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b47f6d07adee59/Work/Internships/Prodigy-InfoTech/Data-Science-1M/PRODIGY_DS_02/"/>
    </mc:Choice>
  </mc:AlternateContent>
  <xr:revisionPtr revIDLastSave="142" documentId="8_{2D36FFB8-0E3F-48CB-8BB4-9B6CEF508BBA}" xr6:coauthVersionLast="47" xr6:coauthVersionMax="47" xr10:uidLastSave="{6492BF4B-5CC9-4739-9E5B-9EEE9051102C}"/>
  <bookViews>
    <workbookView xWindow="-120" yWindow="-120" windowWidth="29040" windowHeight="15720" xr2:uid="{564BDEBF-C956-46AA-A1F9-6A839C7D8679}"/>
  </bookViews>
  <sheets>
    <sheet name="orders" sheetId="2" r:id="rId1"/>
    <sheet name="customers" sheetId="3" r:id="rId2"/>
    <sheet name="products" sheetId="4" r:id="rId3"/>
    <sheet name="metadata" sheetId="1" r:id="rId4"/>
  </sheets>
  <definedNames>
    <definedName name="ExternalData_1" localSheetId="0" hidden="1">orders!$A$1:$O$1001</definedName>
    <definedName name="ExternalData_2" localSheetId="1" hidden="1">'customers'!$A$1:$I$1001</definedName>
    <definedName name="ExternalData_3" localSheetId="2" hidden="1">products!$A$1:$G$49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2" l="1" a="1"/>
  <c r="L21" i="2"/>
  <c r="L41" i="2" a="1"/>
  <c r="L41" i="2"/>
  <c r="L61" i="2" a="1"/>
  <c r="L61" i="2" s="1"/>
  <c r="L80" i="2" a="1"/>
  <c r="L80" i="2" s="1"/>
  <c r="L96" i="2"/>
  <c r="L99" i="2" a="1"/>
  <c r="L99" i="2" s="1"/>
  <c r="L115" i="2" a="1"/>
  <c r="L115" i="2" s="1"/>
  <c r="L132" i="2"/>
  <c r="L134" i="2" a="1"/>
  <c r="L134" i="2" s="1"/>
  <c r="L151" i="2" a="1"/>
  <c r="L151" i="2"/>
  <c r="L170" i="2" a="1"/>
  <c r="L170" i="2" s="1"/>
  <c r="L186" i="2"/>
  <c r="L202" i="2"/>
  <c r="L234" i="2" a="1"/>
  <c r="L234" i="2" s="1"/>
  <c r="L248" i="2" a="1"/>
  <c r="L248" i="2" s="1"/>
  <c r="L261" i="2" a="1"/>
  <c r="L261" i="2" s="1"/>
  <c r="L275" i="2" a="1"/>
  <c r="L275" i="2" s="1"/>
  <c r="L301" i="2" a="1"/>
  <c r="L301" i="2" s="1"/>
  <c r="L315" i="2" a="1"/>
  <c r="L315" i="2" s="1"/>
  <c r="L341" i="2" a="1"/>
  <c r="L341" i="2" s="1"/>
  <c r="L355" i="2" a="1"/>
  <c r="L355" i="2" s="1"/>
  <c r="L381" i="2" a="1"/>
  <c r="L381" i="2" s="1"/>
  <c r="L395" i="2" a="1"/>
  <c r="L395" i="2" s="1"/>
  <c r="L407" i="2" a="1"/>
  <c r="L407" i="2" s="1"/>
  <c r="L419" i="2" a="1"/>
  <c r="L419" i="2" s="1"/>
  <c r="L442" i="2" a="1"/>
  <c r="L442" i="2" s="1"/>
  <c r="L454" i="2" a="1"/>
  <c r="L454" i="2" s="1"/>
  <c r="L466" i="2" a="1"/>
  <c r="L466" i="2" s="1"/>
  <c r="L478" i="2" a="1"/>
  <c r="L478" i="2" s="1"/>
  <c r="L491" i="2" a="1"/>
  <c r="L491" i="2" s="1"/>
  <c r="L501" i="2" a="1"/>
  <c r="L501" i="2" s="1"/>
  <c r="L536" i="2" a="1"/>
  <c r="L536" i="2" s="1"/>
  <c r="L547" i="2" a="1"/>
  <c r="L547" i="2" s="1"/>
  <c r="L558" i="2" a="1"/>
  <c r="L558" i="2" s="1"/>
  <c r="L569" i="2" a="1"/>
  <c r="L569" i="2" s="1"/>
  <c r="L580" i="2" a="1"/>
  <c r="L580" i="2" s="1"/>
  <c r="L591" i="2" a="1"/>
  <c r="L591" i="2" s="1"/>
  <c r="L602" i="2" a="1"/>
  <c r="L602" i="2" s="1"/>
  <c r="L613" i="2" a="1"/>
  <c r="L613" i="2" s="1"/>
  <c r="L636" i="2" a="1"/>
  <c r="L636" i="2" s="1"/>
  <c r="L647" i="2" a="1"/>
  <c r="L647" i="2" s="1"/>
  <c r="L658" i="2" a="1"/>
  <c r="L658" i="2" s="1"/>
  <c r="L669" i="2" a="1"/>
  <c r="L669" i="2" s="1"/>
  <c r="L680" i="2" a="1"/>
  <c r="L680" i="2" s="1"/>
  <c r="L691" i="2" a="1"/>
  <c r="L691" i="2" s="1"/>
  <c r="L702" i="2" a="1"/>
  <c r="L702" i="2" s="1"/>
  <c r="L713" i="2" a="1"/>
  <c r="L713" i="2" s="1"/>
  <c r="L736" i="2" a="1"/>
  <c r="L736" i="2" s="1"/>
  <c r="L747" i="2" a="1"/>
  <c r="L747" i="2" s="1"/>
  <c r="L758" i="2" a="1"/>
  <c r="L758" i="2" s="1"/>
  <c r="L769" i="2" a="1"/>
  <c r="L769" i="2" s="1"/>
  <c r="L780" i="2" a="1"/>
  <c r="L780" i="2" s="1"/>
  <c r="L791" i="2" a="1"/>
  <c r="L791" i="2" s="1"/>
  <c r="L802" i="2" a="1"/>
  <c r="L802" i="2" s="1"/>
  <c r="L813" i="2" a="1"/>
  <c r="L813" i="2" s="1"/>
  <c r="L836" i="2" a="1"/>
  <c r="L836" i="2" s="1"/>
  <c r="L847" i="2" a="1"/>
  <c r="L847" i="2" s="1"/>
  <c r="L857" i="2" a="1"/>
  <c r="L857" i="2" s="1"/>
  <c r="L867" i="2" a="1"/>
  <c r="L867" i="2" s="1"/>
  <c r="L877" i="2" a="1"/>
  <c r="L877" i="2" s="1"/>
  <c r="L887" i="2" a="1"/>
  <c r="L887" i="2" s="1"/>
  <c r="L897" i="2" a="1"/>
  <c r="L897" i="2" s="1"/>
  <c r="L907" i="2" a="1"/>
  <c r="L907" i="2" s="1"/>
  <c r="L917" i="2" a="1"/>
  <c r="L917" i="2" s="1"/>
  <c r="L927" i="2" a="1"/>
  <c r="L927" i="2" s="1"/>
  <c r="L937" i="2" a="1"/>
  <c r="L937" i="2" s="1"/>
  <c r="L947" i="2" a="1"/>
  <c r="L947" i="2" s="1"/>
  <c r="L957" i="2" a="1"/>
  <c r="L957" i="2" s="1"/>
  <c r="L967" i="2" a="1"/>
  <c r="L967" i="2" s="1"/>
  <c r="L977" i="2" a="1"/>
  <c r="L977" i="2" s="1"/>
  <c r="L987" i="2" a="1"/>
  <c r="L987" i="2" s="1"/>
  <c r="L994" i="2" a="1"/>
  <c r="L994" i="2" s="1"/>
  <c r="L997" i="2" a="1"/>
  <c r="L997" i="2" s="1"/>
  <c r="I2" i="2" a="1"/>
  <c r="I2" i="2" s="1"/>
  <c r="J2" i="2" s="1" a="1"/>
  <c r="J2" i="2" s="1"/>
  <c r="I3" i="2" a="1"/>
  <c r="I3" i="2" s="1"/>
  <c r="J3" i="2" s="1" a="1"/>
  <c r="J3" i="2" s="1"/>
  <c r="K3" i="2" a="1"/>
  <c r="K3" i="2" s="1"/>
  <c r="L3" i="2" s="1" a="1"/>
  <c r="L3" i="2" s="1"/>
  <c r="M3" i="2" a="1"/>
  <c r="M3" i="2" s="1"/>
  <c r="N3" i="2" a="1"/>
  <c r="N3" i="2" s="1"/>
  <c r="O3" i="2" s="1"/>
  <c r="I4" i="2" a="1"/>
  <c r="I4" i="2" s="1"/>
  <c r="J4" i="2" s="1" a="1"/>
  <c r="J4" i="2" s="1"/>
  <c r="K4" i="2" a="1"/>
  <c r="K4" i="2" s="1"/>
  <c r="L4" i="2" s="1" a="1"/>
  <c r="L4" i="2" s="1"/>
  <c r="M4" i="2" a="1"/>
  <c r="M4" i="2" s="1"/>
  <c r="N4" i="2" a="1"/>
  <c r="N4" i="2" s="1"/>
  <c r="O4" i="2" s="1"/>
  <c r="I5" i="2" a="1"/>
  <c r="I5" i="2" s="1"/>
  <c r="J5" i="2" s="1" a="1"/>
  <c r="J5" i="2" s="1"/>
  <c r="K5" i="2" a="1"/>
  <c r="K5" i="2" s="1"/>
  <c r="L5" i="2" s="1" a="1"/>
  <c r="L5" i="2" s="1"/>
  <c r="M5" i="2" a="1"/>
  <c r="M5" i="2" s="1"/>
  <c r="N5" i="2" a="1"/>
  <c r="N5" i="2" s="1"/>
  <c r="O5" i="2" s="1"/>
  <c r="I6" i="2" a="1"/>
  <c r="I6" i="2" s="1"/>
  <c r="J6" i="2" s="1" a="1"/>
  <c r="J6" i="2" s="1"/>
  <c r="K6" i="2" a="1"/>
  <c r="K6" i="2" s="1"/>
  <c r="L6" i="2" s="1" a="1"/>
  <c r="L6" i="2" s="1"/>
  <c r="M6" i="2" a="1"/>
  <c r="M6" i="2" s="1"/>
  <c r="N6" i="2" a="1"/>
  <c r="N6" i="2" s="1"/>
  <c r="O6" i="2" s="1"/>
  <c r="I7" i="2" a="1"/>
  <c r="I7" i="2" s="1"/>
  <c r="J7" i="2" s="1" a="1"/>
  <c r="J7" i="2" s="1"/>
  <c r="K7" i="2" a="1"/>
  <c r="K7" i="2" s="1"/>
  <c r="L7" i="2" s="1" a="1"/>
  <c r="L7" i="2" s="1"/>
  <c r="M7" i="2" a="1"/>
  <c r="M7" i="2" s="1"/>
  <c r="N7" i="2" a="1"/>
  <c r="N7" i="2" s="1"/>
  <c r="O7" i="2" s="1"/>
  <c r="I8" i="2" a="1"/>
  <c r="I8" i="2" s="1"/>
  <c r="J8" i="2" s="1" a="1"/>
  <c r="J8" i="2" s="1"/>
  <c r="K8" i="2" a="1"/>
  <c r="K8" i="2" s="1"/>
  <c r="L8" i="2" s="1" a="1"/>
  <c r="L8" i="2" s="1"/>
  <c r="M8" i="2" a="1"/>
  <c r="M8" i="2" s="1"/>
  <c r="N8" i="2" a="1"/>
  <c r="N8" i="2" s="1"/>
  <c r="O8" i="2" s="1"/>
  <c r="I9" i="2" a="1"/>
  <c r="I9" i="2" s="1"/>
  <c r="J9" i="2" s="1" a="1"/>
  <c r="J9" i="2" s="1"/>
  <c r="K9" i="2" a="1"/>
  <c r="K9" i="2" s="1"/>
  <c r="L9" i="2" s="1" a="1"/>
  <c r="L9" i="2" s="1"/>
  <c r="M9" i="2" a="1"/>
  <c r="M9" i="2" s="1"/>
  <c r="N9" i="2" a="1"/>
  <c r="N9" i="2" s="1"/>
  <c r="O9" i="2" s="1"/>
  <c r="I10" i="2" a="1"/>
  <c r="I10" i="2" s="1"/>
  <c r="J10" i="2" s="1" a="1"/>
  <c r="J10" i="2" s="1"/>
  <c r="K10" i="2" a="1"/>
  <c r="K10" i="2" s="1"/>
  <c r="L10" i="2" s="1" a="1"/>
  <c r="L10" i="2" s="1"/>
  <c r="M10" i="2" a="1"/>
  <c r="M10" i="2" s="1"/>
  <c r="N10" i="2" a="1"/>
  <c r="N10" i="2" s="1"/>
  <c r="O10" i="2" s="1"/>
  <c r="I11" i="2" a="1"/>
  <c r="I11" i="2" s="1"/>
  <c r="J11" i="2" s="1" a="1"/>
  <c r="J11" i="2" s="1"/>
  <c r="K11" i="2" a="1"/>
  <c r="K11" i="2" s="1"/>
  <c r="L11" i="2" s="1" a="1"/>
  <c r="L11" i="2" s="1"/>
  <c r="M11" i="2" a="1"/>
  <c r="M11" i="2" s="1"/>
  <c r="N11" i="2" a="1"/>
  <c r="N11" i="2" s="1"/>
  <c r="O11" i="2" s="1"/>
  <c r="I12" i="2" a="1"/>
  <c r="I12" i="2" s="1"/>
  <c r="J12" i="2" s="1" a="1"/>
  <c r="J12" i="2" s="1"/>
  <c r="K12" i="2" a="1"/>
  <c r="K12" i="2" s="1"/>
  <c r="L12" i="2" s="1" a="1"/>
  <c r="L12" i="2" s="1"/>
  <c r="M12" i="2" a="1"/>
  <c r="M12" i="2" s="1"/>
  <c r="N12" i="2" a="1"/>
  <c r="N12" i="2" s="1"/>
  <c r="O12" i="2" s="1"/>
  <c r="I13" i="2" a="1"/>
  <c r="I13" i="2" s="1"/>
  <c r="J13" i="2" s="1" a="1"/>
  <c r="J13" i="2" s="1"/>
  <c r="K13" i="2" a="1"/>
  <c r="K13" i="2" s="1"/>
  <c r="L13" i="2" s="1" a="1"/>
  <c r="L13" i="2" s="1"/>
  <c r="M13" i="2" a="1"/>
  <c r="M13" i="2" s="1"/>
  <c r="N13" i="2" a="1"/>
  <c r="N13" i="2" s="1"/>
  <c r="O13" i="2" s="1"/>
  <c r="I14" i="2" a="1"/>
  <c r="I14" i="2" s="1"/>
  <c r="J14" i="2" s="1" a="1"/>
  <c r="J14" i="2" s="1"/>
  <c r="K14" i="2" a="1"/>
  <c r="K14" i="2" s="1"/>
  <c r="L14" i="2" s="1" a="1"/>
  <c r="L14" i="2" s="1"/>
  <c r="M14" i="2" a="1"/>
  <c r="M14" i="2" s="1"/>
  <c r="N14" i="2" a="1"/>
  <c r="N14" i="2" s="1"/>
  <c r="O14" i="2" s="1"/>
  <c r="I15" i="2" a="1"/>
  <c r="I15" i="2" s="1"/>
  <c r="J15" i="2" s="1" a="1"/>
  <c r="J15" i="2" s="1"/>
  <c r="K15" i="2" a="1"/>
  <c r="K15" i="2" s="1"/>
  <c r="L15" i="2" s="1" a="1"/>
  <c r="L15" i="2" s="1"/>
  <c r="M15" i="2" a="1"/>
  <c r="M15" i="2" s="1"/>
  <c r="N15" i="2" a="1"/>
  <c r="N15" i="2" s="1"/>
  <c r="O15" i="2" s="1"/>
  <c r="I16" i="2" a="1"/>
  <c r="I16" i="2" s="1"/>
  <c r="J16" i="2" s="1" a="1"/>
  <c r="J16" i="2" s="1"/>
  <c r="K16" i="2" a="1"/>
  <c r="K16" i="2" s="1"/>
  <c r="L16" i="2" s="1" a="1"/>
  <c r="L16" i="2" s="1"/>
  <c r="M16" i="2" a="1"/>
  <c r="M16" i="2" s="1"/>
  <c r="N16" i="2" a="1"/>
  <c r="N16" i="2" s="1"/>
  <c r="O16" i="2" s="1"/>
  <c r="I17" i="2" a="1"/>
  <c r="I17" i="2" s="1"/>
  <c r="J17" i="2" s="1" a="1"/>
  <c r="J17" i="2" s="1"/>
  <c r="K17" i="2" a="1"/>
  <c r="K17" i="2" s="1"/>
  <c r="L17" i="2" s="1" a="1"/>
  <c r="L17" i="2" s="1"/>
  <c r="M17" i="2" a="1"/>
  <c r="M17" i="2" s="1"/>
  <c r="N17" i="2" a="1"/>
  <c r="N17" i="2" s="1"/>
  <c r="O17" i="2" s="1"/>
  <c r="I18" i="2" a="1"/>
  <c r="I18" i="2" s="1"/>
  <c r="J18" i="2" s="1" a="1"/>
  <c r="J18" i="2" s="1"/>
  <c r="K18" i="2" a="1"/>
  <c r="K18" i="2" s="1"/>
  <c r="L18" i="2" s="1" a="1"/>
  <c r="L18" i="2" s="1"/>
  <c r="M18" i="2" a="1"/>
  <c r="M18" i="2" s="1"/>
  <c r="N18" i="2" a="1"/>
  <c r="N18" i="2" s="1"/>
  <c r="O18" i="2" s="1"/>
  <c r="I19" i="2" a="1"/>
  <c r="I19" i="2" s="1"/>
  <c r="J19" i="2" s="1" a="1"/>
  <c r="J19" i="2" s="1"/>
  <c r="K19" i="2" a="1"/>
  <c r="K19" i="2" s="1"/>
  <c r="L19" i="2" s="1" a="1"/>
  <c r="L19" i="2" s="1"/>
  <c r="M19" i="2" a="1"/>
  <c r="M19" i="2" s="1"/>
  <c r="N19" i="2" a="1"/>
  <c r="N19" i="2" s="1"/>
  <c r="O19" i="2" s="1"/>
  <c r="I20" i="2" a="1"/>
  <c r="I20" i="2" s="1"/>
  <c r="J20" i="2" s="1" a="1"/>
  <c r="J20" i="2" s="1"/>
  <c r="K20" i="2" a="1"/>
  <c r="K20" i="2" s="1"/>
  <c r="L20" i="2" s="1" a="1"/>
  <c r="L20" i="2" s="1"/>
  <c r="M20" i="2" a="1"/>
  <c r="M20" i="2" s="1"/>
  <c r="N20" i="2" a="1"/>
  <c r="N20" i="2" s="1"/>
  <c r="O20" i="2" s="1"/>
  <c r="I21" i="2" a="1"/>
  <c r="I21" i="2" s="1"/>
  <c r="J21" i="2" s="1" a="1"/>
  <c r="J21" i="2" s="1"/>
  <c r="K21" i="2" a="1"/>
  <c r="K21" i="2" s="1"/>
  <c r="M21" i="2" a="1"/>
  <c r="M21" i="2" s="1"/>
  <c r="N21" i="2" a="1"/>
  <c r="N21" i="2" s="1"/>
  <c r="O21" i="2" s="1"/>
  <c r="I22" i="2" a="1"/>
  <c r="I22" i="2" s="1"/>
  <c r="J22" i="2" s="1" a="1"/>
  <c r="J22" i="2" s="1"/>
  <c r="K22" i="2" a="1"/>
  <c r="K22" i="2" s="1"/>
  <c r="L22" i="2" s="1" a="1"/>
  <c r="L22" i="2" s="1"/>
  <c r="M22" i="2" a="1"/>
  <c r="M22" i="2" s="1"/>
  <c r="N22" i="2" a="1"/>
  <c r="N22" i="2" s="1"/>
  <c r="O22" i="2" s="1"/>
  <c r="I23" i="2" a="1"/>
  <c r="I23" i="2" s="1"/>
  <c r="J23" i="2" s="1" a="1"/>
  <c r="J23" i="2" s="1"/>
  <c r="K23" i="2" a="1"/>
  <c r="K23" i="2" s="1"/>
  <c r="L23" i="2" s="1" a="1"/>
  <c r="L23" i="2" s="1"/>
  <c r="M23" i="2" a="1"/>
  <c r="M23" i="2" s="1"/>
  <c r="N23" i="2" a="1"/>
  <c r="N23" i="2" s="1"/>
  <c r="O23" i="2" s="1"/>
  <c r="I24" i="2" a="1"/>
  <c r="I24" i="2" s="1"/>
  <c r="J24" i="2" s="1" a="1"/>
  <c r="J24" i="2" s="1"/>
  <c r="K24" i="2" a="1"/>
  <c r="K24" i="2" s="1"/>
  <c r="L24" i="2" s="1" a="1"/>
  <c r="L24" i="2" s="1"/>
  <c r="M24" i="2" a="1"/>
  <c r="M24" i="2" s="1"/>
  <c r="N24" i="2" a="1"/>
  <c r="N24" i="2" s="1"/>
  <c r="O24" i="2" s="1"/>
  <c r="I25" i="2" a="1"/>
  <c r="I25" i="2" s="1"/>
  <c r="J25" i="2" s="1" a="1"/>
  <c r="J25" i="2" s="1"/>
  <c r="K25" i="2" a="1"/>
  <c r="K25" i="2" s="1"/>
  <c r="L25" i="2" s="1" a="1"/>
  <c r="L25" i="2" s="1"/>
  <c r="M25" i="2" a="1"/>
  <c r="M25" i="2" s="1"/>
  <c r="N25" i="2" a="1"/>
  <c r="N25" i="2" s="1"/>
  <c r="O25" i="2" s="1"/>
  <c r="I26" i="2" a="1"/>
  <c r="I26" i="2" s="1"/>
  <c r="J26" i="2" s="1" a="1"/>
  <c r="J26" i="2" s="1"/>
  <c r="K26" i="2" a="1"/>
  <c r="K26" i="2" s="1"/>
  <c r="L26" i="2" s="1" a="1"/>
  <c r="L26" i="2" s="1"/>
  <c r="M26" i="2" a="1"/>
  <c r="M26" i="2" s="1"/>
  <c r="N26" i="2" a="1"/>
  <c r="N26" i="2" s="1"/>
  <c r="O26" i="2" s="1"/>
  <c r="I27" i="2" a="1"/>
  <c r="I27" i="2" s="1"/>
  <c r="J27" i="2" s="1" a="1"/>
  <c r="J27" i="2" s="1"/>
  <c r="K27" i="2" a="1"/>
  <c r="K27" i="2" s="1"/>
  <c r="L27" i="2" s="1" a="1"/>
  <c r="L27" i="2" s="1"/>
  <c r="M27" i="2" a="1"/>
  <c r="M27" i="2" s="1"/>
  <c r="N27" i="2" a="1"/>
  <c r="N27" i="2" s="1"/>
  <c r="O27" i="2" s="1"/>
  <c r="I28" i="2" a="1"/>
  <c r="I28" i="2" s="1"/>
  <c r="J28" i="2" s="1" a="1"/>
  <c r="J28" i="2" s="1"/>
  <c r="K28" i="2" a="1"/>
  <c r="K28" i="2" s="1"/>
  <c r="L28" i="2" s="1" a="1"/>
  <c r="L28" i="2" s="1"/>
  <c r="M28" i="2" a="1"/>
  <c r="M28" i="2" s="1"/>
  <c r="N28" i="2" a="1"/>
  <c r="N28" i="2" s="1"/>
  <c r="O28" i="2" s="1"/>
  <c r="I29" i="2" a="1"/>
  <c r="I29" i="2" s="1"/>
  <c r="J29" i="2" s="1" a="1"/>
  <c r="J29" i="2" s="1"/>
  <c r="K29" i="2" a="1"/>
  <c r="K29" i="2" s="1"/>
  <c r="L29" i="2" s="1" a="1"/>
  <c r="L29" i="2" s="1"/>
  <c r="M29" i="2" a="1"/>
  <c r="M29" i="2" s="1"/>
  <c r="N29" i="2" a="1"/>
  <c r="N29" i="2" s="1"/>
  <c r="O29" i="2" s="1"/>
  <c r="I30" i="2" a="1"/>
  <c r="I30" i="2" s="1"/>
  <c r="J30" i="2" s="1" a="1"/>
  <c r="J30" i="2" s="1"/>
  <c r="K30" i="2" a="1"/>
  <c r="K30" i="2" s="1"/>
  <c r="L30" i="2" s="1" a="1"/>
  <c r="L30" i="2" s="1"/>
  <c r="M30" i="2" a="1"/>
  <c r="M30" i="2" s="1"/>
  <c r="N30" i="2" a="1"/>
  <c r="N30" i="2" s="1"/>
  <c r="O30" i="2" s="1"/>
  <c r="I31" i="2" a="1"/>
  <c r="I31" i="2" s="1"/>
  <c r="J31" i="2" s="1" a="1"/>
  <c r="J31" i="2" s="1"/>
  <c r="K31" i="2" a="1"/>
  <c r="K31" i="2" s="1"/>
  <c r="L31" i="2" s="1" a="1"/>
  <c r="L31" i="2" s="1"/>
  <c r="M31" i="2" a="1"/>
  <c r="M31" i="2" s="1"/>
  <c r="N31" i="2" a="1"/>
  <c r="N31" i="2" s="1"/>
  <c r="O31" i="2" s="1"/>
  <c r="I32" i="2" a="1"/>
  <c r="I32" i="2" s="1"/>
  <c r="J32" i="2" s="1" a="1"/>
  <c r="J32" i="2" s="1"/>
  <c r="K32" i="2" a="1"/>
  <c r="K32" i="2" s="1"/>
  <c r="L32" i="2" s="1" a="1"/>
  <c r="L32" i="2" s="1"/>
  <c r="M32" i="2" a="1"/>
  <c r="M32" i="2" s="1"/>
  <c r="N32" i="2" a="1"/>
  <c r="N32" i="2" s="1"/>
  <c r="O32" i="2" s="1"/>
  <c r="I33" i="2" a="1"/>
  <c r="I33" i="2" s="1"/>
  <c r="J33" i="2" s="1" a="1"/>
  <c r="J33" i="2" s="1"/>
  <c r="K33" i="2" a="1"/>
  <c r="K33" i="2" s="1"/>
  <c r="L33" i="2" s="1" a="1"/>
  <c r="L33" i="2" s="1"/>
  <c r="M33" i="2" a="1"/>
  <c r="M33" i="2" s="1"/>
  <c r="N33" i="2" a="1"/>
  <c r="N33" i="2" s="1"/>
  <c r="O33" i="2" s="1"/>
  <c r="I34" i="2" a="1"/>
  <c r="I34" i="2" s="1"/>
  <c r="J34" i="2" s="1" a="1"/>
  <c r="J34" i="2" s="1"/>
  <c r="K34" i="2" a="1"/>
  <c r="K34" i="2" s="1"/>
  <c r="L34" i="2" s="1" a="1"/>
  <c r="L34" i="2" s="1"/>
  <c r="M34" i="2" a="1"/>
  <c r="M34" i="2" s="1"/>
  <c r="N34" i="2" a="1"/>
  <c r="N34" i="2" s="1"/>
  <c r="O34" i="2" s="1"/>
  <c r="I35" i="2" a="1"/>
  <c r="I35" i="2" s="1"/>
  <c r="J35" i="2" s="1" a="1"/>
  <c r="J35" i="2" s="1"/>
  <c r="K35" i="2" a="1"/>
  <c r="K35" i="2" s="1"/>
  <c r="L35" i="2" s="1" a="1"/>
  <c r="L35" i="2" s="1"/>
  <c r="M35" i="2" a="1"/>
  <c r="M35" i="2" s="1"/>
  <c r="N35" i="2" a="1"/>
  <c r="N35" i="2" s="1"/>
  <c r="O35" i="2" s="1"/>
  <c r="I36" i="2" a="1"/>
  <c r="I36" i="2" s="1"/>
  <c r="J36" i="2" s="1" a="1"/>
  <c r="J36" i="2" s="1"/>
  <c r="K36" i="2" a="1"/>
  <c r="K36" i="2" s="1"/>
  <c r="L36" i="2" s="1" a="1"/>
  <c r="L36" i="2" s="1"/>
  <c r="M36" i="2" a="1"/>
  <c r="M36" i="2" s="1"/>
  <c r="N36" i="2" a="1"/>
  <c r="N36" i="2" s="1"/>
  <c r="O36" i="2" s="1"/>
  <c r="I37" i="2" a="1"/>
  <c r="I37" i="2" s="1"/>
  <c r="J37" i="2" s="1" a="1"/>
  <c r="J37" i="2" s="1"/>
  <c r="K37" i="2" a="1"/>
  <c r="K37" i="2" s="1"/>
  <c r="L37" i="2" s="1" a="1"/>
  <c r="L37" i="2" s="1"/>
  <c r="M37" i="2" a="1"/>
  <c r="M37" i="2" s="1"/>
  <c r="N37" i="2" a="1"/>
  <c r="N37" i="2" s="1"/>
  <c r="O37" i="2" s="1"/>
  <c r="I38" i="2" a="1"/>
  <c r="I38" i="2" s="1"/>
  <c r="J38" i="2" s="1" a="1"/>
  <c r="J38" i="2" s="1"/>
  <c r="K38" i="2" a="1"/>
  <c r="K38" i="2" s="1"/>
  <c r="L38" i="2" s="1" a="1"/>
  <c r="L38" i="2" s="1"/>
  <c r="M38" i="2" a="1"/>
  <c r="M38" i="2" s="1"/>
  <c r="N38" i="2" a="1"/>
  <c r="N38" i="2" s="1"/>
  <c r="O38" i="2" s="1"/>
  <c r="I39" i="2" a="1"/>
  <c r="I39" i="2" s="1"/>
  <c r="J39" i="2" s="1" a="1"/>
  <c r="J39" i="2" s="1"/>
  <c r="K39" i="2" a="1"/>
  <c r="K39" i="2" s="1"/>
  <c r="L39" i="2" s="1" a="1"/>
  <c r="L39" i="2" s="1"/>
  <c r="M39" i="2" a="1"/>
  <c r="M39" i="2" s="1"/>
  <c r="N39" i="2" a="1"/>
  <c r="N39" i="2" s="1"/>
  <c r="O39" i="2" s="1"/>
  <c r="I40" i="2" a="1"/>
  <c r="I40" i="2" s="1"/>
  <c r="J40" i="2" s="1" a="1"/>
  <c r="J40" i="2" s="1"/>
  <c r="K40" i="2" a="1"/>
  <c r="K40" i="2" s="1"/>
  <c r="L40" i="2" s="1" a="1"/>
  <c r="L40" i="2" s="1"/>
  <c r="M40" i="2" a="1"/>
  <c r="M40" i="2" s="1"/>
  <c r="N40" i="2" a="1"/>
  <c r="N40" i="2" s="1"/>
  <c r="O40" i="2" s="1"/>
  <c r="I41" i="2" a="1"/>
  <c r="I41" i="2" s="1"/>
  <c r="J41" i="2" s="1" a="1"/>
  <c r="J41" i="2" s="1"/>
  <c r="K41" i="2" a="1"/>
  <c r="K41" i="2" s="1"/>
  <c r="M41" i="2" a="1"/>
  <c r="M41" i="2" s="1"/>
  <c r="N41" i="2" a="1"/>
  <c r="N41" i="2" s="1"/>
  <c r="O41" i="2" s="1"/>
  <c r="I42" i="2" a="1"/>
  <c r="I42" i="2" s="1"/>
  <c r="J42" i="2" s="1" a="1"/>
  <c r="J42" i="2" s="1"/>
  <c r="K42" i="2" a="1"/>
  <c r="K42" i="2" s="1"/>
  <c r="L42" i="2" s="1" a="1"/>
  <c r="L42" i="2" s="1"/>
  <c r="M42" i="2" a="1"/>
  <c r="M42" i="2" s="1"/>
  <c r="N42" i="2" a="1"/>
  <c r="N42" i="2" s="1"/>
  <c r="O42" i="2" s="1"/>
  <c r="I43" i="2" a="1"/>
  <c r="I43" i="2" s="1"/>
  <c r="J43" i="2" s="1" a="1"/>
  <c r="J43" i="2" s="1"/>
  <c r="K43" i="2" a="1"/>
  <c r="K43" i="2" s="1"/>
  <c r="L43" i="2" s="1" a="1"/>
  <c r="L43" i="2" s="1"/>
  <c r="M43" i="2" a="1"/>
  <c r="M43" i="2" s="1"/>
  <c r="N43" i="2" a="1"/>
  <c r="N43" i="2" s="1"/>
  <c r="O43" i="2" s="1"/>
  <c r="I44" i="2" a="1"/>
  <c r="I44" i="2" s="1"/>
  <c r="J44" i="2" s="1" a="1"/>
  <c r="J44" i="2" s="1"/>
  <c r="K44" i="2" a="1"/>
  <c r="K44" i="2" s="1"/>
  <c r="L44" i="2" s="1" a="1"/>
  <c r="L44" i="2" s="1"/>
  <c r="M44" i="2" a="1"/>
  <c r="M44" i="2" s="1"/>
  <c r="N44" i="2" a="1"/>
  <c r="N44" i="2" s="1"/>
  <c r="O44" i="2" s="1"/>
  <c r="I45" i="2" a="1"/>
  <c r="I45" i="2" s="1"/>
  <c r="J45" i="2" s="1" a="1"/>
  <c r="J45" i="2" s="1"/>
  <c r="K45" i="2" a="1"/>
  <c r="K45" i="2" s="1"/>
  <c r="L45" i="2" s="1" a="1"/>
  <c r="L45" i="2" s="1"/>
  <c r="M45" i="2" a="1"/>
  <c r="M45" i="2" s="1"/>
  <c r="N45" i="2" a="1"/>
  <c r="N45" i="2" s="1"/>
  <c r="O45" i="2" s="1"/>
  <c r="I46" i="2" a="1"/>
  <c r="I46" i="2" s="1"/>
  <c r="J46" i="2" s="1" a="1"/>
  <c r="J46" i="2" s="1"/>
  <c r="K46" i="2" a="1"/>
  <c r="K46" i="2" s="1"/>
  <c r="L46" i="2" s="1" a="1"/>
  <c r="L46" i="2" s="1"/>
  <c r="M46" i="2" a="1"/>
  <c r="M46" i="2" s="1"/>
  <c r="N46" i="2" a="1"/>
  <c r="N46" i="2" s="1"/>
  <c r="O46" i="2" s="1"/>
  <c r="I47" i="2" a="1"/>
  <c r="I47" i="2" s="1"/>
  <c r="J47" i="2" s="1" a="1"/>
  <c r="J47" i="2" s="1"/>
  <c r="K47" i="2" a="1"/>
  <c r="K47" i="2" s="1"/>
  <c r="L47" i="2" s="1" a="1"/>
  <c r="L47" i="2" s="1"/>
  <c r="M47" i="2" a="1"/>
  <c r="M47" i="2" s="1"/>
  <c r="N47" i="2" a="1"/>
  <c r="N47" i="2" s="1"/>
  <c r="O47" i="2" s="1"/>
  <c r="I48" i="2" a="1"/>
  <c r="I48" i="2" s="1"/>
  <c r="J48" i="2" s="1" a="1"/>
  <c r="J48" i="2" s="1"/>
  <c r="K48" i="2" a="1"/>
  <c r="K48" i="2" s="1"/>
  <c r="L48" i="2" s="1" a="1"/>
  <c r="L48" i="2" s="1"/>
  <c r="M48" i="2" a="1"/>
  <c r="M48" i="2" s="1"/>
  <c r="N48" i="2" a="1"/>
  <c r="N48" i="2" s="1"/>
  <c r="O48" i="2" s="1"/>
  <c r="I49" i="2" a="1"/>
  <c r="I49" i="2" s="1"/>
  <c r="J49" i="2" s="1" a="1"/>
  <c r="J49" i="2" s="1"/>
  <c r="K49" i="2" a="1"/>
  <c r="K49" i="2" s="1"/>
  <c r="L49" i="2" s="1" a="1"/>
  <c r="L49" i="2" s="1"/>
  <c r="M49" i="2" a="1"/>
  <c r="M49" i="2" s="1"/>
  <c r="N49" i="2" a="1"/>
  <c r="N49" i="2" s="1"/>
  <c r="O49" i="2" s="1"/>
  <c r="I50" i="2" a="1"/>
  <c r="I50" i="2" s="1"/>
  <c r="J50" i="2" s="1" a="1"/>
  <c r="J50" i="2" s="1"/>
  <c r="K50" i="2" a="1"/>
  <c r="K50" i="2" s="1"/>
  <c r="L50" i="2" s="1" a="1"/>
  <c r="L50" i="2" s="1"/>
  <c r="M50" i="2" a="1"/>
  <c r="M50" i="2" s="1"/>
  <c r="N50" i="2" a="1"/>
  <c r="N50" i="2" s="1"/>
  <c r="O50" i="2" s="1"/>
  <c r="I51" i="2" a="1"/>
  <c r="I51" i="2" s="1"/>
  <c r="J51" i="2" s="1" a="1"/>
  <c r="J51" i="2" s="1"/>
  <c r="K51" i="2" a="1"/>
  <c r="K51" i="2" s="1"/>
  <c r="L51" i="2" s="1" a="1"/>
  <c r="L51" i="2" s="1"/>
  <c r="M51" i="2" a="1"/>
  <c r="M51" i="2" s="1"/>
  <c r="N51" i="2" a="1"/>
  <c r="N51" i="2" s="1"/>
  <c r="O51" i="2" s="1"/>
  <c r="I52" i="2" a="1"/>
  <c r="I52" i="2" s="1"/>
  <c r="J52" i="2" s="1" a="1"/>
  <c r="J52" i="2" s="1"/>
  <c r="K52" i="2" a="1"/>
  <c r="K52" i="2" s="1"/>
  <c r="L52" i="2" s="1" a="1"/>
  <c r="L52" i="2" s="1"/>
  <c r="M52" i="2" a="1"/>
  <c r="M52" i="2" s="1"/>
  <c r="N52" i="2" a="1"/>
  <c r="N52" i="2" s="1"/>
  <c r="O52" i="2" s="1"/>
  <c r="I53" i="2" a="1"/>
  <c r="I53" i="2" s="1"/>
  <c r="J53" i="2" s="1" a="1"/>
  <c r="J53" i="2" s="1"/>
  <c r="K53" i="2" a="1"/>
  <c r="K53" i="2" s="1"/>
  <c r="L53" i="2" s="1" a="1"/>
  <c r="L53" i="2" s="1"/>
  <c r="M53" i="2" a="1"/>
  <c r="M53" i="2" s="1"/>
  <c r="N53" i="2" a="1"/>
  <c r="N53" i="2" s="1"/>
  <c r="O53" i="2" s="1"/>
  <c r="I54" i="2" a="1"/>
  <c r="I54" i="2" s="1"/>
  <c r="J54" i="2" s="1" a="1"/>
  <c r="J54" i="2" s="1"/>
  <c r="K54" i="2" a="1"/>
  <c r="K54" i="2" s="1"/>
  <c r="L54" i="2" s="1" a="1"/>
  <c r="L54" i="2" s="1"/>
  <c r="M54" i="2" a="1"/>
  <c r="M54" i="2" s="1"/>
  <c r="N54" i="2" a="1"/>
  <c r="N54" i="2" s="1"/>
  <c r="O54" i="2" s="1"/>
  <c r="I55" i="2" a="1"/>
  <c r="I55" i="2" s="1"/>
  <c r="J55" i="2" s="1" a="1"/>
  <c r="J55" i="2" s="1"/>
  <c r="K55" i="2" a="1"/>
  <c r="K55" i="2" s="1"/>
  <c r="L55" i="2" s="1" a="1"/>
  <c r="L55" i="2" s="1"/>
  <c r="M55" i="2" a="1"/>
  <c r="M55" i="2" s="1"/>
  <c r="N55" i="2" a="1"/>
  <c r="N55" i="2" s="1"/>
  <c r="O55" i="2" s="1"/>
  <c r="I56" i="2" a="1"/>
  <c r="I56" i="2" s="1"/>
  <c r="J56" i="2" s="1" a="1"/>
  <c r="J56" i="2" s="1"/>
  <c r="K56" i="2" a="1"/>
  <c r="K56" i="2" s="1"/>
  <c r="L56" i="2" s="1" a="1"/>
  <c r="L56" i="2" s="1"/>
  <c r="M56" i="2" a="1"/>
  <c r="M56" i="2" s="1"/>
  <c r="N56" i="2" a="1"/>
  <c r="N56" i="2" s="1"/>
  <c r="O56" i="2" s="1"/>
  <c r="I57" i="2" a="1"/>
  <c r="I57" i="2" s="1"/>
  <c r="J57" i="2" s="1" a="1"/>
  <c r="J57" i="2" s="1"/>
  <c r="K57" i="2" a="1"/>
  <c r="K57" i="2" s="1"/>
  <c r="L57" i="2" s="1" a="1"/>
  <c r="L57" i="2" s="1"/>
  <c r="M57" i="2" a="1"/>
  <c r="M57" i="2" s="1"/>
  <c r="N57" i="2" a="1"/>
  <c r="N57" i="2" s="1"/>
  <c r="O57" i="2" s="1"/>
  <c r="I58" i="2" a="1"/>
  <c r="I58" i="2" s="1"/>
  <c r="J58" i="2" s="1" a="1"/>
  <c r="J58" i="2" s="1"/>
  <c r="K58" i="2" a="1"/>
  <c r="K58" i="2" s="1"/>
  <c r="L58" i="2" s="1" a="1"/>
  <c r="L58" i="2" s="1"/>
  <c r="M58" i="2" a="1"/>
  <c r="M58" i="2" s="1"/>
  <c r="N58" i="2" a="1"/>
  <c r="N58" i="2" s="1"/>
  <c r="O58" i="2" s="1"/>
  <c r="I59" i="2" a="1"/>
  <c r="I59" i="2" s="1"/>
  <c r="J59" i="2" s="1" a="1"/>
  <c r="J59" i="2" s="1"/>
  <c r="K59" i="2" a="1"/>
  <c r="K59" i="2" s="1"/>
  <c r="L59" i="2" s="1" a="1"/>
  <c r="L59" i="2" s="1"/>
  <c r="M59" i="2" a="1"/>
  <c r="M59" i="2" s="1"/>
  <c r="N59" i="2" a="1"/>
  <c r="N59" i="2" s="1"/>
  <c r="O59" i="2" s="1"/>
  <c r="I60" i="2" a="1"/>
  <c r="I60" i="2" s="1"/>
  <c r="J60" i="2" s="1" a="1"/>
  <c r="J60" i="2" s="1"/>
  <c r="K60" i="2" a="1"/>
  <c r="K60" i="2" s="1"/>
  <c r="L60" i="2" s="1" a="1"/>
  <c r="L60" i="2" s="1"/>
  <c r="M60" i="2" a="1"/>
  <c r="M60" i="2" s="1"/>
  <c r="N60" i="2" a="1"/>
  <c r="N60" i="2" s="1"/>
  <c r="O60" i="2" s="1"/>
  <c r="I61" i="2" a="1"/>
  <c r="I61" i="2" s="1"/>
  <c r="J61" i="2" s="1" a="1"/>
  <c r="J61" i="2" s="1"/>
  <c r="K61" i="2" a="1"/>
  <c r="K61" i="2" s="1"/>
  <c r="M61" i="2" a="1"/>
  <c r="M61" i="2" s="1"/>
  <c r="N61" i="2" a="1"/>
  <c r="N61" i="2" s="1"/>
  <c r="O61" i="2" s="1"/>
  <c r="I62" i="2" a="1"/>
  <c r="I62" i="2" s="1"/>
  <c r="J62" i="2" s="1" a="1"/>
  <c r="J62" i="2" s="1"/>
  <c r="K62" i="2" a="1"/>
  <c r="K62" i="2" s="1"/>
  <c r="L62" i="2" s="1" a="1"/>
  <c r="L62" i="2" s="1"/>
  <c r="M62" i="2" a="1"/>
  <c r="M62" i="2" s="1"/>
  <c r="N62" i="2" a="1"/>
  <c r="N62" i="2" s="1"/>
  <c r="O62" i="2" s="1"/>
  <c r="I63" i="2" a="1"/>
  <c r="I63" i="2" s="1"/>
  <c r="J63" i="2" s="1" a="1"/>
  <c r="J63" i="2" s="1"/>
  <c r="K63" i="2" a="1"/>
  <c r="K63" i="2" s="1"/>
  <c r="L63" i="2" s="1" a="1"/>
  <c r="L63" i="2" s="1"/>
  <c r="M63" i="2" a="1"/>
  <c r="M63" i="2" s="1"/>
  <c r="N63" i="2" a="1"/>
  <c r="N63" i="2" s="1"/>
  <c r="O63" i="2" s="1"/>
  <c r="I64" i="2" a="1"/>
  <c r="I64" i="2" s="1"/>
  <c r="J64" i="2" s="1" a="1"/>
  <c r="J64" i="2" s="1"/>
  <c r="K64" i="2" a="1"/>
  <c r="K64" i="2" s="1"/>
  <c r="L64" i="2" s="1" a="1"/>
  <c r="L64" i="2" s="1"/>
  <c r="M64" i="2" a="1"/>
  <c r="M64" i="2" s="1"/>
  <c r="N64" i="2" a="1"/>
  <c r="N64" i="2" s="1"/>
  <c r="O64" i="2" s="1"/>
  <c r="I65" i="2" a="1"/>
  <c r="I65" i="2" s="1"/>
  <c r="J65" i="2" s="1" a="1"/>
  <c r="J65" i="2" s="1"/>
  <c r="K65" i="2" a="1"/>
  <c r="K65" i="2" s="1"/>
  <c r="L65" i="2" s="1" a="1"/>
  <c r="L65" i="2" s="1"/>
  <c r="M65" i="2" a="1"/>
  <c r="M65" i="2" s="1"/>
  <c r="N65" i="2" a="1"/>
  <c r="N65" i="2" s="1"/>
  <c r="O65" i="2" s="1"/>
  <c r="I66" i="2" a="1"/>
  <c r="I66" i="2" s="1"/>
  <c r="J66" i="2" s="1" a="1"/>
  <c r="J66" i="2" s="1"/>
  <c r="K66" i="2" a="1"/>
  <c r="K66" i="2" s="1"/>
  <c r="L66" i="2" s="1" a="1"/>
  <c r="L66" i="2" s="1"/>
  <c r="M66" i="2" a="1"/>
  <c r="M66" i="2" s="1"/>
  <c r="N66" i="2" a="1"/>
  <c r="N66" i="2" s="1"/>
  <c r="O66" i="2" s="1"/>
  <c r="I67" i="2" a="1"/>
  <c r="I67" i="2" s="1"/>
  <c r="J67" i="2" s="1" a="1"/>
  <c r="J67" i="2" s="1"/>
  <c r="K67" i="2" a="1"/>
  <c r="K67" i="2" s="1"/>
  <c r="L67" i="2" s="1" a="1"/>
  <c r="L67" i="2" s="1"/>
  <c r="M67" i="2" a="1"/>
  <c r="M67" i="2" s="1"/>
  <c r="N67" i="2" a="1"/>
  <c r="N67" i="2" s="1"/>
  <c r="O67" i="2" s="1"/>
  <c r="I68" i="2" a="1"/>
  <c r="I68" i="2" s="1"/>
  <c r="J68" i="2" s="1" a="1"/>
  <c r="J68" i="2" s="1"/>
  <c r="K68" i="2" a="1"/>
  <c r="K68" i="2" s="1"/>
  <c r="L68" i="2" s="1" a="1"/>
  <c r="L68" i="2" s="1"/>
  <c r="M68" i="2" a="1"/>
  <c r="M68" i="2" s="1"/>
  <c r="N68" i="2" a="1"/>
  <c r="N68" i="2" s="1"/>
  <c r="O68" i="2" s="1"/>
  <c r="I69" i="2" a="1"/>
  <c r="I69" i="2" s="1"/>
  <c r="J69" i="2" s="1" a="1"/>
  <c r="J69" i="2" s="1"/>
  <c r="K69" i="2" a="1"/>
  <c r="K69" i="2" s="1"/>
  <c r="L69" i="2" s="1" a="1"/>
  <c r="L69" i="2" s="1"/>
  <c r="M69" i="2" a="1"/>
  <c r="M69" i="2" s="1"/>
  <c r="N69" i="2" a="1"/>
  <c r="N69" i="2" s="1"/>
  <c r="O69" i="2" s="1"/>
  <c r="I70" i="2" a="1"/>
  <c r="I70" i="2" s="1"/>
  <c r="J70" i="2" s="1" a="1"/>
  <c r="J70" i="2" s="1"/>
  <c r="K70" i="2" a="1"/>
  <c r="K70" i="2" s="1"/>
  <c r="L70" i="2" s="1" a="1"/>
  <c r="L70" i="2" s="1"/>
  <c r="M70" i="2" a="1"/>
  <c r="M70" i="2" s="1"/>
  <c r="N70" i="2" a="1"/>
  <c r="N70" i="2" s="1"/>
  <c r="O70" i="2" s="1"/>
  <c r="I71" i="2" a="1"/>
  <c r="I71" i="2" s="1"/>
  <c r="J71" i="2" s="1" a="1"/>
  <c r="J71" i="2" s="1"/>
  <c r="K71" i="2" a="1"/>
  <c r="K71" i="2" s="1"/>
  <c r="L71" i="2" s="1" a="1"/>
  <c r="L71" i="2" s="1"/>
  <c r="M71" i="2" a="1"/>
  <c r="M71" i="2" s="1"/>
  <c r="N71" i="2" a="1"/>
  <c r="N71" i="2" s="1"/>
  <c r="O71" i="2" s="1"/>
  <c r="I72" i="2" a="1"/>
  <c r="I72" i="2" s="1"/>
  <c r="J72" i="2" s="1" a="1"/>
  <c r="J72" i="2" s="1"/>
  <c r="K72" i="2" a="1"/>
  <c r="K72" i="2" s="1"/>
  <c r="L72" i="2" s="1" a="1"/>
  <c r="L72" i="2" s="1"/>
  <c r="M72" i="2" a="1"/>
  <c r="M72" i="2" s="1"/>
  <c r="N72" i="2" a="1"/>
  <c r="N72" i="2" s="1"/>
  <c r="O72" i="2" s="1"/>
  <c r="I73" i="2" a="1"/>
  <c r="I73" i="2" s="1"/>
  <c r="J73" i="2" s="1" a="1"/>
  <c r="J73" i="2" s="1"/>
  <c r="K73" i="2" a="1"/>
  <c r="K73" i="2" s="1"/>
  <c r="L73" i="2" s="1" a="1"/>
  <c r="L73" i="2" s="1"/>
  <c r="M73" i="2" a="1"/>
  <c r="M73" i="2" s="1"/>
  <c r="N73" i="2" a="1"/>
  <c r="N73" i="2" s="1"/>
  <c r="O73" i="2" s="1"/>
  <c r="I74" i="2" a="1"/>
  <c r="I74" i="2" s="1"/>
  <c r="J74" i="2" s="1" a="1"/>
  <c r="J74" i="2" s="1"/>
  <c r="K74" i="2" a="1"/>
  <c r="K74" i="2" s="1"/>
  <c r="L74" i="2" s="1" a="1"/>
  <c r="L74" i="2" s="1"/>
  <c r="M74" i="2" a="1"/>
  <c r="M74" i="2" s="1"/>
  <c r="N74" i="2" a="1"/>
  <c r="N74" i="2" s="1"/>
  <c r="O74" i="2" s="1"/>
  <c r="I75" i="2" a="1"/>
  <c r="I75" i="2" s="1"/>
  <c r="J75" i="2" s="1" a="1"/>
  <c r="J75" i="2" s="1"/>
  <c r="K75" i="2" a="1"/>
  <c r="K75" i="2" s="1"/>
  <c r="L75" i="2" s="1" a="1"/>
  <c r="L75" i="2" s="1"/>
  <c r="M75" i="2" a="1"/>
  <c r="M75" i="2" s="1"/>
  <c r="N75" i="2" a="1"/>
  <c r="N75" i="2" s="1"/>
  <c r="O75" i="2" s="1"/>
  <c r="I76" i="2" a="1"/>
  <c r="I76" i="2" s="1"/>
  <c r="J76" i="2" s="1" a="1"/>
  <c r="J76" i="2" s="1"/>
  <c r="K76" i="2" a="1"/>
  <c r="K76" i="2" s="1"/>
  <c r="L76" i="2" s="1" a="1"/>
  <c r="L76" i="2" s="1"/>
  <c r="M76" i="2" a="1"/>
  <c r="M76" i="2" s="1"/>
  <c r="N76" i="2" a="1"/>
  <c r="N76" i="2" s="1"/>
  <c r="O76" i="2" s="1"/>
  <c r="I77" i="2" a="1"/>
  <c r="I77" i="2" s="1"/>
  <c r="J77" i="2" s="1" a="1"/>
  <c r="J77" i="2" s="1"/>
  <c r="K77" i="2" a="1"/>
  <c r="K77" i="2" s="1"/>
  <c r="L77" i="2" s="1" a="1"/>
  <c r="L77" i="2" s="1"/>
  <c r="M77" i="2" a="1"/>
  <c r="M77" i="2" s="1"/>
  <c r="N77" i="2" a="1"/>
  <c r="N77" i="2" s="1"/>
  <c r="O77" i="2" s="1"/>
  <c r="I78" i="2" a="1"/>
  <c r="I78" i="2" s="1"/>
  <c r="J78" i="2" s="1" a="1"/>
  <c r="J78" i="2" s="1"/>
  <c r="K78" i="2" a="1"/>
  <c r="K78" i="2" s="1"/>
  <c r="L78" i="2" s="1" a="1"/>
  <c r="L78" i="2" s="1"/>
  <c r="M78" i="2" a="1"/>
  <c r="M78" i="2" s="1"/>
  <c r="N78" i="2" a="1"/>
  <c r="N78" i="2" s="1"/>
  <c r="O78" i="2" s="1"/>
  <c r="I79" i="2" a="1"/>
  <c r="I79" i="2" s="1"/>
  <c r="J79" i="2" s="1" a="1"/>
  <c r="J79" i="2" s="1"/>
  <c r="K79" i="2" a="1"/>
  <c r="K79" i="2" s="1"/>
  <c r="L79" i="2" s="1" a="1"/>
  <c r="L79" i="2" s="1"/>
  <c r="M79" i="2" a="1"/>
  <c r="M79" i="2" s="1"/>
  <c r="N79" i="2" a="1"/>
  <c r="N79" i="2" s="1"/>
  <c r="O79" i="2" s="1"/>
  <c r="I80" i="2" a="1"/>
  <c r="I80" i="2" s="1"/>
  <c r="J80" i="2" s="1" a="1"/>
  <c r="J80" i="2" s="1"/>
  <c r="K80" i="2" a="1"/>
  <c r="K80" i="2" s="1"/>
  <c r="M80" i="2" a="1"/>
  <c r="M80" i="2" s="1"/>
  <c r="N80" i="2" a="1"/>
  <c r="N80" i="2" s="1"/>
  <c r="O80" i="2" s="1"/>
  <c r="I81" i="2" a="1"/>
  <c r="I81" i="2" s="1"/>
  <c r="J81" i="2" s="1" a="1"/>
  <c r="J81" i="2" s="1"/>
  <c r="K81" i="2" a="1"/>
  <c r="K81" i="2" s="1"/>
  <c r="L81" i="2" s="1" a="1"/>
  <c r="L81" i="2" s="1"/>
  <c r="M81" i="2" a="1"/>
  <c r="M81" i="2" s="1"/>
  <c r="N81" i="2" a="1"/>
  <c r="N81" i="2" s="1"/>
  <c r="O81" i="2" s="1"/>
  <c r="I82" i="2" a="1"/>
  <c r="I82" i="2" s="1"/>
  <c r="J82" i="2" s="1" a="1"/>
  <c r="J82" i="2" s="1"/>
  <c r="K82" i="2" a="1"/>
  <c r="K82" i="2" s="1"/>
  <c r="L82" i="2" s="1" a="1"/>
  <c r="L82" i="2" s="1"/>
  <c r="M82" i="2" a="1"/>
  <c r="M82" i="2" s="1"/>
  <c r="N82" i="2" a="1"/>
  <c r="N82" i="2" s="1"/>
  <c r="O82" i="2" s="1"/>
  <c r="I83" i="2" a="1"/>
  <c r="I83" i="2" s="1"/>
  <c r="J83" i="2" s="1" a="1"/>
  <c r="J83" i="2" s="1"/>
  <c r="K83" i="2" a="1"/>
  <c r="K83" i="2" s="1"/>
  <c r="L83" i="2" s="1" a="1"/>
  <c r="L83" i="2" s="1"/>
  <c r="M83" i="2" a="1"/>
  <c r="M83" i="2" s="1"/>
  <c r="N83" i="2" a="1"/>
  <c r="N83" i="2" s="1"/>
  <c r="O83" i="2" s="1"/>
  <c r="I84" i="2" a="1"/>
  <c r="I84" i="2" s="1"/>
  <c r="J84" i="2" s="1" a="1"/>
  <c r="J84" i="2" s="1"/>
  <c r="K84" i="2" a="1"/>
  <c r="K84" i="2" s="1"/>
  <c r="L84" i="2" s="1" a="1"/>
  <c r="L84" i="2" s="1"/>
  <c r="M84" i="2" a="1"/>
  <c r="M84" i="2" s="1"/>
  <c r="N84" i="2" a="1"/>
  <c r="N84" i="2" s="1"/>
  <c r="O84" i="2" s="1"/>
  <c r="I85" i="2" a="1"/>
  <c r="I85" i="2" s="1"/>
  <c r="J85" i="2" s="1" a="1"/>
  <c r="J85" i="2" s="1"/>
  <c r="K85" i="2" a="1"/>
  <c r="K85" i="2" s="1"/>
  <c r="L85" i="2" s="1" a="1"/>
  <c r="L85" i="2" s="1"/>
  <c r="M85" i="2" a="1"/>
  <c r="M85" i="2" s="1"/>
  <c r="N85" i="2" a="1"/>
  <c r="N85" i="2" s="1"/>
  <c r="O85" i="2" s="1"/>
  <c r="I86" i="2" a="1"/>
  <c r="I86" i="2" s="1"/>
  <c r="J86" i="2" s="1" a="1"/>
  <c r="J86" i="2" s="1"/>
  <c r="K86" i="2" a="1"/>
  <c r="K86" i="2" s="1"/>
  <c r="L86" i="2" s="1" a="1"/>
  <c r="L86" i="2" s="1"/>
  <c r="M86" i="2" a="1"/>
  <c r="M86" i="2" s="1"/>
  <c r="N86" i="2" a="1"/>
  <c r="N86" i="2" s="1"/>
  <c r="O86" i="2" s="1"/>
  <c r="I87" i="2" a="1"/>
  <c r="I87" i="2" s="1"/>
  <c r="J87" i="2" s="1" a="1"/>
  <c r="J87" i="2" s="1"/>
  <c r="K87" i="2" a="1"/>
  <c r="K87" i="2" s="1"/>
  <c r="L87" i="2" s="1" a="1"/>
  <c r="L87" i="2" s="1"/>
  <c r="M87" i="2" a="1"/>
  <c r="M87" i="2" s="1"/>
  <c r="N87" i="2" a="1"/>
  <c r="N87" i="2" s="1"/>
  <c r="O87" i="2" s="1"/>
  <c r="I88" i="2" a="1"/>
  <c r="I88" i="2" s="1"/>
  <c r="J88" i="2" s="1" a="1"/>
  <c r="J88" i="2" s="1"/>
  <c r="K88" i="2" a="1"/>
  <c r="K88" i="2" s="1"/>
  <c r="L88" i="2" s="1" a="1"/>
  <c r="L88" i="2" s="1"/>
  <c r="M88" i="2" a="1"/>
  <c r="M88" i="2" s="1"/>
  <c r="N88" i="2" a="1"/>
  <c r="N88" i="2" s="1"/>
  <c r="O88" i="2" s="1"/>
  <c r="I89" i="2" a="1"/>
  <c r="I89" i="2" s="1"/>
  <c r="J89" i="2" s="1" a="1"/>
  <c r="J89" i="2" s="1"/>
  <c r="K89" i="2" a="1"/>
  <c r="K89" i="2" s="1"/>
  <c r="L89" i="2" s="1" a="1"/>
  <c r="L89" i="2" s="1"/>
  <c r="M89" i="2" a="1"/>
  <c r="M89" i="2" s="1"/>
  <c r="N89" i="2" a="1"/>
  <c r="N89" i="2" s="1"/>
  <c r="O89" i="2" s="1"/>
  <c r="I90" i="2" a="1"/>
  <c r="I90" i="2" s="1"/>
  <c r="J90" i="2" s="1" a="1"/>
  <c r="J90" i="2" s="1"/>
  <c r="K90" i="2" a="1"/>
  <c r="K90" i="2" s="1"/>
  <c r="L90" i="2" s="1" a="1"/>
  <c r="L90" i="2" s="1"/>
  <c r="M90" i="2" a="1"/>
  <c r="M90" i="2" s="1"/>
  <c r="N90" i="2" a="1"/>
  <c r="N90" i="2" s="1"/>
  <c r="O90" i="2" s="1"/>
  <c r="I91" i="2" a="1"/>
  <c r="I91" i="2" s="1"/>
  <c r="J91" i="2" s="1" a="1"/>
  <c r="J91" i="2" s="1"/>
  <c r="K91" i="2" a="1"/>
  <c r="K91" i="2" s="1"/>
  <c r="L91" i="2" s="1" a="1"/>
  <c r="L91" i="2" s="1"/>
  <c r="M91" i="2" a="1"/>
  <c r="M91" i="2" s="1"/>
  <c r="N91" i="2" a="1"/>
  <c r="N91" i="2" s="1"/>
  <c r="O91" i="2" s="1"/>
  <c r="I92" i="2" a="1"/>
  <c r="I92" i="2" s="1"/>
  <c r="J92" i="2" s="1" a="1"/>
  <c r="J92" i="2" s="1"/>
  <c r="K92" i="2" a="1"/>
  <c r="K92" i="2" s="1"/>
  <c r="L92" i="2" s="1" a="1"/>
  <c r="L92" i="2" s="1"/>
  <c r="M92" i="2" a="1"/>
  <c r="M92" i="2" s="1"/>
  <c r="N92" i="2" a="1"/>
  <c r="N92" i="2" s="1"/>
  <c r="O92" i="2" s="1"/>
  <c r="I93" i="2" a="1"/>
  <c r="I93" i="2" s="1"/>
  <c r="J93" i="2" s="1" a="1"/>
  <c r="J93" i="2" s="1"/>
  <c r="K93" i="2" a="1"/>
  <c r="K93" i="2" s="1"/>
  <c r="L93" i="2" s="1" a="1"/>
  <c r="L93" i="2" s="1"/>
  <c r="M93" i="2" a="1"/>
  <c r="M93" i="2" s="1"/>
  <c r="N93" i="2" a="1"/>
  <c r="N93" i="2" s="1"/>
  <c r="O93" i="2" s="1"/>
  <c r="I94" i="2" a="1"/>
  <c r="I94" i="2" s="1"/>
  <c r="J94" i="2" s="1" a="1"/>
  <c r="J94" i="2" s="1"/>
  <c r="K94" i="2" a="1"/>
  <c r="K94" i="2" s="1"/>
  <c r="L94" i="2" s="1" a="1"/>
  <c r="L94" i="2" s="1"/>
  <c r="M94" i="2" a="1"/>
  <c r="M94" i="2" s="1"/>
  <c r="N94" i="2" a="1"/>
  <c r="N94" i="2" s="1"/>
  <c r="O94" i="2" s="1"/>
  <c r="I95" i="2" a="1"/>
  <c r="I95" i="2" s="1"/>
  <c r="J95" i="2" s="1" a="1"/>
  <c r="J95" i="2" s="1"/>
  <c r="K95" i="2" a="1"/>
  <c r="K95" i="2" s="1"/>
  <c r="L95" i="2" s="1" a="1"/>
  <c r="L95" i="2" s="1"/>
  <c r="M95" i="2" a="1"/>
  <c r="M95" i="2" s="1"/>
  <c r="N95" i="2" a="1"/>
  <c r="N95" i="2" s="1"/>
  <c r="O95" i="2" s="1"/>
  <c r="I96" i="2" a="1"/>
  <c r="I96" i="2" s="1"/>
  <c r="J96" i="2" s="1" a="1"/>
  <c r="J96" i="2" s="1"/>
  <c r="K96" i="2" a="1"/>
  <c r="K96" i="2" s="1"/>
  <c r="L96" i="2" s="1" a="1"/>
  <c r="M96" i="2" a="1"/>
  <c r="M96" i="2" s="1"/>
  <c r="N96" i="2" a="1"/>
  <c r="N96" i="2" s="1"/>
  <c r="O96" i="2" s="1"/>
  <c r="I97" i="2" a="1"/>
  <c r="I97" i="2" s="1"/>
  <c r="J97" i="2" s="1" a="1"/>
  <c r="J97" i="2" s="1"/>
  <c r="K97" i="2" a="1"/>
  <c r="K97" i="2" s="1"/>
  <c r="L97" i="2" s="1" a="1"/>
  <c r="L97" i="2" s="1"/>
  <c r="M97" i="2" a="1"/>
  <c r="M97" i="2" s="1"/>
  <c r="N97" i="2" a="1"/>
  <c r="N97" i="2" s="1"/>
  <c r="O97" i="2" s="1"/>
  <c r="I98" i="2" a="1"/>
  <c r="I98" i="2" s="1"/>
  <c r="J98" i="2" s="1" a="1"/>
  <c r="J98" i="2" s="1"/>
  <c r="K98" i="2" a="1"/>
  <c r="K98" i="2" s="1"/>
  <c r="L98" i="2" s="1" a="1"/>
  <c r="L98" i="2" s="1"/>
  <c r="M98" i="2" a="1"/>
  <c r="M98" i="2" s="1"/>
  <c r="N98" i="2" a="1"/>
  <c r="N98" i="2" s="1"/>
  <c r="O98" i="2" s="1"/>
  <c r="I99" i="2" a="1"/>
  <c r="I99" i="2" s="1"/>
  <c r="J99" i="2" s="1" a="1"/>
  <c r="J99" i="2" s="1"/>
  <c r="K99" i="2" a="1"/>
  <c r="K99" i="2" s="1"/>
  <c r="M99" i="2" a="1"/>
  <c r="M99" i="2" s="1"/>
  <c r="N99" i="2" a="1"/>
  <c r="N99" i="2" s="1"/>
  <c r="O99" i="2" s="1"/>
  <c r="I100" i="2" a="1"/>
  <c r="I100" i="2" s="1"/>
  <c r="J100" i="2" s="1" a="1"/>
  <c r="J100" i="2" s="1"/>
  <c r="K100" i="2" a="1"/>
  <c r="K100" i="2" s="1"/>
  <c r="L100" i="2" s="1" a="1"/>
  <c r="L100" i="2" s="1"/>
  <c r="M100" i="2" a="1"/>
  <c r="M100" i="2" s="1"/>
  <c r="N100" i="2" a="1"/>
  <c r="N100" i="2" s="1"/>
  <c r="O100" i="2" s="1"/>
  <c r="I101" i="2" a="1"/>
  <c r="I101" i="2" s="1"/>
  <c r="J101" i="2" s="1" a="1"/>
  <c r="J101" i="2" s="1"/>
  <c r="K101" i="2" a="1"/>
  <c r="K101" i="2" s="1"/>
  <c r="L101" i="2" s="1" a="1"/>
  <c r="L101" i="2" s="1"/>
  <c r="M101" i="2" a="1"/>
  <c r="M101" i="2" s="1"/>
  <c r="N101" i="2" a="1"/>
  <c r="N101" i="2" s="1"/>
  <c r="O101" i="2" s="1"/>
  <c r="I102" i="2" a="1"/>
  <c r="I102" i="2" s="1"/>
  <c r="J102" i="2" s="1" a="1"/>
  <c r="J102" i="2" s="1"/>
  <c r="K102" i="2" a="1"/>
  <c r="K102" i="2" s="1"/>
  <c r="L102" i="2" s="1" a="1"/>
  <c r="L102" i="2" s="1"/>
  <c r="M102" i="2" a="1"/>
  <c r="M102" i="2" s="1"/>
  <c r="N102" i="2" a="1"/>
  <c r="N102" i="2" s="1"/>
  <c r="O102" i="2" s="1"/>
  <c r="I103" i="2" a="1"/>
  <c r="I103" i="2" s="1"/>
  <c r="J103" i="2" s="1" a="1"/>
  <c r="J103" i="2" s="1"/>
  <c r="K103" i="2" a="1"/>
  <c r="K103" i="2" s="1"/>
  <c r="L103" i="2" s="1" a="1"/>
  <c r="L103" i="2" s="1"/>
  <c r="M103" i="2" a="1"/>
  <c r="M103" i="2" s="1"/>
  <c r="N103" i="2" a="1"/>
  <c r="N103" i="2" s="1"/>
  <c r="O103" i="2" s="1"/>
  <c r="I104" i="2" a="1"/>
  <c r="I104" i="2" s="1"/>
  <c r="J104" i="2" s="1" a="1"/>
  <c r="J104" i="2" s="1"/>
  <c r="K104" i="2" a="1"/>
  <c r="K104" i="2" s="1"/>
  <c r="L104" i="2" s="1" a="1"/>
  <c r="L104" i="2" s="1"/>
  <c r="M104" i="2" a="1"/>
  <c r="M104" i="2" s="1"/>
  <c r="N104" i="2" a="1"/>
  <c r="N104" i="2" s="1"/>
  <c r="O104" i="2" s="1"/>
  <c r="I105" i="2" a="1"/>
  <c r="I105" i="2" s="1"/>
  <c r="J105" i="2" s="1" a="1"/>
  <c r="J105" i="2" s="1"/>
  <c r="K105" i="2" a="1"/>
  <c r="K105" i="2" s="1"/>
  <c r="L105" i="2" s="1" a="1"/>
  <c r="L105" i="2" s="1"/>
  <c r="M105" i="2" a="1"/>
  <c r="M105" i="2" s="1"/>
  <c r="N105" i="2" a="1"/>
  <c r="N105" i="2" s="1"/>
  <c r="O105" i="2" s="1"/>
  <c r="I106" i="2" a="1"/>
  <c r="I106" i="2" s="1"/>
  <c r="J106" i="2" s="1" a="1"/>
  <c r="J106" i="2" s="1"/>
  <c r="K106" i="2" a="1"/>
  <c r="K106" i="2" s="1"/>
  <c r="L106" i="2" s="1" a="1"/>
  <c r="L106" i="2" s="1"/>
  <c r="M106" i="2" a="1"/>
  <c r="M106" i="2" s="1"/>
  <c r="N106" i="2" a="1"/>
  <c r="N106" i="2" s="1"/>
  <c r="O106" i="2" s="1"/>
  <c r="I107" i="2" a="1"/>
  <c r="I107" i="2" s="1"/>
  <c r="J107" i="2" s="1" a="1"/>
  <c r="J107" i="2" s="1"/>
  <c r="K107" i="2" a="1"/>
  <c r="K107" i="2" s="1"/>
  <c r="L107" i="2" s="1" a="1"/>
  <c r="L107" i="2" s="1"/>
  <c r="M107" i="2" a="1"/>
  <c r="M107" i="2" s="1"/>
  <c r="N107" i="2" a="1"/>
  <c r="N107" i="2" s="1"/>
  <c r="O107" i="2" s="1"/>
  <c r="I108" i="2" a="1"/>
  <c r="I108" i="2" s="1"/>
  <c r="J108" i="2" s="1" a="1"/>
  <c r="J108" i="2" s="1"/>
  <c r="K108" i="2" a="1"/>
  <c r="K108" i="2" s="1"/>
  <c r="L108" i="2" s="1" a="1"/>
  <c r="L108" i="2" s="1"/>
  <c r="M108" i="2" a="1"/>
  <c r="M108" i="2" s="1"/>
  <c r="N108" i="2" a="1"/>
  <c r="N108" i="2" s="1"/>
  <c r="O108" i="2" s="1"/>
  <c r="I109" i="2" a="1"/>
  <c r="I109" i="2" s="1"/>
  <c r="J109" i="2" s="1" a="1"/>
  <c r="J109" i="2" s="1"/>
  <c r="K109" i="2" a="1"/>
  <c r="K109" i="2" s="1"/>
  <c r="L109" i="2" s="1" a="1"/>
  <c r="L109" i="2" s="1"/>
  <c r="M109" i="2" a="1"/>
  <c r="M109" i="2" s="1"/>
  <c r="N109" i="2" a="1"/>
  <c r="N109" i="2" s="1"/>
  <c r="O109" i="2" s="1"/>
  <c r="I110" i="2" a="1"/>
  <c r="I110" i="2" s="1"/>
  <c r="J110" i="2" s="1" a="1"/>
  <c r="J110" i="2" s="1"/>
  <c r="K110" i="2" a="1"/>
  <c r="K110" i="2" s="1"/>
  <c r="L110" i="2" s="1" a="1"/>
  <c r="L110" i="2" s="1"/>
  <c r="M110" i="2" a="1"/>
  <c r="M110" i="2" s="1"/>
  <c r="N110" i="2" a="1"/>
  <c r="N110" i="2" s="1"/>
  <c r="O110" i="2" s="1"/>
  <c r="I111" i="2" a="1"/>
  <c r="I111" i="2" s="1"/>
  <c r="J111" i="2" s="1" a="1"/>
  <c r="J111" i="2" s="1"/>
  <c r="K111" i="2" a="1"/>
  <c r="K111" i="2" s="1"/>
  <c r="L111" i="2" s="1" a="1"/>
  <c r="L111" i="2" s="1"/>
  <c r="M111" i="2" a="1"/>
  <c r="M111" i="2" s="1"/>
  <c r="N111" i="2" a="1"/>
  <c r="N111" i="2" s="1"/>
  <c r="O111" i="2" s="1"/>
  <c r="I112" i="2" a="1"/>
  <c r="I112" i="2" s="1"/>
  <c r="J112" i="2" s="1" a="1"/>
  <c r="J112" i="2" s="1"/>
  <c r="K112" i="2" a="1"/>
  <c r="K112" i="2" s="1"/>
  <c r="L112" i="2" s="1" a="1"/>
  <c r="L112" i="2" s="1"/>
  <c r="M112" i="2" a="1"/>
  <c r="M112" i="2" s="1"/>
  <c r="N112" i="2" a="1"/>
  <c r="N112" i="2" s="1"/>
  <c r="O112" i="2" s="1"/>
  <c r="I113" i="2" a="1"/>
  <c r="I113" i="2" s="1"/>
  <c r="J113" i="2" s="1" a="1"/>
  <c r="J113" i="2" s="1"/>
  <c r="K113" i="2" a="1"/>
  <c r="K113" i="2" s="1"/>
  <c r="L113" i="2" s="1" a="1"/>
  <c r="L113" i="2" s="1"/>
  <c r="M113" i="2" a="1"/>
  <c r="M113" i="2" s="1"/>
  <c r="N113" i="2" a="1"/>
  <c r="N113" i="2" s="1"/>
  <c r="O113" i="2" s="1"/>
  <c r="I114" i="2" a="1"/>
  <c r="I114" i="2" s="1"/>
  <c r="J114" i="2" s="1" a="1"/>
  <c r="J114" i="2" s="1"/>
  <c r="K114" i="2" a="1"/>
  <c r="K114" i="2" s="1"/>
  <c r="L114" i="2" s="1" a="1"/>
  <c r="L114" i="2" s="1"/>
  <c r="M114" i="2" a="1"/>
  <c r="M114" i="2" s="1"/>
  <c r="N114" i="2" a="1"/>
  <c r="N114" i="2" s="1"/>
  <c r="O114" i="2" s="1"/>
  <c r="I115" i="2" a="1"/>
  <c r="I115" i="2" s="1"/>
  <c r="J115" i="2" s="1" a="1"/>
  <c r="J115" i="2" s="1"/>
  <c r="K115" i="2" a="1"/>
  <c r="K115" i="2" s="1"/>
  <c r="M115" i="2" a="1"/>
  <c r="M115" i="2" s="1"/>
  <c r="N115" i="2" a="1"/>
  <c r="N115" i="2" s="1"/>
  <c r="O115" i="2" s="1"/>
  <c r="I116" i="2" a="1"/>
  <c r="I116" i="2" s="1"/>
  <c r="J116" i="2" s="1" a="1"/>
  <c r="J116" i="2" s="1"/>
  <c r="K116" i="2" a="1"/>
  <c r="K116" i="2" s="1"/>
  <c r="L116" i="2" s="1" a="1"/>
  <c r="L116" i="2" s="1"/>
  <c r="M116" i="2" a="1"/>
  <c r="M116" i="2" s="1"/>
  <c r="N116" i="2" a="1"/>
  <c r="N116" i="2" s="1"/>
  <c r="O116" i="2" s="1"/>
  <c r="I117" i="2" a="1"/>
  <c r="I117" i="2" s="1"/>
  <c r="J117" i="2" s="1" a="1"/>
  <c r="J117" i="2" s="1"/>
  <c r="K117" i="2" a="1"/>
  <c r="K117" i="2" s="1"/>
  <c r="L117" i="2" s="1" a="1"/>
  <c r="L117" i="2" s="1"/>
  <c r="M117" i="2" a="1"/>
  <c r="M117" i="2" s="1"/>
  <c r="N117" i="2" a="1"/>
  <c r="N117" i="2" s="1"/>
  <c r="O117" i="2" s="1"/>
  <c r="I118" i="2" a="1"/>
  <c r="I118" i="2" s="1"/>
  <c r="J118" i="2" s="1" a="1"/>
  <c r="J118" i="2" s="1"/>
  <c r="K118" i="2" a="1"/>
  <c r="K118" i="2" s="1"/>
  <c r="L118" i="2" s="1" a="1"/>
  <c r="L118" i="2" s="1"/>
  <c r="M118" i="2" a="1"/>
  <c r="M118" i="2" s="1"/>
  <c r="N118" i="2" a="1"/>
  <c r="N118" i="2" s="1"/>
  <c r="O118" i="2" s="1"/>
  <c r="I119" i="2" a="1"/>
  <c r="I119" i="2" s="1"/>
  <c r="J119" i="2" s="1" a="1"/>
  <c r="J119" i="2" s="1"/>
  <c r="K119" i="2" a="1"/>
  <c r="K119" i="2" s="1"/>
  <c r="L119" i="2" s="1" a="1"/>
  <c r="L119" i="2" s="1"/>
  <c r="M119" i="2" a="1"/>
  <c r="M119" i="2" s="1"/>
  <c r="N119" i="2" a="1"/>
  <c r="N119" i="2" s="1"/>
  <c r="O119" i="2" s="1"/>
  <c r="I120" i="2" a="1"/>
  <c r="I120" i="2" s="1"/>
  <c r="J120" i="2" s="1" a="1"/>
  <c r="J120" i="2" s="1"/>
  <c r="K120" i="2" a="1"/>
  <c r="K120" i="2" s="1"/>
  <c r="L120" i="2" s="1" a="1"/>
  <c r="L120" i="2" s="1"/>
  <c r="M120" i="2" a="1"/>
  <c r="M120" i="2" s="1"/>
  <c r="N120" i="2" a="1"/>
  <c r="N120" i="2" s="1"/>
  <c r="O120" i="2" s="1"/>
  <c r="I121" i="2" a="1"/>
  <c r="I121" i="2" s="1"/>
  <c r="J121" i="2" s="1" a="1"/>
  <c r="J121" i="2" s="1"/>
  <c r="K121" i="2" a="1"/>
  <c r="K121" i="2" s="1"/>
  <c r="L121" i="2" s="1" a="1"/>
  <c r="L121" i="2" s="1"/>
  <c r="M121" i="2" a="1"/>
  <c r="M121" i="2" s="1"/>
  <c r="N121" i="2" a="1"/>
  <c r="N121" i="2" s="1"/>
  <c r="O121" i="2" s="1"/>
  <c r="I122" i="2" a="1"/>
  <c r="I122" i="2" s="1"/>
  <c r="J122" i="2" s="1" a="1"/>
  <c r="J122" i="2" s="1"/>
  <c r="K122" i="2" a="1"/>
  <c r="K122" i="2" s="1"/>
  <c r="L122" i="2" s="1" a="1"/>
  <c r="L122" i="2" s="1"/>
  <c r="M122" i="2" a="1"/>
  <c r="M122" i="2" s="1"/>
  <c r="N122" i="2" a="1"/>
  <c r="N122" i="2" s="1"/>
  <c r="O122" i="2" s="1"/>
  <c r="I123" i="2" a="1"/>
  <c r="I123" i="2" s="1"/>
  <c r="J123" i="2" s="1" a="1"/>
  <c r="J123" i="2" s="1"/>
  <c r="K123" i="2" a="1"/>
  <c r="K123" i="2" s="1"/>
  <c r="L123" i="2" s="1" a="1"/>
  <c r="L123" i="2" s="1"/>
  <c r="M123" i="2" a="1"/>
  <c r="M123" i="2" s="1"/>
  <c r="N123" i="2" a="1"/>
  <c r="N123" i="2" s="1"/>
  <c r="O123" i="2" s="1"/>
  <c r="I124" i="2" a="1"/>
  <c r="I124" i="2" s="1"/>
  <c r="J124" i="2" s="1" a="1"/>
  <c r="J124" i="2" s="1"/>
  <c r="K124" i="2" a="1"/>
  <c r="K124" i="2" s="1"/>
  <c r="L124" i="2" s="1" a="1"/>
  <c r="L124" i="2" s="1"/>
  <c r="M124" i="2" a="1"/>
  <c r="M124" i="2" s="1"/>
  <c r="N124" i="2" a="1"/>
  <c r="N124" i="2" s="1"/>
  <c r="O124" i="2" s="1"/>
  <c r="I125" i="2" a="1"/>
  <c r="I125" i="2" s="1"/>
  <c r="J125" i="2" s="1" a="1"/>
  <c r="J125" i="2" s="1"/>
  <c r="K125" i="2" a="1"/>
  <c r="K125" i="2" s="1"/>
  <c r="L125" i="2" s="1" a="1"/>
  <c r="L125" i="2" s="1"/>
  <c r="M125" i="2" a="1"/>
  <c r="M125" i="2" s="1"/>
  <c r="N125" i="2" a="1"/>
  <c r="N125" i="2" s="1"/>
  <c r="O125" i="2" s="1"/>
  <c r="I126" i="2" a="1"/>
  <c r="I126" i="2" s="1"/>
  <c r="J126" i="2" s="1" a="1"/>
  <c r="J126" i="2" s="1"/>
  <c r="K126" i="2" a="1"/>
  <c r="K126" i="2" s="1"/>
  <c r="L126" i="2" s="1" a="1"/>
  <c r="L126" i="2" s="1"/>
  <c r="M126" i="2" a="1"/>
  <c r="M126" i="2" s="1"/>
  <c r="N126" i="2" a="1"/>
  <c r="N126" i="2" s="1"/>
  <c r="O126" i="2" s="1"/>
  <c r="I127" i="2" a="1"/>
  <c r="I127" i="2" s="1"/>
  <c r="J127" i="2" s="1" a="1"/>
  <c r="J127" i="2" s="1"/>
  <c r="K127" i="2" a="1"/>
  <c r="K127" i="2" s="1"/>
  <c r="L127" i="2" s="1" a="1"/>
  <c r="L127" i="2" s="1"/>
  <c r="M127" i="2" a="1"/>
  <c r="M127" i="2" s="1"/>
  <c r="N127" i="2" a="1"/>
  <c r="N127" i="2" s="1"/>
  <c r="O127" i="2" s="1"/>
  <c r="I128" i="2" a="1"/>
  <c r="I128" i="2" s="1"/>
  <c r="J128" i="2" s="1" a="1"/>
  <c r="J128" i="2" s="1"/>
  <c r="K128" i="2" a="1"/>
  <c r="K128" i="2" s="1"/>
  <c r="L128" i="2" s="1" a="1"/>
  <c r="L128" i="2" s="1"/>
  <c r="M128" i="2" a="1"/>
  <c r="M128" i="2" s="1"/>
  <c r="N128" i="2" a="1"/>
  <c r="N128" i="2" s="1"/>
  <c r="O128" i="2" s="1"/>
  <c r="I129" i="2" a="1"/>
  <c r="I129" i="2" s="1"/>
  <c r="J129" i="2" s="1" a="1"/>
  <c r="J129" i="2" s="1"/>
  <c r="K129" i="2" a="1"/>
  <c r="K129" i="2" s="1"/>
  <c r="L129" i="2" s="1" a="1"/>
  <c r="L129" i="2" s="1"/>
  <c r="M129" i="2" a="1"/>
  <c r="M129" i="2" s="1"/>
  <c r="N129" i="2" a="1"/>
  <c r="N129" i="2" s="1"/>
  <c r="O129" i="2" s="1"/>
  <c r="I130" i="2" a="1"/>
  <c r="I130" i="2" s="1"/>
  <c r="J130" i="2" s="1" a="1"/>
  <c r="J130" i="2" s="1"/>
  <c r="K130" i="2" a="1"/>
  <c r="K130" i="2" s="1"/>
  <c r="L130" i="2" s="1" a="1"/>
  <c r="L130" i="2" s="1"/>
  <c r="M130" i="2" a="1"/>
  <c r="M130" i="2" s="1"/>
  <c r="N130" i="2" a="1"/>
  <c r="N130" i="2" s="1"/>
  <c r="O130" i="2" s="1"/>
  <c r="I131" i="2" a="1"/>
  <c r="I131" i="2" s="1"/>
  <c r="J131" i="2" s="1" a="1"/>
  <c r="J131" i="2" s="1"/>
  <c r="K131" i="2" a="1"/>
  <c r="K131" i="2" s="1"/>
  <c r="L131" i="2" s="1" a="1"/>
  <c r="L131" i="2" s="1"/>
  <c r="M131" i="2" a="1"/>
  <c r="M131" i="2" s="1"/>
  <c r="N131" i="2" a="1"/>
  <c r="N131" i="2" s="1"/>
  <c r="O131" i="2" s="1"/>
  <c r="I132" i="2" a="1"/>
  <c r="I132" i="2" s="1"/>
  <c r="J132" i="2" s="1" a="1"/>
  <c r="J132" i="2" s="1"/>
  <c r="K132" i="2" a="1"/>
  <c r="K132" i="2" s="1"/>
  <c r="L132" i="2" s="1" a="1"/>
  <c r="M132" i="2" a="1"/>
  <c r="M132" i="2" s="1"/>
  <c r="N132" i="2" a="1"/>
  <c r="N132" i="2" s="1"/>
  <c r="O132" i="2" s="1"/>
  <c r="I133" i="2" a="1"/>
  <c r="I133" i="2" s="1"/>
  <c r="J133" i="2" s="1" a="1"/>
  <c r="J133" i="2" s="1"/>
  <c r="K133" i="2" a="1"/>
  <c r="K133" i="2" s="1"/>
  <c r="L133" i="2" s="1" a="1"/>
  <c r="L133" i="2" s="1"/>
  <c r="M133" i="2" a="1"/>
  <c r="M133" i="2" s="1"/>
  <c r="N133" i="2" a="1"/>
  <c r="N133" i="2" s="1"/>
  <c r="O133" i="2" s="1"/>
  <c r="I134" i="2" a="1"/>
  <c r="I134" i="2" s="1"/>
  <c r="J134" i="2" s="1" a="1"/>
  <c r="J134" i="2" s="1"/>
  <c r="K134" i="2" a="1"/>
  <c r="K134" i="2" s="1"/>
  <c r="M134" i="2" a="1"/>
  <c r="M134" i="2" s="1"/>
  <c r="N134" i="2" a="1"/>
  <c r="N134" i="2" s="1"/>
  <c r="O134" i="2" s="1"/>
  <c r="I135" i="2" a="1"/>
  <c r="I135" i="2" s="1"/>
  <c r="J135" i="2" s="1" a="1"/>
  <c r="J135" i="2" s="1"/>
  <c r="K135" i="2" a="1"/>
  <c r="K135" i="2" s="1"/>
  <c r="L135" i="2" s="1" a="1"/>
  <c r="L135" i="2" s="1"/>
  <c r="M135" i="2" a="1"/>
  <c r="M135" i="2" s="1"/>
  <c r="N135" i="2" a="1"/>
  <c r="N135" i="2" s="1"/>
  <c r="O135" i="2" s="1"/>
  <c r="I136" i="2" a="1"/>
  <c r="I136" i="2" s="1"/>
  <c r="J136" i="2" s="1" a="1"/>
  <c r="J136" i="2" s="1"/>
  <c r="K136" i="2" a="1"/>
  <c r="K136" i="2" s="1"/>
  <c r="L136" i="2" s="1" a="1"/>
  <c r="L136" i="2" s="1"/>
  <c r="M136" i="2" a="1"/>
  <c r="M136" i="2" s="1"/>
  <c r="N136" i="2" a="1"/>
  <c r="N136" i="2" s="1"/>
  <c r="O136" i="2" s="1"/>
  <c r="I137" i="2" a="1"/>
  <c r="I137" i="2" s="1"/>
  <c r="J137" i="2" s="1" a="1"/>
  <c r="J137" i="2" s="1"/>
  <c r="K137" i="2" a="1"/>
  <c r="K137" i="2" s="1"/>
  <c r="L137" i="2" s="1" a="1"/>
  <c r="L137" i="2" s="1"/>
  <c r="M137" i="2" a="1"/>
  <c r="M137" i="2" s="1"/>
  <c r="N137" i="2" a="1"/>
  <c r="N137" i="2" s="1"/>
  <c r="O137" i="2" s="1"/>
  <c r="I138" i="2" a="1"/>
  <c r="I138" i="2" s="1"/>
  <c r="J138" i="2" s="1" a="1"/>
  <c r="J138" i="2" s="1"/>
  <c r="K138" i="2" a="1"/>
  <c r="K138" i="2" s="1"/>
  <c r="L138" i="2" s="1" a="1"/>
  <c r="L138" i="2" s="1"/>
  <c r="M138" i="2" a="1"/>
  <c r="M138" i="2" s="1"/>
  <c r="N138" i="2" a="1"/>
  <c r="N138" i="2" s="1"/>
  <c r="O138" i="2" s="1"/>
  <c r="I139" i="2" a="1"/>
  <c r="I139" i="2" s="1"/>
  <c r="J139" i="2" s="1" a="1"/>
  <c r="J139" i="2" s="1"/>
  <c r="K139" i="2" a="1"/>
  <c r="K139" i="2" s="1"/>
  <c r="L139" i="2" s="1" a="1"/>
  <c r="L139" i="2" s="1"/>
  <c r="M139" i="2" a="1"/>
  <c r="M139" i="2" s="1"/>
  <c r="N139" i="2" a="1"/>
  <c r="N139" i="2" s="1"/>
  <c r="O139" i="2" s="1"/>
  <c r="I140" i="2" a="1"/>
  <c r="I140" i="2" s="1"/>
  <c r="J140" i="2" s="1" a="1"/>
  <c r="J140" i="2" s="1"/>
  <c r="K140" i="2" a="1"/>
  <c r="K140" i="2" s="1"/>
  <c r="L140" i="2" s="1" a="1"/>
  <c r="L140" i="2" s="1"/>
  <c r="M140" i="2" a="1"/>
  <c r="M140" i="2" s="1"/>
  <c r="N140" i="2" a="1"/>
  <c r="N140" i="2" s="1"/>
  <c r="O140" i="2" s="1"/>
  <c r="I141" i="2" a="1"/>
  <c r="I141" i="2" s="1"/>
  <c r="J141" i="2" s="1" a="1"/>
  <c r="J141" i="2" s="1"/>
  <c r="K141" i="2" a="1"/>
  <c r="K141" i="2" s="1"/>
  <c r="L141" i="2" s="1" a="1"/>
  <c r="L141" i="2" s="1"/>
  <c r="M141" i="2" a="1"/>
  <c r="M141" i="2" s="1"/>
  <c r="N141" i="2" a="1"/>
  <c r="N141" i="2" s="1"/>
  <c r="O141" i="2" s="1"/>
  <c r="I142" i="2" a="1"/>
  <c r="I142" i="2" s="1"/>
  <c r="J142" i="2" s="1" a="1"/>
  <c r="J142" i="2" s="1"/>
  <c r="K142" i="2" a="1"/>
  <c r="K142" i="2" s="1"/>
  <c r="L142" i="2" s="1" a="1"/>
  <c r="L142" i="2" s="1"/>
  <c r="M142" i="2" a="1"/>
  <c r="M142" i="2" s="1"/>
  <c r="N142" i="2" a="1"/>
  <c r="N142" i="2" s="1"/>
  <c r="O142" i="2" s="1"/>
  <c r="I143" i="2" a="1"/>
  <c r="I143" i="2" s="1"/>
  <c r="J143" i="2" s="1" a="1"/>
  <c r="J143" i="2" s="1"/>
  <c r="K143" i="2" a="1"/>
  <c r="K143" i="2" s="1"/>
  <c r="L143" i="2" s="1" a="1"/>
  <c r="L143" i="2" s="1"/>
  <c r="M143" i="2" a="1"/>
  <c r="M143" i="2" s="1"/>
  <c r="N143" i="2" a="1"/>
  <c r="N143" i="2" s="1"/>
  <c r="O143" i="2" s="1"/>
  <c r="I144" i="2" a="1"/>
  <c r="I144" i="2" s="1"/>
  <c r="J144" i="2" s="1" a="1"/>
  <c r="J144" i="2" s="1"/>
  <c r="K144" i="2" a="1"/>
  <c r="K144" i="2" s="1"/>
  <c r="L144" i="2" s="1" a="1"/>
  <c r="L144" i="2" s="1"/>
  <c r="M144" i="2" a="1"/>
  <c r="M144" i="2" s="1"/>
  <c r="N144" i="2" a="1"/>
  <c r="N144" i="2" s="1"/>
  <c r="O144" i="2" s="1"/>
  <c r="I145" i="2" a="1"/>
  <c r="I145" i="2" s="1"/>
  <c r="J145" i="2" s="1" a="1"/>
  <c r="J145" i="2" s="1"/>
  <c r="K145" i="2" a="1"/>
  <c r="K145" i="2" s="1"/>
  <c r="L145" i="2" s="1" a="1"/>
  <c r="L145" i="2" s="1"/>
  <c r="M145" i="2" a="1"/>
  <c r="M145" i="2" s="1"/>
  <c r="N145" i="2" a="1"/>
  <c r="N145" i="2" s="1"/>
  <c r="O145" i="2" s="1"/>
  <c r="I146" i="2" a="1"/>
  <c r="I146" i="2" s="1"/>
  <c r="J146" i="2" s="1" a="1"/>
  <c r="J146" i="2" s="1"/>
  <c r="K146" i="2" a="1"/>
  <c r="K146" i="2" s="1"/>
  <c r="L146" i="2" s="1" a="1"/>
  <c r="L146" i="2" s="1"/>
  <c r="M146" i="2" a="1"/>
  <c r="M146" i="2" s="1"/>
  <c r="N146" i="2" a="1"/>
  <c r="N146" i="2" s="1"/>
  <c r="O146" i="2" s="1"/>
  <c r="I147" i="2" a="1"/>
  <c r="I147" i="2" s="1"/>
  <c r="J147" i="2" s="1" a="1"/>
  <c r="J147" i="2" s="1"/>
  <c r="K147" i="2" a="1"/>
  <c r="K147" i="2" s="1"/>
  <c r="L147" i="2" s="1" a="1"/>
  <c r="L147" i="2" s="1"/>
  <c r="M147" i="2" a="1"/>
  <c r="M147" i="2" s="1"/>
  <c r="N147" i="2" a="1"/>
  <c r="N147" i="2" s="1"/>
  <c r="O147" i="2" s="1"/>
  <c r="I148" i="2" a="1"/>
  <c r="I148" i="2" s="1"/>
  <c r="J148" i="2" s="1" a="1"/>
  <c r="J148" i="2" s="1"/>
  <c r="K148" i="2" a="1"/>
  <c r="K148" i="2" s="1"/>
  <c r="L148" i="2" s="1" a="1"/>
  <c r="L148" i="2" s="1"/>
  <c r="M148" i="2" a="1"/>
  <c r="M148" i="2" s="1"/>
  <c r="N148" i="2" a="1"/>
  <c r="N148" i="2" s="1"/>
  <c r="O148" i="2" s="1"/>
  <c r="I149" i="2" a="1"/>
  <c r="I149" i="2" s="1"/>
  <c r="J149" i="2" s="1" a="1"/>
  <c r="J149" i="2" s="1"/>
  <c r="K149" i="2" a="1"/>
  <c r="K149" i="2" s="1"/>
  <c r="L149" i="2" s="1" a="1"/>
  <c r="L149" i="2" s="1"/>
  <c r="M149" i="2" a="1"/>
  <c r="M149" i="2" s="1"/>
  <c r="N149" i="2" a="1"/>
  <c r="N149" i="2" s="1"/>
  <c r="O149" i="2" s="1"/>
  <c r="I150" i="2" a="1"/>
  <c r="I150" i="2" s="1"/>
  <c r="J150" i="2" s="1" a="1"/>
  <c r="J150" i="2" s="1"/>
  <c r="K150" i="2" a="1"/>
  <c r="K150" i="2" s="1"/>
  <c r="L150" i="2" s="1" a="1"/>
  <c r="L150" i="2" s="1"/>
  <c r="M150" i="2" a="1"/>
  <c r="M150" i="2" s="1"/>
  <c r="N150" i="2" a="1"/>
  <c r="N150" i="2" s="1"/>
  <c r="O150" i="2" s="1"/>
  <c r="I151" i="2" a="1"/>
  <c r="I151" i="2" s="1"/>
  <c r="J151" i="2" s="1" a="1"/>
  <c r="J151" i="2" s="1"/>
  <c r="K151" i="2" a="1"/>
  <c r="K151" i="2" s="1"/>
  <c r="M151" i="2" a="1"/>
  <c r="M151" i="2" s="1"/>
  <c r="N151" i="2" a="1"/>
  <c r="N151" i="2" s="1"/>
  <c r="O151" i="2" s="1"/>
  <c r="I152" i="2" a="1"/>
  <c r="I152" i="2" s="1"/>
  <c r="J152" i="2" s="1" a="1"/>
  <c r="J152" i="2" s="1"/>
  <c r="K152" i="2" a="1"/>
  <c r="K152" i="2" s="1"/>
  <c r="L152" i="2" s="1" a="1"/>
  <c r="L152" i="2" s="1"/>
  <c r="M152" i="2" a="1"/>
  <c r="M152" i="2" s="1"/>
  <c r="N152" i="2" a="1"/>
  <c r="N152" i="2" s="1"/>
  <c r="O152" i="2" s="1"/>
  <c r="I153" i="2" a="1"/>
  <c r="I153" i="2" s="1"/>
  <c r="J153" i="2" s="1" a="1"/>
  <c r="J153" i="2" s="1"/>
  <c r="K153" i="2" a="1"/>
  <c r="K153" i="2" s="1"/>
  <c r="L153" i="2" s="1" a="1"/>
  <c r="L153" i="2" s="1"/>
  <c r="M153" i="2" a="1"/>
  <c r="M153" i="2" s="1"/>
  <c r="N153" i="2" a="1"/>
  <c r="N153" i="2" s="1"/>
  <c r="O153" i="2" s="1"/>
  <c r="I154" i="2" a="1"/>
  <c r="I154" i="2" s="1"/>
  <c r="J154" i="2" s="1" a="1"/>
  <c r="J154" i="2" s="1"/>
  <c r="K154" i="2" a="1"/>
  <c r="K154" i="2" s="1"/>
  <c r="L154" i="2" s="1" a="1"/>
  <c r="L154" i="2" s="1"/>
  <c r="M154" i="2" a="1"/>
  <c r="M154" i="2" s="1"/>
  <c r="N154" i="2" a="1"/>
  <c r="N154" i="2" s="1"/>
  <c r="O154" i="2" s="1"/>
  <c r="I155" i="2" a="1"/>
  <c r="I155" i="2" s="1"/>
  <c r="J155" i="2" s="1" a="1"/>
  <c r="J155" i="2" s="1"/>
  <c r="K155" i="2" a="1"/>
  <c r="K155" i="2" s="1"/>
  <c r="L155" i="2" s="1" a="1"/>
  <c r="L155" i="2" s="1"/>
  <c r="M155" i="2" a="1"/>
  <c r="M155" i="2" s="1"/>
  <c r="N155" i="2" a="1"/>
  <c r="N155" i="2" s="1"/>
  <c r="O155" i="2" s="1"/>
  <c r="I156" i="2" a="1"/>
  <c r="I156" i="2" s="1"/>
  <c r="J156" i="2" s="1" a="1"/>
  <c r="J156" i="2" s="1"/>
  <c r="K156" i="2" a="1"/>
  <c r="K156" i="2" s="1"/>
  <c r="L156" i="2" s="1" a="1"/>
  <c r="L156" i="2" s="1"/>
  <c r="M156" i="2" a="1"/>
  <c r="M156" i="2" s="1"/>
  <c r="N156" i="2" a="1"/>
  <c r="N156" i="2" s="1"/>
  <c r="O156" i="2" s="1"/>
  <c r="I157" i="2" a="1"/>
  <c r="I157" i="2" s="1"/>
  <c r="J157" i="2" s="1" a="1"/>
  <c r="J157" i="2" s="1"/>
  <c r="K157" i="2" a="1"/>
  <c r="K157" i="2" s="1"/>
  <c r="L157" i="2" s="1" a="1"/>
  <c r="L157" i="2" s="1"/>
  <c r="M157" i="2" a="1"/>
  <c r="M157" i="2" s="1"/>
  <c r="N157" i="2" a="1"/>
  <c r="N157" i="2" s="1"/>
  <c r="O157" i="2" s="1"/>
  <c r="I158" i="2" a="1"/>
  <c r="I158" i="2" s="1"/>
  <c r="J158" i="2" s="1" a="1"/>
  <c r="J158" i="2" s="1"/>
  <c r="K158" i="2" a="1"/>
  <c r="K158" i="2" s="1"/>
  <c r="L158" i="2" s="1" a="1"/>
  <c r="L158" i="2" s="1"/>
  <c r="M158" i="2" a="1"/>
  <c r="M158" i="2" s="1"/>
  <c r="N158" i="2" a="1"/>
  <c r="N158" i="2" s="1"/>
  <c r="O158" i="2" s="1"/>
  <c r="I159" i="2" a="1"/>
  <c r="I159" i="2" s="1"/>
  <c r="J159" i="2" s="1" a="1"/>
  <c r="J159" i="2" s="1"/>
  <c r="K159" i="2" a="1"/>
  <c r="K159" i="2" s="1"/>
  <c r="L159" i="2" s="1" a="1"/>
  <c r="L159" i="2" s="1"/>
  <c r="M159" i="2" a="1"/>
  <c r="M159" i="2" s="1"/>
  <c r="N159" i="2" a="1"/>
  <c r="N159" i="2" s="1"/>
  <c r="O159" i="2" s="1"/>
  <c r="I160" i="2" a="1"/>
  <c r="I160" i="2" s="1"/>
  <c r="J160" i="2" s="1" a="1"/>
  <c r="J160" i="2" s="1"/>
  <c r="K160" i="2" a="1"/>
  <c r="K160" i="2" s="1"/>
  <c r="L160" i="2" s="1" a="1"/>
  <c r="L160" i="2" s="1"/>
  <c r="M160" i="2" a="1"/>
  <c r="M160" i="2" s="1"/>
  <c r="N160" i="2" a="1"/>
  <c r="N160" i="2" s="1"/>
  <c r="O160" i="2" s="1"/>
  <c r="I161" i="2" a="1"/>
  <c r="I161" i="2" s="1"/>
  <c r="J161" i="2" s="1" a="1"/>
  <c r="J161" i="2" s="1"/>
  <c r="K161" i="2" a="1"/>
  <c r="K161" i="2" s="1"/>
  <c r="L161" i="2" s="1" a="1"/>
  <c r="L161" i="2" s="1"/>
  <c r="M161" i="2" a="1"/>
  <c r="M161" i="2" s="1"/>
  <c r="N161" i="2" a="1"/>
  <c r="N161" i="2" s="1"/>
  <c r="O161" i="2" s="1"/>
  <c r="I162" i="2" a="1"/>
  <c r="I162" i="2" s="1"/>
  <c r="J162" i="2" s="1" a="1"/>
  <c r="J162" i="2" s="1"/>
  <c r="K162" i="2" a="1"/>
  <c r="K162" i="2" s="1"/>
  <c r="L162" i="2" s="1" a="1"/>
  <c r="L162" i="2" s="1"/>
  <c r="M162" i="2" a="1"/>
  <c r="M162" i="2" s="1"/>
  <c r="N162" i="2" a="1"/>
  <c r="N162" i="2" s="1"/>
  <c r="O162" i="2" s="1"/>
  <c r="I163" i="2" a="1"/>
  <c r="I163" i="2" s="1"/>
  <c r="J163" i="2" s="1" a="1"/>
  <c r="J163" i="2" s="1"/>
  <c r="K163" i="2" a="1"/>
  <c r="K163" i="2" s="1"/>
  <c r="L163" i="2" s="1" a="1"/>
  <c r="L163" i="2" s="1"/>
  <c r="M163" i="2" a="1"/>
  <c r="M163" i="2" s="1"/>
  <c r="N163" i="2" a="1"/>
  <c r="N163" i="2" s="1"/>
  <c r="O163" i="2" s="1"/>
  <c r="I164" i="2" a="1"/>
  <c r="I164" i="2" s="1"/>
  <c r="J164" i="2" s="1" a="1"/>
  <c r="J164" i="2" s="1"/>
  <c r="K164" i="2" a="1"/>
  <c r="K164" i="2" s="1"/>
  <c r="L164" i="2" s="1" a="1"/>
  <c r="L164" i="2" s="1"/>
  <c r="M164" i="2" a="1"/>
  <c r="M164" i="2" s="1"/>
  <c r="N164" i="2" a="1"/>
  <c r="N164" i="2" s="1"/>
  <c r="O164" i="2" s="1"/>
  <c r="I165" i="2" a="1"/>
  <c r="I165" i="2" s="1"/>
  <c r="J165" i="2" s="1" a="1"/>
  <c r="J165" i="2" s="1"/>
  <c r="K165" i="2" a="1"/>
  <c r="K165" i="2" s="1"/>
  <c r="L165" i="2" s="1" a="1"/>
  <c r="L165" i="2" s="1"/>
  <c r="M165" i="2" a="1"/>
  <c r="M165" i="2" s="1"/>
  <c r="N165" i="2" a="1"/>
  <c r="N165" i="2" s="1"/>
  <c r="O165" i="2" s="1"/>
  <c r="I166" i="2" a="1"/>
  <c r="I166" i="2" s="1"/>
  <c r="J166" i="2" s="1" a="1"/>
  <c r="J166" i="2" s="1"/>
  <c r="K166" i="2" a="1"/>
  <c r="K166" i="2" s="1"/>
  <c r="L166" i="2" s="1" a="1"/>
  <c r="L166" i="2" s="1"/>
  <c r="M166" i="2" a="1"/>
  <c r="M166" i="2" s="1"/>
  <c r="N166" i="2" a="1"/>
  <c r="N166" i="2" s="1"/>
  <c r="O166" i="2" s="1"/>
  <c r="I167" i="2" a="1"/>
  <c r="I167" i="2" s="1"/>
  <c r="J167" i="2" s="1" a="1"/>
  <c r="J167" i="2" s="1"/>
  <c r="K167" i="2" a="1"/>
  <c r="K167" i="2" s="1"/>
  <c r="L167" i="2" s="1" a="1"/>
  <c r="L167" i="2" s="1"/>
  <c r="M167" i="2" a="1"/>
  <c r="M167" i="2" s="1"/>
  <c r="N167" i="2" a="1"/>
  <c r="N167" i="2" s="1"/>
  <c r="O167" i="2" s="1"/>
  <c r="I168" i="2" a="1"/>
  <c r="I168" i="2" s="1"/>
  <c r="J168" i="2" s="1" a="1"/>
  <c r="J168" i="2" s="1"/>
  <c r="K168" i="2" a="1"/>
  <c r="K168" i="2" s="1"/>
  <c r="L168" i="2" s="1" a="1"/>
  <c r="L168" i="2" s="1"/>
  <c r="M168" i="2" a="1"/>
  <c r="M168" i="2" s="1"/>
  <c r="N168" i="2" a="1"/>
  <c r="N168" i="2" s="1"/>
  <c r="O168" i="2" s="1"/>
  <c r="I169" i="2" a="1"/>
  <c r="I169" i="2" s="1"/>
  <c r="J169" i="2" s="1" a="1"/>
  <c r="J169" i="2" s="1"/>
  <c r="K169" i="2" a="1"/>
  <c r="K169" i="2" s="1"/>
  <c r="L169" i="2" s="1" a="1"/>
  <c r="L169" i="2" s="1"/>
  <c r="M169" i="2" a="1"/>
  <c r="M169" i="2" s="1"/>
  <c r="N169" i="2" a="1"/>
  <c r="N169" i="2" s="1"/>
  <c r="O169" i="2" s="1"/>
  <c r="I170" i="2" a="1"/>
  <c r="I170" i="2" s="1"/>
  <c r="J170" i="2" s="1" a="1"/>
  <c r="J170" i="2" s="1"/>
  <c r="K170" i="2" a="1"/>
  <c r="K170" i="2" s="1"/>
  <c r="M170" i="2" a="1"/>
  <c r="M170" i="2" s="1"/>
  <c r="N170" i="2" a="1"/>
  <c r="N170" i="2" s="1"/>
  <c r="O170" i="2" s="1"/>
  <c r="I171" i="2" a="1"/>
  <c r="I171" i="2" s="1"/>
  <c r="J171" i="2" s="1" a="1"/>
  <c r="J171" i="2" s="1"/>
  <c r="K171" i="2" a="1"/>
  <c r="K171" i="2" s="1"/>
  <c r="L171" i="2" s="1" a="1"/>
  <c r="L171" i="2" s="1"/>
  <c r="M171" i="2" a="1"/>
  <c r="M171" i="2" s="1"/>
  <c r="N171" i="2" a="1"/>
  <c r="N171" i="2" s="1"/>
  <c r="O171" i="2" s="1"/>
  <c r="I172" i="2" a="1"/>
  <c r="I172" i="2" s="1"/>
  <c r="J172" i="2" s="1" a="1"/>
  <c r="J172" i="2" s="1"/>
  <c r="K172" i="2" a="1"/>
  <c r="K172" i="2" s="1"/>
  <c r="L172" i="2" s="1" a="1"/>
  <c r="L172" i="2" s="1"/>
  <c r="M172" i="2" a="1"/>
  <c r="M172" i="2" s="1"/>
  <c r="N172" i="2" a="1"/>
  <c r="N172" i="2" s="1"/>
  <c r="O172" i="2" s="1"/>
  <c r="I173" i="2" a="1"/>
  <c r="I173" i="2" s="1"/>
  <c r="J173" i="2" s="1" a="1"/>
  <c r="J173" i="2" s="1"/>
  <c r="K173" i="2" a="1"/>
  <c r="K173" i="2" s="1"/>
  <c r="L173" i="2" s="1" a="1"/>
  <c r="L173" i="2" s="1"/>
  <c r="M173" i="2" a="1"/>
  <c r="M173" i="2" s="1"/>
  <c r="N173" i="2" a="1"/>
  <c r="N173" i="2" s="1"/>
  <c r="O173" i="2" s="1"/>
  <c r="I174" i="2" a="1"/>
  <c r="I174" i="2" s="1"/>
  <c r="J174" i="2" s="1" a="1"/>
  <c r="J174" i="2" s="1"/>
  <c r="K174" i="2" a="1"/>
  <c r="K174" i="2" s="1"/>
  <c r="L174" i="2" s="1" a="1"/>
  <c r="L174" i="2" s="1"/>
  <c r="M174" i="2" a="1"/>
  <c r="M174" i="2" s="1"/>
  <c r="N174" i="2" a="1"/>
  <c r="N174" i="2" s="1"/>
  <c r="O174" i="2" s="1"/>
  <c r="I175" i="2" a="1"/>
  <c r="I175" i="2" s="1"/>
  <c r="J175" i="2" s="1" a="1"/>
  <c r="J175" i="2" s="1"/>
  <c r="K175" i="2" a="1"/>
  <c r="K175" i="2" s="1"/>
  <c r="L175" i="2" s="1" a="1"/>
  <c r="L175" i="2" s="1"/>
  <c r="M175" i="2" a="1"/>
  <c r="M175" i="2" s="1"/>
  <c r="N175" i="2" a="1"/>
  <c r="N175" i="2" s="1"/>
  <c r="O175" i="2" s="1"/>
  <c r="I176" i="2" a="1"/>
  <c r="I176" i="2" s="1"/>
  <c r="J176" i="2" s="1" a="1"/>
  <c r="J176" i="2" s="1"/>
  <c r="K176" i="2" a="1"/>
  <c r="K176" i="2" s="1"/>
  <c r="L176" i="2" s="1" a="1"/>
  <c r="L176" i="2" s="1"/>
  <c r="M176" i="2" a="1"/>
  <c r="M176" i="2" s="1"/>
  <c r="N176" i="2" a="1"/>
  <c r="N176" i="2" s="1"/>
  <c r="O176" i="2" s="1"/>
  <c r="I177" i="2" a="1"/>
  <c r="I177" i="2" s="1"/>
  <c r="J177" i="2" s="1" a="1"/>
  <c r="J177" i="2" s="1"/>
  <c r="K177" i="2" a="1"/>
  <c r="K177" i="2" s="1"/>
  <c r="L177" i="2" s="1" a="1"/>
  <c r="L177" i="2" s="1"/>
  <c r="M177" i="2" a="1"/>
  <c r="M177" i="2" s="1"/>
  <c r="N177" i="2" a="1"/>
  <c r="N177" i="2" s="1"/>
  <c r="O177" i="2" s="1"/>
  <c r="I178" i="2" a="1"/>
  <c r="I178" i="2" s="1"/>
  <c r="J178" i="2" s="1" a="1"/>
  <c r="J178" i="2" s="1"/>
  <c r="K178" i="2" a="1"/>
  <c r="K178" i="2" s="1"/>
  <c r="L178" i="2" s="1" a="1"/>
  <c r="L178" i="2" s="1"/>
  <c r="M178" i="2" a="1"/>
  <c r="M178" i="2" s="1"/>
  <c r="N178" i="2" a="1"/>
  <c r="N178" i="2" s="1"/>
  <c r="O178" i="2" s="1"/>
  <c r="I179" i="2" a="1"/>
  <c r="I179" i="2" s="1"/>
  <c r="J179" i="2" s="1" a="1"/>
  <c r="J179" i="2" s="1"/>
  <c r="K179" i="2" a="1"/>
  <c r="K179" i="2" s="1"/>
  <c r="L179" i="2" s="1" a="1"/>
  <c r="L179" i="2" s="1"/>
  <c r="M179" i="2" a="1"/>
  <c r="M179" i="2" s="1"/>
  <c r="N179" i="2" a="1"/>
  <c r="N179" i="2" s="1"/>
  <c r="O179" i="2" s="1"/>
  <c r="I180" i="2" a="1"/>
  <c r="I180" i="2" s="1"/>
  <c r="J180" i="2" s="1" a="1"/>
  <c r="J180" i="2" s="1"/>
  <c r="K180" i="2" a="1"/>
  <c r="K180" i="2" s="1"/>
  <c r="L180" i="2" s="1" a="1"/>
  <c r="L180" i="2" s="1"/>
  <c r="M180" i="2" a="1"/>
  <c r="M180" i="2" s="1"/>
  <c r="N180" i="2" a="1"/>
  <c r="N180" i="2" s="1"/>
  <c r="O180" i="2" s="1"/>
  <c r="I181" i="2" a="1"/>
  <c r="I181" i="2" s="1"/>
  <c r="J181" i="2" s="1" a="1"/>
  <c r="J181" i="2" s="1"/>
  <c r="K181" i="2" a="1"/>
  <c r="K181" i="2" s="1"/>
  <c r="L181" i="2" s="1" a="1"/>
  <c r="L181" i="2" s="1"/>
  <c r="M181" i="2" a="1"/>
  <c r="M181" i="2" s="1"/>
  <c r="N181" i="2" a="1"/>
  <c r="N181" i="2" s="1"/>
  <c r="O181" i="2" s="1"/>
  <c r="I182" i="2" a="1"/>
  <c r="I182" i="2" s="1"/>
  <c r="J182" i="2" s="1" a="1"/>
  <c r="J182" i="2" s="1"/>
  <c r="K182" i="2" a="1"/>
  <c r="K182" i="2" s="1"/>
  <c r="L182" i="2" s="1" a="1"/>
  <c r="L182" i="2" s="1"/>
  <c r="M182" i="2" a="1"/>
  <c r="M182" i="2" s="1"/>
  <c r="N182" i="2" a="1"/>
  <c r="N182" i="2" s="1"/>
  <c r="O182" i="2" s="1"/>
  <c r="I183" i="2" a="1"/>
  <c r="I183" i="2" s="1"/>
  <c r="J183" i="2" s="1" a="1"/>
  <c r="J183" i="2" s="1"/>
  <c r="K183" i="2" a="1"/>
  <c r="K183" i="2" s="1"/>
  <c r="L183" i="2" s="1" a="1"/>
  <c r="L183" i="2" s="1"/>
  <c r="M183" i="2" a="1"/>
  <c r="M183" i="2" s="1"/>
  <c r="N183" i="2" a="1"/>
  <c r="N183" i="2" s="1"/>
  <c r="O183" i="2" s="1"/>
  <c r="I184" i="2" a="1"/>
  <c r="I184" i="2" s="1"/>
  <c r="J184" i="2" s="1" a="1"/>
  <c r="J184" i="2" s="1"/>
  <c r="K184" i="2" a="1"/>
  <c r="K184" i="2" s="1"/>
  <c r="L184" i="2" s="1" a="1"/>
  <c r="L184" i="2" s="1"/>
  <c r="M184" i="2" a="1"/>
  <c r="M184" i="2" s="1"/>
  <c r="N184" i="2" a="1"/>
  <c r="N184" i="2" s="1"/>
  <c r="O184" i="2" s="1"/>
  <c r="I185" i="2" a="1"/>
  <c r="I185" i="2" s="1"/>
  <c r="J185" i="2" s="1" a="1"/>
  <c r="J185" i="2" s="1"/>
  <c r="K185" i="2" a="1"/>
  <c r="K185" i="2" s="1"/>
  <c r="L185" i="2" s="1" a="1"/>
  <c r="L185" i="2" s="1"/>
  <c r="M185" i="2" a="1"/>
  <c r="M185" i="2" s="1"/>
  <c r="N185" i="2" a="1"/>
  <c r="N185" i="2" s="1"/>
  <c r="O185" i="2" s="1"/>
  <c r="I186" i="2" a="1"/>
  <c r="I186" i="2" s="1"/>
  <c r="J186" i="2" s="1" a="1"/>
  <c r="J186" i="2" s="1"/>
  <c r="K186" i="2" a="1"/>
  <c r="K186" i="2" s="1"/>
  <c r="L186" i="2" s="1" a="1"/>
  <c r="M186" i="2" a="1"/>
  <c r="M186" i="2" s="1"/>
  <c r="N186" i="2" a="1"/>
  <c r="N186" i="2" s="1"/>
  <c r="O186" i="2" s="1"/>
  <c r="I187" i="2" a="1"/>
  <c r="I187" i="2" s="1"/>
  <c r="J187" i="2" s="1" a="1"/>
  <c r="J187" i="2" s="1"/>
  <c r="K187" i="2" a="1"/>
  <c r="K187" i="2" s="1"/>
  <c r="L187" i="2" s="1" a="1"/>
  <c r="L187" i="2" s="1"/>
  <c r="M187" i="2" a="1"/>
  <c r="M187" i="2" s="1"/>
  <c r="N187" i="2" a="1"/>
  <c r="N187" i="2" s="1"/>
  <c r="O187" i="2" s="1"/>
  <c r="I188" i="2" a="1"/>
  <c r="I188" i="2" s="1"/>
  <c r="J188" i="2" s="1" a="1"/>
  <c r="J188" i="2" s="1"/>
  <c r="K188" i="2" a="1"/>
  <c r="K188" i="2" s="1"/>
  <c r="L188" i="2" s="1" a="1"/>
  <c r="L188" i="2" s="1"/>
  <c r="M188" i="2" a="1"/>
  <c r="M188" i="2" s="1"/>
  <c r="N188" i="2" a="1"/>
  <c r="N188" i="2" s="1"/>
  <c r="O188" i="2" s="1"/>
  <c r="I189" i="2" a="1"/>
  <c r="I189" i="2" s="1"/>
  <c r="J189" i="2" s="1" a="1"/>
  <c r="J189" i="2" s="1"/>
  <c r="K189" i="2" a="1"/>
  <c r="K189" i="2" s="1"/>
  <c r="L189" i="2" s="1" a="1"/>
  <c r="L189" i="2" s="1"/>
  <c r="M189" i="2" a="1"/>
  <c r="M189" i="2" s="1"/>
  <c r="N189" i="2" a="1"/>
  <c r="N189" i="2" s="1"/>
  <c r="O189" i="2" s="1"/>
  <c r="I190" i="2" a="1"/>
  <c r="I190" i="2" s="1"/>
  <c r="J190" i="2" s="1" a="1"/>
  <c r="J190" i="2" s="1"/>
  <c r="K190" i="2" a="1"/>
  <c r="K190" i="2" s="1"/>
  <c r="L190" i="2" s="1" a="1"/>
  <c r="L190" i="2" s="1"/>
  <c r="M190" i="2" a="1"/>
  <c r="M190" i="2" s="1"/>
  <c r="N190" i="2" a="1"/>
  <c r="N190" i="2" s="1"/>
  <c r="O190" i="2" s="1"/>
  <c r="I191" i="2" a="1"/>
  <c r="I191" i="2" s="1"/>
  <c r="J191" i="2" s="1" a="1"/>
  <c r="J191" i="2" s="1"/>
  <c r="K191" i="2" a="1"/>
  <c r="K191" i="2" s="1"/>
  <c r="L191" i="2" s="1" a="1"/>
  <c r="L191" i="2" s="1"/>
  <c r="M191" i="2" a="1"/>
  <c r="M191" i="2" s="1"/>
  <c r="N191" i="2" a="1"/>
  <c r="N191" i="2" s="1"/>
  <c r="O191" i="2" s="1"/>
  <c r="I192" i="2" a="1"/>
  <c r="I192" i="2" s="1"/>
  <c r="J192" i="2" s="1" a="1"/>
  <c r="J192" i="2" s="1"/>
  <c r="K192" i="2" a="1"/>
  <c r="K192" i="2" s="1"/>
  <c r="L192" i="2" s="1" a="1"/>
  <c r="L192" i="2" s="1"/>
  <c r="M192" i="2" a="1"/>
  <c r="M192" i="2" s="1"/>
  <c r="N192" i="2" a="1"/>
  <c r="N192" i="2" s="1"/>
  <c r="O192" i="2" s="1"/>
  <c r="I193" i="2" a="1"/>
  <c r="I193" i="2" s="1"/>
  <c r="J193" i="2" s="1" a="1"/>
  <c r="J193" i="2" s="1"/>
  <c r="K193" i="2" a="1"/>
  <c r="K193" i="2" s="1"/>
  <c r="L193" i="2" s="1" a="1"/>
  <c r="L193" i="2" s="1"/>
  <c r="M193" i="2" a="1"/>
  <c r="M193" i="2" s="1"/>
  <c r="N193" i="2" a="1"/>
  <c r="N193" i="2" s="1"/>
  <c r="O193" i="2" s="1"/>
  <c r="I194" i="2" a="1"/>
  <c r="I194" i="2" s="1"/>
  <c r="J194" i="2" s="1" a="1"/>
  <c r="J194" i="2" s="1"/>
  <c r="K194" i="2" a="1"/>
  <c r="K194" i="2" s="1"/>
  <c r="L194" i="2" s="1" a="1"/>
  <c r="L194" i="2" s="1"/>
  <c r="M194" i="2" a="1"/>
  <c r="M194" i="2" s="1"/>
  <c r="N194" i="2" a="1"/>
  <c r="N194" i="2" s="1"/>
  <c r="O194" i="2" s="1"/>
  <c r="I195" i="2" a="1"/>
  <c r="I195" i="2" s="1"/>
  <c r="J195" i="2" s="1" a="1"/>
  <c r="J195" i="2" s="1"/>
  <c r="K195" i="2" a="1"/>
  <c r="K195" i="2" s="1"/>
  <c r="L195" i="2" s="1" a="1"/>
  <c r="L195" i="2" s="1"/>
  <c r="M195" i="2" a="1"/>
  <c r="M195" i="2" s="1"/>
  <c r="N195" i="2" a="1"/>
  <c r="N195" i="2" s="1"/>
  <c r="O195" i="2" s="1"/>
  <c r="I196" i="2" a="1"/>
  <c r="I196" i="2" s="1"/>
  <c r="J196" i="2" s="1" a="1"/>
  <c r="J196" i="2" s="1"/>
  <c r="K196" i="2" a="1"/>
  <c r="K196" i="2" s="1"/>
  <c r="L196" i="2" s="1" a="1"/>
  <c r="L196" i="2" s="1"/>
  <c r="M196" i="2" a="1"/>
  <c r="M196" i="2" s="1"/>
  <c r="N196" i="2" a="1"/>
  <c r="N196" i="2" s="1"/>
  <c r="O196" i="2" s="1"/>
  <c r="I197" i="2" a="1"/>
  <c r="I197" i="2" s="1"/>
  <c r="J197" i="2" s="1" a="1"/>
  <c r="J197" i="2" s="1"/>
  <c r="K197" i="2" a="1"/>
  <c r="K197" i="2" s="1"/>
  <c r="L197" i="2" s="1" a="1"/>
  <c r="L197" i="2" s="1"/>
  <c r="M197" i="2" a="1"/>
  <c r="M197" i="2" s="1"/>
  <c r="N197" i="2" a="1"/>
  <c r="N197" i="2" s="1"/>
  <c r="O197" i="2" s="1"/>
  <c r="I198" i="2" a="1"/>
  <c r="I198" i="2" s="1"/>
  <c r="J198" i="2" s="1" a="1"/>
  <c r="J198" i="2" s="1"/>
  <c r="K198" i="2" a="1"/>
  <c r="K198" i="2" s="1"/>
  <c r="L198" i="2" s="1" a="1"/>
  <c r="L198" i="2" s="1"/>
  <c r="M198" i="2" a="1"/>
  <c r="M198" i="2" s="1"/>
  <c r="N198" i="2" a="1"/>
  <c r="N198" i="2" s="1"/>
  <c r="O198" i="2" s="1"/>
  <c r="I199" i="2" a="1"/>
  <c r="I199" i="2" s="1"/>
  <c r="J199" i="2" s="1" a="1"/>
  <c r="J199" i="2" s="1"/>
  <c r="K199" i="2" a="1"/>
  <c r="K199" i="2" s="1"/>
  <c r="L199" i="2" s="1" a="1"/>
  <c r="L199" i="2" s="1"/>
  <c r="M199" i="2" a="1"/>
  <c r="M199" i="2" s="1"/>
  <c r="N199" i="2" a="1"/>
  <c r="N199" i="2" s="1"/>
  <c r="O199" i="2" s="1"/>
  <c r="I200" i="2" a="1"/>
  <c r="I200" i="2" s="1"/>
  <c r="J200" i="2" s="1" a="1"/>
  <c r="J200" i="2" s="1"/>
  <c r="K200" i="2" a="1"/>
  <c r="K200" i="2" s="1"/>
  <c r="L200" i="2" s="1" a="1"/>
  <c r="L200" i="2" s="1"/>
  <c r="M200" i="2" a="1"/>
  <c r="M200" i="2" s="1"/>
  <c r="N200" i="2" a="1"/>
  <c r="N200" i="2" s="1"/>
  <c r="O200" i="2" s="1"/>
  <c r="I201" i="2" a="1"/>
  <c r="I201" i="2" s="1"/>
  <c r="J201" i="2" s="1" a="1"/>
  <c r="J201" i="2" s="1"/>
  <c r="K201" i="2" a="1"/>
  <c r="K201" i="2" s="1"/>
  <c r="L201" i="2" s="1" a="1"/>
  <c r="L201" i="2" s="1"/>
  <c r="M201" i="2" a="1"/>
  <c r="M201" i="2" s="1"/>
  <c r="N201" i="2" a="1"/>
  <c r="N201" i="2" s="1"/>
  <c r="O201" i="2" s="1"/>
  <c r="I202" i="2" a="1"/>
  <c r="I202" i="2" s="1"/>
  <c r="J202" i="2" s="1" a="1"/>
  <c r="J202" i="2" s="1"/>
  <c r="K202" i="2" a="1"/>
  <c r="K202" i="2" s="1"/>
  <c r="L202" i="2" s="1" a="1"/>
  <c r="M202" i="2" a="1"/>
  <c r="M202" i="2" s="1"/>
  <c r="N202" i="2" a="1"/>
  <c r="N202" i="2" s="1"/>
  <c r="O202" i="2" s="1"/>
  <c r="I203" i="2" a="1"/>
  <c r="I203" i="2" s="1"/>
  <c r="J203" i="2" s="1" a="1"/>
  <c r="J203" i="2" s="1"/>
  <c r="K203" i="2" a="1"/>
  <c r="K203" i="2" s="1"/>
  <c r="L203" i="2" s="1" a="1"/>
  <c r="L203" i="2" s="1"/>
  <c r="M203" i="2" a="1"/>
  <c r="M203" i="2" s="1"/>
  <c r="N203" i="2" a="1"/>
  <c r="N203" i="2" s="1"/>
  <c r="O203" i="2" s="1"/>
  <c r="I204" i="2" a="1"/>
  <c r="I204" i="2" s="1"/>
  <c r="J204" i="2" s="1" a="1"/>
  <c r="J204" i="2" s="1"/>
  <c r="K204" i="2" a="1"/>
  <c r="K204" i="2" s="1"/>
  <c r="L204" i="2" s="1" a="1"/>
  <c r="L204" i="2" s="1"/>
  <c r="M204" i="2" a="1"/>
  <c r="M204" i="2" s="1"/>
  <c r="N204" i="2" a="1"/>
  <c r="N204" i="2" s="1"/>
  <c r="O204" i="2" s="1"/>
  <c r="I205" i="2" a="1"/>
  <c r="I205" i="2" s="1"/>
  <c r="J205" i="2" s="1" a="1"/>
  <c r="J205" i="2" s="1"/>
  <c r="K205" i="2" a="1"/>
  <c r="K205" i="2" s="1"/>
  <c r="L205" i="2" s="1" a="1"/>
  <c r="L205" i="2" s="1"/>
  <c r="M205" i="2" a="1"/>
  <c r="M205" i="2" s="1"/>
  <c r="N205" i="2" a="1"/>
  <c r="N205" i="2" s="1"/>
  <c r="O205" i="2" s="1"/>
  <c r="I206" i="2" a="1"/>
  <c r="I206" i="2" s="1"/>
  <c r="J206" i="2" s="1" a="1"/>
  <c r="J206" i="2" s="1"/>
  <c r="K206" i="2" a="1"/>
  <c r="K206" i="2" s="1"/>
  <c r="L206" i="2" s="1" a="1"/>
  <c r="L206" i="2" s="1"/>
  <c r="M206" i="2" a="1"/>
  <c r="M206" i="2" s="1"/>
  <c r="N206" i="2" a="1"/>
  <c r="N206" i="2" s="1"/>
  <c r="O206" i="2" s="1"/>
  <c r="I207" i="2" a="1"/>
  <c r="I207" i="2" s="1"/>
  <c r="J207" i="2" s="1" a="1"/>
  <c r="J207" i="2" s="1"/>
  <c r="K207" i="2" a="1"/>
  <c r="K207" i="2" s="1"/>
  <c r="L207" i="2" s="1" a="1"/>
  <c r="L207" i="2" s="1"/>
  <c r="M207" i="2" a="1"/>
  <c r="M207" i="2" s="1"/>
  <c r="N207" i="2" a="1"/>
  <c r="N207" i="2" s="1"/>
  <c r="O207" i="2" s="1"/>
  <c r="I208" i="2" a="1"/>
  <c r="I208" i="2" s="1"/>
  <c r="J208" i="2" s="1" a="1"/>
  <c r="J208" i="2" s="1"/>
  <c r="K208" i="2" a="1"/>
  <c r="K208" i="2" s="1"/>
  <c r="L208" i="2" s="1" a="1"/>
  <c r="L208" i="2" s="1"/>
  <c r="M208" i="2" a="1"/>
  <c r="M208" i="2" s="1"/>
  <c r="N208" i="2" a="1"/>
  <c r="N208" i="2" s="1"/>
  <c r="O208" i="2" s="1"/>
  <c r="I209" i="2" a="1"/>
  <c r="I209" i="2" s="1"/>
  <c r="J209" i="2" s="1" a="1"/>
  <c r="J209" i="2" s="1"/>
  <c r="K209" i="2" a="1"/>
  <c r="K209" i="2" s="1"/>
  <c r="L209" i="2" s="1" a="1"/>
  <c r="L209" i="2" s="1"/>
  <c r="M209" i="2" a="1"/>
  <c r="M209" i="2" s="1"/>
  <c r="N209" i="2" a="1"/>
  <c r="N209" i="2" s="1"/>
  <c r="O209" i="2" s="1"/>
  <c r="I210" i="2" a="1"/>
  <c r="I210" i="2" s="1"/>
  <c r="J210" i="2" s="1" a="1"/>
  <c r="J210" i="2" s="1"/>
  <c r="K210" i="2" a="1"/>
  <c r="K210" i="2" s="1"/>
  <c r="L210" i="2" s="1" a="1"/>
  <c r="L210" i="2" s="1"/>
  <c r="M210" i="2" a="1"/>
  <c r="M210" i="2" s="1"/>
  <c r="N210" i="2" a="1"/>
  <c r="N210" i="2" s="1"/>
  <c r="O210" i="2" s="1"/>
  <c r="I211" i="2" a="1"/>
  <c r="I211" i="2" s="1"/>
  <c r="J211" i="2" s="1" a="1"/>
  <c r="J211" i="2" s="1"/>
  <c r="K211" i="2" a="1"/>
  <c r="K211" i="2" s="1"/>
  <c r="L211" i="2" s="1" a="1"/>
  <c r="L211" i="2" s="1"/>
  <c r="M211" i="2" a="1"/>
  <c r="M211" i="2" s="1"/>
  <c r="N211" i="2" a="1"/>
  <c r="N211" i="2" s="1"/>
  <c r="O211" i="2" s="1"/>
  <c r="I212" i="2" a="1"/>
  <c r="I212" i="2" s="1"/>
  <c r="J212" i="2" s="1" a="1"/>
  <c r="J212" i="2" s="1"/>
  <c r="K212" i="2" a="1"/>
  <c r="K212" i="2" s="1"/>
  <c r="L212" i="2" s="1" a="1"/>
  <c r="L212" i="2" s="1"/>
  <c r="M212" i="2" a="1"/>
  <c r="M212" i="2" s="1"/>
  <c r="N212" i="2" a="1"/>
  <c r="N212" i="2" s="1"/>
  <c r="O212" i="2" s="1"/>
  <c r="I213" i="2" a="1"/>
  <c r="I213" i="2" s="1"/>
  <c r="J213" i="2" s="1" a="1"/>
  <c r="J213" i="2" s="1"/>
  <c r="K213" i="2" a="1"/>
  <c r="K213" i="2" s="1"/>
  <c r="L213" i="2" s="1" a="1"/>
  <c r="L213" i="2" s="1"/>
  <c r="M213" i="2" a="1"/>
  <c r="M213" i="2" s="1"/>
  <c r="N213" i="2" a="1"/>
  <c r="N213" i="2" s="1"/>
  <c r="O213" i="2" s="1"/>
  <c r="I214" i="2" a="1"/>
  <c r="I214" i="2" s="1"/>
  <c r="J214" i="2" s="1" a="1"/>
  <c r="J214" i="2" s="1"/>
  <c r="K214" i="2" a="1"/>
  <c r="K214" i="2" s="1"/>
  <c r="L214" i="2" s="1" a="1"/>
  <c r="L214" i="2" s="1"/>
  <c r="M214" i="2" a="1"/>
  <c r="M214" i="2" s="1"/>
  <c r="N214" i="2" a="1"/>
  <c r="N214" i="2" s="1"/>
  <c r="O214" i="2" s="1"/>
  <c r="I215" i="2" a="1"/>
  <c r="I215" i="2" s="1"/>
  <c r="J215" i="2" s="1" a="1"/>
  <c r="J215" i="2" s="1"/>
  <c r="K215" i="2" a="1"/>
  <c r="K215" i="2" s="1"/>
  <c r="L215" i="2" s="1" a="1"/>
  <c r="L215" i="2" s="1"/>
  <c r="M215" i="2" a="1"/>
  <c r="M215" i="2" s="1"/>
  <c r="N215" i="2" a="1"/>
  <c r="N215" i="2" s="1"/>
  <c r="O215" i="2" s="1"/>
  <c r="I216" i="2" a="1"/>
  <c r="I216" i="2" s="1"/>
  <c r="J216" i="2" s="1" a="1"/>
  <c r="J216" i="2" s="1"/>
  <c r="K216" i="2" a="1"/>
  <c r="K216" i="2" s="1"/>
  <c r="L216" i="2" s="1" a="1"/>
  <c r="L216" i="2" s="1"/>
  <c r="M216" i="2" a="1"/>
  <c r="M216" i="2" s="1"/>
  <c r="N216" i="2" a="1"/>
  <c r="N216" i="2" s="1"/>
  <c r="O216" i="2" s="1"/>
  <c r="I217" i="2" a="1"/>
  <c r="I217" i="2" s="1"/>
  <c r="J217" i="2" s="1" a="1"/>
  <c r="J217" i="2" s="1"/>
  <c r="K217" i="2" a="1"/>
  <c r="K217" i="2" s="1"/>
  <c r="L217" i="2" s="1" a="1"/>
  <c r="L217" i="2" s="1"/>
  <c r="M217" i="2" a="1"/>
  <c r="M217" i="2" s="1"/>
  <c r="N217" i="2" a="1"/>
  <c r="N217" i="2" s="1"/>
  <c r="O217" i="2" s="1"/>
  <c r="I218" i="2" a="1"/>
  <c r="I218" i="2" s="1"/>
  <c r="J218" i="2" s="1" a="1"/>
  <c r="J218" i="2" s="1"/>
  <c r="K218" i="2" a="1"/>
  <c r="K218" i="2" s="1"/>
  <c r="L218" i="2" s="1" a="1"/>
  <c r="L218" i="2" s="1"/>
  <c r="M218" i="2" a="1"/>
  <c r="M218" i="2" s="1"/>
  <c r="N218" i="2" a="1"/>
  <c r="N218" i="2" s="1"/>
  <c r="O218" i="2" s="1"/>
  <c r="I219" i="2" a="1"/>
  <c r="I219" i="2" s="1"/>
  <c r="J219" i="2" s="1" a="1"/>
  <c r="J219" i="2" s="1"/>
  <c r="K219" i="2" a="1"/>
  <c r="K219" i="2" s="1"/>
  <c r="L219" i="2" s="1" a="1"/>
  <c r="L219" i="2" s="1"/>
  <c r="M219" i="2" a="1"/>
  <c r="M219" i="2" s="1"/>
  <c r="N219" i="2" a="1"/>
  <c r="N219" i="2" s="1"/>
  <c r="O219" i="2" s="1"/>
  <c r="I220" i="2" a="1"/>
  <c r="I220" i="2" s="1"/>
  <c r="J220" i="2" s="1" a="1"/>
  <c r="J220" i="2" s="1"/>
  <c r="K220" i="2" a="1"/>
  <c r="K220" i="2" s="1"/>
  <c r="L220" i="2" s="1" a="1"/>
  <c r="L220" i="2" s="1"/>
  <c r="M220" i="2" a="1"/>
  <c r="M220" i="2" s="1"/>
  <c r="N220" i="2" a="1"/>
  <c r="N220" i="2" s="1"/>
  <c r="O220" i="2" s="1"/>
  <c r="I221" i="2" a="1"/>
  <c r="I221" i="2" s="1"/>
  <c r="J221" i="2" s="1" a="1"/>
  <c r="J221" i="2" s="1"/>
  <c r="K221" i="2" a="1"/>
  <c r="K221" i="2" s="1"/>
  <c r="L221" i="2" s="1" a="1"/>
  <c r="L221" i="2" s="1"/>
  <c r="M221" i="2" a="1"/>
  <c r="M221" i="2" s="1"/>
  <c r="N221" i="2" a="1"/>
  <c r="N221" i="2" s="1"/>
  <c r="O221" i="2" s="1"/>
  <c r="I222" i="2" a="1"/>
  <c r="I222" i="2" s="1"/>
  <c r="J222" i="2" s="1" a="1"/>
  <c r="J222" i="2" s="1"/>
  <c r="K222" i="2" a="1"/>
  <c r="K222" i="2" s="1"/>
  <c r="L222" i="2" s="1" a="1"/>
  <c r="L222" i="2" s="1"/>
  <c r="M222" i="2" a="1"/>
  <c r="M222" i="2" s="1"/>
  <c r="N222" i="2" a="1"/>
  <c r="N222" i="2" s="1"/>
  <c r="O222" i="2" s="1"/>
  <c r="I223" i="2" a="1"/>
  <c r="I223" i="2" s="1"/>
  <c r="J223" i="2" s="1" a="1"/>
  <c r="J223" i="2" s="1"/>
  <c r="K223" i="2" a="1"/>
  <c r="K223" i="2" s="1"/>
  <c r="L223" i="2" s="1" a="1"/>
  <c r="L223" i="2" s="1"/>
  <c r="M223" i="2" a="1"/>
  <c r="M223" i="2" s="1"/>
  <c r="N223" i="2" a="1"/>
  <c r="N223" i="2" s="1"/>
  <c r="O223" i="2" s="1"/>
  <c r="I224" i="2" a="1"/>
  <c r="I224" i="2" s="1"/>
  <c r="J224" i="2" s="1" a="1"/>
  <c r="J224" i="2" s="1"/>
  <c r="K224" i="2" a="1"/>
  <c r="K224" i="2" s="1"/>
  <c r="L224" i="2" s="1" a="1"/>
  <c r="L224" i="2" s="1"/>
  <c r="M224" i="2" a="1"/>
  <c r="M224" i="2" s="1"/>
  <c r="N224" i="2" a="1"/>
  <c r="N224" i="2" s="1"/>
  <c r="O224" i="2" s="1"/>
  <c r="I225" i="2" a="1"/>
  <c r="I225" i="2" s="1"/>
  <c r="J225" i="2" s="1" a="1"/>
  <c r="J225" i="2" s="1"/>
  <c r="K225" i="2" a="1"/>
  <c r="K225" i="2" s="1"/>
  <c r="L225" i="2" s="1" a="1"/>
  <c r="L225" i="2" s="1"/>
  <c r="M225" i="2" a="1"/>
  <c r="M225" i="2" s="1"/>
  <c r="N225" i="2" a="1"/>
  <c r="N225" i="2" s="1"/>
  <c r="O225" i="2" s="1"/>
  <c r="I226" i="2" a="1"/>
  <c r="I226" i="2" s="1"/>
  <c r="J226" i="2" s="1" a="1"/>
  <c r="J226" i="2" s="1"/>
  <c r="K226" i="2" a="1"/>
  <c r="K226" i="2" s="1"/>
  <c r="L226" i="2" s="1" a="1"/>
  <c r="L226" i="2" s="1"/>
  <c r="M226" i="2" a="1"/>
  <c r="M226" i="2" s="1"/>
  <c r="N226" i="2" a="1"/>
  <c r="N226" i="2" s="1"/>
  <c r="O226" i="2" s="1"/>
  <c r="I227" i="2" a="1"/>
  <c r="I227" i="2" s="1"/>
  <c r="J227" i="2" s="1" a="1"/>
  <c r="J227" i="2" s="1"/>
  <c r="K227" i="2" a="1"/>
  <c r="K227" i="2" s="1"/>
  <c r="L227" i="2" s="1" a="1"/>
  <c r="L227" i="2" s="1"/>
  <c r="M227" i="2" a="1"/>
  <c r="M227" i="2" s="1"/>
  <c r="N227" i="2" a="1"/>
  <c r="N227" i="2" s="1"/>
  <c r="O227" i="2" s="1"/>
  <c r="I228" i="2" a="1"/>
  <c r="I228" i="2" s="1"/>
  <c r="J228" i="2" s="1" a="1"/>
  <c r="J228" i="2" s="1"/>
  <c r="K228" i="2" a="1"/>
  <c r="K228" i="2" s="1"/>
  <c r="L228" i="2" s="1" a="1"/>
  <c r="L228" i="2" s="1"/>
  <c r="M228" i="2" a="1"/>
  <c r="M228" i="2" s="1"/>
  <c r="N228" i="2" a="1"/>
  <c r="N228" i="2" s="1"/>
  <c r="O228" i="2" s="1"/>
  <c r="I229" i="2" a="1"/>
  <c r="I229" i="2" s="1"/>
  <c r="J229" i="2" s="1" a="1"/>
  <c r="J229" i="2" s="1"/>
  <c r="K229" i="2" a="1"/>
  <c r="K229" i="2" s="1"/>
  <c r="L229" i="2" s="1" a="1"/>
  <c r="L229" i="2" s="1"/>
  <c r="M229" i="2" a="1"/>
  <c r="M229" i="2" s="1"/>
  <c r="N229" i="2" a="1"/>
  <c r="N229" i="2" s="1"/>
  <c r="O229" i="2" s="1"/>
  <c r="I230" i="2" a="1"/>
  <c r="I230" i="2" s="1"/>
  <c r="J230" i="2" s="1" a="1"/>
  <c r="J230" i="2" s="1"/>
  <c r="K230" i="2" a="1"/>
  <c r="K230" i="2" s="1"/>
  <c r="L230" i="2" s="1" a="1"/>
  <c r="L230" i="2" s="1"/>
  <c r="M230" i="2" a="1"/>
  <c r="M230" i="2" s="1"/>
  <c r="N230" i="2" a="1"/>
  <c r="N230" i="2" s="1"/>
  <c r="O230" i="2" s="1"/>
  <c r="I231" i="2" a="1"/>
  <c r="I231" i="2" s="1"/>
  <c r="J231" i="2" s="1" a="1"/>
  <c r="J231" i="2" s="1"/>
  <c r="K231" i="2" a="1"/>
  <c r="K231" i="2" s="1"/>
  <c r="L231" i="2" s="1" a="1"/>
  <c r="L231" i="2" s="1"/>
  <c r="M231" i="2" a="1"/>
  <c r="M231" i="2" s="1"/>
  <c r="N231" i="2" a="1"/>
  <c r="N231" i="2" s="1"/>
  <c r="O231" i="2" s="1"/>
  <c r="I232" i="2" a="1"/>
  <c r="I232" i="2" s="1"/>
  <c r="J232" i="2" s="1" a="1"/>
  <c r="J232" i="2" s="1"/>
  <c r="K232" i="2" a="1"/>
  <c r="K232" i="2" s="1"/>
  <c r="L232" i="2" s="1" a="1"/>
  <c r="L232" i="2" s="1"/>
  <c r="M232" i="2" a="1"/>
  <c r="M232" i="2" s="1"/>
  <c r="N232" i="2" a="1"/>
  <c r="N232" i="2" s="1"/>
  <c r="O232" i="2" s="1"/>
  <c r="I233" i="2" a="1"/>
  <c r="I233" i="2" s="1"/>
  <c r="J233" i="2" s="1" a="1"/>
  <c r="J233" i="2" s="1"/>
  <c r="K233" i="2" a="1"/>
  <c r="K233" i="2" s="1"/>
  <c r="L233" i="2" s="1" a="1"/>
  <c r="L233" i="2" s="1"/>
  <c r="M233" i="2" a="1"/>
  <c r="M233" i="2" s="1"/>
  <c r="N233" i="2" a="1"/>
  <c r="N233" i="2" s="1"/>
  <c r="O233" i="2" s="1"/>
  <c r="I234" i="2" a="1"/>
  <c r="I234" i="2" s="1"/>
  <c r="J234" i="2" s="1" a="1"/>
  <c r="J234" i="2" s="1"/>
  <c r="K234" i="2" a="1"/>
  <c r="K234" i="2" s="1"/>
  <c r="M234" i="2" a="1"/>
  <c r="M234" i="2" s="1"/>
  <c r="N234" i="2" a="1"/>
  <c r="N234" i="2" s="1"/>
  <c r="O234" i="2" s="1"/>
  <c r="I235" i="2" a="1"/>
  <c r="I235" i="2" s="1"/>
  <c r="J235" i="2" s="1" a="1"/>
  <c r="J235" i="2" s="1"/>
  <c r="K235" i="2" a="1"/>
  <c r="K235" i="2" s="1"/>
  <c r="L235" i="2" s="1" a="1"/>
  <c r="L235" i="2" s="1"/>
  <c r="M235" i="2" a="1"/>
  <c r="M235" i="2" s="1"/>
  <c r="N235" i="2" a="1"/>
  <c r="N235" i="2" s="1"/>
  <c r="O235" i="2" s="1"/>
  <c r="I236" i="2" a="1"/>
  <c r="I236" i="2" s="1"/>
  <c r="J236" i="2" s="1" a="1"/>
  <c r="J236" i="2" s="1"/>
  <c r="K236" i="2" a="1"/>
  <c r="K236" i="2" s="1"/>
  <c r="L236" i="2" s="1" a="1"/>
  <c r="L236" i="2" s="1"/>
  <c r="M236" i="2" a="1"/>
  <c r="M236" i="2" s="1"/>
  <c r="N236" i="2" a="1"/>
  <c r="N236" i="2" s="1"/>
  <c r="O236" i="2" s="1"/>
  <c r="I237" i="2" a="1"/>
  <c r="I237" i="2" s="1"/>
  <c r="J237" i="2" s="1" a="1"/>
  <c r="J237" i="2" s="1"/>
  <c r="K237" i="2" a="1"/>
  <c r="K237" i="2" s="1"/>
  <c r="L237" i="2" s="1" a="1"/>
  <c r="L237" i="2" s="1"/>
  <c r="M237" i="2" a="1"/>
  <c r="M237" i="2" s="1"/>
  <c r="N237" i="2" a="1"/>
  <c r="N237" i="2" s="1"/>
  <c r="O237" i="2" s="1"/>
  <c r="I238" i="2" a="1"/>
  <c r="I238" i="2" s="1"/>
  <c r="J238" i="2" s="1" a="1"/>
  <c r="J238" i="2" s="1"/>
  <c r="K238" i="2" a="1"/>
  <c r="K238" i="2" s="1"/>
  <c r="L238" i="2" s="1" a="1"/>
  <c r="L238" i="2" s="1"/>
  <c r="M238" i="2" a="1"/>
  <c r="M238" i="2" s="1"/>
  <c r="N238" i="2" a="1"/>
  <c r="N238" i="2" s="1"/>
  <c r="O238" i="2" s="1"/>
  <c r="I239" i="2" a="1"/>
  <c r="I239" i="2" s="1"/>
  <c r="J239" i="2" s="1" a="1"/>
  <c r="J239" i="2" s="1"/>
  <c r="K239" i="2" a="1"/>
  <c r="K239" i="2" s="1"/>
  <c r="L239" i="2" s="1" a="1"/>
  <c r="L239" i="2" s="1"/>
  <c r="M239" i="2" a="1"/>
  <c r="M239" i="2" s="1"/>
  <c r="N239" i="2" a="1"/>
  <c r="N239" i="2" s="1"/>
  <c r="O239" i="2" s="1"/>
  <c r="I240" i="2" a="1"/>
  <c r="I240" i="2" s="1"/>
  <c r="J240" i="2" s="1" a="1"/>
  <c r="J240" i="2" s="1"/>
  <c r="K240" i="2" a="1"/>
  <c r="K240" i="2" s="1"/>
  <c r="L240" i="2" s="1" a="1"/>
  <c r="L240" i="2" s="1"/>
  <c r="M240" i="2" a="1"/>
  <c r="M240" i="2" s="1"/>
  <c r="N240" i="2" a="1"/>
  <c r="N240" i="2" s="1"/>
  <c r="O240" i="2" s="1"/>
  <c r="I241" i="2" a="1"/>
  <c r="I241" i="2" s="1"/>
  <c r="J241" i="2" s="1" a="1"/>
  <c r="J241" i="2" s="1"/>
  <c r="K241" i="2" a="1"/>
  <c r="K241" i="2" s="1"/>
  <c r="L241" i="2" s="1" a="1"/>
  <c r="L241" i="2" s="1"/>
  <c r="M241" i="2" a="1"/>
  <c r="M241" i="2" s="1"/>
  <c r="N241" i="2" a="1"/>
  <c r="N241" i="2" s="1"/>
  <c r="O241" i="2" s="1"/>
  <c r="I242" i="2" a="1"/>
  <c r="I242" i="2" s="1"/>
  <c r="J242" i="2" s="1" a="1"/>
  <c r="J242" i="2" s="1"/>
  <c r="K242" i="2" a="1"/>
  <c r="K242" i="2" s="1"/>
  <c r="L242" i="2" s="1" a="1"/>
  <c r="L242" i="2" s="1"/>
  <c r="M242" i="2" a="1"/>
  <c r="M242" i="2" s="1"/>
  <c r="N242" i="2" a="1"/>
  <c r="N242" i="2" s="1"/>
  <c r="O242" i="2" s="1"/>
  <c r="I243" i="2" a="1"/>
  <c r="I243" i="2" s="1"/>
  <c r="J243" i="2" s="1" a="1"/>
  <c r="J243" i="2" s="1"/>
  <c r="K243" i="2" a="1"/>
  <c r="K243" i="2" s="1"/>
  <c r="L243" i="2" s="1" a="1"/>
  <c r="L243" i="2" s="1"/>
  <c r="M243" i="2" a="1"/>
  <c r="M243" i="2" s="1"/>
  <c r="N243" i="2" a="1"/>
  <c r="N243" i="2" s="1"/>
  <c r="O243" i="2" s="1"/>
  <c r="I244" i="2" a="1"/>
  <c r="I244" i="2" s="1"/>
  <c r="J244" i="2" s="1" a="1"/>
  <c r="J244" i="2" s="1"/>
  <c r="K244" i="2" a="1"/>
  <c r="K244" i="2" s="1"/>
  <c r="L244" i="2" s="1" a="1"/>
  <c r="L244" i="2" s="1"/>
  <c r="M244" i="2" a="1"/>
  <c r="M244" i="2" s="1"/>
  <c r="N244" i="2" a="1"/>
  <c r="N244" i="2" s="1"/>
  <c r="O244" i="2" s="1"/>
  <c r="I245" i="2" a="1"/>
  <c r="I245" i="2" s="1"/>
  <c r="J245" i="2" s="1" a="1"/>
  <c r="J245" i="2" s="1"/>
  <c r="K245" i="2" a="1"/>
  <c r="K245" i="2" s="1"/>
  <c r="L245" i="2" s="1" a="1"/>
  <c r="L245" i="2" s="1"/>
  <c r="M245" i="2" a="1"/>
  <c r="M245" i="2" s="1"/>
  <c r="N245" i="2" a="1"/>
  <c r="N245" i="2" s="1"/>
  <c r="O245" i="2" s="1"/>
  <c r="I246" i="2" a="1"/>
  <c r="I246" i="2" s="1"/>
  <c r="J246" i="2" s="1" a="1"/>
  <c r="J246" i="2" s="1"/>
  <c r="K246" i="2" a="1"/>
  <c r="K246" i="2" s="1"/>
  <c r="L246" i="2" s="1" a="1"/>
  <c r="L246" i="2" s="1"/>
  <c r="M246" i="2" a="1"/>
  <c r="M246" i="2" s="1"/>
  <c r="N246" i="2" a="1"/>
  <c r="N246" i="2" s="1"/>
  <c r="O246" i="2" s="1"/>
  <c r="I247" i="2" a="1"/>
  <c r="I247" i="2" s="1"/>
  <c r="J247" i="2" s="1" a="1"/>
  <c r="J247" i="2" s="1"/>
  <c r="K247" i="2" a="1"/>
  <c r="K247" i="2" s="1"/>
  <c r="L247" i="2" s="1" a="1"/>
  <c r="L247" i="2" s="1"/>
  <c r="M247" i="2" a="1"/>
  <c r="M247" i="2" s="1"/>
  <c r="N247" i="2" a="1"/>
  <c r="N247" i="2" s="1"/>
  <c r="O247" i="2" s="1"/>
  <c r="I248" i="2" a="1"/>
  <c r="I248" i="2" s="1"/>
  <c r="J248" i="2" s="1" a="1"/>
  <c r="J248" i="2" s="1"/>
  <c r="K248" i="2" a="1"/>
  <c r="K248" i="2" s="1"/>
  <c r="M248" i="2" a="1"/>
  <c r="M248" i="2" s="1"/>
  <c r="N248" i="2" a="1"/>
  <c r="N248" i="2" s="1"/>
  <c r="O248" i="2" s="1"/>
  <c r="I249" i="2" a="1"/>
  <c r="I249" i="2" s="1"/>
  <c r="J249" i="2" s="1" a="1"/>
  <c r="J249" i="2" s="1"/>
  <c r="K249" i="2" a="1"/>
  <c r="K249" i="2" s="1"/>
  <c r="L249" i="2" s="1" a="1"/>
  <c r="L249" i="2" s="1"/>
  <c r="M249" i="2" a="1"/>
  <c r="M249" i="2" s="1"/>
  <c r="N249" i="2" a="1"/>
  <c r="N249" i="2" s="1"/>
  <c r="O249" i="2" s="1"/>
  <c r="I250" i="2" a="1"/>
  <c r="I250" i="2" s="1"/>
  <c r="J250" i="2" s="1" a="1"/>
  <c r="J250" i="2" s="1"/>
  <c r="K250" i="2" a="1"/>
  <c r="K250" i="2" s="1"/>
  <c r="L250" i="2" s="1" a="1"/>
  <c r="L250" i="2" s="1"/>
  <c r="M250" i="2" a="1"/>
  <c r="M250" i="2" s="1"/>
  <c r="N250" i="2" a="1"/>
  <c r="N250" i="2" s="1"/>
  <c r="O250" i="2" s="1"/>
  <c r="I251" i="2" a="1"/>
  <c r="I251" i="2" s="1"/>
  <c r="J251" i="2" s="1" a="1"/>
  <c r="J251" i="2" s="1"/>
  <c r="K251" i="2" a="1"/>
  <c r="K251" i="2" s="1"/>
  <c r="L251" i="2" s="1" a="1"/>
  <c r="L251" i="2" s="1"/>
  <c r="M251" i="2" a="1"/>
  <c r="M251" i="2" s="1"/>
  <c r="N251" i="2" a="1"/>
  <c r="N251" i="2" s="1"/>
  <c r="O251" i="2" s="1"/>
  <c r="I252" i="2" a="1"/>
  <c r="I252" i="2" s="1"/>
  <c r="J252" i="2" s="1" a="1"/>
  <c r="J252" i="2" s="1"/>
  <c r="K252" i="2" a="1"/>
  <c r="K252" i="2" s="1"/>
  <c r="L252" i="2" s="1" a="1"/>
  <c r="L252" i="2" s="1"/>
  <c r="M252" i="2" a="1"/>
  <c r="M252" i="2" s="1"/>
  <c r="N252" i="2" a="1"/>
  <c r="N252" i="2" s="1"/>
  <c r="O252" i="2" s="1"/>
  <c r="I253" i="2" a="1"/>
  <c r="I253" i="2" s="1"/>
  <c r="J253" i="2" s="1" a="1"/>
  <c r="J253" i="2" s="1"/>
  <c r="K253" i="2" a="1"/>
  <c r="K253" i="2" s="1"/>
  <c r="L253" i="2" s="1" a="1"/>
  <c r="L253" i="2" s="1"/>
  <c r="M253" i="2" a="1"/>
  <c r="M253" i="2" s="1"/>
  <c r="N253" i="2" a="1"/>
  <c r="N253" i="2" s="1"/>
  <c r="O253" i="2" s="1"/>
  <c r="I254" i="2" a="1"/>
  <c r="I254" i="2" s="1"/>
  <c r="J254" i="2" s="1" a="1"/>
  <c r="J254" i="2" s="1"/>
  <c r="K254" i="2" a="1"/>
  <c r="K254" i="2" s="1"/>
  <c r="L254" i="2" s="1" a="1"/>
  <c r="L254" i="2" s="1"/>
  <c r="M254" i="2" a="1"/>
  <c r="M254" i="2" s="1"/>
  <c r="N254" i="2" a="1"/>
  <c r="N254" i="2" s="1"/>
  <c r="O254" i="2" s="1"/>
  <c r="I255" i="2" a="1"/>
  <c r="I255" i="2" s="1"/>
  <c r="J255" i="2" s="1" a="1"/>
  <c r="J255" i="2" s="1"/>
  <c r="K255" i="2" a="1"/>
  <c r="K255" i="2" s="1"/>
  <c r="L255" i="2" s="1" a="1"/>
  <c r="L255" i="2" s="1"/>
  <c r="M255" i="2" a="1"/>
  <c r="M255" i="2" s="1"/>
  <c r="N255" i="2" a="1"/>
  <c r="N255" i="2" s="1"/>
  <c r="O255" i="2" s="1"/>
  <c r="I256" i="2" a="1"/>
  <c r="I256" i="2" s="1"/>
  <c r="J256" i="2" s="1" a="1"/>
  <c r="J256" i="2" s="1"/>
  <c r="K256" i="2" a="1"/>
  <c r="K256" i="2" s="1"/>
  <c r="L256" i="2" s="1" a="1"/>
  <c r="L256" i="2" s="1"/>
  <c r="M256" i="2" a="1"/>
  <c r="M256" i="2" s="1"/>
  <c r="N256" i="2" a="1"/>
  <c r="N256" i="2" s="1"/>
  <c r="O256" i="2" s="1"/>
  <c r="I257" i="2" a="1"/>
  <c r="I257" i="2" s="1"/>
  <c r="J257" i="2" s="1" a="1"/>
  <c r="J257" i="2" s="1"/>
  <c r="K257" i="2" a="1"/>
  <c r="K257" i="2" s="1"/>
  <c r="L257" i="2" s="1" a="1"/>
  <c r="L257" i="2" s="1"/>
  <c r="M257" i="2" a="1"/>
  <c r="M257" i="2" s="1"/>
  <c r="N257" i="2" a="1"/>
  <c r="N257" i="2" s="1"/>
  <c r="O257" i="2" s="1"/>
  <c r="I258" i="2" a="1"/>
  <c r="I258" i="2" s="1"/>
  <c r="J258" i="2" s="1" a="1"/>
  <c r="J258" i="2" s="1"/>
  <c r="K258" i="2" a="1"/>
  <c r="K258" i="2" s="1"/>
  <c r="L258" i="2" s="1" a="1"/>
  <c r="L258" i="2" s="1"/>
  <c r="M258" i="2" a="1"/>
  <c r="M258" i="2" s="1"/>
  <c r="N258" i="2" a="1"/>
  <c r="N258" i="2" s="1"/>
  <c r="O258" i="2" s="1"/>
  <c r="I259" i="2" a="1"/>
  <c r="I259" i="2" s="1"/>
  <c r="J259" i="2" s="1" a="1"/>
  <c r="J259" i="2" s="1"/>
  <c r="K259" i="2" a="1"/>
  <c r="K259" i="2" s="1"/>
  <c r="L259" i="2" s="1" a="1"/>
  <c r="L259" i="2" s="1"/>
  <c r="M259" i="2" a="1"/>
  <c r="M259" i="2" s="1"/>
  <c r="N259" i="2" a="1"/>
  <c r="N259" i="2" s="1"/>
  <c r="O259" i="2" s="1"/>
  <c r="I260" i="2" a="1"/>
  <c r="I260" i="2" s="1"/>
  <c r="J260" i="2" s="1" a="1"/>
  <c r="J260" i="2" s="1"/>
  <c r="K260" i="2" a="1"/>
  <c r="K260" i="2" s="1"/>
  <c r="L260" i="2" s="1" a="1"/>
  <c r="L260" i="2" s="1"/>
  <c r="M260" i="2" a="1"/>
  <c r="M260" i="2" s="1"/>
  <c r="N260" i="2" a="1"/>
  <c r="N260" i="2" s="1"/>
  <c r="O260" i="2" s="1"/>
  <c r="I261" i="2" a="1"/>
  <c r="I261" i="2" s="1"/>
  <c r="J261" i="2" s="1" a="1"/>
  <c r="J261" i="2" s="1"/>
  <c r="K261" i="2" a="1"/>
  <c r="K261" i="2" s="1"/>
  <c r="M261" i="2" a="1"/>
  <c r="M261" i="2" s="1"/>
  <c r="N261" i="2" a="1"/>
  <c r="N261" i="2" s="1"/>
  <c r="O261" i="2" s="1"/>
  <c r="I262" i="2" a="1"/>
  <c r="I262" i="2" s="1"/>
  <c r="J262" i="2" s="1" a="1"/>
  <c r="J262" i="2" s="1"/>
  <c r="K262" i="2" a="1"/>
  <c r="K262" i="2" s="1"/>
  <c r="L262" i="2" s="1" a="1"/>
  <c r="L262" i="2" s="1"/>
  <c r="M262" i="2" a="1"/>
  <c r="M262" i="2" s="1"/>
  <c r="N262" i="2" a="1"/>
  <c r="N262" i="2" s="1"/>
  <c r="O262" i="2" s="1"/>
  <c r="I263" i="2" a="1"/>
  <c r="I263" i="2" s="1"/>
  <c r="J263" i="2" s="1" a="1"/>
  <c r="J263" i="2" s="1"/>
  <c r="K263" i="2" a="1"/>
  <c r="K263" i="2" s="1"/>
  <c r="L263" i="2" s="1" a="1"/>
  <c r="L263" i="2" s="1"/>
  <c r="M263" i="2" a="1"/>
  <c r="M263" i="2" s="1"/>
  <c r="N263" i="2" a="1"/>
  <c r="N263" i="2" s="1"/>
  <c r="O263" i="2" s="1"/>
  <c r="I264" i="2" a="1"/>
  <c r="I264" i="2" s="1"/>
  <c r="J264" i="2" s="1" a="1"/>
  <c r="J264" i="2" s="1"/>
  <c r="K264" i="2" a="1"/>
  <c r="K264" i="2" s="1"/>
  <c r="L264" i="2" s="1" a="1"/>
  <c r="L264" i="2" s="1"/>
  <c r="M264" i="2" a="1"/>
  <c r="M264" i="2" s="1"/>
  <c r="N264" i="2" a="1"/>
  <c r="N264" i="2" s="1"/>
  <c r="O264" i="2" s="1"/>
  <c r="I265" i="2" a="1"/>
  <c r="I265" i="2" s="1"/>
  <c r="J265" i="2" s="1" a="1"/>
  <c r="J265" i="2" s="1"/>
  <c r="K265" i="2" a="1"/>
  <c r="K265" i="2" s="1"/>
  <c r="L265" i="2" s="1" a="1"/>
  <c r="L265" i="2" s="1"/>
  <c r="M265" i="2" a="1"/>
  <c r="M265" i="2" s="1"/>
  <c r="N265" i="2" a="1"/>
  <c r="N265" i="2" s="1"/>
  <c r="O265" i="2" s="1"/>
  <c r="I266" i="2" a="1"/>
  <c r="I266" i="2" s="1"/>
  <c r="J266" i="2" s="1" a="1"/>
  <c r="J266" i="2" s="1"/>
  <c r="K266" i="2" a="1"/>
  <c r="K266" i="2" s="1"/>
  <c r="L266" i="2" s="1" a="1"/>
  <c r="L266" i="2" s="1"/>
  <c r="M266" i="2" a="1"/>
  <c r="M266" i="2" s="1"/>
  <c r="N266" i="2" a="1"/>
  <c r="N266" i="2" s="1"/>
  <c r="O266" i="2" s="1"/>
  <c r="I267" i="2" a="1"/>
  <c r="I267" i="2" s="1"/>
  <c r="J267" i="2" s="1" a="1"/>
  <c r="J267" i="2" s="1"/>
  <c r="K267" i="2" a="1"/>
  <c r="K267" i="2" s="1"/>
  <c r="L267" i="2" s="1" a="1"/>
  <c r="L267" i="2" s="1"/>
  <c r="M267" i="2" a="1"/>
  <c r="M267" i="2" s="1"/>
  <c r="N267" i="2" a="1"/>
  <c r="N267" i="2" s="1"/>
  <c r="O267" i="2" s="1"/>
  <c r="I268" i="2" a="1"/>
  <c r="I268" i="2" s="1"/>
  <c r="J268" i="2" s="1" a="1"/>
  <c r="J268" i="2" s="1"/>
  <c r="K268" i="2" a="1"/>
  <c r="K268" i="2" s="1"/>
  <c r="L268" i="2" s="1" a="1"/>
  <c r="L268" i="2" s="1"/>
  <c r="M268" i="2" a="1"/>
  <c r="M268" i="2" s="1"/>
  <c r="N268" i="2" a="1"/>
  <c r="N268" i="2" s="1"/>
  <c r="O268" i="2" s="1"/>
  <c r="I269" i="2" a="1"/>
  <c r="I269" i="2" s="1"/>
  <c r="J269" i="2" s="1" a="1"/>
  <c r="J269" i="2" s="1"/>
  <c r="K269" i="2" a="1"/>
  <c r="K269" i="2" s="1"/>
  <c r="L269" i="2" s="1" a="1"/>
  <c r="L269" i="2" s="1"/>
  <c r="M269" i="2" a="1"/>
  <c r="M269" i="2" s="1"/>
  <c r="N269" i="2" a="1"/>
  <c r="N269" i="2" s="1"/>
  <c r="O269" i="2" s="1"/>
  <c r="I270" i="2" a="1"/>
  <c r="I270" i="2" s="1"/>
  <c r="J270" i="2" s="1" a="1"/>
  <c r="J270" i="2" s="1"/>
  <c r="K270" i="2" a="1"/>
  <c r="K270" i="2" s="1"/>
  <c r="L270" i="2" s="1" a="1"/>
  <c r="L270" i="2" s="1"/>
  <c r="M270" i="2" a="1"/>
  <c r="M270" i="2" s="1"/>
  <c r="N270" i="2" a="1"/>
  <c r="N270" i="2" s="1"/>
  <c r="O270" i="2" s="1"/>
  <c r="I271" i="2" a="1"/>
  <c r="I271" i="2" s="1"/>
  <c r="J271" i="2" s="1" a="1"/>
  <c r="J271" i="2" s="1"/>
  <c r="K271" i="2" a="1"/>
  <c r="K271" i="2" s="1"/>
  <c r="L271" i="2" s="1" a="1"/>
  <c r="L271" i="2" s="1"/>
  <c r="M271" i="2" a="1"/>
  <c r="M271" i="2" s="1"/>
  <c r="N271" i="2" a="1"/>
  <c r="N271" i="2" s="1"/>
  <c r="O271" i="2" s="1"/>
  <c r="I272" i="2" a="1"/>
  <c r="I272" i="2" s="1"/>
  <c r="J272" i="2" s="1" a="1"/>
  <c r="J272" i="2" s="1"/>
  <c r="K272" i="2" a="1"/>
  <c r="K272" i="2" s="1"/>
  <c r="L272" i="2" s="1" a="1"/>
  <c r="L272" i="2" s="1"/>
  <c r="M272" i="2" a="1"/>
  <c r="M272" i="2" s="1"/>
  <c r="N272" i="2" a="1"/>
  <c r="N272" i="2" s="1"/>
  <c r="O272" i="2" s="1"/>
  <c r="I273" i="2" a="1"/>
  <c r="I273" i="2" s="1"/>
  <c r="J273" i="2" s="1" a="1"/>
  <c r="J273" i="2" s="1"/>
  <c r="K273" i="2" a="1"/>
  <c r="K273" i="2" s="1"/>
  <c r="L273" i="2" s="1" a="1"/>
  <c r="L273" i="2" s="1"/>
  <c r="M273" i="2" a="1"/>
  <c r="M273" i="2" s="1"/>
  <c r="N273" i="2" a="1"/>
  <c r="N273" i="2" s="1"/>
  <c r="O273" i="2" s="1"/>
  <c r="I274" i="2" a="1"/>
  <c r="I274" i="2" s="1"/>
  <c r="J274" i="2" s="1" a="1"/>
  <c r="J274" i="2" s="1"/>
  <c r="K274" i="2" a="1"/>
  <c r="K274" i="2" s="1"/>
  <c r="L274" i="2" s="1" a="1"/>
  <c r="L274" i="2" s="1"/>
  <c r="M274" i="2" a="1"/>
  <c r="M274" i="2" s="1"/>
  <c r="N274" i="2" a="1"/>
  <c r="N274" i="2" s="1"/>
  <c r="O274" i="2" s="1"/>
  <c r="I275" i="2" a="1"/>
  <c r="I275" i="2" s="1"/>
  <c r="J275" i="2" s="1" a="1"/>
  <c r="J275" i="2" s="1"/>
  <c r="K275" i="2" a="1"/>
  <c r="K275" i="2" s="1"/>
  <c r="M275" i="2" a="1"/>
  <c r="M275" i="2" s="1"/>
  <c r="N275" i="2" a="1"/>
  <c r="N275" i="2" s="1"/>
  <c r="O275" i="2" s="1"/>
  <c r="I276" i="2" a="1"/>
  <c r="I276" i="2" s="1"/>
  <c r="J276" i="2" s="1" a="1"/>
  <c r="J276" i="2" s="1"/>
  <c r="K276" i="2" a="1"/>
  <c r="K276" i="2" s="1"/>
  <c r="L276" i="2" s="1" a="1"/>
  <c r="L276" i="2" s="1"/>
  <c r="M276" i="2" a="1"/>
  <c r="M276" i="2" s="1"/>
  <c r="N276" i="2" a="1"/>
  <c r="N276" i="2" s="1"/>
  <c r="O276" i="2" s="1"/>
  <c r="I277" i="2" a="1"/>
  <c r="I277" i="2" s="1"/>
  <c r="J277" i="2" s="1" a="1"/>
  <c r="J277" i="2" s="1"/>
  <c r="K277" i="2" a="1"/>
  <c r="K277" i="2" s="1"/>
  <c r="L277" i="2" s="1" a="1"/>
  <c r="L277" i="2" s="1"/>
  <c r="M277" i="2" a="1"/>
  <c r="M277" i="2" s="1"/>
  <c r="N277" i="2" a="1"/>
  <c r="N277" i="2" s="1"/>
  <c r="O277" i="2" s="1"/>
  <c r="I278" i="2" a="1"/>
  <c r="I278" i="2" s="1"/>
  <c r="J278" i="2" s="1" a="1"/>
  <c r="J278" i="2" s="1"/>
  <c r="K278" i="2" a="1"/>
  <c r="K278" i="2" s="1"/>
  <c r="L278" i="2" s="1" a="1"/>
  <c r="L278" i="2" s="1"/>
  <c r="M278" i="2" a="1"/>
  <c r="M278" i="2" s="1"/>
  <c r="N278" i="2" a="1"/>
  <c r="N278" i="2" s="1"/>
  <c r="O278" i="2" s="1"/>
  <c r="I279" i="2" a="1"/>
  <c r="I279" i="2" s="1"/>
  <c r="J279" i="2" s="1" a="1"/>
  <c r="J279" i="2" s="1"/>
  <c r="K279" i="2" a="1"/>
  <c r="K279" i="2" s="1"/>
  <c r="L279" i="2" s="1" a="1"/>
  <c r="L279" i="2" s="1"/>
  <c r="M279" i="2" a="1"/>
  <c r="M279" i="2" s="1"/>
  <c r="N279" i="2" a="1"/>
  <c r="N279" i="2" s="1"/>
  <c r="O279" i="2" s="1"/>
  <c r="I280" i="2" a="1"/>
  <c r="I280" i="2" s="1"/>
  <c r="J280" i="2" s="1" a="1"/>
  <c r="J280" i="2" s="1"/>
  <c r="K280" i="2" a="1"/>
  <c r="K280" i="2" s="1"/>
  <c r="L280" i="2" s="1" a="1"/>
  <c r="L280" i="2" s="1"/>
  <c r="M280" i="2" a="1"/>
  <c r="M280" i="2" s="1"/>
  <c r="N280" i="2" a="1"/>
  <c r="N280" i="2" s="1"/>
  <c r="O280" i="2" s="1"/>
  <c r="I281" i="2" a="1"/>
  <c r="I281" i="2" s="1"/>
  <c r="J281" i="2" s="1" a="1"/>
  <c r="J281" i="2" s="1"/>
  <c r="K281" i="2" a="1"/>
  <c r="K281" i="2" s="1"/>
  <c r="L281" i="2" s="1" a="1"/>
  <c r="L281" i="2" s="1"/>
  <c r="M281" i="2" a="1"/>
  <c r="M281" i="2" s="1"/>
  <c r="N281" i="2" a="1"/>
  <c r="N281" i="2" s="1"/>
  <c r="O281" i="2" s="1"/>
  <c r="I282" i="2" a="1"/>
  <c r="I282" i="2" s="1"/>
  <c r="J282" i="2" s="1" a="1"/>
  <c r="J282" i="2" s="1"/>
  <c r="K282" i="2" a="1"/>
  <c r="K282" i="2" s="1"/>
  <c r="L282" i="2" s="1" a="1"/>
  <c r="L282" i="2" s="1"/>
  <c r="M282" i="2" a="1"/>
  <c r="M282" i="2" s="1"/>
  <c r="N282" i="2" a="1"/>
  <c r="N282" i="2" s="1"/>
  <c r="O282" i="2" s="1"/>
  <c r="I283" i="2" a="1"/>
  <c r="I283" i="2" s="1"/>
  <c r="J283" i="2" s="1" a="1"/>
  <c r="J283" i="2" s="1"/>
  <c r="K283" i="2" a="1"/>
  <c r="K283" i="2" s="1"/>
  <c r="L283" i="2" s="1" a="1"/>
  <c r="L283" i="2" s="1"/>
  <c r="M283" i="2" a="1"/>
  <c r="M283" i="2" s="1"/>
  <c r="N283" i="2" a="1"/>
  <c r="N283" i="2" s="1"/>
  <c r="O283" i="2" s="1"/>
  <c r="I284" i="2" a="1"/>
  <c r="I284" i="2" s="1"/>
  <c r="J284" i="2" s="1" a="1"/>
  <c r="J284" i="2" s="1"/>
  <c r="K284" i="2" a="1"/>
  <c r="K284" i="2" s="1"/>
  <c r="L284" i="2" s="1" a="1"/>
  <c r="L284" i="2" s="1"/>
  <c r="M284" i="2" a="1"/>
  <c r="M284" i="2" s="1"/>
  <c r="N284" i="2" a="1"/>
  <c r="N284" i="2" s="1"/>
  <c r="O284" i="2" s="1"/>
  <c r="I285" i="2" a="1"/>
  <c r="I285" i="2" s="1"/>
  <c r="J285" i="2" s="1" a="1"/>
  <c r="J285" i="2" s="1"/>
  <c r="K285" i="2" a="1"/>
  <c r="K285" i="2" s="1"/>
  <c r="L285" i="2" s="1" a="1"/>
  <c r="L285" i="2" s="1"/>
  <c r="M285" i="2" a="1"/>
  <c r="M285" i="2" s="1"/>
  <c r="N285" i="2" a="1"/>
  <c r="N285" i="2" s="1"/>
  <c r="O285" i="2" s="1"/>
  <c r="I286" i="2" a="1"/>
  <c r="I286" i="2" s="1"/>
  <c r="J286" i="2" s="1" a="1"/>
  <c r="J286" i="2" s="1"/>
  <c r="K286" i="2" a="1"/>
  <c r="K286" i="2" s="1"/>
  <c r="L286" i="2" s="1" a="1"/>
  <c r="L286" i="2" s="1"/>
  <c r="M286" i="2" a="1"/>
  <c r="M286" i="2" s="1"/>
  <c r="N286" i="2" a="1"/>
  <c r="N286" i="2" s="1"/>
  <c r="O286" i="2" s="1"/>
  <c r="I287" i="2" a="1"/>
  <c r="I287" i="2" s="1"/>
  <c r="J287" i="2" s="1" a="1"/>
  <c r="J287" i="2" s="1"/>
  <c r="K287" i="2" a="1"/>
  <c r="K287" i="2" s="1"/>
  <c r="L287" i="2" s="1" a="1"/>
  <c r="L287" i="2" s="1"/>
  <c r="M287" i="2" a="1"/>
  <c r="M287" i="2" s="1"/>
  <c r="N287" i="2" a="1"/>
  <c r="N287" i="2" s="1"/>
  <c r="O287" i="2" s="1"/>
  <c r="I288" i="2" a="1"/>
  <c r="I288" i="2" s="1"/>
  <c r="J288" i="2" s="1" a="1"/>
  <c r="J288" i="2" s="1"/>
  <c r="K288" i="2" a="1"/>
  <c r="K288" i="2" s="1"/>
  <c r="L288" i="2" s="1" a="1"/>
  <c r="L288" i="2" s="1"/>
  <c r="M288" i="2" a="1"/>
  <c r="M288" i="2" s="1"/>
  <c r="N288" i="2" a="1"/>
  <c r="N288" i="2" s="1"/>
  <c r="O288" i="2" s="1"/>
  <c r="I289" i="2" a="1"/>
  <c r="I289" i="2" s="1"/>
  <c r="J289" i="2" s="1" a="1"/>
  <c r="J289" i="2" s="1"/>
  <c r="K289" i="2" a="1"/>
  <c r="K289" i="2" s="1"/>
  <c r="L289" i="2" s="1" a="1"/>
  <c r="L289" i="2" s="1"/>
  <c r="M289" i="2" a="1"/>
  <c r="M289" i="2" s="1"/>
  <c r="N289" i="2" a="1"/>
  <c r="N289" i="2" s="1"/>
  <c r="O289" i="2" s="1"/>
  <c r="I290" i="2" a="1"/>
  <c r="I290" i="2" s="1"/>
  <c r="J290" i="2" s="1" a="1"/>
  <c r="J290" i="2" s="1"/>
  <c r="K290" i="2" a="1"/>
  <c r="K290" i="2" s="1"/>
  <c r="L290" i="2" s="1" a="1"/>
  <c r="L290" i="2" s="1"/>
  <c r="M290" i="2" a="1"/>
  <c r="M290" i="2" s="1"/>
  <c r="N290" i="2" a="1"/>
  <c r="N290" i="2" s="1"/>
  <c r="O290" i="2" s="1"/>
  <c r="I291" i="2" a="1"/>
  <c r="I291" i="2" s="1"/>
  <c r="J291" i="2" s="1" a="1"/>
  <c r="J291" i="2" s="1"/>
  <c r="K291" i="2" a="1"/>
  <c r="K291" i="2" s="1"/>
  <c r="L291" i="2" s="1" a="1"/>
  <c r="L291" i="2" s="1"/>
  <c r="M291" i="2" a="1"/>
  <c r="M291" i="2" s="1"/>
  <c r="N291" i="2" a="1"/>
  <c r="N291" i="2" s="1"/>
  <c r="O291" i="2" s="1"/>
  <c r="I292" i="2" a="1"/>
  <c r="I292" i="2" s="1"/>
  <c r="J292" i="2" s="1" a="1"/>
  <c r="J292" i="2" s="1"/>
  <c r="K292" i="2" a="1"/>
  <c r="K292" i="2" s="1"/>
  <c r="L292" i="2" s="1" a="1"/>
  <c r="L292" i="2" s="1"/>
  <c r="M292" i="2" a="1"/>
  <c r="M292" i="2" s="1"/>
  <c r="N292" i="2" a="1"/>
  <c r="N292" i="2" s="1"/>
  <c r="O292" i="2" s="1"/>
  <c r="I293" i="2" a="1"/>
  <c r="I293" i="2" s="1"/>
  <c r="J293" i="2" s="1" a="1"/>
  <c r="J293" i="2" s="1"/>
  <c r="K293" i="2" a="1"/>
  <c r="K293" i="2" s="1"/>
  <c r="L293" i="2" s="1" a="1"/>
  <c r="L293" i="2" s="1"/>
  <c r="M293" i="2" a="1"/>
  <c r="M293" i="2" s="1"/>
  <c r="N293" i="2" a="1"/>
  <c r="N293" i="2" s="1"/>
  <c r="O293" i="2" s="1"/>
  <c r="I294" i="2" a="1"/>
  <c r="I294" i="2" s="1"/>
  <c r="J294" i="2" s="1" a="1"/>
  <c r="J294" i="2" s="1"/>
  <c r="K294" i="2" a="1"/>
  <c r="K294" i="2" s="1"/>
  <c r="L294" i="2" s="1" a="1"/>
  <c r="L294" i="2" s="1"/>
  <c r="M294" i="2" a="1"/>
  <c r="M294" i="2" s="1"/>
  <c r="N294" i="2" a="1"/>
  <c r="N294" i="2" s="1"/>
  <c r="O294" i="2" s="1"/>
  <c r="I295" i="2" a="1"/>
  <c r="I295" i="2" s="1"/>
  <c r="J295" i="2" s="1" a="1"/>
  <c r="J295" i="2" s="1"/>
  <c r="K295" i="2" a="1"/>
  <c r="K295" i="2" s="1"/>
  <c r="L295" i="2" s="1" a="1"/>
  <c r="L295" i="2" s="1"/>
  <c r="M295" i="2" a="1"/>
  <c r="M295" i="2" s="1"/>
  <c r="N295" i="2" a="1"/>
  <c r="N295" i="2" s="1"/>
  <c r="O295" i="2" s="1"/>
  <c r="I296" i="2" a="1"/>
  <c r="I296" i="2" s="1"/>
  <c r="J296" i="2" s="1" a="1"/>
  <c r="J296" i="2" s="1"/>
  <c r="K296" i="2" a="1"/>
  <c r="K296" i="2" s="1"/>
  <c r="L296" i="2" s="1" a="1"/>
  <c r="L296" i="2" s="1"/>
  <c r="M296" i="2" a="1"/>
  <c r="M296" i="2" s="1"/>
  <c r="N296" i="2" a="1"/>
  <c r="N296" i="2" s="1"/>
  <c r="O296" i="2" s="1"/>
  <c r="I297" i="2" a="1"/>
  <c r="I297" i="2" s="1"/>
  <c r="J297" i="2" s="1" a="1"/>
  <c r="J297" i="2" s="1"/>
  <c r="K297" i="2" a="1"/>
  <c r="K297" i="2" s="1"/>
  <c r="L297" i="2" s="1" a="1"/>
  <c r="L297" i="2" s="1"/>
  <c r="M297" i="2" a="1"/>
  <c r="M297" i="2" s="1"/>
  <c r="N297" i="2" a="1"/>
  <c r="N297" i="2" s="1"/>
  <c r="O297" i="2" s="1"/>
  <c r="I298" i="2" a="1"/>
  <c r="I298" i="2" s="1"/>
  <c r="J298" i="2" s="1" a="1"/>
  <c r="J298" i="2" s="1"/>
  <c r="K298" i="2" a="1"/>
  <c r="K298" i="2" s="1"/>
  <c r="L298" i="2" s="1" a="1"/>
  <c r="L298" i="2" s="1"/>
  <c r="M298" i="2" a="1"/>
  <c r="M298" i="2" s="1"/>
  <c r="N298" i="2" a="1"/>
  <c r="N298" i="2" s="1"/>
  <c r="O298" i="2" s="1"/>
  <c r="I299" i="2" a="1"/>
  <c r="I299" i="2" s="1"/>
  <c r="J299" i="2" s="1" a="1"/>
  <c r="J299" i="2" s="1"/>
  <c r="K299" i="2" a="1"/>
  <c r="K299" i="2" s="1"/>
  <c r="L299" i="2" s="1" a="1"/>
  <c r="L299" i="2" s="1"/>
  <c r="M299" i="2" a="1"/>
  <c r="M299" i="2" s="1"/>
  <c r="N299" i="2" a="1"/>
  <c r="N299" i="2" s="1"/>
  <c r="O299" i="2" s="1"/>
  <c r="I300" i="2" a="1"/>
  <c r="I300" i="2" s="1"/>
  <c r="J300" i="2" s="1" a="1"/>
  <c r="J300" i="2" s="1"/>
  <c r="K300" i="2" a="1"/>
  <c r="K300" i="2" s="1"/>
  <c r="L300" i="2" s="1" a="1"/>
  <c r="L300" i="2" s="1"/>
  <c r="M300" i="2" a="1"/>
  <c r="M300" i="2" s="1"/>
  <c r="N300" i="2" a="1"/>
  <c r="N300" i="2" s="1"/>
  <c r="O300" i="2" s="1"/>
  <c r="I301" i="2" a="1"/>
  <c r="I301" i="2" s="1"/>
  <c r="J301" i="2" s="1" a="1"/>
  <c r="J301" i="2" s="1"/>
  <c r="K301" i="2" a="1"/>
  <c r="K301" i="2" s="1"/>
  <c r="M301" i="2" a="1"/>
  <c r="M301" i="2" s="1"/>
  <c r="N301" i="2" a="1"/>
  <c r="N301" i="2" s="1"/>
  <c r="O301" i="2" s="1"/>
  <c r="I302" i="2" a="1"/>
  <c r="I302" i="2" s="1"/>
  <c r="J302" i="2" s="1" a="1"/>
  <c r="J302" i="2" s="1"/>
  <c r="K302" i="2" a="1"/>
  <c r="K302" i="2" s="1"/>
  <c r="L302" i="2" s="1" a="1"/>
  <c r="L302" i="2" s="1"/>
  <c r="M302" i="2" a="1"/>
  <c r="M302" i="2" s="1"/>
  <c r="N302" i="2" a="1"/>
  <c r="N302" i="2" s="1"/>
  <c r="O302" i="2" s="1"/>
  <c r="I303" i="2" a="1"/>
  <c r="I303" i="2" s="1"/>
  <c r="J303" i="2" s="1" a="1"/>
  <c r="J303" i="2" s="1"/>
  <c r="K303" i="2" a="1"/>
  <c r="K303" i="2" s="1"/>
  <c r="L303" i="2" s="1" a="1"/>
  <c r="L303" i="2" s="1"/>
  <c r="M303" i="2" a="1"/>
  <c r="M303" i="2" s="1"/>
  <c r="N303" i="2" a="1"/>
  <c r="N303" i="2" s="1"/>
  <c r="O303" i="2" s="1"/>
  <c r="I304" i="2" a="1"/>
  <c r="I304" i="2" s="1"/>
  <c r="J304" i="2" s="1" a="1"/>
  <c r="J304" i="2" s="1"/>
  <c r="K304" i="2" a="1"/>
  <c r="K304" i="2" s="1"/>
  <c r="L304" i="2" s="1" a="1"/>
  <c r="L304" i="2" s="1"/>
  <c r="M304" i="2" a="1"/>
  <c r="M304" i="2" s="1"/>
  <c r="N304" i="2" a="1"/>
  <c r="N304" i="2" s="1"/>
  <c r="O304" i="2" s="1"/>
  <c r="I305" i="2" a="1"/>
  <c r="I305" i="2" s="1"/>
  <c r="J305" i="2" s="1" a="1"/>
  <c r="J305" i="2" s="1"/>
  <c r="K305" i="2" a="1"/>
  <c r="K305" i="2" s="1"/>
  <c r="L305" i="2" s="1" a="1"/>
  <c r="L305" i="2" s="1"/>
  <c r="M305" i="2" a="1"/>
  <c r="M305" i="2" s="1"/>
  <c r="N305" i="2" a="1"/>
  <c r="N305" i="2" s="1"/>
  <c r="O305" i="2" s="1"/>
  <c r="I306" i="2" a="1"/>
  <c r="I306" i="2" s="1"/>
  <c r="J306" i="2" s="1" a="1"/>
  <c r="J306" i="2" s="1"/>
  <c r="K306" i="2" a="1"/>
  <c r="K306" i="2" s="1"/>
  <c r="L306" i="2" s="1" a="1"/>
  <c r="L306" i="2" s="1"/>
  <c r="M306" i="2" a="1"/>
  <c r="M306" i="2" s="1"/>
  <c r="N306" i="2" a="1"/>
  <c r="N306" i="2" s="1"/>
  <c r="O306" i="2" s="1"/>
  <c r="I307" i="2" a="1"/>
  <c r="I307" i="2" s="1"/>
  <c r="J307" i="2" s="1" a="1"/>
  <c r="J307" i="2" s="1"/>
  <c r="K307" i="2" a="1"/>
  <c r="K307" i="2" s="1"/>
  <c r="L307" i="2" s="1" a="1"/>
  <c r="L307" i="2" s="1"/>
  <c r="M307" i="2" a="1"/>
  <c r="M307" i="2" s="1"/>
  <c r="N307" i="2" a="1"/>
  <c r="N307" i="2" s="1"/>
  <c r="O307" i="2" s="1"/>
  <c r="I308" i="2" a="1"/>
  <c r="I308" i="2" s="1"/>
  <c r="J308" i="2" s="1" a="1"/>
  <c r="J308" i="2" s="1"/>
  <c r="K308" i="2" a="1"/>
  <c r="K308" i="2" s="1"/>
  <c r="L308" i="2" s="1" a="1"/>
  <c r="L308" i="2" s="1"/>
  <c r="M308" i="2" a="1"/>
  <c r="M308" i="2" s="1"/>
  <c r="N308" i="2" a="1"/>
  <c r="N308" i="2" s="1"/>
  <c r="O308" i="2" s="1"/>
  <c r="I309" i="2" a="1"/>
  <c r="I309" i="2" s="1"/>
  <c r="J309" i="2" s="1" a="1"/>
  <c r="J309" i="2" s="1"/>
  <c r="K309" i="2" a="1"/>
  <c r="K309" i="2" s="1"/>
  <c r="L309" i="2" s="1" a="1"/>
  <c r="L309" i="2" s="1"/>
  <c r="M309" i="2" a="1"/>
  <c r="M309" i="2" s="1"/>
  <c r="N309" i="2" a="1"/>
  <c r="N309" i="2" s="1"/>
  <c r="O309" i="2" s="1"/>
  <c r="I310" i="2" a="1"/>
  <c r="I310" i="2" s="1"/>
  <c r="J310" i="2" s="1" a="1"/>
  <c r="J310" i="2" s="1"/>
  <c r="K310" i="2" a="1"/>
  <c r="K310" i="2" s="1"/>
  <c r="L310" i="2" s="1" a="1"/>
  <c r="L310" i="2" s="1"/>
  <c r="M310" i="2" a="1"/>
  <c r="M310" i="2" s="1"/>
  <c r="N310" i="2" a="1"/>
  <c r="N310" i="2" s="1"/>
  <c r="O310" i="2" s="1"/>
  <c r="I311" i="2" a="1"/>
  <c r="I311" i="2" s="1"/>
  <c r="J311" i="2" s="1" a="1"/>
  <c r="J311" i="2" s="1"/>
  <c r="K311" i="2" a="1"/>
  <c r="K311" i="2" s="1"/>
  <c r="L311" i="2" s="1" a="1"/>
  <c r="L311" i="2" s="1"/>
  <c r="M311" i="2" a="1"/>
  <c r="M311" i="2" s="1"/>
  <c r="N311" i="2" a="1"/>
  <c r="N311" i="2" s="1"/>
  <c r="O311" i="2" s="1"/>
  <c r="I312" i="2" a="1"/>
  <c r="I312" i="2" s="1"/>
  <c r="J312" i="2" s="1" a="1"/>
  <c r="J312" i="2" s="1"/>
  <c r="K312" i="2" a="1"/>
  <c r="K312" i="2" s="1"/>
  <c r="L312" i="2" s="1" a="1"/>
  <c r="L312" i="2" s="1"/>
  <c r="M312" i="2" a="1"/>
  <c r="M312" i="2" s="1"/>
  <c r="N312" i="2" a="1"/>
  <c r="N312" i="2" s="1"/>
  <c r="O312" i="2" s="1"/>
  <c r="I313" i="2" a="1"/>
  <c r="I313" i="2" s="1"/>
  <c r="J313" i="2" s="1" a="1"/>
  <c r="J313" i="2" s="1"/>
  <c r="K313" i="2" a="1"/>
  <c r="K313" i="2" s="1"/>
  <c r="L313" i="2" s="1" a="1"/>
  <c r="L313" i="2" s="1"/>
  <c r="M313" i="2" a="1"/>
  <c r="M313" i="2" s="1"/>
  <c r="N313" i="2" a="1"/>
  <c r="N313" i="2" s="1"/>
  <c r="O313" i="2" s="1"/>
  <c r="I314" i="2" a="1"/>
  <c r="I314" i="2" s="1"/>
  <c r="J314" i="2" s="1" a="1"/>
  <c r="J314" i="2" s="1"/>
  <c r="K314" i="2" a="1"/>
  <c r="K314" i="2" s="1"/>
  <c r="L314" i="2" s="1" a="1"/>
  <c r="L314" i="2" s="1"/>
  <c r="M314" i="2" a="1"/>
  <c r="M314" i="2" s="1"/>
  <c r="N314" i="2" a="1"/>
  <c r="N314" i="2" s="1"/>
  <c r="O314" i="2" s="1"/>
  <c r="I315" i="2" a="1"/>
  <c r="I315" i="2" s="1"/>
  <c r="J315" i="2" s="1" a="1"/>
  <c r="J315" i="2" s="1"/>
  <c r="K315" i="2" a="1"/>
  <c r="K315" i="2" s="1"/>
  <c r="M315" i="2" a="1"/>
  <c r="M315" i="2" s="1"/>
  <c r="N315" i="2" a="1"/>
  <c r="N315" i="2" s="1"/>
  <c r="O315" i="2" s="1"/>
  <c r="I316" i="2" a="1"/>
  <c r="I316" i="2" s="1"/>
  <c r="J316" i="2" s="1" a="1"/>
  <c r="J316" i="2" s="1"/>
  <c r="K316" i="2" a="1"/>
  <c r="K316" i="2" s="1"/>
  <c r="L316" i="2" s="1" a="1"/>
  <c r="L316" i="2" s="1"/>
  <c r="M316" i="2" a="1"/>
  <c r="M316" i="2" s="1"/>
  <c r="N316" i="2" a="1"/>
  <c r="N316" i="2" s="1"/>
  <c r="O316" i="2" s="1"/>
  <c r="I317" i="2" a="1"/>
  <c r="I317" i="2" s="1"/>
  <c r="J317" i="2" s="1" a="1"/>
  <c r="J317" i="2" s="1"/>
  <c r="K317" i="2" a="1"/>
  <c r="K317" i="2" s="1"/>
  <c r="L317" i="2" s="1" a="1"/>
  <c r="L317" i="2" s="1"/>
  <c r="M317" i="2" a="1"/>
  <c r="M317" i="2" s="1"/>
  <c r="N317" i="2" a="1"/>
  <c r="N317" i="2" s="1"/>
  <c r="O317" i="2" s="1"/>
  <c r="I318" i="2" a="1"/>
  <c r="I318" i="2" s="1"/>
  <c r="J318" i="2" s="1" a="1"/>
  <c r="J318" i="2" s="1"/>
  <c r="K318" i="2" a="1"/>
  <c r="K318" i="2" s="1"/>
  <c r="L318" i="2" s="1" a="1"/>
  <c r="L318" i="2" s="1"/>
  <c r="M318" i="2" a="1"/>
  <c r="M318" i="2" s="1"/>
  <c r="N318" i="2" a="1"/>
  <c r="N318" i="2" s="1"/>
  <c r="O318" i="2" s="1"/>
  <c r="I319" i="2" a="1"/>
  <c r="I319" i="2" s="1"/>
  <c r="J319" i="2" s="1" a="1"/>
  <c r="J319" i="2" s="1"/>
  <c r="K319" i="2" a="1"/>
  <c r="K319" i="2" s="1"/>
  <c r="L319" i="2" s="1" a="1"/>
  <c r="L319" i="2" s="1"/>
  <c r="M319" i="2" a="1"/>
  <c r="M319" i="2" s="1"/>
  <c r="N319" i="2" a="1"/>
  <c r="N319" i="2" s="1"/>
  <c r="O319" i="2" s="1"/>
  <c r="I320" i="2" a="1"/>
  <c r="I320" i="2" s="1"/>
  <c r="J320" i="2" s="1" a="1"/>
  <c r="J320" i="2" s="1"/>
  <c r="K320" i="2" a="1"/>
  <c r="K320" i="2" s="1"/>
  <c r="L320" i="2" s="1" a="1"/>
  <c r="L320" i="2" s="1"/>
  <c r="M320" i="2" a="1"/>
  <c r="M320" i="2" s="1"/>
  <c r="N320" i="2" a="1"/>
  <c r="N320" i="2" s="1"/>
  <c r="O320" i="2" s="1"/>
  <c r="I321" i="2" a="1"/>
  <c r="I321" i="2" s="1"/>
  <c r="J321" i="2" s="1" a="1"/>
  <c r="J321" i="2" s="1"/>
  <c r="K321" i="2" a="1"/>
  <c r="K321" i="2" s="1"/>
  <c r="L321" i="2" s="1" a="1"/>
  <c r="L321" i="2" s="1"/>
  <c r="M321" i="2" a="1"/>
  <c r="M321" i="2" s="1"/>
  <c r="N321" i="2" a="1"/>
  <c r="N321" i="2" s="1"/>
  <c r="O321" i="2" s="1"/>
  <c r="I322" i="2" a="1"/>
  <c r="I322" i="2" s="1"/>
  <c r="J322" i="2" s="1" a="1"/>
  <c r="J322" i="2" s="1"/>
  <c r="K322" i="2" a="1"/>
  <c r="K322" i="2" s="1"/>
  <c r="L322" i="2" s="1" a="1"/>
  <c r="L322" i="2" s="1"/>
  <c r="M322" i="2" a="1"/>
  <c r="M322" i="2" s="1"/>
  <c r="N322" i="2" a="1"/>
  <c r="N322" i="2" s="1"/>
  <c r="O322" i="2" s="1"/>
  <c r="I323" i="2" a="1"/>
  <c r="I323" i="2" s="1"/>
  <c r="J323" i="2" s="1" a="1"/>
  <c r="J323" i="2" s="1"/>
  <c r="K323" i="2" a="1"/>
  <c r="K323" i="2" s="1"/>
  <c r="L323" i="2" s="1" a="1"/>
  <c r="L323" i="2" s="1"/>
  <c r="M323" i="2" a="1"/>
  <c r="M323" i="2" s="1"/>
  <c r="N323" i="2" a="1"/>
  <c r="N323" i="2" s="1"/>
  <c r="O323" i="2" s="1"/>
  <c r="I324" i="2" a="1"/>
  <c r="I324" i="2" s="1"/>
  <c r="J324" i="2" s="1" a="1"/>
  <c r="J324" i="2" s="1"/>
  <c r="K324" i="2" a="1"/>
  <c r="K324" i="2" s="1"/>
  <c r="L324" i="2" s="1" a="1"/>
  <c r="L324" i="2" s="1"/>
  <c r="M324" i="2" a="1"/>
  <c r="M324" i="2" s="1"/>
  <c r="N324" i="2" a="1"/>
  <c r="N324" i="2" s="1"/>
  <c r="O324" i="2" s="1"/>
  <c r="I325" i="2" a="1"/>
  <c r="I325" i="2" s="1"/>
  <c r="J325" i="2" s="1" a="1"/>
  <c r="J325" i="2" s="1"/>
  <c r="K325" i="2" a="1"/>
  <c r="K325" i="2" s="1"/>
  <c r="L325" i="2" s="1" a="1"/>
  <c r="L325" i="2" s="1"/>
  <c r="M325" i="2" a="1"/>
  <c r="M325" i="2" s="1"/>
  <c r="N325" i="2" a="1"/>
  <c r="N325" i="2" s="1"/>
  <c r="O325" i="2" s="1"/>
  <c r="I326" i="2" a="1"/>
  <c r="I326" i="2" s="1"/>
  <c r="J326" i="2" s="1" a="1"/>
  <c r="J326" i="2" s="1"/>
  <c r="K326" i="2" a="1"/>
  <c r="K326" i="2" s="1"/>
  <c r="L326" i="2" s="1" a="1"/>
  <c r="L326" i="2" s="1"/>
  <c r="M326" i="2" a="1"/>
  <c r="M326" i="2" s="1"/>
  <c r="N326" i="2" a="1"/>
  <c r="N326" i="2" s="1"/>
  <c r="O326" i="2" s="1"/>
  <c r="I327" i="2" a="1"/>
  <c r="I327" i="2" s="1"/>
  <c r="J327" i="2" s="1" a="1"/>
  <c r="J327" i="2" s="1"/>
  <c r="K327" i="2" a="1"/>
  <c r="K327" i="2" s="1"/>
  <c r="L327" i="2" s="1" a="1"/>
  <c r="L327" i="2" s="1"/>
  <c r="M327" i="2" a="1"/>
  <c r="M327" i="2" s="1"/>
  <c r="N327" i="2" a="1"/>
  <c r="N327" i="2" s="1"/>
  <c r="O327" i="2" s="1"/>
  <c r="I328" i="2" a="1"/>
  <c r="I328" i="2" s="1"/>
  <c r="J328" i="2" s="1" a="1"/>
  <c r="J328" i="2" s="1"/>
  <c r="K328" i="2" a="1"/>
  <c r="K328" i="2" s="1"/>
  <c r="L328" i="2" s="1" a="1"/>
  <c r="L328" i="2" s="1"/>
  <c r="M328" i="2" a="1"/>
  <c r="M328" i="2" s="1"/>
  <c r="N328" i="2" a="1"/>
  <c r="N328" i="2" s="1"/>
  <c r="O328" i="2" s="1"/>
  <c r="I329" i="2" a="1"/>
  <c r="I329" i="2" s="1"/>
  <c r="J329" i="2" s="1" a="1"/>
  <c r="J329" i="2" s="1"/>
  <c r="K329" i="2" a="1"/>
  <c r="K329" i="2" s="1"/>
  <c r="L329" i="2" s="1" a="1"/>
  <c r="L329" i="2" s="1"/>
  <c r="M329" i="2" a="1"/>
  <c r="M329" i="2" s="1"/>
  <c r="N329" i="2" a="1"/>
  <c r="N329" i="2" s="1"/>
  <c r="O329" i="2" s="1"/>
  <c r="I330" i="2" a="1"/>
  <c r="I330" i="2" s="1"/>
  <c r="J330" i="2" s="1" a="1"/>
  <c r="J330" i="2" s="1"/>
  <c r="K330" i="2" a="1"/>
  <c r="K330" i="2" s="1"/>
  <c r="L330" i="2" s="1" a="1"/>
  <c r="L330" i="2" s="1"/>
  <c r="M330" i="2" a="1"/>
  <c r="M330" i="2" s="1"/>
  <c r="N330" i="2" a="1"/>
  <c r="N330" i="2" s="1"/>
  <c r="O330" i="2" s="1"/>
  <c r="I331" i="2" a="1"/>
  <c r="I331" i="2" s="1"/>
  <c r="J331" i="2" s="1" a="1"/>
  <c r="J331" i="2" s="1"/>
  <c r="K331" i="2" a="1"/>
  <c r="K331" i="2" s="1"/>
  <c r="L331" i="2" s="1" a="1"/>
  <c r="L331" i="2" s="1"/>
  <c r="M331" i="2" a="1"/>
  <c r="M331" i="2" s="1"/>
  <c r="N331" i="2" a="1"/>
  <c r="N331" i="2" s="1"/>
  <c r="O331" i="2" s="1"/>
  <c r="I332" i="2" a="1"/>
  <c r="I332" i="2" s="1"/>
  <c r="J332" i="2" s="1" a="1"/>
  <c r="J332" i="2" s="1"/>
  <c r="K332" i="2" a="1"/>
  <c r="K332" i="2" s="1"/>
  <c r="L332" i="2" s="1" a="1"/>
  <c r="L332" i="2" s="1"/>
  <c r="M332" i="2" a="1"/>
  <c r="M332" i="2" s="1"/>
  <c r="N332" i="2" a="1"/>
  <c r="N332" i="2" s="1"/>
  <c r="O332" i="2" s="1"/>
  <c r="I333" i="2" a="1"/>
  <c r="I333" i="2" s="1"/>
  <c r="J333" i="2" s="1" a="1"/>
  <c r="J333" i="2" s="1"/>
  <c r="K333" i="2" a="1"/>
  <c r="K333" i="2" s="1"/>
  <c r="L333" i="2" s="1" a="1"/>
  <c r="L333" i="2" s="1"/>
  <c r="M333" i="2" a="1"/>
  <c r="M333" i="2" s="1"/>
  <c r="N333" i="2" a="1"/>
  <c r="N333" i="2" s="1"/>
  <c r="O333" i="2" s="1"/>
  <c r="I334" i="2" a="1"/>
  <c r="I334" i="2" s="1"/>
  <c r="J334" i="2" s="1" a="1"/>
  <c r="J334" i="2" s="1"/>
  <c r="K334" i="2" a="1"/>
  <c r="K334" i="2" s="1"/>
  <c r="L334" i="2" s="1" a="1"/>
  <c r="L334" i="2" s="1"/>
  <c r="M334" i="2" a="1"/>
  <c r="M334" i="2" s="1"/>
  <c r="N334" i="2" a="1"/>
  <c r="N334" i="2" s="1"/>
  <c r="O334" i="2" s="1"/>
  <c r="I335" i="2" a="1"/>
  <c r="I335" i="2" s="1"/>
  <c r="J335" i="2" s="1" a="1"/>
  <c r="J335" i="2" s="1"/>
  <c r="K335" i="2" a="1"/>
  <c r="K335" i="2" s="1"/>
  <c r="L335" i="2" s="1" a="1"/>
  <c r="L335" i="2" s="1"/>
  <c r="M335" i="2" a="1"/>
  <c r="M335" i="2" s="1"/>
  <c r="N335" i="2" a="1"/>
  <c r="N335" i="2" s="1"/>
  <c r="O335" i="2" s="1"/>
  <c r="I336" i="2" a="1"/>
  <c r="I336" i="2" s="1"/>
  <c r="J336" i="2" s="1" a="1"/>
  <c r="J336" i="2" s="1"/>
  <c r="K336" i="2" a="1"/>
  <c r="K336" i="2" s="1"/>
  <c r="L336" i="2" s="1" a="1"/>
  <c r="L336" i="2" s="1"/>
  <c r="M336" i="2" a="1"/>
  <c r="M336" i="2" s="1"/>
  <c r="N336" i="2" a="1"/>
  <c r="N336" i="2" s="1"/>
  <c r="O336" i="2" s="1"/>
  <c r="I337" i="2" a="1"/>
  <c r="I337" i="2" s="1"/>
  <c r="J337" i="2" s="1" a="1"/>
  <c r="J337" i="2" s="1"/>
  <c r="K337" i="2" a="1"/>
  <c r="K337" i="2" s="1"/>
  <c r="L337" i="2" s="1" a="1"/>
  <c r="L337" i="2" s="1"/>
  <c r="M337" i="2" a="1"/>
  <c r="M337" i="2" s="1"/>
  <c r="N337" i="2" a="1"/>
  <c r="N337" i="2" s="1"/>
  <c r="O337" i="2" s="1"/>
  <c r="I338" i="2" a="1"/>
  <c r="I338" i="2" s="1"/>
  <c r="J338" i="2" s="1" a="1"/>
  <c r="J338" i="2" s="1"/>
  <c r="K338" i="2" a="1"/>
  <c r="K338" i="2" s="1"/>
  <c r="L338" i="2" s="1" a="1"/>
  <c r="L338" i="2" s="1"/>
  <c r="M338" i="2" a="1"/>
  <c r="M338" i="2" s="1"/>
  <c r="N338" i="2" a="1"/>
  <c r="N338" i="2" s="1"/>
  <c r="O338" i="2" s="1"/>
  <c r="I339" i="2" a="1"/>
  <c r="I339" i="2" s="1"/>
  <c r="J339" i="2" s="1" a="1"/>
  <c r="J339" i="2" s="1"/>
  <c r="K339" i="2" a="1"/>
  <c r="K339" i="2" s="1"/>
  <c r="L339" i="2" s="1" a="1"/>
  <c r="L339" i="2" s="1"/>
  <c r="M339" i="2" a="1"/>
  <c r="M339" i="2" s="1"/>
  <c r="N339" i="2" a="1"/>
  <c r="N339" i="2" s="1"/>
  <c r="O339" i="2" s="1"/>
  <c r="I340" i="2" a="1"/>
  <c r="I340" i="2" s="1"/>
  <c r="J340" i="2" s="1" a="1"/>
  <c r="J340" i="2" s="1"/>
  <c r="K340" i="2" a="1"/>
  <c r="K340" i="2" s="1"/>
  <c r="L340" i="2" s="1" a="1"/>
  <c r="L340" i="2" s="1"/>
  <c r="M340" i="2" a="1"/>
  <c r="M340" i="2" s="1"/>
  <c r="N340" i="2" a="1"/>
  <c r="N340" i="2" s="1"/>
  <c r="O340" i="2" s="1"/>
  <c r="I341" i="2" a="1"/>
  <c r="I341" i="2" s="1"/>
  <c r="J341" i="2" s="1" a="1"/>
  <c r="J341" i="2" s="1"/>
  <c r="K341" i="2" a="1"/>
  <c r="K341" i="2" s="1"/>
  <c r="M341" i="2" a="1"/>
  <c r="M341" i="2" s="1"/>
  <c r="N341" i="2" a="1"/>
  <c r="N341" i="2" s="1"/>
  <c r="O341" i="2" s="1"/>
  <c r="I342" i="2" a="1"/>
  <c r="I342" i="2" s="1"/>
  <c r="J342" i="2" s="1" a="1"/>
  <c r="J342" i="2" s="1"/>
  <c r="K342" i="2" a="1"/>
  <c r="K342" i="2" s="1"/>
  <c r="L342" i="2" s="1" a="1"/>
  <c r="L342" i="2" s="1"/>
  <c r="M342" i="2" a="1"/>
  <c r="M342" i="2" s="1"/>
  <c r="N342" i="2" a="1"/>
  <c r="N342" i="2" s="1"/>
  <c r="O342" i="2" s="1"/>
  <c r="I343" i="2" a="1"/>
  <c r="I343" i="2" s="1"/>
  <c r="J343" i="2" s="1" a="1"/>
  <c r="J343" i="2" s="1"/>
  <c r="K343" i="2" a="1"/>
  <c r="K343" i="2" s="1"/>
  <c r="L343" i="2" s="1" a="1"/>
  <c r="L343" i="2" s="1"/>
  <c r="M343" i="2" a="1"/>
  <c r="M343" i="2" s="1"/>
  <c r="N343" i="2" a="1"/>
  <c r="N343" i="2" s="1"/>
  <c r="O343" i="2" s="1"/>
  <c r="I344" i="2" a="1"/>
  <c r="I344" i="2" s="1"/>
  <c r="J344" i="2" s="1" a="1"/>
  <c r="J344" i="2" s="1"/>
  <c r="K344" i="2" a="1"/>
  <c r="K344" i="2" s="1"/>
  <c r="L344" i="2" s="1" a="1"/>
  <c r="L344" i="2" s="1"/>
  <c r="M344" i="2" a="1"/>
  <c r="M344" i="2" s="1"/>
  <c r="N344" i="2" a="1"/>
  <c r="N344" i="2" s="1"/>
  <c r="O344" i="2" s="1"/>
  <c r="I345" i="2" a="1"/>
  <c r="I345" i="2" s="1"/>
  <c r="J345" i="2" s="1" a="1"/>
  <c r="J345" i="2" s="1"/>
  <c r="K345" i="2" a="1"/>
  <c r="K345" i="2" s="1"/>
  <c r="L345" i="2" s="1" a="1"/>
  <c r="L345" i="2" s="1"/>
  <c r="M345" i="2" a="1"/>
  <c r="M345" i="2" s="1"/>
  <c r="N345" i="2" a="1"/>
  <c r="N345" i="2" s="1"/>
  <c r="O345" i="2" s="1"/>
  <c r="I346" i="2" a="1"/>
  <c r="I346" i="2" s="1"/>
  <c r="J346" i="2" s="1" a="1"/>
  <c r="J346" i="2" s="1"/>
  <c r="K346" i="2" a="1"/>
  <c r="K346" i="2" s="1"/>
  <c r="L346" i="2" s="1" a="1"/>
  <c r="L346" i="2" s="1"/>
  <c r="M346" i="2" a="1"/>
  <c r="M346" i="2" s="1"/>
  <c r="N346" i="2" a="1"/>
  <c r="N346" i="2" s="1"/>
  <c r="O346" i="2" s="1"/>
  <c r="I347" i="2" a="1"/>
  <c r="I347" i="2" s="1"/>
  <c r="J347" i="2" s="1" a="1"/>
  <c r="J347" i="2" s="1"/>
  <c r="K347" i="2" a="1"/>
  <c r="K347" i="2" s="1"/>
  <c r="L347" i="2" s="1" a="1"/>
  <c r="L347" i="2" s="1"/>
  <c r="M347" i="2" a="1"/>
  <c r="M347" i="2" s="1"/>
  <c r="N347" i="2" a="1"/>
  <c r="N347" i="2" s="1"/>
  <c r="O347" i="2" s="1"/>
  <c r="I348" i="2" a="1"/>
  <c r="I348" i="2" s="1"/>
  <c r="J348" i="2" s="1" a="1"/>
  <c r="J348" i="2" s="1"/>
  <c r="K348" i="2" a="1"/>
  <c r="K348" i="2" s="1"/>
  <c r="L348" i="2" s="1" a="1"/>
  <c r="L348" i="2" s="1"/>
  <c r="M348" i="2" a="1"/>
  <c r="M348" i="2" s="1"/>
  <c r="N348" i="2" a="1"/>
  <c r="N348" i="2" s="1"/>
  <c r="O348" i="2" s="1"/>
  <c r="I349" i="2" a="1"/>
  <c r="I349" i="2" s="1"/>
  <c r="J349" i="2" s="1" a="1"/>
  <c r="J349" i="2" s="1"/>
  <c r="K349" i="2" a="1"/>
  <c r="K349" i="2" s="1"/>
  <c r="L349" i="2" s="1" a="1"/>
  <c r="L349" i="2" s="1"/>
  <c r="M349" i="2" a="1"/>
  <c r="M349" i="2" s="1"/>
  <c r="N349" i="2" a="1"/>
  <c r="N349" i="2" s="1"/>
  <c r="O349" i="2" s="1"/>
  <c r="I350" i="2" a="1"/>
  <c r="I350" i="2" s="1"/>
  <c r="J350" i="2" s="1" a="1"/>
  <c r="J350" i="2" s="1"/>
  <c r="K350" i="2" a="1"/>
  <c r="K350" i="2" s="1"/>
  <c r="L350" i="2" s="1" a="1"/>
  <c r="L350" i="2" s="1"/>
  <c r="M350" i="2" a="1"/>
  <c r="M350" i="2" s="1"/>
  <c r="N350" i="2" a="1"/>
  <c r="N350" i="2" s="1"/>
  <c r="O350" i="2" s="1"/>
  <c r="I351" i="2" a="1"/>
  <c r="I351" i="2" s="1"/>
  <c r="J351" i="2" s="1" a="1"/>
  <c r="J351" i="2" s="1"/>
  <c r="K351" i="2" a="1"/>
  <c r="K351" i="2" s="1"/>
  <c r="L351" i="2" s="1" a="1"/>
  <c r="L351" i="2" s="1"/>
  <c r="M351" i="2" a="1"/>
  <c r="M351" i="2" s="1"/>
  <c r="N351" i="2" a="1"/>
  <c r="N351" i="2" s="1"/>
  <c r="O351" i="2" s="1"/>
  <c r="I352" i="2" a="1"/>
  <c r="I352" i="2" s="1"/>
  <c r="J352" i="2" s="1" a="1"/>
  <c r="J352" i="2" s="1"/>
  <c r="K352" i="2" a="1"/>
  <c r="K352" i="2" s="1"/>
  <c r="L352" i="2" s="1" a="1"/>
  <c r="L352" i="2" s="1"/>
  <c r="M352" i="2" a="1"/>
  <c r="M352" i="2" s="1"/>
  <c r="N352" i="2" a="1"/>
  <c r="N352" i="2" s="1"/>
  <c r="O352" i="2" s="1"/>
  <c r="I353" i="2" a="1"/>
  <c r="I353" i="2" s="1"/>
  <c r="J353" i="2" s="1" a="1"/>
  <c r="J353" i="2" s="1"/>
  <c r="K353" i="2" a="1"/>
  <c r="K353" i="2" s="1"/>
  <c r="L353" i="2" s="1" a="1"/>
  <c r="L353" i="2" s="1"/>
  <c r="M353" i="2" a="1"/>
  <c r="M353" i="2" s="1"/>
  <c r="N353" i="2" a="1"/>
  <c r="N353" i="2" s="1"/>
  <c r="O353" i="2" s="1"/>
  <c r="I354" i="2" a="1"/>
  <c r="I354" i="2" s="1"/>
  <c r="J354" i="2" s="1" a="1"/>
  <c r="J354" i="2" s="1"/>
  <c r="K354" i="2" a="1"/>
  <c r="K354" i="2" s="1"/>
  <c r="L354" i="2" s="1" a="1"/>
  <c r="L354" i="2" s="1"/>
  <c r="M354" i="2" a="1"/>
  <c r="M354" i="2" s="1"/>
  <c r="N354" i="2" a="1"/>
  <c r="N354" i="2" s="1"/>
  <c r="O354" i="2" s="1"/>
  <c r="I355" i="2" a="1"/>
  <c r="I355" i="2" s="1"/>
  <c r="J355" i="2" s="1" a="1"/>
  <c r="J355" i="2" s="1"/>
  <c r="K355" i="2" a="1"/>
  <c r="K355" i="2" s="1"/>
  <c r="M355" i="2" a="1"/>
  <c r="M355" i="2" s="1"/>
  <c r="N355" i="2" a="1"/>
  <c r="N355" i="2" s="1"/>
  <c r="O355" i="2" s="1"/>
  <c r="I356" i="2" a="1"/>
  <c r="I356" i="2" s="1"/>
  <c r="J356" i="2" s="1" a="1"/>
  <c r="J356" i="2" s="1"/>
  <c r="K356" i="2" a="1"/>
  <c r="K356" i="2" s="1"/>
  <c r="L356" i="2" s="1" a="1"/>
  <c r="L356" i="2" s="1"/>
  <c r="M356" i="2" a="1"/>
  <c r="M356" i="2" s="1"/>
  <c r="N356" i="2" a="1"/>
  <c r="N356" i="2" s="1"/>
  <c r="O356" i="2" s="1"/>
  <c r="I357" i="2" a="1"/>
  <c r="I357" i="2" s="1"/>
  <c r="J357" i="2" s="1" a="1"/>
  <c r="J357" i="2" s="1"/>
  <c r="K357" i="2" a="1"/>
  <c r="K357" i="2" s="1"/>
  <c r="L357" i="2" s="1" a="1"/>
  <c r="L357" i="2" s="1"/>
  <c r="M357" i="2" a="1"/>
  <c r="M357" i="2" s="1"/>
  <c r="N357" i="2" a="1"/>
  <c r="N357" i="2" s="1"/>
  <c r="O357" i="2" s="1"/>
  <c r="I358" i="2" a="1"/>
  <c r="I358" i="2" s="1"/>
  <c r="J358" i="2" s="1" a="1"/>
  <c r="J358" i="2" s="1"/>
  <c r="K358" i="2" a="1"/>
  <c r="K358" i="2" s="1"/>
  <c r="L358" i="2" s="1" a="1"/>
  <c r="L358" i="2" s="1"/>
  <c r="M358" i="2" a="1"/>
  <c r="M358" i="2" s="1"/>
  <c r="N358" i="2" a="1"/>
  <c r="N358" i="2" s="1"/>
  <c r="O358" i="2" s="1"/>
  <c r="I359" i="2" a="1"/>
  <c r="I359" i="2" s="1"/>
  <c r="J359" i="2" s="1" a="1"/>
  <c r="J359" i="2" s="1"/>
  <c r="K359" i="2" a="1"/>
  <c r="K359" i="2" s="1"/>
  <c r="L359" i="2" s="1" a="1"/>
  <c r="L359" i="2" s="1"/>
  <c r="M359" i="2" a="1"/>
  <c r="M359" i="2" s="1"/>
  <c r="N359" i="2" a="1"/>
  <c r="N359" i="2" s="1"/>
  <c r="O359" i="2" s="1"/>
  <c r="I360" i="2" a="1"/>
  <c r="I360" i="2" s="1"/>
  <c r="J360" i="2" s="1" a="1"/>
  <c r="J360" i="2" s="1"/>
  <c r="K360" i="2" a="1"/>
  <c r="K360" i="2" s="1"/>
  <c r="L360" i="2" s="1" a="1"/>
  <c r="L360" i="2" s="1"/>
  <c r="M360" i="2" a="1"/>
  <c r="M360" i="2" s="1"/>
  <c r="N360" i="2" a="1"/>
  <c r="N360" i="2" s="1"/>
  <c r="O360" i="2" s="1"/>
  <c r="I361" i="2" a="1"/>
  <c r="I361" i="2" s="1"/>
  <c r="J361" i="2" s="1" a="1"/>
  <c r="J361" i="2" s="1"/>
  <c r="K361" i="2" a="1"/>
  <c r="K361" i="2" s="1"/>
  <c r="L361" i="2" s="1" a="1"/>
  <c r="L361" i="2" s="1"/>
  <c r="M361" i="2" a="1"/>
  <c r="M361" i="2" s="1"/>
  <c r="N361" i="2" a="1"/>
  <c r="N361" i="2" s="1"/>
  <c r="O361" i="2" s="1"/>
  <c r="I362" i="2" a="1"/>
  <c r="I362" i="2" s="1"/>
  <c r="J362" i="2" s="1" a="1"/>
  <c r="J362" i="2" s="1"/>
  <c r="K362" i="2" a="1"/>
  <c r="K362" i="2" s="1"/>
  <c r="L362" i="2" s="1" a="1"/>
  <c r="L362" i="2" s="1"/>
  <c r="M362" i="2" a="1"/>
  <c r="M362" i="2" s="1"/>
  <c r="N362" i="2" a="1"/>
  <c r="N362" i="2" s="1"/>
  <c r="O362" i="2" s="1"/>
  <c r="I363" i="2" a="1"/>
  <c r="I363" i="2" s="1"/>
  <c r="J363" i="2" s="1" a="1"/>
  <c r="J363" i="2" s="1"/>
  <c r="K363" i="2" a="1"/>
  <c r="K363" i="2" s="1"/>
  <c r="L363" i="2" s="1" a="1"/>
  <c r="L363" i="2" s="1"/>
  <c r="M363" i="2" a="1"/>
  <c r="M363" i="2" s="1"/>
  <c r="N363" i="2" a="1"/>
  <c r="N363" i="2" s="1"/>
  <c r="O363" i="2" s="1"/>
  <c r="I364" i="2" a="1"/>
  <c r="I364" i="2" s="1"/>
  <c r="J364" i="2" s="1" a="1"/>
  <c r="J364" i="2" s="1"/>
  <c r="K364" i="2" a="1"/>
  <c r="K364" i="2" s="1"/>
  <c r="L364" i="2" s="1" a="1"/>
  <c r="L364" i="2" s="1"/>
  <c r="M364" i="2" a="1"/>
  <c r="M364" i="2" s="1"/>
  <c r="N364" i="2" a="1"/>
  <c r="N364" i="2" s="1"/>
  <c r="O364" i="2" s="1"/>
  <c r="I365" i="2" a="1"/>
  <c r="I365" i="2" s="1"/>
  <c r="J365" i="2" s="1" a="1"/>
  <c r="J365" i="2" s="1"/>
  <c r="K365" i="2" a="1"/>
  <c r="K365" i="2" s="1"/>
  <c r="L365" i="2" s="1" a="1"/>
  <c r="L365" i="2" s="1"/>
  <c r="M365" i="2" a="1"/>
  <c r="M365" i="2" s="1"/>
  <c r="N365" i="2" a="1"/>
  <c r="N365" i="2" s="1"/>
  <c r="O365" i="2" s="1"/>
  <c r="I366" i="2" a="1"/>
  <c r="I366" i="2" s="1"/>
  <c r="J366" i="2" s="1" a="1"/>
  <c r="J366" i="2" s="1"/>
  <c r="K366" i="2" a="1"/>
  <c r="K366" i="2" s="1"/>
  <c r="L366" i="2" s="1" a="1"/>
  <c r="L366" i="2" s="1"/>
  <c r="M366" i="2" a="1"/>
  <c r="M366" i="2" s="1"/>
  <c r="N366" i="2" a="1"/>
  <c r="N366" i="2" s="1"/>
  <c r="O366" i="2" s="1"/>
  <c r="I367" i="2" a="1"/>
  <c r="I367" i="2" s="1"/>
  <c r="J367" i="2" s="1" a="1"/>
  <c r="J367" i="2" s="1"/>
  <c r="K367" i="2" a="1"/>
  <c r="K367" i="2" s="1"/>
  <c r="L367" i="2" s="1" a="1"/>
  <c r="L367" i="2" s="1"/>
  <c r="M367" i="2" a="1"/>
  <c r="M367" i="2" s="1"/>
  <c r="N367" i="2" a="1"/>
  <c r="N367" i="2" s="1"/>
  <c r="O367" i="2" s="1"/>
  <c r="I368" i="2" a="1"/>
  <c r="I368" i="2" s="1"/>
  <c r="J368" i="2" s="1" a="1"/>
  <c r="J368" i="2" s="1"/>
  <c r="K368" i="2" a="1"/>
  <c r="K368" i="2" s="1"/>
  <c r="L368" i="2" s="1" a="1"/>
  <c r="L368" i="2" s="1"/>
  <c r="M368" i="2" a="1"/>
  <c r="M368" i="2" s="1"/>
  <c r="N368" i="2" a="1"/>
  <c r="N368" i="2" s="1"/>
  <c r="O368" i="2" s="1"/>
  <c r="I369" i="2" a="1"/>
  <c r="I369" i="2" s="1"/>
  <c r="J369" i="2" s="1" a="1"/>
  <c r="J369" i="2" s="1"/>
  <c r="K369" i="2" a="1"/>
  <c r="K369" i="2" s="1"/>
  <c r="L369" i="2" s="1" a="1"/>
  <c r="L369" i="2" s="1"/>
  <c r="M369" i="2" a="1"/>
  <c r="M369" i="2" s="1"/>
  <c r="N369" i="2" a="1"/>
  <c r="N369" i="2" s="1"/>
  <c r="O369" i="2" s="1"/>
  <c r="I370" i="2" a="1"/>
  <c r="I370" i="2" s="1"/>
  <c r="J370" i="2" s="1" a="1"/>
  <c r="J370" i="2" s="1"/>
  <c r="K370" i="2" a="1"/>
  <c r="K370" i="2" s="1"/>
  <c r="L370" i="2" s="1" a="1"/>
  <c r="L370" i="2" s="1"/>
  <c r="M370" i="2" a="1"/>
  <c r="M370" i="2" s="1"/>
  <c r="N370" i="2" a="1"/>
  <c r="N370" i="2" s="1"/>
  <c r="O370" i="2" s="1"/>
  <c r="I371" i="2" a="1"/>
  <c r="I371" i="2" s="1"/>
  <c r="J371" i="2" s="1" a="1"/>
  <c r="J371" i="2" s="1"/>
  <c r="K371" i="2" a="1"/>
  <c r="K371" i="2" s="1"/>
  <c r="L371" i="2" s="1" a="1"/>
  <c r="L371" i="2" s="1"/>
  <c r="M371" i="2" a="1"/>
  <c r="M371" i="2" s="1"/>
  <c r="N371" i="2" a="1"/>
  <c r="N371" i="2" s="1"/>
  <c r="O371" i="2" s="1"/>
  <c r="I372" i="2" a="1"/>
  <c r="I372" i="2" s="1"/>
  <c r="J372" i="2" s="1" a="1"/>
  <c r="J372" i="2" s="1"/>
  <c r="K372" i="2" a="1"/>
  <c r="K372" i="2" s="1"/>
  <c r="L372" i="2" s="1" a="1"/>
  <c r="L372" i="2" s="1"/>
  <c r="M372" i="2" a="1"/>
  <c r="M372" i="2" s="1"/>
  <c r="N372" i="2" a="1"/>
  <c r="N372" i="2" s="1"/>
  <c r="O372" i="2" s="1"/>
  <c r="I373" i="2" a="1"/>
  <c r="I373" i="2" s="1"/>
  <c r="J373" i="2" s="1" a="1"/>
  <c r="J373" i="2" s="1"/>
  <c r="K373" i="2" a="1"/>
  <c r="K373" i="2" s="1"/>
  <c r="L373" i="2" s="1" a="1"/>
  <c r="L373" i="2" s="1"/>
  <c r="M373" i="2" a="1"/>
  <c r="M373" i="2" s="1"/>
  <c r="N373" i="2" a="1"/>
  <c r="N373" i="2" s="1"/>
  <c r="O373" i="2" s="1"/>
  <c r="I374" i="2" a="1"/>
  <c r="I374" i="2" s="1"/>
  <c r="J374" i="2" s="1" a="1"/>
  <c r="J374" i="2" s="1"/>
  <c r="K374" i="2" a="1"/>
  <c r="K374" i="2" s="1"/>
  <c r="L374" i="2" s="1" a="1"/>
  <c r="L374" i="2" s="1"/>
  <c r="M374" i="2" a="1"/>
  <c r="M374" i="2" s="1"/>
  <c r="N374" i="2" a="1"/>
  <c r="N374" i="2" s="1"/>
  <c r="O374" i="2" s="1"/>
  <c r="I375" i="2" a="1"/>
  <c r="I375" i="2" s="1"/>
  <c r="J375" i="2" s="1" a="1"/>
  <c r="J375" i="2" s="1"/>
  <c r="K375" i="2" a="1"/>
  <c r="K375" i="2" s="1"/>
  <c r="L375" i="2" s="1" a="1"/>
  <c r="L375" i="2" s="1"/>
  <c r="M375" i="2" a="1"/>
  <c r="M375" i="2" s="1"/>
  <c r="N375" i="2" a="1"/>
  <c r="N375" i="2" s="1"/>
  <c r="O375" i="2" s="1"/>
  <c r="I376" i="2" a="1"/>
  <c r="I376" i="2" s="1"/>
  <c r="J376" i="2" s="1" a="1"/>
  <c r="J376" i="2" s="1"/>
  <c r="K376" i="2" a="1"/>
  <c r="K376" i="2" s="1"/>
  <c r="L376" i="2" s="1" a="1"/>
  <c r="L376" i="2" s="1"/>
  <c r="M376" i="2" a="1"/>
  <c r="M376" i="2" s="1"/>
  <c r="N376" i="2" a="1"/>
  <c r="N376" i="2" s="1"/>
  <c r="O376" i="2" s="1"/>
  <c r="I377" i="2" a="1"/>
  <c r="I377" i="2" s="1"/>
  <c r="J377" i="2" s="1" a="1"/>
  <c r="J377" i="2" s="1"/>
  <c r="K377" i="2" a="1"/>
  <c r="K377" i="2" s="1"/>
  <c r="L377" i="2" s="1" a="1"/>
  <c r="L377" i="2" s="1"/>
  <c r="M377" i="2" a="1"/>
  <c r="M377" i="2" s="1"/>
  <c r="N377" i="2" a="1"/>
  <c r="N377" i="2" s="1"/>
  <c r="O377" i="2" s="1"/>
  <c r="I378" i="2" a="1"/>
  <c r="I378" i="2" s="1"/>
  <c r="J378" i="2" s="1" a="1"/>
  <c r="J378" i="2" s="1"/>
  <c r="K378" i="2" a="1"/>
  <c r="K378" i="2" s="1"/>
  <c r="L378" i="2" s="1" a="1"/>
  <c r="L378" i="2" s="1"/>
  <c r="M378" i="2" a="1"/>
  <c r="M378" i="2" s="1"/>
  <c r="N378" i="2" a="1"/>
  <c r="N378" i="2" s="1"/>
  <c r="O378" i="2" s="1"/>
  <c r="I379" i="2" a="1"/>
  <c r="I379" i="2" s="1"/>
  <c r="J379" i="2" s="1" a="1"/>
  <c r="J379" i="2" s="1"/>
  <c r="K379" i="2" a="1"/>
  <c r="K379" i="2" s="1"/>
  <c r="L379" i="2" s="1" a="1"/>
  <c r="L379" i="2" s="1"/>
  <c r="M379" i="2" a="1"/>
  <c r="M379" i="2" s="1"/>
  <c r="N379" i="2" a="1"/>
  <c r="N379" i="2" s="1"/>
  <c r="O379" i="2" s="1"/>
  <c r="I380" i="2" a="1"/>
  <c r="I380" i="2" s="1"/>
  <c r="J380" i="2" s="1" a="1"/>
  <c r="J380" i="2" s="1"/>
  <c r="K380" i="2" a="1"/>
  <c r="K380" i="2" s="1"/>
  <c r="L380" i="2" s="1" a="1"/>
  <c r="L380" i="2" s="1"/>
  <c r="M380" i="2" a="1"/>
  <c r="M380" i="2" s="1"/>
  <c r="N380" i="2" a="1"/>
  <c r="N380" i="2" s="1"/>
  <c r="O380" i="2" s="1"/>
  <c r="I381" i="2" a="1"/>
  <c r="I381" i="2" s="1"/>
  <c r="J381" i="2" s="1" a="1"/>
  <c r="J381" i="2" s="1"/>
  <c r="K381" i="2" a="1"/>
  <c r="K381" i="2" s="1"/>
  <c r="M381" i="2" a="1"/>
  <c r="M381" i="2" s="1"/>
  <c r="N381" i="2" a="1"/>
  <c r="N381" i="2" s="1"/>
  <c r="O381" i="2" s="1"/>
  <c r="I382" i="2" a="1"/>
  <c r="I382" i="2" s="1"/>
  <c r="J382" i="2" s="1" a="1"/>
  <c r="J382" i="2" s="1"/>
  <c r="K382" i="2" a="1"/>
  <c r="K382" i="2" s="1"/>
  <c r="L382" i="2" s="1" a="1"/>
  <c r="L382" i="2" s="1"/>
  <c r="M382" i="2" a="1"/>
  <c r="M382" i="2" s="1"/>
  <c r="N382" i="2" a="1"/>
  <c r="N382" i="2" s="1"/>
  <c r="O382" i="2" s="1"/>
  <c r="I383" i="2" a="1"/>
  <c r="I383" i="2" s="1"/>
  <c r="J383" i="2" s="1" a="1"/>
  <c r="J383" i="2" s="1"/>
  <c r="K383" i="2" a="1"/>
  <c r="K383" i="2" s="1"/>
  <c r="L383" i="2" s="1" a="1"/>
  <c r="L383" i="2" s="1"/>
  <c r="M383" i="2" a="1"/>
  <c r="M383" i="2" s="1"/>
  <c r="N383" i="2" a="1"/>
  <c r="N383" i="2" s="1"/>
  <c r="O383" i="2" s="1"/>
  <c r="I384" i="2" a="1"/>
  <c r="I384" i="2" s="1"/>
  <c r="J384" i="2" s="1" a="1"/>
  <c r="J384" i="2" s="1"/>
  <c r="K384" i="2" a="1"/>
  <c r="K384" i="2" s="1"/>
  <c r="L384" i="2" s="1" a="1"/>
  <c r="L384" i="2" s="1"/>
  <c r="M384" i="2" a="1"/>
  <c r="M384" i="2" s="1"/>
  <c r="N384" i="2" a="1"/>
  <c r="N384" i="2" s="1"/>
  <c r="O384" i="2" s="1"/>
  <c r="I385" i="2" a="1"/>
  <c r="I385" i="2" s="1"/>
  <c r="J385" i="2" s="1" a="1"/>
  <c r="J385" i="2" s="1"/>
  <c r="K385" i="2" a="1"/>
  <c r="K385" i="2" s="1"/>
  <c r="L385" i="2" s="1" a="1"/>
  <c r="L385" i="2" s="1"/>
  <c r="M385" i="2" a="1"/>
  <c r="M385" i="2" s="1"/>
  <c r="N385" i="2" a="1"/>
  <c r="N385" i="2" s="1"/>
  <c r="O385" i="2" s="1"/>
  <c r="I386" i="2" a="1"/>
  <c r="I386" i="2" s="1"/>
  <c r="J386" i="2" s="1" a="1"/>
  <c r="J386" i="2" s="1"/>
  <c r="K386" i="2" a="1"/>
  <c r="K386" i="2" s="1"/>
  <c r="L386" i="2" s="1" a="1"/>
  <c r="L386" i="2" s="1"/>
  <c r="M386" i="2" a="1"/>
  <c r="M386" i="2" s="1"/>
  <c r="N386" i="2" a="1"/>
  <c r="N386" i="2" s="1"/>
  <c r="O386" i="2" s="1"/>
  <c r="I387" i="2" a="1"/>
  <c r="I387" i="2" s="1"/>
  <c r="J387" i="2" s="1" a="1"/>
  <c r="J387" i="2" s="1"/>
  <c r="K387" i="2" a="1"/>
  <c r="K387" i="2" s="1"/>
  <c r="L387" i="2" s="1" a="1"/>
  <c r="L387" i="2" s="1"/>
  <c r="M387" i="2" a="1"/>
  <c r="M387" i="2" s="1"/>
  <c r="N387" i="2" a="1"/>
  <c r="N387" i="2" s="1"/>
  <c r="O387" i="2" s="1"/>
  <c r="I388" i="2" a="1"/>
  <c r="I388" i="2" s="1"/>
  <c r="J388" i="2" s="1" a="1"/>
  <c r="J388" i="2" s="1"/>
  <c r="K388" i="2" a="1"/>
  <c r="K388" i="2" s="1"/>
  <c r="L388" i="2" s="1" a="1"/>
  <c r="L388" i="2" s="1"/>
  <c r="M388" i="2" a="1"/>
  <c r="M388" i="2" s="1"/>
  <c r="N388" i="2" a="1"/>
  <c r="N388" i="2" s="1"/>
  <c r="O388" i="2" s="1"/>
  <c r="I389" i="2" a="1"/>
  <c r="I389" i="2" s="1"/>
  <c r="J389" i="2" s="1" a="1"/>
  <c r="J389" i="2" s="1"/>
  <c r="K389" i="2" a="1"/>
  <c r="K389" i="2" s="1"/>
  <c r="L389" i="2" s="1" a="1"/>
  <c r="L389" i="2" s="1"/>
  <c r="M389" i="2" a="1"/>
  <c r="M389" i="2" s="1"/>
  <c r="N389" i="2" a="1"/>
  <c r="N389" i="2" s="1"/>
  <c r="O389" i="2" s="1"/>
  <c r="I390" i="2" a="1"/>
  <c r="I390" i="2" s="1"/>
  <c r="J390" i="2" s="1" a="1"/>
  <c r="J390" i="2" s="1"/>
  <c r="K390" i="2" a="1"/>
  <c r="K390" i="2" s="1"/>
  <c r="L390" i="2" s="1" a="1"/>
  <c r="L390" i="2" s="1"/>
  <c r="M390" i="2" a="1"/>
  <c r="M390" i="2" s="1"/>
  <c r="N390" i="2" a="1"/>
  <c r="N390" i="2" s="1"/>
  <c r="O390" i="2" s="1"/>
  <c r="I391" i="2" a="1"/>
  <c r="I391" i="2" s="1"/>
  <c r="J391" i="2" s="1" a="1"/>
  <c r="J391" i="2" s="1"/>
  <c r="K391" i="2" a="1"/>
  <c r="K391" i="2" s="1"/>
  <c r="L391" i="2" s="1" a="1"/>
  <c r="L391" i="2" s="1"/>
  <c r="M391" i="2" a="1"/>
  <c r="M391" i="2" s="1"/>
  <c r="N391" i="2" a="1"/>
  <c r="N391" i="2" s="1"/>
  <c r="O391" i="2" s="1"/>
  <c r="I392" i="2" a="1"/>
  <c r="I392" i="2" s="1"/>
  <c r="J392" i="2" s="1" a="1"/>
  <c r="J392" i="2" s="1"/>
  <c r="K392" i="2" a="1"/>
  <c r="K392" i="2" s="1"/>
  <c r="L392" i="2" s="1" a="1"/>
  <c r="L392" i="2" s="1"/>
  <c r="M392" i="2" a="1"/>
  <c r="M392" i="2" s="1"/>
  <c r="N392" i="2" a="1"/>
  <c r="N392" i="2" s="1"/>
  <c r="O392" i="2" s="1"/>
  <c r="I393" i="2" a="1"/>
  <c r="I393" i="2" s="1"/>
  <c r="J393" i="2" s="1" a="1"/>
  <c r="J393" i="2" s="1"/>
  <c r="K393" i="2" a="1"/>
  <c r="K393" i="2" s="1"/>
  <c r="L393" i="2" s="1" a="1"/>
  <c r="L393" i="2" s="1"/>
  <c r="M393" i="2" a="1"/>
  <c r="M393" i="2" s="1"/>
  <c r="N393" i="2" a="1"/>
  <c r="N393" i="2" s="1"/>
  <c r="O393" i="2" s="1"/>
  <c r="I394" i="2" a="1"/>
  <c r="I394" i="2" s="1"/>
  <c r="J394" i="2" s="1" a="1"/>
  <c r="J394" i="2" s="1"/>
  <c r="K394" i="2" a="1"/>
  <c r="K394" i="2" s="1"/>
  <c r="L394" i="2" s="1" a="1"/>
  <c r="L394" i="2" s="1"/>
  <c r="M394" i="2" a="1"/>
  <c r="M394" i="2" s="1"/>
  <c r="N394" i="2" a="1"/>
  <c r="N394" i="2" s="1"/>
  <c r="O394" i="2" s="1"/>
  <c r="I395" i="2" a="1"/>
  <c r="I395" i="2" s="1"/>
  <c r="J395" i="2" s="1" a="1"/>
  <c r="J395" i="2" s="1"/>
  <c r="K395" i="2" a="1"/>
  <c r="K395" i="2" s="1"/>
  <c r="M395" i="2" a="1"/>
  <c r="M395" i="2" s="1"/>
  <c r="N395" i="2" a="1"/>
  <c r="N395" i="2" s="1"/>
  <c r="O395" i="2" s="1"/>
  <c r="I396" i="2" a="1"/>
  <c r="I396" i="2" s="1"/>
  <c r="J396" i="2" s="1" a="1"/>
  <c r="J396" i="2" s="1"/>
  <c r="K396" i="2" a="1"/>
  <c r="K396" i="2" s="1"/>
  <c r="L396" i="2" s="1" a="1"/>
  <c r="L396" i="2" s="1"/>
  <c r="M396" i="2" a="1"/>
  <c r="M396" i="2" s="1"/>
  <c r="N396" i="2" a="1"/>
  <c r="N396" i="2" s="1"/>
  <c r="O396" i="2" s="1"/>
  <c r="I397" i="2" a="1"/>
  <c r="I397" i="2" s="1"/>
  <c r="J397" i="2" s="1" a="1"/>
  <c r="J397" i="2" s="1"/>
  <c r="K397" i="2" a="1"/>
  <c r="K397" i="2" s="1"/>
  <c r="L397" i="2" s="1" a="1"/>
  <c r="L397" i="2" s="1"/>
  <c r="M397" i="2" a="1"/>
  <c r="M397" i="2" s="1"/>
  <c r="N397" i="2" a="1"/>
  <c r="N397" i="2" s="1"/>
  <c r="O397" i="2" s="1"/>
  <c r="I398" i="2" a="1"/>
  <c r="I398" i="2" s="1"/>
  <c r="J398" i="2" s="1" a="1"/>
  <c r="J398" i="2" s="1"/>
  <c r="K398" i="2" a="1"/>
  <c r="K398" i="2" s="1"/>
  <c r="L398" i="2" s="1" a="1"/>
  <c r="L398" i="2" s="1"/>
  <c r="M398" i="2" a="1"/>
  <c r="M398" i="2" s="1"/>
  <c r="N398" i="2" a="1"/>
  <c r="N398" i="2" s="1"/>
  <c r="O398" i="2" s="1"/>
  <c r="I399" i="2" a="1"/>
  <c r="I399" i="2" s="1"/>
  <c r="J399" i="2" s="1" a="1"/>
  <c r="J399" i="2" s="1"/>
  <c r="K399" i="2" a="1"/>
  <c r="K399" i="2" s="1"/>
  <c r="L399" i="2" s="1" a="1"/>
  <c r="L399" i="2" s="1"/>
  <c r="M399" i="2" a="1"/>
  <c r="M399" i="2" s="1"/>
  <c r="N399" i="2" a="1"/>
  <c r="N399" i="2" s="1"/>
  <c r="O399" i="2" s="1"/>
  <c r="I400" i="2" a="1"/>
  <c r="I400" i="2" s="1"/>
  <c r="J400" i="2" s="1" a="1"/>
  <c r="J400" i="2" s="1"/>
  <c r="K400" i="2" a="1"/>
  <c r="K400" i="2" s="1"/>
  <c r="L400" i="2" s="1" a="1"/>
  <c r="L400" i="2" s="1"/>
  <c r="M400" i="2" a="1"/>
  <c r="M400" i="2" s="1"/>
  <c r="N400" i="2" a="1"/>
  <c r="N400" i="2" s="1"/>
  <c r="O400" i="2" s="1"/>
  <c r="I401" i="2" a="1"/>
  <c r="I401" i="2" s="1"/>
  <c r="J401" i="2" s="1" a="1"/>
  <c r="J401" i="2" s="1"/>
  <c r="K401" i="2" a="1"/>
  <c r="K401" i="2" s="1"/>
  <c r="L401" i="2" s="1" a="1"/>
  <c r="L401" i="2" s="1"/>
  <c r="M401" i="2" a="1"/>
  <c r="M401" i="2" s="1"/>
  <c r="N401" i="2" a="1"/>
  <c r="N401" i="2" s="1"/>
  <c r="O401" i="2" s="1"/>
  <c r="I402" i="2" a="1"/>
  <c r="I402" i="2" s="1"/>
  <c r="J402" i="2" s="1" a="1"/>
  <c r="J402" i="2" s="1"/>
  <c r="K402" i="2" a="1"/>
  <c r="K402" i="2" s="1"/>
  <c r="L402" i="2" s="1" a="1"/>
  <c r="L402" i="2" s="1"/>
  <c r="M402" i="2" a="1"/>
  <c r="M402" i="2" s="1"/>
  <c r="N402" i="2" a="1"/>
  <c r="N402" i="2" s="1"/>
  <c r="O402" i="2" s="1"/>
  <c r="I403" i="2" a="1"/>
  <c r="I403" i="2" s="1"/>
  <c r="J403" i="2" s="1" a="1"/>
  <c r="J403" i="2" s="1"/>
  <c r="K403" i="2" a="1"/>
  <c r="K403" i="2" s="1"/>
  <c r="L403" i="2" s="1" a="1"/>
  <c r="L403" i="2" s="1"/>
  <c r="M403" i="2" a="1"/>
  <c r="M403" i="2" s="1"/>
  <c r="N403" i="2" a="1"/>
  <c r="N403" i="2" s="1"/>
  <c r="O403" i="2" s="1"/>
  <c r="I404" i="2" a="1"/>
  <c r="I404" i="2" s="1"/>
  <c r="J404" i="2" s="1" a="1"/>
  <c r="J404" i="2" s="1"/>
  <c r="K404" i="2" a="1"/>
  <c r="K404" i="2" s="1"/>
  <c r="L404" i="2" s="1" a="1"/>
  <c r="L404" i="2" s="1"/>
  <c r="M404" i="2" a="1"/>
  <c r="M404" i="2" s="1"/>
  <c r="N404" i="2" a="1"/>
  <c r="N404" i="2" s="1"/>
  <c r="O404" i="2" s="1"/>
  <c r="I405" i="2" a="1"/>
  <c r="I405" i="2" s="1"/>
  <c r="J405" i="2" s="1" a="1"/>
  <c r="J405" i="2" s="1"/>
  <c r="K405" i="2" a="1"/>
  <c r="K405" i="2" s="1"/>
  <c r="L405" i="2" s="1" a="1"/>
  <c r="L405" i="2" s="1"/>
  <c r="M405" i="2" a="1"/>
  <c r="M405" i="2" s="1"/>
  <c r="N405" i="2" a="1"/>
  <c r="N405" i="2" s="1"/>
  <c r="O405" i="2" s="1"/>
  <c r="I406" i="2" a="1"/>
  <c r="I406" i="2" s="1"/>
  <c r="J406" i="2" s="1" a="1"/>
  <c r="J406" i="2" s="1"/>
  <c r="K406" i="2" a="1"/>
  <c r="K406" i="2" s="1"/>
  <c r="L406" i="2" s="1" a="1"/>
  <c r="L406" i="2" s="1"/>
  <c r="M406" i="2" a="1"/>
  <c r="M406" i="2" s="1"/>
  <c r="N406" i="2" a="1"/>
  <c r="N406" i="2" s="1"/>
  <c r="O406" i="2" s="1"/>
  <c r="I407" i="2" a="1"/>
  <c r="I407" i="2" s="1"/>
  <c r="J407" i="2" s="1" a="1"/>
  <c r="J407" i="2" s="1"/>
  <c r="K407" i="2" a="1"/>
  <c r="K407" i="2" s="1"/>
  <c r="M407" i="2" a="1"/>
  <c r="M407" i="2" s="1"/>
  <c r="N407" i="2" a="1"/>
  <c r="N407" i="2" s="1"/>
  <c r="O407" i="2" s="1"/>
  <c r="I408" i="2" a="1"/>
  <c r="I408" i="2" s="1"/>
  <c r="J408" i="2" s="1" a="1"/>
  <c r="J408" i="2" s="1"/>
  <c r="K408" i="2" a="1"/>
  <c r="K408" i="2" s="1"/>
  <c r="L408" i="2" s="1" a="1"/>
  <c r="L408" i="2" s="1"/>
  <c r="M408" i="2" a="1"/>
  <c r="M408" i="2" s="1"/>
  <c r="N408" i="2" a="1"/>
  <c r="N408" i="2" s="1"/>
  <c r="O408" i="2" s="1"/>
  <c r="I409" i="2" a="1"/>
  <c r="I409" i="2" s="1"/>
  <c r="J409" i="2" s="1" a="1"/>
  <c r="J409" i="2" s="1"/>
  <c r="K409" i="2" a="1"/>
  <c r="K409" i="2" s="1"/>
  <c r="L409" i="2" s="1" a="1"/>
  <c r="L409" i="2" s="1"/>
  <c r="M409" i="2" a="1"/>
  <c r="M409" i="2" s="1"/>
  <c r="N409" i="2" a="1"/>
  <c r="N409" i="2" s="1"/>
  <c r="O409" i="2" s="1"/>
  <c r="I410" i="2" a="1"/>
  <c r="I410" i="2" s="1"/>
  <c r="J410" i="2" s="1" a="1"/>
  <c r="J410" i="2" s="1"/>
  <c r="K410" i="2" a="1"/>
  <c r="K410" i="2" s="1"/>
  <c r="L410" i="2" s="1" a="1"/>
  <c r="L410" i="2" s="1"/>
  <c r="M410" i="2" a="1"/>
  <c r="M410" i="2" s="1"/>
  <c r="N410" i="2" a="1"/>
  <c r="N410" i="2" s="1"/>
  <c r="O410" i="2" s="1"/>
  <c r="I411" i="2" a="1"/>
  <c r="I411" i="2" s="1"/>
  <c r="J411" i="2" s="1" a="1"/>
  <c r="J411" i="2" s="1"/>
  <c r="K411" i="2" a="1"/>
  <c r="K411" i="2" s="1"/>
  <c r="L411" i="2" s="1" a="1"/>
  <c r="L411" i="2" s="1"/>
  <c r="M411" i="2" a="1"/>
  <c r="M411" i="2" s="1"/>
  <c r="N411" i="2" a="1"/>
  <c r="N411" i="2" s="1"/>
  <c r="O411" i="2" s="1"/>
  <c r="I412" i="2" a="1"/>
  <c r="I412" i="2" s="1"/>
  <c r="J412" i="2" s="1" a="1"/>
  <c r="J412" i="2" s="1"/>
  <c r="K412" i="2" a="1"/>
  <c r="K412" i="2" s="1"/>
  <c r="L412" i="2" s="1" a="1"/>
  <c r="L412" i="2" s="1"/>
  <c r="M412" i="2" a="1"/>
  <c r="M412" i="2" s="1"/>
  <c r="N412" i="2" a="1"/>
  <c r="N412" i="2" s="1"/>
  <c r="O412" i="2" s="1"/>
  <c r="I413" i="2" a="1"/>
  <c r="I413" i="2" s="1"/>
  <c r="J413" i="2" s="1" a="1"/>
  <c r="J413" i="2" s="1"/>
  <c r="K413" i="2" a="1"/>
  <c r="K413" i="2" s="1"/>
  <c r="L413" i="2" s="1" a="1"/>
  <c r="L413" i="2" s="1"/>
  <c r="M413" i="2" a="1"/>
  <c r="M413" i="2" s="1"/>
  <c r="N413" i="2" a="1"/>
  <c r="N413" i="2" s="1"/>
  <c r="O413" i="2" s="1"/>
  <c r="I414" i="2" a="1"/>
  <c r="I414" i="2" s="1"/>
  <c r="J414" i="2" s="1" a="1"/>
  <c r="J414" i="2" s="1"/>
  <c r="K414" i="2" a="1"/>
  <c r="K414" i="2" s="1"/>
  <c r="L414" i="2" s="1" a="1"/>
  <c r="L414" i="2" s="1"/>
  <c r="M414" i="2" a="1"/>
  <c r="M414" i="2" s="1"/>
  <c r="N414" i="2" a="1"/>
  <c r="N414" i="2" s="1"/>
  <c r="O414" i="2" s="1"/>
  <c r="I415" i="2" a="1"/>
  <c r="I415" i="2" s="1"/>
  <c r="J415" i="2" s="1" a="1"/>
  <c r="J415" i="2" s="1"/>
  <c r="K415" i="2" a="1"/>
  <c r="K415" i="2" s="1"/>
  <c r="L415" i="2" s="1" a="1"/>
  <c r="L415" i="2" s="1"/>
  <c r="M415" i="2" a="1"/>
  <c r="M415" i="2" s="1"/>
  <c r="N415" i="2" a="1"/>
  <c r="N415" i="2" s="1"/>
  <c r="O415" i="2" s="1"/>
  <c r="I416" i="2" a="1"/>
  <c r="I416" i="2" s="1"/>
  <c r="J416" i="2" s="1" a="1"/>
  <c r="J416" i="2" s="1"/>
  <c r="K416" i="2" a="1"/>
  <c r="K416" i="2" s="1"/>
  <c r="L416" i="2" s="1" a="1"/>
  <c r="L416" i="2" s="1"/>
  <c r="M416" i="2" a="1"/>
  <c r="M416" i="2" s="1"/>
  <c r="N416" i="2" a="1"/>
  <c r="N416" i="2" s="1"/>
  <c r="O416" i="2" s="1"/>
  <c r="I417" i="2" a="1"/>
  <c r="I417" i="2" s="1"/>
  <c r="J417" i="2" s="1" a="1"/>
  <c r="J417" i="2" s="1"/>
  <c r="K417" i="2" a="1"/>
  <c r="K417" i="2" s="1"/>
  <c r="L417" i="2" s="1" a="1"/>
  <c r="L417" i="2" s="1"/>
  <c r="M417" i="2" a="1"/>
  <c r="M417" i="2" s="1"/>
  <c r="N417" i="2" a="1"/>
  <c r="N417" i="2" s="1"/>
  <c r="O417" i="2" s="1"/>
  <c r="I418" i="2" a="1"/>
  <c r="I418" i="2" s="1"/>
  <c r="J418" i="2" s="1" a="1"/>
  <c r="J418" i="2" s="1"/>
  <c r="K418" i="2" a="1"/>
  <c r="K418" i="2" s="1"/>
  <c r="L418" i="2" s="1" a="1"/>
  <c r="L418" i="2" s="1"/>
  <c r="M418" i="2" a="1"/>
  <c r="M418" i="2" s="1"/>
  <c r="N418" i="2" a="1"/>
  <c r="N418" i="2" s="1"/>
  <c r="O418" i="2" s="1"/>
  <c r="I419" i="2" a="1"/>
  <c r="I419" i="2" s="1"/>
  <c r="J419" i="2" s="1" a="1"/>
  <c r="J419" i="2" s="1"/>
  <c r="K419" i="2" a="1"/>
  <c r="K419" i="2" s="1"/>
  <c r="M419" i="2" a="1"/>
  <c r="M419" i="2" s="1"/>
  <c r="N419" i="2" a="1"/>
  <c r="N419" i="2" s="1"/>
  <c r="O419" i="2" s="1"/>
  <c r="I420" i="2" a="1"/>
  <c r="I420" i="2" s="1"/>
  <c r="J420" i="2" s="1" a="1"/>
  <c r="J420" i="2" s="1"/>
  <c r="K420" i="2" a="1"/>
  <c r="K420" i="2" s="1"/>
  <c r="L420" i="2" s="1" a="1"/>
  <c r="L420" i="2" s="1"/>
  <c r="M420" i="2" a="1"/>
  <c r="M420" i="2" s="1"/>
  <c r="N420" i="2" a="1"/>
  <c r="N420" i="2" s="1"/>
  <c r="O420" i="2" s="1"/>
  <c r="I421" i="2" a="1"/>
  <c r="I421" i="2" s="1"/>
  <c r="J421" i="2" s="1" a="1"/>
  <c r="J421" i="2" s="1"/>
  <c r="K421" i="2" a="1"/>
  <c r="K421" i="2" s="1"/>
  <c r="L421" i="2" s="1" a="1"/>
  <c r="L421" i="2" s="1"/>
  <c r="M421" i="2" a="1"/>
  <c r="M421" i="2" s="1"/>
  <c r="N421" i="2" a="1"/>
  <c r="N421" i="2" s="1"/>
  <c r="O421" i="2" s="1"/>
  <c r="I422" i="2" a="1"/>
  <c r="I422" i="2" s="1"/>
  <c r="J422" i="2" s="1" a="1"/>
  <c r="J422" i="2" s="1"/>
  <c r="K422" i="2" a="1"/>
  <c r="K422" i="2" s="1"/>
  <c r="L422" i="2" s="1" a="1"/>
  <c r="L422" i="2" s="1"/>
  <c r="M422" i="2" a="1"/>
  <c r="M422" i="2" s="1"/>
  <c r="N422" i="2" a="1"/>
  <c r="N422" i="2" s="1"/>
  <c r="O422" i="2" s="1"/>
  <c r="I423" i="2" a="1"/>
  <c r="I423" i="2" s="1"/>
  <c r="J423" i="2" s="1" a="1"/>
  <c r="J423" i="2" s="1"/>
  <c r="K423" i="2" a="1"/>
  <c r="K423" i="2" s="1"/>
  <c r="L423" i="2" s="1" a="1"/>
  <c r="L423" i="2" s="1"/>
  <c r="M423" i="2" a="1"/>
  <c r="M423" i="2" s="1"/>
  <c r="N423" i="2" a="1"/>
  <c r="N423" i="2" s="1"/>
  <c r="O423" i="2" s="1"/>
  <c r="I424" i="2" a="1"/>
  <c r="I424" i="2" s="1"/>
  <c r="J424" i="2" s="1" a="1"/>
  <c r="J424" i="2" s="1"/>
  <c r="K424" i="2" a="1"/>
  <c r="K424" i="2" s="1"/>
  <c r="L424" i="2" s="1" a="1"/>
  <c r="L424" i="2" s="1"/>
  <c r="M424" i="2" a="1"/>
  <c r="M424" i="2" s="1"/>
  <c r="N424" i="2" a="1"/>
  <c r="N424" i="2" s="1"/>
  <c r="O424" i="2" s="1"/>
  <c r="I425" i="2" a="1"/>
  <c r="I425" i="2" s="1"/>
  <c r="J425" i="2" s="1" a="1"/>
  <c r="J425" i="2" s="1"/>
  <c r="K425" i="2" a="1"/>
  <c r="K425" i="2" s="1"/>
  <c r="L425" i="2" s="1" a="1"/>
  <c r="L425" i="2" s="1"/>
  <c r="M425" i="2" a="1"/>
  <c r="M425" i="2" s="1"/>
  <c r="N425" i="2" a="1"/>
  <c r="N425" i="2" s="1"/>
  <c r="O425" i="2" s="1"/>
  <c r="I426" i="2" a="1"/>
  <c r="I426" i="2" s="1"/>
  <c r="J426" i="2" s="1" a="1"/>
  <c r="J426" i="2" s="1"/>
  <c r="K426" i="2" a="1"/>
  <c r="K426" i="2" s="1"/>
  <c r="L426" i="2" s="1" a="1"/>
  <c r="L426" i="2" s="1"/>
  <c r="M426" i="2" a="1"/>
  <c r="M426" i="2" s="1"/>
  <c r="N426" i="2" a="1"/>
  <c r="N426" i="2" s="1"/>
  <c r="O426" i="2" s="1"/>
  <c r="I427" i="2" a="1"/>
  <c r="I427" i="2" s="1"/>
  <c r="J427" i="2" s="1" a="1"/>
  <c r="J427" i="2" s="1"/>
  <c r="K427" i="2" a="1"/>
  <c r="K427" i="2" s="1"/>
  <c r="L427" i="2" s="1" a="1"/>
  <c r="L427" i="2" s="1"/>
  <c r="M427" i="2" a="1"/>
  <c r="M427" i="2" s="1"/>
  <c r="N427" i="2" a="1"/>
  <c r="N427" i="2" s="1"/>
  <c r="O427" i="2" s="1"/>
  <c r="I428" i="2" a="1"/>
  <c r="I428" i="2" s="1"/>
  <c r="J428" i="2" s="1" a="1"/>
  <c r="J428" i="2" s="1"/>
  <c r="K428" i="2" a="1"/>
  <c r="K428" i="2" s="1"/>
  <c r="L428" i="2" s="1" a="1"/>
  <c r="L428" i="2" s="1"/>
  <c r="M428" i="2" a="1"/>
  <c r="M428" i="2" s="1"/>
  <c r="N428" i="2" a="1"/>
  <c r="N428" i="2" s="1"/>
  <c r="O428" i="2" s="1"/>
  <c r="I429" i="2" a="1"/>
  <c r="I429" i="2" s="1"/>
  <c r="J429" i="2" s="1" a="1"/>
  <c r="J429" i="2" s="1"/>
  <c r="K429" i="2" a="1"/>
  <c r="K429" i="2" s="1"/>
  <c r="L429" i="2" s="1" a="1"/>
  <c r="L429" i="2" s="1"/>
  <c r="M429" i="2" a="1"/>
  <c r="M429" i="2" s="1"/>
  <c r="N429" i="2" a="1"/>
  <c r="N429" i="2" s="1"/>
  <c r="O429" i="2" s="1"/>
  <c r="I430" i="2" a="1"/>
  <c r="I430" i="2" s="1"/>
  <c r="J430" i="2" s="1" a="1"/>
  <c r="J430" i="2" s="1"/>
  <c r="K430" i="2" a="1"/>
  <c r="K430" i="2" s="1"/>
  <c r="L430" i="2" s="1" a="1"/>
  <c r="L430" i="2" s="1"/>
  <c r="M430" i="2" a="1"/>
  <c r="M430" i="2" s="1"/>
  <c r="N430" i="2" a="1"/>
  <c r="N430" i="2" s="1"/>
  <c r="O430" i="2" s="1"/>
  <c r="I431" i="2" a="1"/>
  <c r="I431" i="2" s="1"/>
  <c r="J431" i="2" s="1" a="1"/>
  <c r="J431" i="2" s="1"/>
  <c r="K431" i="2" a="1"/>
  <c r="K431" i="2" s="1"/>
  <c r="L431" i="2" s="1" a="1"/>
  <c r="L431" i="2" s="1"/>
  <c r="M431" i="2" a="1"/>
  <c r="M431" i="2" s="1"/>
  <c r="N431" i="2" a="1"/>
  <c r="N431" i="2" s="1"/>
  <c r="O431" i="2" s="1"/>
  <c r="I432" i="2" a="1"/>
  <c r="I432" i="2" s="1"/>
  <c r="J432" i="2" s="1" a="1"/>
  <c r="J432" i="2" s="1"/>
  <c r="K432" i="2" a="1"/>
  <c r="K432" i="2" s="1"/>
  <c r="L432" i="2" s="1" a="1"/>
  <c r="L432" i="2" s="1"/>
  <c r="M432" i="2" a="1"/>
  <c r="M432" i="2" s="1"/>
  <c r="N432" i="2" a="1"/>
  <c r="N432" i="2" s="1"/>
  <c r="O432" i="2" s="1"/>
  <c r="I433" i="2" a="1"/>
  <c r="I433" i="2" s="1"/>
  <c r="J433" i="2" s="1" a="1"/>
  <c r="J433" i="2" s="1"/>
  <c r="K433" i="2" a="1"/>
  <c r="K433" i="2" s="1"/>
  <c r="L433" i="2" s="1" a="1"/>
  <c r="L433" i="2" s="1"/>
  <c r="M433" i="2" a="1"/>
  <c r="M433" i="2" s="1"/>
  <c r="N433" i="2" a="1"/>
  <c r="N433" i="2" s="1"/>
  <c r="O433" i="2" s="1"/>
  <c r="I434" i="2" a="1"/>
  <c r="I434" i="2" s="1"/>
  <c r="J434" i="2" s="1" a="1"/>
  <c r="J434" i="2" s="1"/>
  <c r="K434" i="2" a="1"/>
  <c r="K434" i="2" s="1"/>
  <c r="L434" i="2" s="1" a="1"/>
  <c r="L434" i="2" s="1"/>
  <c r="M434" i="2" a="1"/>
  <c r="M434" i="2" s="1"/>
  <c r="N434" i="2" a="1"/>
  <c r="N434" i="2" s="1"/>
  <c r="O434" i="2" s="1"/>
  <c r="I435" i="2" a="1"/>
  <c r="I435" i="2" s="1"/>
  <c r="J435" i="2" s="1" a="1"/>
  <c r="J435" i="2" s="1"/>
  <c r="K435" i="2" a="1"/>
  <c r="K435" i="2" s="1"/>
  <c r="L435" i="2" s="1" a="1"/>
  <c r="L435" i="2" s="1"/>
  <c r="M435" i="2" a="1"/>
  <c r="M435" i="2" s="1"/>
  <c r="N435" i="2" a="1"/>
  <c r="N435" i="2" s="1"/>
  <c r="O435" i="2" s="1"/>
  <c r="I436" i="2" a="1"/>
  <c r="I436" i="2" s="1"/>
  <c r="J436" i="2" s="1" a="1"/>
  <c r="J436" i="2" s="1"/>
  <c r="K436" i="2" a="1"/>
  <c r="K436" i="2" s="1"/>
  <c r="L436" i="2" s="1" a="1"/>
  <c r="L436" i="2" s="1"/>
  <c r="M436" i="2" a="1"/>
  <c r="M436" i="2" s="1"/>
  <c r="N436" i="2" a="1"/>
  <c r="N436" i="2" s="1"/>
  <c r="O436" i="2" s="1"/>
  <c r="I437" i="2" a="1"/>
  <c r="I437" i="2" s="1"/>
  <c r="J437" i="2" s="1" a="1"/>
  <c r="J437" i="2" s="1"/>
  <c r="K437" i="2" a="1"/>
  <c r="K437" i="2" s="1"/>
  <c r="L437" i="2" s="1" a="1"/>
  <c r="L437" i="2" s="1"/>
  <c r="M437" i="2" a="1"/>
  <c r="M437" i="2" s="1"/>
  <c r="N437" i="2" a="1"/>
  <c r="N437" i="2" s="1"/>
  <c r="O437" i="2" s="1"/>
  <c r="I438" i="2" a="1"/>
  <c r="I438" i="2" s="1"/>
  <c r="J438" i="2" s="1" a="1"/>
  <c r="J438" i="2" s="1"/>
  <c r="K438" i="2" a="1"/>
  <c r="K438" i="2" s="1"/>
  <c r="L438" i="2" s="1" a="1"/>
  <c r="L438" i="2" s="1"/>
  <c r="M438" i="2" a="1"/>
  <c r="M438" i="2" s="1"/>
  <c r="N438" i="2" a="1"/>
  <c r="N438" i="2" s="1"/>
  <c r="O438" i="2" s="1"/>
  <c r="I439" i="2" a="1"/>
  <c r="I439" i="2" s="1"/>
  <c r="J439" i="2" s="1" a="1"/>
  <c r="J439" i="2" s="1"/>
  <c r="K439" i="2" a="1"/>
  <c r="K439" i="2" s="1"/>
  <c r="L439" i="2" s="1" a="1"/>
  <c r="L439" i="2" s="1"/>
  <c r="M439" i="2" a="1"/>
  <c r="M439" i="2" s="1"/>
  <c r="N439" i="2" a="1"/>
  <c r="N439" i="2" s="1"/>
  <c r="O439" i="2" s="1"/>
  <c r="I440" i="2" a="1"/>
  <c r="I440" i="2" s="1"/>
  <c r="J440" i="2" s="1" a="1"/>
  <c r="J440" i="2" s="1"/>
  <c r="K440" i="2" a="1"/>
  <c r="K440" i="2" s="1"/>
  <c r="L440" i="2" s="1" a="1"/>
  <c r="L440" i="2" s="1"/>
  <c r="M440" i="2" a="1"/>
  <c r="M440" i="2" s="1"/>
  <c r="N440" i="2" a="1"/>
  <c r="N440" i="2" s="1"/>
  <c r="O440" i="2" s="1"/>
  <c r="I441" i="2" a="1"/>
  <c r="I441" i="2" s="1"/>
  <c r="J441" i="2" s="1" a="1"/>
  <c r="J441" i="2" s="1"/>
  <c r="K441" i="2" a="1"/>
  <c r="K441" i="2" s="1"/>
  <c r="L441" i="2" s="1" a="1"/>
  <c r="L441" i="2" s="1"/>
  <c r="M441" i="2" a="1"/>
  <c r="M441" i="2" s="1"/>
  <c r="N441" i="2" a="1"/>
  <c r="N441" i="2" s="1"/>
  <c r="O441" i="2" s="1"/>
  <c r="I442" i="2" a="1"/>
  <c r="I442" i="2" s="1"/>
  <c r="J442" i="2" s="1" a="1"/>
  <c r="J442" i="2" s="1"/>
  <c r="K442" i="2" a="1"/>
  <c r="K442" i="2" s="1"/>
  <c r="M442" i="2" a="1"/>
  <c r="M442" i="2" s="1"/>
  <c r="N442" i="2" a="1"/>
  <c r="N442" i="2" s="1"/>
  <c r="O442" i="2" s="1"/>
  <c r="I443" i="2" a="1"/>
  <c r="I443" i="2" s="1"/>
  <c r="J443" i="2" s="1" a="1"/>
  <c r="J443" i="2" s="1"/>
  <c r="K443" i="2" a="1"/>
  <c r="K443" i="2" s="1"/>
  <c r="L443" i="2" s="1" a="1"/>
  <c r="L443" i="2" s="1"/>
  <c r="M443" i="2" a="1"/>
  <c r="M443" i="2" s="1"/>
  <c r="N443" i="2" a="1"/>
  <c r="N443" i="2" s="1"/>
  <c r="O443" i="2" s="1"/>
  <c r="I444" i="2" a="1"/>
  <c r="I444" i="2" s="1"/>
  <c r="J444" i="2" s="1" a="1"/>
  <c r="J444" i="2" s="1"/>
  <c r="K444" i="2" a="1"/>
  <c r="K444" i="2" s="1"/>
  <c r="L444" i="2" s="1" a="1"/>
  <c r="L444" i="2" s="1"/>
  <c r="M444" i="2" a="1"/>
  <c r="M444" i="2" s="1"/>
  <c r="N444" i="2" a="1"/>
  <c r="N444" i="2" s="1"/>
  <c r="O444" i="2" s="1"/>
  <c r="I445" i="2" a="1"/>
  <c r="I445" i="2" s="1"/>
  <c r="J445" i="2" s="1" a="1"/>
  <c r="J445" i="2" s="1"/>
  <c r="K445" i="2" a="1"/>
  <c r="K445" i="2" s="1"/>
  <c r="L445" i="2" s="1" a="1"/>
  <c r="L445" i="2" s="1"/>
  <c r="M445" i="2" a="1"/>
  <c r="M445" i="2" s="1"/>
  <c r="N445" i="2" a="1"/>
  <c r="N445" i="2" s="1"/>
  <c r="O445" i="2" s="1"/>
  <c r="I446" i="2" a="1"/>
  <c r="I446" i="2" s="1"/>
  <c r="J446" i="2" s="1" a="1"/>
  <c r="J446" i="2" s="1"/>
  <c r="K446" i="2" a="1"/>
  <c r="K446" i="2" s="1"/>
  <c r="L446" i="2" s="1" a="1"/>
  <c r="L446" i="2" s="1"/>
  <c r="M446" i="2" a="1"/>
  <c r="M446" i="2" s="1"/>
  <c r="N446" i="2" a="1"/>
  <c r="N446" i="2" s="1"/>
  <c r="O446" i="2" s="1"/>
  <c r="I447" i="2" a="1"/>
  <c r="I447" i="2" s="1"/>
  <c r="J447" i="2" s="1" a="1"/>
  <c r="J447" i="2" s="1"/>
  <c r="K447" i="2" a="1"/>
  <c r="K447" i="2" s="1"/>
  <c r="L447" i="2" s="1" a="1"/>
  <c r="L447" i="2" s="1"/>
  <c r="M447" i="2" a="1"/>
  <c r="M447" i="2" s="1"/>
  <c r="N447" i="2" a="1"/>
  <c r="N447" i="2" s="1"/>
  <c r="O447" i="2" s="1"/>
  <c r="I448" i="2" a="1"/>
  <c r="I448" i="2" s="1"/>
  <c r="J448" i="2" s="1" a="1"/>
  <c r="J448" i="2" s="1"/>
  <c r="K448" i="2" a="1"/>
  <c r="K448" i="2" s="1"/>
  <c r="L448" i="2" s="1" a="1"/>
  <c r="L448" i="2" s="1"/>
  <c r="M448" i="2" a="1"/>
  <c r="M448" i="2" s="1"/>
  <c r="N448" i="2" a="1"/>
  <c r="N448" i="2" s="1"/>
  <c r="O448" i="2" s="1"/>
  <c r="I449" i="2" a="1"/>
  <c r="I449" i="2" s="1"/>
  <c r="J449" i="2" s="1" a="1"/>
  <c r="J449" i="2" s="1"/>
  <c r="K449" i="2" a="1"/>
  <c r="K449" i="2" s="1"/>
  <c r="L449" i="2" s="1" a="1"/>
  <c r="L449" i="2" s="1"/>
  <c r="M449" i="2" a="1"/>
  <c r="M449" i="2" s="1"/>
  <c r="N449" i="2" a="1"/>
  <c r="N449" i="2" s="1"/>
  <c r="O449" i="2" s="1"/>
  <c r="I450" i="2" a="1"/>
  <c r="I450" i="2" s="1"/>
  <c r="J450" i="2" s="1" a="1"/>
  <c r="J450" i="2" s="1"/>
  <c r="K450" i="2" a="1"/>
  <c r="K450" i="2" s="1"/>
  <c r="L450" i="2" s="1" a="1"/>
  <c r="L450" i="2" s="1"/>
  <c r="M450" i="2" a="1"/>
  <c r="M450" i="2" s="1"/>
  <c r="N450" i="2" a="1"/>
  <c r="N450" i="2" s="1"/>
  <c r="O450" i="2" s="1"/>
  <c r="I451" i="2" a="1"/>
  <c r="I451" i="2" s="1"/>
  <c r="J451" i="2" s="1" a="1"/>
  <c r="J451" i="2" s="1"/>
  <c r="K451" i="2" a="1"/>
  <c r="K451" i="2" s="1"/>
  <c r="L451" i="2" s="1" a="1"/>
  <c r="L451" i="2" s="1"/>
  <c r="M451" i="2" a="1"/>
  <c r="M451" i="2" s="1"/>
  <c r="N451" i="2" a="1"/>
  <c r="N451" i="2" s="1"/>
  <c r="O451" i="2" s="1"/>
  <c r="I452" i="2" a="1"/>
  <c r="I452" i="2" s="1"/>
  <c r="J452" i="2" s="1" a="1"/>
  <c r="J452" i="2" s="1"/>
  <c r="K452" i="2" a="1"/>
  <c r="K452" i="2" s="1"/>
  <c r="L452" i="2" s="1" a="1"/>
  <c r="L452" i="2" s="1"/>
  <c r="M452" i="2" a="1"/>
  <c r="M452" i="2" s="1"/>
  <c r="N452" i="2" a="1"/>
  <c r="N452" i="2" s="1"/>
  <c r="O452" i="2" s="1"/>
  <c r="I453" i="2" a="1"/>
  <c r="I453" i="2" s="1"/>
  <c r="J453" i="2" s="1" a="1"/>
  <c r="J453" i="2" s="1"/>
  <c r="K453" i="2" a="1"/>
  <c r="K453" i="2" s="1"/>
  <c r="L453" i="2" s="1" a="1"/>
  <c r="L453" i="2" s="1"/>
  <c r="M453" i="2" a="1"/>
  <c r="M453" i="2" s="1"/>
  <c r="N453" i="2" a="1"/>
  <c r="N453" i="2" s="1"/>
  <c r="O453" i="2" s="1"/>
  <c r="I454" i="2" a="1"/>
  <c r="I454" i="2" s="1"/>
  <c r="J454" i="2" s="1" a="1"/>
  <c r="J454" i="2" s="1"/>
  <c r="K454" i="2" a="1"/>
  <c r="K454" i="2" s="1"/>
  <c r="M454" i="2" a="1"/>
  <c r="M454" i="2" s="1"/>
  <c r="N454" i="2" a="1"/>
  <c r="N454" i="2" s="1"/>
  <c r="O454" i="2" s="1"/>
  <c r="I455" i="2" a="1"/>
  <c r="I455" i="2" s="1"/>
  <c r="J455" i="2" s="1" a="1"/>
  <c r="J455" i="2" s="1"/>
  <c r="K455" i="2" a="1"/>
  <c r="K455" i="2" s="1"/>
  <c r="L455" i="2" s="1" a="1"/>
  <c r="L455" i="2" s="1"/>
  <c r="M455" i="2" a="1"/>
  <c r="M455" i="2" s="1"/>
  <c r="N455" i="2" a="1"/>
  <c r="N455" i="2" s="1"/>
  <c r="O455" i="2" s="1"/>
  <c r="I456" i="2" a="1"/>
  <c r="I456" i="2" s="1"/>
  <c r="J456" i="2" s="1" a="1"/>
  <c r="J456" i="2" s="1"/>
  <c r="K456" i="2" a="1"/>
  <c r="K456" i="2" s="1"/>
  <c r="L456" i="2" s="1" a="1"/>
  <c r="L456" i="2" s="1"/>
  <c r="M456" i="2" a="1"/>
  <c r="M456" i="2" s="1"/>
  <c r="N456" i="2" a="1"/>
  <c r="N456" i="2" s="1"/>
  <c r="O456" i="2" s="1"/>
  <c r="I457" i="2" a="1"/>
  <c r="I457" i="2" s="1"/>
  <c r="J457" i="2" s="1" a="1"/>
  <c r="J457" i="2" s="1"/>
  <c r="K457" i="2" a="1"/>
  <c r="K457" i="2" s="1"/>
  <c r="L457" i="2" s="1" a="1"/>
  <c r="L457" i="2" s="1"/>
  <c r="M457" i="2" a="1"/>
  <c r="M457" i="2" s="1"/>
  <c r="N457" i="2" a="1"/>
  <c r="N457" i="2" s="1"/>
  <c r="O457" i="2" s="1"/>
  <c r="I458" i="2" a="1"/>
  <c r="I458" i="2" s="1"/>
  <c r="J458" i="2" s="1" a="1"/>
  <c r="J458" i="2" s="1"/>
  <c r="K458" i="2" a="1"/>
  <c r="K458" i="2" s="1"/>
  <c r="L458" i="2" s="1" a="1"/>
  <c r="L458" i="2" s="1"/>
  <c r="M458" i="2" a="1"/>
  <c r="M458" i="2" s="1"/>
  <c r="N458" i="2" a="1"/>
  <c r="N458" i="2" s="1"/>
  <c r="O458" i="2" s="1"/>
  <c r="I459" i="2" a="1"/>
  <c r="I459" i="2" s="1"/>
  <c r="J459" i="2" s="1" a="1"/>
  <c r="J459" i="2" s="1"/>
  <c r="K459" i="2" a="1"/>
  <c r="K459" i="2" s="1"/>
  <c r="L459" i="2" s="1" a="1"/>
  <c r="L459" i="2" s="1"/>
  <c r="M459" i="2" a="1"/>
  <c r="M459" i="2" s="1"/>
  <c r="N459" i="2" a="1"/>
  <c r="N459" i="2" s="1"/>
  <c r="O459" i="2" s="1"/>
  <c r="I460" i="2" a="1"/>
  <c r="I460" i="2" s="1"/>
  <c r="J460" i="2" s="1" a="1"/>
  <c r="J460" i="2" s="1"/>
  <c r="K460" i="2" a="1"/>
  <c r="K460" i="2" s="1"/>
  <c r="L460" i="2" s="1" a="1"/>
  <c r="L460" i="2" s="1"/>
  <c r="M460" i="2" a="1"/>
  <c r="M460" i="2" s="1"/>
  <c r="N460" i="2" a="1"/>
  <c r="N460" i="2" s="1"/>
  <c r="O460" i="2" s="1"/>
  <c r="I461" i="2" a="1"/>
  <c r="I461" i="2" s="1"/>
  <c r="J461" i="2" s="1" a="1"/>
  <c r="J461" i="2" s="1"/>
  <c r="K461" i="2" a="1"/>
  <c r="K461" i="2" s="1"/>
  <c r="L461" i="2" s="1" a="1"/>
  <c r="L461" i="2" s="1"/>
  <c r="M461" i="2" a="1"/>
  <c r="M461" i="2" s="1"/>
  <c r="N461" i="2" a="1"/>
  <c r="N461" i="2" s="1"/>
  <c r="O461" i="2" s="1"/>
  <c r="I462" i="2" a="1"/>
  <c r="I462" i="2" s="1"/>
  <c r="J462" i="2" s="1" a="1"/>
  <c r="J462" i="2" s="1"/>
  <c r="K462" i="2" a="1"/>
  <c r="K462" i="2" s="1"/>
  <c r="L462" i="2" s="1" a="1"/>
  <c r="L462" i="2" s="1"/>
  <c r="M462" i="2" a="1"/>
  <c r="M462" i="2" s="1"/>
  <c r="N462" i="2" a="1"/>
  <c r="N462" i="2" s="1"/>
  <c r="O462" i="2" s="1"/>
  <c r="I463" i="2" a="1"/>
  <c r="I463" i="2" s="1"/>
  <c r="J463" i="2" s="1" a="1"/>
  <c r="J463" i="2" s="1"/>
  <c r="K463" i="2" a="1"/>
  <c r="K463" i="2" s="1"/>
  <c r="L463" i="2" s="1" a="1"/>
  <c r="L463" i="2" s="1"/>
  <c r="M463" i="2" a="1"/>
  <c r="M463" i="2" s="1"/>
  <c r="N463" i="2" a="1"/>
  <c r="N463" i="2" s="1"/>
  <c r="O463" i="2" s="1"/>
  <c r="I464" i="2" a="1"/>
  <c r="I464" i="2" s="1"/>
  <c r="J464" i="2" s="1" a="1"/>
  <c r="J464" i="2" s="1"/>
  <c r="K464" i="2" a="1"/>
  <c r="K464" i="2" s="1"/>
  <c r="L464" i="2" s="1" a="1"/>
  <c r="L464" i="2" s="1"/>
  <c r="M464" i="2" a="1"/>
  <c r="M464" i="2" s="1"/>
  <c r="N464" i="2" a="1"/>
  <c r="N464" i="2" s="1"/>
  <c r="O464" i="2" s="1"/>
  <c r="I465" i="2" a="1"/>
  <c r="I465" i="2" s="1"/>
  <c r="J465" i="2" s="1" a="1"/>
  <c r="J465" i="2" s="1"/>
  <c r="K465" i="2" a="1"/>
  <c r="K465" i="2" s="1"/>
  <c r="L465" i="2" s="1" a="1"/>
  <c r="L465" i="2" s="1"/>
  <c r="M465" i="2" a="1"/>
  <c r="M465" i="2" s="1"/>
  <c r="N465" i="2" a="1"/>
  <c r="N465" i="2" s="1"/>
  <c r="O465" i="2" s="1"/>
  <c r="I466" i="2" a="1"/>
  <c r="I466" i="2" s="1"/>
  <c r="J466" i="2" s="1" a="1"/>
  <c r="J466" i="2" s="1"/>
  <c r="K466" i="2" a="1"/>
  <c r="K466" i="2" s="1"/>
  <c r="M466" i="2" a="1"/>
  <c r="M466" i="2" s="1"/>
  <c r="N466" i="2" a="1"/>
  <c r="N466" i="2" s="1"/>
  <c r="O466" i="2" s="1"/>
  <c r="I467" i="2" a="1"/>
  <c r="I467" i="2" s="1"/>
  <c r="J467" i="2" s="1" a="1"/>
  <c r="J467" i="2" s="1"/>
  <c r="K467" i="2" a="1"/>
  <c r="K467" i="2" s="1"/>
  <c r="L467" i="2" s="1" a="1"/>
  <c r="L467" i="2" s="1"/>
  <c r="M467" i="2" a="1"/>
  <c r="M467" i="2" s="1"/>
  <c r="N467" i="2" a="1"/>
  <c r="N467" i="2" s="1"/>
  <c r="O467" i="2" s="1"/>
  <c r="I468" i="2" a="1"/>
  <c r="I468" i="2" s="1"/>
  <c r="J468" i="2" s="1" a="1"/>
  <c r="J468" i="2" s="1"/>
  <c r="K468" i="2" a="1"/>
  <c r="K468" i="2" s="1"/>
  <c r="L468" i="2" s="1" a="1"/>
  <c r="L468" i="2" s="1"/>
  <c r="M468" i="2" a="1"/>
  <c r="M468" i="2" s="1"/>
  <c r="N468" i="2" a="1"/>
  <c r="N468" i="2" s="1"/>
  <c r="O468" i="2" s="1"/>
  <c r="I469" i="2" a="1"/>
  <c r="I469" i="2" s="1"/>
  <c r="J469" i="2" s="1" a="1"/>
  <c r="J469" i="2" s="1"/>
  <c r="K469" i="2" a="1"/>
  <c r="K469" i="2" s="1"/>
  <c r="L469" i="2" s="1" a="1"/>
  <c r="L469" i="2" s="1"/>
  <c r="M469" i="2" a="1"/>
  <c r="M469" i="2" s="1"/>
  <c r="N469" i="2" a="1"/>
  <c r="N469" i="2" s="1"/>
  <c r="O469" i="2" s="1"/>
  <c r="I470" i="2" a="1"/>
  <c r="I470" i="2" s="1"/>
  <c r="J470" i="2" s="1" a="1"/>
  <c r="J470" i="2" s="1"/>
  <c r="K470" i="2" a="1"/>
  <c r="K470" i="2" s="1"/>
  <c r="L470" i="2" s="1" a="1"/>
  <c r="L470" i="2" s="1"/>
  <c r="M470" i="2" a="1"/>
  <c r="M470" i="2" s="1"/>
  <c r="N470" i="2" a="1"/>
  <c r="N470" i="2" s="1"/>
  <c r="O470" i="2" s="1"/>
  <c r="I471" i="2" a="1"/>
  <c r="I471" i="2" s="1"/>
  <c r="J471" i="2" s="1" a="1"/>
  <c r="J471" i="2" s="1"/>
  <c r="K471" i="2" a="1"/>
  <c r="K471" i="2" s="1"/>
  <c r="L471" i="2" s="1" a="1"/>
  <c r="L471" i="2" s="1"/>
  <c r="M471" i="2" a="1"/>
  <c r="M471" i="2" s="1"/>
  <c r="N471" i="2" a="1"/>
  <c r="N471" i="2" s="1"/>
  <c r="O471" i="2" s="1"/>
  <c r="I472" i="2" a="1"/>
  <c r="I472" i="2" s="1"/>
  <c r="J472" i="2" s="1" a="1"/>
  <c r="J472" i="2" s="1"/>
  <c r="K472" i="2" a="1"/>
  <c r="K472" i="2" s="1"/>
  <c r="L472" i="2" s="1" a="1"/>
  <c r="L472" i="2" s="1"/>
  <c r="M472" i="2" a="1"/>
  <c r="M472" i="2" s="1"/>
  <c r="N472" i="2" a="1"/>
  <c r="N472" i="2" s="1"/>
  <c r="O472" i="2" s="1"/>
  <c r="I473" i="2" a="1"/>
  <c r="I473" i="2" s="1"/>
  <c r="J473" i="2" s="1" a="1"/>
  <c r="J473" i="2" s="1"/>
  <c r="K473" i="2" a="1"/>
  <c r="K473" i="2" s="1"/>
  <c r="L473" i="2" s="1" a="1"/>
  <c r="L473" i="2" s="1"/>
  <c r="M473" i="2" a="1"/>
  <c r="M473" i="2" s="1"/>
  <c r="N473" i="2" a="1"/>
  <c r="N473" i="2" s="1"/>
  <c r="O473" i="2" s="1"/>
  <c r="I474" i="2" a="1"/>
  <c r="I474" i="2" s="1"/>
  <c r="J474" i="2" s="1" a="1"/>
  <c r="J474" i="2" s="1"/>
  <c r="K474" i="2" a="1"/>
  <c r="K474" i="2" s="1"/>
  <c r="L474" i="2" s="1" a="1"/>
  <c r="L474" i="2" s="1"/>
  <c r="M474" i="2" a="1"/>
  <c r="M474" i="2" s="1"/>
  <c r="N474" i="2" a="1"/>
  <c r="N474" i="2" s="1"/>
  <c r="O474" i="2" s="1"/>
  <c r="I475" i="2" a="1"/>
  <c r="I475" i="2" s="1"/>
  <c r="J475" i="2" s="1" a="1"/>
  <c r="J475" i="2" s="1"/>
  <c r="K475" i="2" a="1"/>
  <c r="K475" i="2" s="1"/>
  <c r="L475" i="2" s="1" a="1"/>
  <c r="L475" i="2" s="1"/>
  <c r="M475" i="2" a="1"/>
  <c r="M475" i="2" s="1"/>
  <c r="N475" i="2" a="1"/>
  <c r="N475" i="2" s="1"/>
  <c r="O475" i="2" s="1"/>
  <c r="I476" i="2" a="1"/>
  <c r="I476" i="2" s="1"/>
  <c r="J476" i="2" s="1" a="1"/>
  <c r="J476" i="2" s="1"/>
  <c r="K476" i="2" a="1"/>
  <c r="K476" i="2" s="1"/>
  <c r="L476" i="2" s="1" a="1"/>
  <c r="L476" i="2" s="1"/>
  <c r="M476" i="2" a="1"/>
  <c r="M476" i="2" s="1"/>
  <c r="N476" i="2" a="1"/>
  <c r="N476" i="2" s="1"/>
  <c r="O476" i="2" s="1"/>
  <c r="I477" i="2" a="1"/>
  <c r="I477" i="2" s="1"/>
  <c r="J477" i="2" s="1" a="1"/>
  <c r="J477" i="2" s="1"/>
  <c r="K477" i="2" a="1"/>
  <c r="K477" i="2" s="1"/>
  <c r="L477" i="2" s="1" a="1"/>
  <c r="L477" i="2" s="1"/>
  <c r="M477" i="2" a="1"/>
  <c r="M477" i="2" s="1"/>
  <c r="N477" i="2" a="1"/>
  <c r="N477" i="2" s="1"/>
  <c r="O477" i="2" s="1"/>
  <c r="I478" i="2" a="1"/>
  <c r="I478" i="2" s="1"/>
  <c r="J478" i="2" s="1" a="1"/>
  <c r="J478" i="2" s="1"/>
  <c r="K478" i="2" a="1"/>
  <c r="K478" i="2" s="1"/>
  <c r="M478" i="2" a="1"/>
  <c r="M478" i="2" s="1"/>
  <c r="N478" i="2" a="1"/>
  <c r="N478" i="2" s="1"/>
  <c r="O478" i="2" s="1"/>
  <c r="I479" i="2" a="1"/>
  <c r="I479" i="2" s="1"/>
  <c r="J479" i="2" s="1" a="1"/>
  <c r="J479" i="2" s="1"/>
  <c r="K479" i="2" a="1"/>
  <c r="K479" i="2" s="1"/>
  <c r="L479" i="2" s="1" a="1"/>
  <c r="L479" i="2" s="1"/>
  <c r="M479" i="2" a="1"/>
  <c r="M479" i="2" s="1"/>
  <c r="N479" i="2" a="1"/>
  <c r="N479" i="2" s="1"/>
  <c r="O479" i="2" s="1"/>
  <c r="I480" i="2" a="1"/>
  <c r="I480" i="2" s="1"/>
  <c r="J480" i="2" s="1" a="1"/>
  <c r="J480" i="2" s="1"/>
  <c r="K480" i="2" a="1"/>
  <c r="K480" i="2" s="1"/>
  <c r="L480" i="2" s="1" a="1"/>
  <c r="L480" i="2" s="1"/>
  <c r="M480" i="2" a="1"/>
  <c r="M480" i="2" s="1"/>
  <c r="N480" i="2" a="1"/>
  <c r="N480" i="2" s="1"/>
  <c r="O480" i="2" s="1"/>
  <c r="I481" i="2" a="1"/>
  <c r="I481" i="2" s="1"/>
  <c r="J481" i="2" s="1" a="1"/>
  <c r="J481" i="2" s="1"/>
  <c r="K481" i="2" a="1"/>
  <c r="K481" i="2" s="1"/>
  <c r="L481" i="2" s="1" a="1"/>
  <c r="L481" i="2" s="1"/>
  <c r="M481" i="2" a="1"/>
  <c r="M481" i="2" s="1"/>
  <c r="N481" i="2" a="1"/>
  <c r="N481" i="2" s="1"/>
  <c r="O481" i="2" s="1"/>
  <c r="I482" i="2" a="1"/>
  <c r="I482" i="2" s="1"/>
  <c r="J482" i="2" s="1" a="1"/>
  <c r="J482" i="2" s="1"/>
  <c r="K482" i="2" a="1"/>
  <c r="K482" i="2" s="1"/>
  <c r="L482" i="2" s="1" a="1"/>
  <c r="L482" i="2" s="1"/>
  <c r="M482" i="2" a="1"/>
  <c r="M482" i="2" s="1"/>
  <c r="N482" i="2" a="1"/>
  <c r="N482" i="2" s="1"/>
  <c r="O482" i="2" s="1"/>
  <c r="I483" i="2" a="1"/>
  <c r="I483" i="2" s="1"/>
  <c r="J483" i="2" s="1" a="1"/>
  <c r="J483" i="2" s="1"/>
  <c r="K483" i="2" a="1"/>
  <c r="K483" i="2" s="1"/>
  <c r="L483" i="2" s="1" a="1"/>
  <c r="L483" i="2" s="1"/>
  <c r="M483" i="2" a="1"/>
  <c r="M483" i="2" s="1"/>
  <c r="N483" i="2" a="1"/>
  <c r="N483" i="2" s="1"/>
  <c r="O483" i="2" s="1"/>
  <c r="I484" i="2" a="1"/>
  <c r="I484" i="2" s="1"/>
  <c r="J484" i="2" s="1" a="1"/>
  <c r="J484" i="2" s="1"/>
  <c r="K484" i="2" a="1"/>
  <c r="K484" i="2" s="1"/>
  <c r="L484" i="2" s="1" a="1"/>
  <c r="L484" i="2" s="1"/>
  <c r="M484" i="2" a="1"/>
  <c r="M484" i="2" s="1"/>
  <c r="N484" i="2" a="1"/>
  <c r="N484" i="2" s="1"/>
  <c r="O484" i="2" s="1"/>
  <c r="I485" i="2" a="1"/>
  <c r="I485" i="2" s="1"/>
  <c r="J485" i="2" s="1" a="1"/>
  <c r="J485" i="2" s="1"/>
  <c r="K485" i="2" a="1"/>
  <c r="K485" i="2" s="1"/>
  <c r="L485" i="2" s="1" a="1"/>
  <c r="L485" i="2" s="1"/>
  <c r="M485" i="2" a="1"/>
  <c r="M485" i="2" s="1"/>
  <c r="N485" i="2" a="1"/>
  <c r="N485" i="2" s="1"/>
  <c r="O485" i="2" s="1"/>
  <c r="I486" i="2" a="1"/>
  <c r="I486" i="2" s="1"/>
  <c r="J486" i="2" s="1" a="1"/>
  <c r="J486" i="2" s="1"/>
  <c r="K486" i="2" a="1"/>
  <c r="K486" i="2" s="1"/>
  <c r="L486" i="2" s="1" a="1"/>
  <c r="L486" i="2" s="1"/>
  <c r="M486" i="2" a="1"/>
  <c r="M486" i="2" s="1"/>
  <c r="N486" i="2" a="1"/>
  <c r="N486" i="2" s="1"/>
  <c r="O486" i="2" s="1"/>
  <c r="I487" i="2" a="1"/>
  <c r="I487" i="2" s="1"/>
  <c r="J487" i="2" s="1" a="1"/>
  <c r="J487" i="2" s="1"/>
  <c r="K487" i="2" a="1"/>
  <c r="K487" i="2" s="1"/>
  <c r="L487" i="2" s="1" a="1"/>
  <c r="L487" i="2" s="1"/>
  <c r="M487" i="2" a="1"/>
  <c r="M487" i="2" s="1"/>
  <c r="N487" i="2" a="1"/>
  <c r="N487" i="2" s="1"/>
  <c r="O487" i="2" s="1"/>
  <c r="I488" i="2" a="1"/>
  <c r="I488" i="2" s="1"/>
  <c r="J488" i="2" s="1" a="1"/>
  <c r="J488" i="2" s="1"/>
  <c r="K488" i="2" a="1"/>
  <c r="K488" i="2" s="1"/>
  <c r="L488" i="2" s="1" a="1"/>
  <c r="L488" i="2" s="1"/>
  <c r="M488" i="2" a="1"/>
  <c r="M488" i="2" s="1"/>
  <c r="N488" i="2" a="1"/>
  <c r="N488" i="2" s="1"/>
  <c r="O488" i="2" s="1"/>
  <c r="I489" i="2" a="1"/>
  <c r="I489" i="2" s="1"/>
  <c r="J489" i="2" s="1" a="1"/>
  <c r="J489" i="2" s="1"/>
  <c r="K489" i="2" a="1"/>
  <c r="K489" i="2" s="1"/>
  <c r="L489" i="2" s="1" a="1"/>
  <c r="L489" i="2" s="1"/>
  <c r="M489" i="2" a="1"/>
  <c r="M489" i="2" s="1"/>
  <c r="N489" i="2" a="1"/>
  <c r="N489" i="2" s="1"/>
  <c r="O489" i="2" s="1"/>
  <c r="I490" i="2" a="1"/>
  <c r="I490" i="2" s="1"/>
  <c r="J490" i="2" s="1" a="1"/>
  <c r="J490" i="2" s="1"/>
  <c r="K490" i="2" a="1"/>
  <c r="K490" i="2" s="1"/>
  <c r="L490" i="2" s="1" a="1"/>
  <c r="L490" i="2" s="1"/>
  <c r="M490" i="2" a="1"/>
  <c r="M490" i="2" s="1"/>
  <c r="N490" i="2" a="1"/>
  <c r="N490" i="2" s="1"/>
  <c r="O490" i="2" s="1"/>
  <c r="I491" i="2" a="1"/>
  <c r="I491" i="2" s="1"/>
  <c r="J491" i="2" s="1" a="1"/>
  <c r="J491" i="2" s="1"/>
  <c r="K491" i="2" a="1"/>
  <c r="K491" i="2" s="1"/>
  <c r="M491" i="2" a="1"/>
  <c r="M491" i="2" s="1"/>
  <c r="N491" i="2" a="1"/>
  <c r="N491" i="2" s="1"/>
  <c r="O491" i="2" s="1"/>
  <c r="I492" i="2" a="1"/>
  <c r="I492" i="2" s="1"/>
  <c r="J492" i="2" s="1" a="1"/>
  <c r="J492" i="2" s="1"/>
  <c r="K492" i="2" a="1"/>
  <c r="K492" i="2" s="1"/>
  <c r="L492" i="2" s="1" a="1"/>
  <c r="L492" i="2" s="1"/>
  <c r="M492" i="2" a="1"/>
  <c r="M492" i="2" s="1"/>
  <c r="N492" i="2" a="1"/>
  <c r="N492" i="2" s="1"/>
  <c r="O492" i="2" s="1"/>
  <c r="I493" i="2" a="1"/>
  <c r="I493" i="2" s="1"/>
  <c r="J493" i="2" s="1" a="1"/>
  <c r="J493" i="2" s="1"/>
  <c r="K493" i="2" a="1"/>
  <c r="K493" i="2" s="1"/>
  <c r="L493" i="2" s="1" a="1"/>
  <c r="L493" i="2" s="1"/>
  <c r="M493" i="2" a="1"/>
  <c r="M493" i="2" s="1"/>
  <c r="N493" i="2" a="1"/>
  <c r="N493" i="2" s="1"/>
  <c r="O493" i="2" s="1"/>
  <c r="I494" i="2" a="1"/>
  <c r="I494" i="2" s="1"/>
  <c r="J494" i="2" s="1" a="1"/>
  <c r="J494" i="2" s="1"/>
  <c r="K494" i="2" a="1"/>
  <c r="K494" i="2" s="1"/>
  <c r="L494" i="2" s="1" a="1"/>
  <c r="L494" i="2" s="1"/>
  <c r="M494" i="2" a="1"/>
  <c r="M494" i="2" s="1"/>
  <c r="N494" i="2" a="1"/>
  <c r="N494" i="2" s="1"/>
  <c r="O494" i="2" s="1"/>
  <c r="I495" i="2" a="1"/>
  <c r="I495" i="2" s="1"/>
  <c r="J495" i="2" s="1" a="1"/>
  <c r="J495" i="2" s="1"/>
  <c r="K495" i="2" a="1"/>
  <c r="K495" i="2" s="1"/>
  <c r="L495" i="2" s="1" a="1"/>
  <c r="L495" i="2" s="1"/>
  <c r="M495" i="2" a="1"/>
  <c r="M495" i="2" s="1"/>
  <c r="N495" i="2" a="1"/>
  <c r="N495" i="2" s="1"/>
  <c r="O495" i="2" s="1"/>
  <c r="I496" i="2" a="1"/>
  <c r="I496" i="2" s="1"/>
  <c r="J496" i="2" s="1" a="1"/>
  <c r="J496" i="2" s="1"/>
  <c r="K496" i="2" a="1"/>
  <c r="K496" i="2" s="1"/>
  <c r="L496" i="2" s="1" a="1"/>
  <c r="L496" i="2" s="1"/>
  <c r="M496" i="2" a="1"/>
  <c r="M496" i="2" s="1"/>
  <c r="N496" i="2" a="1"/>
  <c r="N496" i="2" s="1"/>
  <c r="O496" i="2" s="1"/>
  <c r="I497" i="2" a="1"/>
  <c r="I497" i="2" s="1"/>
  <c r="J497" i="2" s="1" a="1"/>
  <c r="J497" i="2" s="1"/>
  <c r="K497" i="2" a="1"/>
  <c r="K497" i="2" s="1"/>
  <c r="L497" i="2" s="1" a="1"/>
  <c r="L497" i="2" s="1"/>
  <c r="M497" i="2" a="1"/>
  <c r="M497" i="2" s="1"/>
  <c r="N497" i="2" a="1"/>
  <c r="N497" i="2" s="1"/>
  <c r="O497" i="2" s="1"/>
  <c r="I498" i="2" a="1"/>
  <c r="I498" i="2" s="1"/>
  <c r="J498" i="2" s="1" a="1"/>
  <c r="J498" i="2" s="1"/>
  <c r="K498" i="2" a="1"/>
  <c r="K498" i="2" s="1"/>
  <c r="L498" i="2" s="1" a="1"/>
  <c r="L498" i="2" s="1"/>
  <c r="M498" i="2" a="1"/>
  <c r="M498" i="2" s="1"/>
  <c r="N498" i="2" a="1"/>
  <c r="N498" i="2" s="1"/>
  <c r="O498" i="2" s="1"/>
  <c r="I499" i="2" a="1"/>
  <c r="I499" i="2" s="1"/>
  <c r="J499" i="2" s="1" a="1"/>
  <c r="J499" i="2" s="1"/>
  <c r="K499" i="2" a="1"/>
  <c r="K499" i="2" s="1"/>
  <c r="L499" i="2" s="1" a="1"/>
  <c r="L499" i="2" s="1"/>
  <c r="M499" i="2" a="1"/>
  <c r="M499" i="2" s="1"/>
  <c r="N499" i="2" a="1"/>
  <c r="N499" i="2" s="1"/>
  <c r="O499" i="2" s="1"/>
  <c r="I500" i="2" a="1"/>
  <c r="I500" i="2" s="1"/>
  <c r="J500" i="2" s="1" a="1"/>
  <c r="J500" i="2" s="1"/>
  <c r="K500" i="2" a="1"/>
  <c r="K500" i="2" s="1"/>
  <c r="L500" i="2" s="1" a="1"/>
  <c r="L500" i="2" s="1"/>
  <c r="M500" i="2" a="1"/>
  <c r="M500" i="2" s="1"/>
  <c r="N500" i="2" a="1"/>
  <c r="N500" i="2" s="1"/>
  <c r="O500" i="2" s="1"/>
  <c r="I501" i="2" a="1"/>
  <c r="I501" i="2" s="1"/>
  <c r="J501" i="2" s="1" a="1"/>
  <c r="J501" i="2" s="1"/>
  <c r="K501" i="2" a="1"/>
  <c r="K501" i="2" s="1"/>
  <c r="M501" i="2" a="1"/>
  <c r="M501" i="2" s="1"/>
  <c r="N501" i="2" a="1"/>
  <c r="N501" i="2" s="1"/>
  <c r="O501" i="2" s="1"/>
  <c r="I502" i="2" a="1"/>
  <c r="I502" i="2" s="1"/>
  <c r="J502" i="2" s="1" a="1"/>
  <c r="J502" i="2" s="1"/>
  <c r="K502" i="2" a="1"/>
  <c r="K502" i="2" s="1"/>
  <c r="L502" i="2" s="1" a="1"/>
  <c r="L502" i="2" s="1"/>
  <c r="M502" i="2" a="1"/>
  <c r="M502" i="2" s="1"/>
  <c r="N502" i="2" a="1"/>
  <c r="N502" i="2" s="1"/>
  <c r="O502" i="2" s="1"/>
  <c r="I503" i="2" a="1"/>
  <c r="I503" i="2" s="1"/>
  <c r="J503" i="2" s="1" a="1"/>
  <c r="J503" i="2" s="1"/>
  <c r="K503" i="2" a="1"/>
  <c r="K503" i="2" s="1"/>
  <c r="L503" i="2" s="1" a="1"/>
  <c r="L503" i="2" s="1"/>
  <c r="M503" i="2" a="1"/>
  <c r="M503" i="2" s="1"/>
  <c r="N503" i="2" a="1"/>
  <c r="N503" i="2" s="1"/>
  <c r="O503" i="2" s="1"/>
  <c r="I504" i="2" a="1"/>
  <c r="I504" i="2" s="1"/>
  <c r="J504" i="2" s="1" a="1"/>
  <c r="J504" i="2" s="1"/>
  <c r="K504" i="2" a="1"/>
  <c r="K504" i="2" s="1"/>
  <c r="L504" i="2" s="1" a="1"/>
  <c r="L504" i="2" s="1"/>
  <c r="M504" i="2" a="1"/>
  <c r="M504" i="2" s="1"/>
  <c r="N504" i="2" a="1"/>
  <c r="N504" i="2" s="1"/>
  <c r="O504" i="2" s="1"/>
  <c r="I505" i="2" a="1"/>
  <c r="I505" i="2" s="1"/>
  <c r="J505" i="2" s="1" a="1"/>
  <c r="J505" i="2" s="1"/>
  <c r="K505" i="2" a="1"/>
  <c r="K505" i="2" s="1"/>
  <c r="L505" i="2" s="1" a="1"/>
  <c r="L505" i="2" s="1"/>
  <c r="M505" i="2" a="1"/>
  <c r="M505" i="2" s="1"/>
  <c r="N505" i="2" a="1"/>
  <c r="N505" i="2" s="1"/>
  <c r="O505" i="2" s="1"/>
  <c r="I506" i="2" a="1"/>
  <c r="I506" i="2" s="1"/>
  <c r="J506" i="2" s="1" a="1"/>
  <c r="J506" i="2" s="1"/>
  <c r="K506" i="2" a="1"/>
  <c r="K506" i="2" s="1"/>
  <c r="L506" i="2" s="1" a="1"/>
  <c r="L506" i="2" s="1"/>
  <c r="M506" i="2" a="1"/>
  <c r="M506" i="2" s="1"/>
  <c r="N506" i="2" a="1"/>
  <c r="N506" i="2" s="1"/>
  <c r="O506" i="2" s="1"/>
  <c r="I507" i="2" a="1"/>
  <c r="I507" i="2" s="1"/>
  <c r="J507" i="2" s="1" a="1"/>
  <c r="J507" i="2" s="1"/>
  <c r="K507" i="2" a="1"/>
  <c r="K507" i="2" s="1"/>
  <c r="L507" i="2" s="1" a="1"/>
  <c r="L507" i="2" s="1"/>
  <c r="M507" i="2" a="1"/>
  <c r="M507" i="2" s="1"/>
  <c r="N507" i="2" a="1"/>
  <c r="N507" i="2" s="1"/>
  <c r="O507" i="2" s="1"/>
  <c r="I508" i="2" a="1"/>
  <c r="I508" i="2" s="1"/>
  <c r="J508" i="2" s="1" a="1"/>
  <c r="J508" i="2" s="1"/>
  <c r="K508" i="2" a="1"/>
  <c r="K508" i="2" s="1"/>
  <c r="L508" i="2" s="1" a="1"/>
  <c r="L508" i="2" s="1"/>
  <c r="M508" i="2" a="1"/>
  <c r="M508" i="2" s="1"/>
  <c r="N508" i="2" a="1"/>
  <c r="N508" i="2" s="1"/>
  <c r="O508" i="2" s="1"/>
  <c r="I509" i="2" a="1"/>
  <c r="I509" i="2" s="1"/>
  <c r="J509" i="2" s="1" a="1"/>
  <c r="J509" i="2" s="1"/>
  <c r="K509" i="2" a="1"/>
  <c r="K509" i="2" s="1"/>
  <c r="L509" i="2" s="1" a="1"/>
  <c r="L509" i="2" s="1"/>
  <c r="M509" i="2" a="1"/>
  <c r="M509" i="2" s="1"/>
  <c r="N509" i="2" a="1"/>
  <c r="N509" i="2" s="1"/>
  <c r="O509" i="2" s="1"/>
  <c r="I510" i="2" a="1"/>
  <c r="I510" i="2" s="1"/>
  <c r="J510" i="2" s="1" a="1"/>
  <c r="J510" i="2" s="1"/>
  <c r="K510" i="2" a="1"/>
  <c r="K510" i="2" s="1"/>
  <c r="L510" i="2" s="1" a="1"/>
  <c r="L510" i="2" s="1"/>
  <c r="M510" i="2" a="1"/>
  <c r="M510" i="2" s="1"/>
  <c r="N510" i="2" a="1"/>
  <c r="N510" i="2" s="1"/>
  <c r="O510" i="2" s="1"/>
  <c r="I511" i="2" a="1"/>
  <c r="I511" i="2" s="1"/>
  <c r="J511" i="2" s="1" a="1"/>
  <c r="J511" i="2" s="1"/>
  <c r="K511" i="2" a="1"/>
  <c r="K511" i="2" s="1"/>
  <c r="L511" i="2" s="1" a="1"/>
  <c r="L511" i="2" s="1"/>
  <c r="M511" i="2" a="1"/>
  <c r="M511" i="2" s="1"/>
  <c r="N511" i="2" a="1"/>
  <c r="N511" i="2" s="1"/>
  <c r="O511" i="2" s="1"/>
  <c r="I512" i="2" a="1"/>
  <c r="I512" i="2" s="1"/>
  <c r="J512" i="2" s="1" a="1"/>
  <c r="J512" i="2" s="1"/>
  <c r="K512" i="2" a="1"/>
  <c r="K512" i="2" s="1"/>
  <c r="L512" i="2" s="1" a="1"/>
  <c r="L512" i="2" s="1"/>
  <c r="M512" i="2" a="1"/>
  <c r="M512" i="2" s="1"/>
  <c r="N512" i="2" a="1"/>
  <c r="N512" i="2" s="1"/>
  <c r="O512" i="2" s="1"/>
  <c r="I513" i="2" a="1"/>
  <c r="I513" i="2" s="1"/>
  <c r="J513" i="2" s="1" a="1"/>
  <c r="J513" i="2" s="1"/>
  <c r="K513" i="2" a="1"/>
  <c r="K513" i="2" s="1"/>
  <c r="L513" i="2" s="1" a="1"/>
  <c r="L513" i="2" s="1"/>
  <c r="M513" i="2" a="1"/>
  <c r="M513" i="2" s="1"/>
  <c r="N513" i="2" a="1"/>
  <c r="N513" i="2" s="1"/>
  <c r="O513" i="2" s="1"/>
  <c r="I514" i="2" a="1"/>
  <c r="I514" i="2" s="1"/>
  <c r="J514" i="2" s="1" a="1"/>
  <c r="J514" i="2" s="1"/>
  <c r="K514" i="2" a="1"/>
  <c r="K514" i="2" s="1"/>
  <c r="L514" i="2" s="1" a="1"/>
  <c r="L514" i="2" s="1"/>
  <c r="M514" i="2" a="1"/>
  <c r="M514" i="2" s="1"/>
  <c r="N514" i="2" a="1"/>
  <c r="N514" i="2" s="1"/>
  <c r="O514" i="2" s="1"/>
  <c r="I515" i="2" a="1"/>
  <c r="I515" i="2" s="1"/>
  <c r="J515" i="2" s="1" a="1"/>
  <c r="J515" i="2" s="1"/>
  <c r="K515" i="2" a="1"/>
  <c r="K515" i="2" s="1"/>
  <c r="L515" i="2" s="1" a="1"/>
  <c r="L515" i="2" s="1"/>
  <c r="M515" i="2" a="1"/>
  <c r="M515" i="2" s="1"/>
  <c r="N515" i="2" a="1"/>
  <c r="N515" i="2" s="1"/>
  <c r="O515" i="2" s="1"/>
  <c r="I516" i="2" a="1"/>
  <c r="I516" i="2" s="1"/>
  <c r="J516" i="2" s="1" a="1"/>
  <c r="J516" i="2" s="1"/>
  <c r="K516" i="2" a="1"/>
  <c r="K516" i="2" s="1"/>
  <c r="L516" i="2" s="1" a="1"/>
  <c r="L516" i="2" s="1"/>
  <c r="M516" i="2" a="1"/>
  <c r="M516" i="2" s="1"/>
  <c r="N516" i="2" a="1"/>
  <c r="N516" i="2" s="1"/>
  <c r="O516" i="2" s="1"/>
  <c r="I517" i="2" a="1"/>
  <c r="I517" i="2" s="1"/>
  <c r="J517" i="2" s="1" a="1"/>
  <c r="J517" i="2" s="1"/>
  <c r="K517" i="2" a="1"/>
  <c r="K517" i="2" s="1"/>
  <c r="L517" i="2" s="1" a="1"/>
  <c r="L517" i="2" s="1"/>
  <c r="M517" i="2" a="1"/>
  <c r="M517" i="2" s="1"/>
  <c r="N517" i="2" a="1"/>
  <c r="N517" i="2" s="1"/>
  <c r="O517" i="2" s="1"/>
  <c r="I518" i="2" a="1"/>
  <c r="I518" i="2" s="1"/>
  <c r="J518" i="2" s="1" a="1"/>
  <c r="J518" i="2" s="1"/>
  <c r="K518" i="2" a="1"/>
  <c r="K518" i="2" s="1"/>
  <c r="L518" i="2" s="1" a="1"/>
  <c r="L518" i="2" s="1"/>
  <c r="M518" i="2" a="1"/>
  <c r="M518" i="2" s="1"/>
  <c r="N518" i="2" a="1"/>
  <c r="N518" i="2" s="1"/>
  <c r="O518" i="2" s="1"/>
  <c r="I519" i="2" a="1"/>
  <c r="I519" i="2" s="1"/>
  <c r="J519" i="2" s="1" a="1"/>
  <c r="J519" i="2" s="1"/>
  <c r="K519" i="2" a="1"/>
  <c r="K519" i="2" s="1"/>
  <c r="L519" i="2" s="1" a="1"/>
  <c r="L519" i="2" s="1"/>
  <c r="M519" i="2" a="1"/>
  <c r="M519" i="2" s="1"/>
  <c r="N519" i="2" a="1"/>
  <c r="N519" i="2" s="1"/>
  <c r="O519" i="2" s="1"/>
  <c r="I520" i="2" a="1"/>
  <c r="I520" i="2" s="1"/>
  <c r="J520" i="2" s="1" a="1"/>
  <c r="J520" i="2" s="1"/>
  <c r="K520" i="2" a="1"/>
  <c r="K520" i="2" s="1"/>
  <c r="L520" i="2" s="1" a="1"/>
  <c r="L520" i="2" s="1"/>
  <c r="M520" i="2" a="1"/>
  <c r="M520" i="2" s="1"/>
  <c r="N520" i="2" a="1"/>
  <c r="N520" i="2" s="1"/>
  <c r="O520" i="2" s="1"/>
  <c r="I521" i="2" a="1"/>
  <c r="I521" i="2" s="1"/>
  <c r="J521" i="2" s="1" a="1"/>
  <c r="J521" i="2" s="1"/>
  <c r="K521" i="2" a="1"/>
  <c r="K521" i="2" s="1"/>
  <c r="L521" i="2" s="1" a="1"/>
  <c r="L521" i="2" s="1"/>
  <c r="M521" i="2" a="1"/>
  <c r="M521" i="2" s="1"/>
  <c r="N521" i="2" a="1"/>
  <c r="N521" i="2" s="1"/>
  <c r="O521" i="2" s="1"/>
  <c r="I522" i="2" a="1"/>
  <c r="I522" i="2" s="1"/>
  <c r="J522" i="2" s="1" a="1"/>
  <c r="J522" i="2" s="1"/>
  <c r="K522" i="2" a="1"/>
  <c r="K522" i="2" s="1"/>
  <c r="L522" i="2" s="1" a="1"/>
  <c r="L522" i="2" s="1"/>
  <c r="M522" i="2" a="1"/>
  <c r="M522" i="2" s="1"/>
  <c r="N522" i="2" a="1"/>
  <c r="N522" i="2" s="1"/>
  <c r="O522" i="2" s="1"/>
  <c r="I523" i="2" a="1"/>
  <c r="I523" i="2" s="1"/>
  <c r="J523" i="2" s="1" a="1"/>
  <c r="J523" i="2" s="1"/>
  <c r="K523" i="2" a="1"/>
  <c r="K523" i="2" s="1"/>
  <c r="L523" i="2" s="1" a="1"/>
  <c r="L523" i="2" s="1"/>
  <c r="M523" i="2" a="1"/>
  <c r="M523" i="2" s="1"/>
  <c r="N523" i="2" a="1"/>
  <c r="N523" i="2" s="1"/>
  <c r="O523" i="2" s="1"/>
  <c r="I524" i="2" a="1"/>
  <c r="I524" i="2" s="1"/>
  <c r="J524" i="2" s="1" a="1"/>
  <c r="J524" i="2" s="1"/>
  <c r="K524" i="2" a="1"/>
  <c r="K524" i="2" s="1"/>
  <c r="L524" i="2" s="1" a="1"/>
  <c r="L524" i="2" s="1"/>
  <c r="M524" i="2" a="1"/>
  <c r="M524" i="2" s="1"/>
  <c r="N524" i="2" a="1"/>
  <c r="N524" i="2" s="1"/>
  <c r="O524" i="2" s="1"/>
  <c r="I525" i="2" a="1"/>
  <c r="I525" i="2" s="1"/>
  <c r="J525" i="2" s="1" a="1"/>
  <c r="J525" i="2" s="1"/>
  <c r="K525" i="2" a="1"/>
  <c r="K525" i="2" s="1"/>
  <c r="L525" i="2" s="1" a="1"/>
  <c r="L525" i="2" s="1"/>
  <c r="M525" i="2" a="1"/>
  <c r="M525" i="2" s="1"/>
  <c r="N525" i="2" a="1"/>
  <c r="N525" i="2" s="1"/>
  <c r="O525" i="2" s="1"/>
  <c r="I526" i="2" a="1"/>
  <c r="I526" i="2" s="1"/>
  <c r="J526" i="2" s="1" a="1"/>
  <c r="J526" i="2" s="1"/>
  <c r="K526" i="2" a="1"/>
  <c r="K526" i="2" s="1"/>
  <c r="L526" i="2" s="1" a="1"/>
  <c r="L526" i="2" s="1"/>
  <c r="M526" i="2" a="1"/>
  <c r="M526" i="2" s="1"/>
  <c r="N526" i="2" a="1"/>
  <c r="N526" i="2" s="1"/>
  <c r="O526" i="2" s="1"/>
  <c r="I527" i="2" a="1"/>
  <c r="I527" i="2" s="1"/>
  <c r="J527" i="2" s="1" a="1"/>
  <c r="J527" i="2" s="1"/>
  <c r="K527" i="2" a="1"/>
  <c r="K527" i="2" s="1"/>
  <c r="L527" i="2" s="1" a="1"/>
  <c r="L527" i="2" s="1"/>
  <c r="M527" i="2" a="1"/>
  <c r="M527" i="2" s="1"/>
  <c r="N527" i="2" a="1"/>
  <c r="N527" i="2" s="1"/>
  <c r="O527" i="2" s="1"/>
  <c r="I528" i="2" a="1"/>
  <c r="I528" i="2" s="1"/>
  <c r="J528" i="2" s="1" a="1"/>
  <c r="J528" i="2" s="1"/>
  <c r="K528" i="2" a="1"/>
  <c r="K528" i="2" s="1"/>
  <c r="L528" i="2" s="1" a="1"/>
  <c r="L528" i="2" s="1"/>
  <c r="M528" i="2" a="1"/>
  <c r="M528" i="2" s="1"/>
  <c r="N528" i="2" a="1"/>
  <c r="N528" i="2" s="1"/>
  <c r="O528" i="2" s="1"/>
  <c r="I529" i="2" a="1"/>
  <c r="I529" i="2" s="1"/>
  <c r="J529" i="2" s="1" a="1"/>
  <c r="J529" i="2" s="1"/>
  <c r="K529" i="2" a="1"/>
  <c r="K529" i="2" s="1"/>
  <c r="L529" i="2" s="1" a="1"/>
  <c r="L529" i="2" s="1"/>
  <c r="M529" i="2" a="1"/>
  <c r="M529" i="2" s="1"/>
  <c r="N529" i="2" a="1"/>
  <c r="N529" i="2" s="1"/>
  <c r="O529" i="2" s="1"/>
  <c r="I530" i="2" a="1"/>
  <c r="I530" i="2" s="1"/>
  <c r="J530" i="2" s="1" a="1"/>
  <c r="J530" i="2" s="1"/>
  <c r="K530" i="2" a="1"/>
  <c r="K530" i="2" s="1"/>
  <c r="L530" i="2" s="1" a="1"/>
  <c r="L530" i="2" s="1"/>
  <c r="M530" i="2" a="1"/>
  <c r="M530" i="2" s="1"/>
  <c r="N530" i="2" a="1"/>
  <c r="N530" i="2" s="1"/>
  <c r="O530" i="2" s="1"/>
  <c r="I531" i="2" a="1"/>
  <c r="I531" i="2" s="1"/>
  <c r="J531" i="2" s="1" a="1"/>
  <c r="J531" i="2" s="1"/>
  <c r="K531" i="2" a="1"/>
  <c r="K531" i="2" s="1"/>
  <c r="L531" i="2" s="1" a="1"/>
  <c r="L531" i="2" s="1"/>
  <c r="M531" i="2" a="1"/>
  <c r="M531" i="2" s="1"/>
  <c r="N531" i="2" a="1"/>
  <c r="N531" i="2" s="1"/>
  <c r="O531" i="2" s="1"/>
  <c r="I532" i="2" a="1"/>
  <c r="I532" i="2" s="1"/>
  <c r="J532" i="2" s="1" a="1"/>
  <c r="J532" i="2" s="1"/>
  <c r="K532" i="2" a="1"/>
  <c r="K532" i="2" s="1"/>
  <c r="L532" i="2" s="1" a="1"/>
  <c r="L532" i="2" s="1"/>
  <c r="M532" i="2" a="1"/>
  <c r="M532" i="2" s="1"/>
  <c r="N532" i="2" a="1"/>
  <c r="N532" i="2" s="1"/>
  <c r="O532" i="2" s="1"/>
  <c r="I533" i="2" a="1"/>
  <c r="I533" i="2" s="1"/>
  <c r="J533" i="2" s="1" a="1"/>
  <c r="J533" i="2" s="1"/>
  <c r="K533" i="2" a="1"/>
  <c r="K533" i="2" s="1"/>
  <c r="L533" i="2" s="1" a="1"/>
  <c r="L533" i="2" s="1"/>
  <c r="M533" i="2" a="1"/>
  <c r="M533" i="2" s="1"/>
  <c r="N533" i="2" a="1"/>
  <c r="N533" i="2" s="1"/>
  <c r="O533" i="2" s="1"/>
  <c r="I534" i="2" a="1"/>
  <c r="I534" i="2" s="1"/>
  <c r="J534" i="2" s="1" a="1"/>
  <c r="J534" i="2" s="1"/>
  <c r="K534" i="2" a="1"/>
  <c r="K534" i="2" s="1"/>
  <c r="L534" i="2" s="1" a="1"/>
  <c r="L534" i="2" s="1"/>
  <c r="M534" i="2" a="1"/>
  <c r="M534" i="2" s="1"/>
  <c r="N534" i="2" a="1"/>
  <c r="N534" i="2" s="1"/>
  <c r="O534" i="2" s="1"/>
  <c r="I535" i="2" a="1"/>
  <c r="I535" i="2" s="1"/>
  <c r="J535" i="2" s="1" a="1"/>
  <c r="J535" i="2" s="1"/>
  <c r="K535" i="2" a="1"/>
  <c r="K535" i="2" s="1"/>
  <c r="L535" i="2" s="1" a="1"/>
  <c r="L535" i="2" s="1"/>
  <c r="M535" i="2" a="1"/>
  <c r="M535" i="2" s="1"/>
  <c r="N535" i="2" a="1"/>
  <c r="N535" i="2" s="1"/>
  <c r="O535" i="2" s="1"/>
  <c r="I536" i="2" a="1"/>
  <c r="I536" i="2" s="1"/>
  <c r="J536" i="2" s="1" a="1"/>
  <c r="J536" i="2" s="1"/>
  <c r="K536" i="2" a="1"/>
  <c r="K536" i="2" s="1"/>
  <c r="M536" i="2" a="1"/>
  <c r="M536" i="2" s="1"/>
  <c r="N536" i="2" a="1"/>
  <c r="N536" i="2" s="1"/>
  <c r="O536" i="2" s="1"/>
  <c r="I537" i="2" a="1"/>
  <c r="I537" i="2" s="1"/>
  <c r="J537" i="2" s="1" a="1"/>
  <c r="J537" i="2" s="1"/>
  <c r="K537" i="2" a="1"/>
  <c r="K537" i="2" s="1"/>
  <c r="L537" i="2" s="1" a="1"/>
  <c r="L537" i="2" s="1"/>
  <c r="M537" i="2" a="1"/>
  <c r="M537" i="2" s="1"/>
  <c r="N537" i="2" a="1"/>
  <c r="N537" i="2" s="1"/>
  <c r="O537" i="2" s="1"/>
  <c r="I538" i="2" a="1"/>
  <c r="I538" i="2" s="1"/>
  <c r="J538" i="2" s="1" a="1"/>
  <c r="J538" i="2" s="1"/>
  <c r="K538" i="2" a="1"/>
  <c r="K538" i="2" s="1"/>
  <c r="L538" i="2" s="1" a="1"/>
  <c r="L538" i="2" s="1"/>
  <c r="M538" i="2" a="1"/>
  <c r="M538" i="2" s="1"/>
  <c r="N538" i="2" a="1"/>
  <c r="N538" i="2" s="1"/>
  <c r="O538" i="2" s="1"/>
  <c r="I539" i="2" a="1"/>
  <c r="I539" i="2" s="1"/>
  <c r="J539" i="2" s="1" a="1"/>
  <c r="J539" i="2" s="1"/>
  <c r="K539" i="2" a="1"/>
  <c r="K539" i="2" s="1"/>
  <c r="L539" i="2" s="1" a="1"/>
  <c r="L539" i="2" s="1"/>
  <c r="M539" i="2" a="1"/>
  <c r="M539" i="2" s="1"/>
  <c r="N539" i="2" a="1"/>
  <c r="N539" i="2" s="1"/>
  <c r="O539" i="2" s="1"/>
  <c r="I540" i="2" a="1"/>
  <c r="I540" i="2" s="1"/>
  <c r="J540" i="2" s="1" a="1"/>
  <c r="J540" i="2" s="1"/>
  <c r="K540" i="2" a="1"/>
  <c r="K540" i="2" s="1"/>
  <c r="L540" i="2" s="1" a="1"/>
  <c r="L540" i="2" s="1"/>
  <c r="M540" i="2" a="1"/>
  <c r="M540" i="2" s="1"/>
  <c r="N540" i="2" a="1"/>
  <c r="N540" i="2" s="1"/>
  <c r="O540" i="2" s="1"/>
  <c r="I541" i="2" a="1"/>
  <c r="I541" i="2" s="1"/>
  <c r="J541" i="2" s="1" a="1"/>
  <c r="J541" i="2" s="1"/>
  <c r="K541" i="2" a="1"/>
  <c r="K541" i="2" s="1"/>
  <c r="L541" i="2" s="1" a="1"/>
  <c r="L541" i="2" s="1"/>
  <c r="M541" i="2" a="1"/>
  <c r="M541" i="2" s="1"/>
  <c r="N541" i="2" a="1"/>
  <c r="N541" i="2" s="1"/>
  <c r="O541" i="2" s="1"/>
  <c r="I542" i="2" a="1"/>
  <c r="I542" i="2" s="1"/>
  <c r="J542" i="2" s="1" a="1"/>
  <c r="J542" i="2" s="1"/>
  <c r="K542" i="2" a="1"/>
  <c r="K542" i="2" s="1"/>
  <c r="L542" i="2" s="1" a="1"/>
  <c r="L542" i="2" s="1"/>
  <c r="M542" i="2" a="1"/>
  <c r="M542" i="2" s="1"/>
  <c r="N542" i="2" a="1"/>
  <c r="N542" i="2" s="1"/>
  <c r="O542" i="2" s="1"/>
  <c r="I543" i="2" a="1"/>
  <c r="I543" i="2" s="1"/>
  <c r="J543" i="2" s="1" a="1"/>
  <c r="J543" i="2" s="1"/>
  <c r="K543" i="2" a="1"/>
  <c r="K543" i="2" s="1"/>
  <c r="L543" i="2" s="1" a="1"/>
  <c r="L543" i="2" s="1"/>
  <c r="M543" i="2" a="1"/>
  <c r="M543" i="2" s="1"/>
  <c r="N543" i="2" a="1"/>
  <c r="N543" i="2" s="1"/>
  <c r="O543" i="2" s="1"/>
  <c r="I544" i="2" a="1"/>
  <c r="I544" i="2" s="1"/>
  <c r="J544" i="2" s="1" a="1"/>
  <c r="J544" i="2" s="1"/>
  <c r="K544" i="2" a="1"/>
  <c r="K544" i="2" s="1"/>
  <c r="L544" i="2" s="1" a="1"/>
  <c r="L544" i="2" s="1"/>
  <c r="M544" i="2" a="1"/>
  <c r="M544" i="2" s="1"/>
  <c r="N544" i="2" a="1"/>
  <c r="N544" i="2" s="1"/>
  <c r="O544" i="2" s="1"/>
  <c r="I545" i="2" a="1"/>
  <c r="I545" i="2" s="1"/>
  <c r="J545" i="2" s="1" a="1"/>
  <c r="J545" i="2" s="1"/>
  <c r="K545" i="2" a="1"/>
  <c r="K545" i="2" s="1"/>
  <c r="L545" i="2" s="1" a="1"/>
  <c r="L545" i="2" s="1"/>
  <c r="M545" i="2" a="1"/>
  <c r="M545" i="2" s="1"/>
  <c r="N545" i="2" a="1"/>
  <c r="N545" i="2" s="1"/>
  <c r="O545" i="2" s="1"/>
  <c r="I546" i="2" a="1"/>
  <c r="I546" i="2" s="1"/>
  <c r="J546" i="2" s="1" a="1"/>
  <c r="J546" i="2" s="1"/>
  <c r="K546" i="2" a="1"/>
  <c r="K546" i="2" s="1"/>
  <c r="L546" i="2" s="1" a="1"/>
  <c r="L546" i="2" s="1"/>
  <c r="M546" i="2" a="1"/>
  <c r="M546" i="2" s="1"/>
  <c r="N546" i="2" a="1"/>
  <c r="N546" i="2" s="1"/>
  <c r="O546" i="2" s="1"/>
  <c r="I547" i="2" a="1"/>
  <c r="I547" i="2" s="1"/>
  <c r="J547" i="2" s="1" a="1"/>
  <c r="J547" i="2" s="1"/>
  <c r="K547" i="2" a="1"/>
  <c r="K547" i="2" s="1"/>
  <c r="M547" i="2" a="1"/>
  <c r="M547" i="2" s="1"/>
  <c r="N547" i="2" a="1"/>
  <c r="N547" i="2" s="1"/>
  <c r="O547" i="2" s="1"/>
  <c r="I548" i="2" a="1"/>
  <c r="I548" i="2" s="1"/>
  <c r="J548" i="2" s="1" a="1"/>
  <c r="J548" i="2" s="1"/>
  <c r="K548" i="2" a="1"/>
  <c r="K548" i="2" s="1"/>
  <c r="L548" i="2" s="1" a="1"/>
  <c r="L548" i="2" s="1"/>
  <c r="M548" i="2" a="1"/>
  <c r="M548" i="2" s="1"/>
  <c r="N548" i="2" a="1"/>
  <c r="N548" i="2" s="1"/>
  <c r="O548" i="2" s="1"/>
  <c r="I549" i="2" a="1"/>
  <c r="I549" i="2" s="1"/>
  <c r="J549" i="2" s="1" a="1"/>
  <c r="J549" i="2" s="1"/>
  <c r="K549" i="2" a="1"/>
  <c r="K549" i="2" s="1"/>
  <c r="L549" i="2" s="1" a="1"/>
  <c r="L549" i="2" s="1"/>
  <c r="M549" i="2" a="1"/>
  <c r="M549" i="2" s="1"/>
  <c r="N549" i="2" a="1"/>
  <c r="N549" i="2" s="1"/>
  <c r="O549" i="2" s="1"/>
  <c r="I550" i="2" a="1"/>
  <c r="I550" i="2" s="1"/>
  <c r="J550" i="2" s="1" a="1"/>
  <c r="J550" i="2" s="1"/>
  <c r="K550" i="2" a="1"/>
  <c r="K550" i="2" s="1"/>
  <c r="L550" i="2" s="1" a="1"/>
  <c r="L550" i="2" s="1"/>
  <c r="M550" i="2" a="1"/>
  <c r="M550" i="2" s="1"/>
  <c r="N550" i="2" a="1"/>
  <c r="N550" i="2" s="1"/>
  <c r="O550" i="2" s="1"/>
  <c r="I551" i="2" a="1"/>
  <c r="I551" i="2" s="1"/>
  <c r="J551" i="2" s="1" a="1"/>
  <c r="J551" i="2" s="1"/>
  <c r="K551" i="2" a="1"/>
  <c r="K551" i="2" s="1"/>
  <c r="L551" i="2" s="1" a="1"/>
  <c r="L551" i="2" s="1"/>
  <c r="M551" i="2" a="1"/>
  <c r="M551" i="2" s="1"/>
  <c r="N551" i="2" a="1"/>
  <c r="N551" i="2" s="1"/>
  <c r="O551" i="2" s="1"/>
  <c r="I552" i="2" a="1"/>
  <c r="I552" i="2" s="1"/>
  <c r="J552" i="2" s="1" a="1"/>
  <c r="J552" i="2" s="1"/>
  <c r="K552" i="2" a="1"/>
  <c r="K552" i="2" s="1"/>
  <c r="L552" i="2" s="1" a="1"/>
  <c r="L552" i="2" s="1"/>
  <c r="M552" i="2" a="1"/>
  <c r="M552" i="2" s="1"/>
  <c r="N552" i="2" a="1"/>
  <c r="N552" i="2" s="1"/>
  <c r="O552" i="2" s="1"/>
  <c r="I553" i="2" a="1"/>
  <c r="I553" i="2" s="1"/>
  <c r="J553" i="2" s="1" a="1"/>
  <c r="J553" i="2" s="1"/>
  <c r="K553" i="2" a="1"/>
  <c r="K553" i="2" s="1"/>
  <c r="L553" i="2" s="1" a="1"/>
  <c r="L553" i="2" s="1"/>
  <c r="M553" i="2" a="1"/>
  <c r="M553" i="2" s="1"/>
  <c r="N553" i="2" a="1"/>
  <c r="N553" i="2" s="1"/>
  <c r="O553" i="2" s="1"/>
  <c r="I554" i="2" a="1"/>
  <c r="I554" i="2" s="1"/>
  <c r="J554" i="2" s="1" a="1"/>
  <c r="J554" i="2" s="1"/>
  <c r="K554" i="2" a="1"/>
  <c r="K554" i="2" s="1"/>
  <c r="L554" i="2" s="1" a="1"/>
  <c r="L554" i="2" s="1"/>
  <c r="M554" i="2" a="1"/>
  <c r="M554" i="2" s="1"/>
  <c r="N554" i="2" a="1"/>
  <c r="N554" i="2" s="1"/>
  <c r="O554" i="2" s="1"/>
  <c r="I555" i="2" a="1"/>
  <c r="I555" i="2" s="1"/>
  <c r="J555" i="2" s="1" a="1"/>
  <c r="J555" i="2" s="1"/>
  <c r="K555" i="2" a="1"/>
  <c r="K555" i="2" s="1"/>
  <c r="L555" i="2" s="1" a="1"/>
  <c r="L555" i="2" s="1"/>
  <c r="M555" i="2" a="1"/>
  <c r="M555" i="2" s="1"/>
  <c r="N555" i="2" a="1"/>
  <c r="N555" i="2" s="1"/>
  <c r="O555" i="2" s="1"/>
  <c r="I556" i="2" a="1"/>
  <c r="I556" i="2" s="1"/>
  <c r="J556" i="2" s="1" a="1"/>
  <c r="J556" i="2" s="1"/>
  <c r="K556" i="2" a="1"/>
  <c r="K556" i="2" s="1"/>
  <c r="L556" i="2" s="1" a="1"/>
  <c r="L556" i="2" s="1"/>
  <c r="M556" i="2" a="1"/>
  <c r="M556" i="2" s="1"/>
  <c r="N556" i="2" a="1"/>
  <c r="N556" i="2" s="1"/>
  <c r="O556" i="2" s="1"/>
  <c r="I557" i="2" a="1"/>
  <c r="I557" i="2" s="1"/>
  <c r="J557" i="2" s="1" a="1"/>
  <c r="J557" i="2" s="1"/>
  <c r="K557" i="2" a="1"/>
  <c r="K557" i="2" s="1"/>
  <c r="L557" i="2" s="1" a="1"/>
  <c r="L557" i="2" s="1"/>
  <c r="M557" i="2" a="1"/>
  <c r="M557" i="2" s="1"/>
  <c r="N557" i="2" a="1"/>
  <c r="N557" i="2" s="1"/>
  <c r="O557" i="2" s="1"/>
  <c r="I558" i="2" a="1"/>
  <c r="I558" i="2" s="1"/>
  <c r="J558" i="2" s="1" a="1"/>
  <c r="J558" i="2" s="1"/>
  <c r="K558" i="2" a="1"/>
  <c r="K558" i="2" s="1"/>
  <c r="M558" i="2" a="1"/>
  <c r="M558" i="2" s="1"/>
  <c r="N558" i="2" a="1"/>
  <c r="N558" i="2" s="1"/>
  <c r="O558" i="2" s="1"/>
  <c r="I559" i="2" a="1"/>
  <c r="I559" i="2" s="1"/>
  <c r="J559" i="2" s="1" a="1"/>
  <c r="J559" i="2" s="1"/>
  <c r="K559" i="2" a="1"/>
  <c r="K559" i="2" s="1"/>
  <c r="L559" i="2" s="1" a="1"/>
  <c r="L559" i="2" s="1"/>
  <c r="M559" i="2" a="1"/>
  <c r="M559" i="2" s="1"/>
  <c r="N559" i="2" a="1"/>
  <c r="N559" i="2" s="1"/>
  <c r="O559" i="2" s="1"/>
  <c r="I560" i="2" a="1"/>
  <c r="I560" i="2" s="1"/>
  <c r="J560" i="2" s="1" a="1"/>
  <c r="J560" i="2" s="1"/>
  <c r="K560" i="2" a="1"/>
  <c r="K560" i="2" s="1"/>
  <c r="L560" i="2" s="1" a="1"/>
  <c r="L560" i="2" s="1"/>
  <c r="M560" i="2" a="1"/>
  <c r="M560" i="2" s="1"/>
  <c r="N560" i="2" a="1"/>
  <c r="N560" i="2" s="1"/>
  <c r="O560" i="2" s="1"/>
  <c r="I561" i="2" a="1"/>
  <c r="I561" i="2" s="1"/>
  <c r="J561" i="2" s="1" a="1"/>
  <c r="J561" i="2" s="1"/>
  <c r="K561" i="2" a="1"/>
  <c r="K561" i="2" s="1"/>
  <c r="L561" i="2" s="1" a="1"/>
  <c r="L561" i="2" s="1"/>
  <c r="M561" i="2" a="1"/>
  <c r="M561" i="2" s="1"/>
  <c r="N561" i="2" a="1"/>
  <c r="N561" i="2" s="1"/>
  <c r="O561" i="2" s="1"/>
  <c r="I562" i="2" a="1"/>
  <c r="I562" i="2" s="1"/>
  <c r="J562" i="2" s="1" a="1"/>
  <c r="J562" i="2" s="1"/>
  <c r="K562" i="2" a="1"/>
  <c r="K562" i="2" s="1"/>
  <c r="L562" i="2" s="1" a="1"/>
  <c r="L562" i="2" s="1"/>
  <c r="M562" i="2" a="1"/>
  <c r="M562" i="2" s="1"/>
  <c r="N562" i="2" a="1"/>
  <c r="N562" i="2" s="1"/>
  <c r="O562" i="2" s="1"/>
  <c r="I563" i="2" a="1"/>
  <c r="I563" i="2" s="1"/>
  <c r="J563" i="2" s="1" a="1"/>
  <c r="J563" i="2" s="1"/>
  <c r="K563" i="2" a="1"/>
  <c r="K563" i="2" s="1"/>
  <c r="L563" i="2" s="1" a="1"/>
  <c r="L563" i="2" s="1"/>
  <c r="M563" i="2" a="1"/>
  <c r="M563" i="2" s="1"/>
  <c r="N563" i="2" a="1"/>
  <c r="N563" i="2" s="1"/>
  <c r="O563" i="2" s="1"/>
  <c r="I564" i="2" a="1"/>
  <c r="I564" i="2" s="1"/>
  <c r="J564" i="2" s="1" a="1"/>
  <c r="J564" i="2" s="1"/>
  <c r="K564" i="2" a="1"/>
  <c r="K564" i="2" s="1"/>
  <c r="L564" i="2" s="1" a="1"/>
  <c r="L564" i="2" s="1"/>
  <c r="M564" i="2" a="1"/>
  <c r="M564" i="2" s="1"/>
  <c r="N564" i="2" a="1"/>
  <c r="N564" i="2" s="1"/>
  <c r="O564" i="2" s="1"/>
  <c r="I565" i="2" a="1"/>
  <c r="I565" i="2" s="1"/>
  <c r="J565" i="2" s="1" a="1"/>
  <c r="J565" i="2" s="1"/>
  <c r="K565" i="2" a="1"/>
  <c r="K565" i="2" s="1"/>
  <c r="L565" i="2" s="1" a="1"/>
  <c r="L565" i="2" s="1"/>
  <c r="M565" i="2" a="1"/>
  <c r="M565" i="2" s="1"/>
  <c r="N565" i="2" a="1"/>
  <c r="N565" i="2" s="1"/>
  <c r="O565" i="2" s="1"/>
  <c r="I566" i="2" a="1"/>
  <c r="I566" i="2" s="1"/>
  <c r="J566" i="2" s="1" a="1"/>
  <c r="J566" i="2" s="1"/>
  <c r="K566" i="2" a="1"/>
  <c r="K566" i="2" s="1"/>
  <c r="L566" i="2" s="1" a="1"/>
  <c r="L566" i="2" s="1"/>
  <c r="M566" i="2" a="1"/>
  <c r="M566" i="2" s="1"/>
  <c r="N566" i="2" a="1"/>
  <c r="N566" i="2" s="1"/>
  <c r="O566" i="2" s="1"/>
  <c r="I567" i="2" a="1"/>
  <c r="I567" i="2" s="1"/>
  <c r="J567" i="2" s="1" a="1"/>
  <c r="J567" i="2" s="1"/>
  <c r="K567" i="2" a="1"/>
  <c r="K567" i="2" s="1"/>
  <c r="L567" i="2" s="1" a="1"/>
  <c r="L567" i="2" s="1"/>
  <c r="M567" i="2" a="1"/>
  <c r="M567" i="2" s="1"/>
  <c r="N567" i="2" a="1"/>
  <c r="N567" i="2" s="1"/>
  <c r="O567" i="2" s="1"/>
  <c r="I568" i="2" a="1"/>
  <c r="I568" i="2" s="1"/>
  <c r="J568" i="2" s="1" a="1"/>
  <c r="J568" i="2" s="1"/>
  <c r="K568" i="2" a="1"/>
  <c r="K568" i="2" s="1"/>
  <c r="L568" i="2" s="1" a="1"/>
  <c r="L568" i="2" s="1"/>
  <c r="M568" i="2" a="1"/>
  <c r="M568" i="2" s="1"/>
  <c r="N568" i="2" a="1"/>
  <c r="N568" i="2" s="1"/>
  <c r="O568" i="2" s="1"/>
  <c r="I569" i="2" a="1"/>
  <c r="I569" i="2" s="1"/>
  <c r="J569" i="2" s="1" a="1"/>
  <c r="J569" i="2" s="1"/>
  <c r="K569" i="2" a="1"/>
  <c r="K569" i="2" s="1"/>
  <c r="M569" i="2" a="1"/>
  <c r="M569" i="2" s="1"/>
  <c r="N569" i="2" a="1"/>
  <c r="N569" i="2" s="1"/>
  <c r="O569" i="2" s="1"/>
  <c r="I570" i="2" a="1"/>
  <c r="I570" i="2" s="1"/>
  <c r="J570" i="2" s="1" a="1"/>
  <c r="J570" i="2" s="1"/>
  <c r="K570" i="2" a="1"/>
  <c r="K570" i="2" s="1"/>
  <c r="L570" i="2" s="1" a="1"/>
  <c r="L570" i="2" s="1"/>
  <c r="M570" i="2" a="1"/>
  <c r="M570" i="2" s="1"/>
  <c r="N570" i="2" a="1"/>
  <c r="N570" i="2" s="1"/>
  <c r="O570" i="2" s="1"/>
  <c r="I571" i="2" a="1"/>
  <c r="I571" i="2" s="1"/>
  <c r="J571" i="2" s="1" a="1"/>
  <c r="J571" i="2" s="1"/>
  <c r="K571" i="2" a="1"/>
  <c r="K571" i="2" s="1"/>
  <c r="L571" i="2" s="1" a="1"/>
  <c r="L571" i="2" s="1"/>
  <c r="M571" i="2" a="1"/>
  <c r="M571" i="2" s="1"/>
  <c r="N571" i="2" a="1"/>
  <c r="N571" i="2" s="1"/>
  <c r="O571" i="2" s="1"/>
  <c r="I572" i="2" a="1"/>
  <c r="I572" i="2" s="1"/>
  <c r="J572" i="2" s="1" a="1"/>
  <c r="J572" i="2" s="1"/>
  <c r="K572" i="2" a="1"/>
  <c r="K572" i="2" s="1"/>
  <c r="L572" i="2" s="1" a="1"/>
  <c r="L572" i="2" s="1"/>
  <c r="M572" i="2" a="1"/>
  <c r="M572" i="2" s="1"/>
  <c r="N572" i="2" a="1"/>
  <c r="N572" i="2" s="1"/>
  <c r="O572" i="2" s="1"/>
  <c r="I573" i="2" a="1"/>
  <c r="I573" i="2" s="1"/>
  <c r="J573" i="2" s="1" a="1"/>
  <c r="J573" i="2" s="1"/>
  <c r="K573" i="2" a="1"/>
  <c r="K573" i="2" s="1"/>
  <c r="L573" i="2" s="1" a="1"/>
  <c r="L573" i="2" s="1"/>
  <c r="M573" i="2" a="1"/>
  <c r="M573" i="2" s="1"/>
  <c r="N573" i="2" a="1"/>
  <c r="N573" i="2" s="1"/>
  <c r="O573" i="2" s="1"/>
  <c r="I574" i="2" a="1"/>
  <c r="I574" i="2" s="1"/>
  <c r="J574" i="2" s="1" a="1"/>
  <c r="J574" i="2" s="1"/>
  <c r="K574" i="2" a="1"/>
  <c r="K574" i="2" s="1"/>
  <c r="L574" i="2" s="1" a="1"/>
  <c r="L574" i="2" s="1"/>
  <c r="M574" i="2" a="1"/>
  <c r="M574" i="2" s="1"/>
  <c r="N574" i="2" a="1"/>
  <c r="N574" i="2" s="1"/>
  <c r="O574" i="2" s="1"/>
  <c r="I575" i="2" a="1"/>
  <c r="I575" i="2" s="1"/>
  <c r="J575" i="2" s="1" a="1"/>
  <c r="J575" i="2" s="1"/>
  <c r="K575" i="2" a="1"/>
  <c r="K575" i="2" s="1"/>
  <c r="L575" i="2" s="1" a="1"/>
  <c r="L575" i="2" s="1"/>
  <c r="M575" i="2" a="1"/>
  <c r="M575" i="2" s="1"/>
  <c r="N575" i="2" a="1"/>
  <c r="N575" i="2" s="1"/>
  <c r="O575" i="2" s="1"/>
  <c r="I576" i="2" a="1"/>
  <c r="I576" i="2" s="1"/>
  <c r="J576" i="2" s="1" a="1"/>
  <c r="J576" i="2" s="1"/>
  <c r="K576" i="2" a="1"/>
  <c r="K576" i="2" s="1"/>
  <c r="L576" i="2" s="1" a="1"/>
  <c r="L576" i="2" s="1"/>
  <c r="M576" i="2" a="1"/>
  <c r="M576" i="2" s="1"/>
  <c r="N576" i="2" a="1"/>
  <c r="N576" i="2" s="1"/>
  <c r="O576" i="2" s="1"/>
  <c r="I577" i="2" a="1"/>
  <c r="I577" i="2" s="1"/>
  <c r="J577" i="2" s="1" a="1"/>
  <c r="J577" i="2" s="1"/>
  <c r="K577" i="2" a="1"/>
  <c r="K577" i="2" s="1"/>
  <c r="L577" i="2" s="1" a="1"/>
  <c r="L577" i="2" s="1"/>
  <c r="M577" i="2" a="1"/>
  <c r="M577" i="2" s="1"/>
  <c r="N577" i="2" a="1"/>
  <c r="N577" i="2" s="1"/>
  <c r="O577" i="2" s="1"/>
  <c r="I578" i="2" a="1"/>
  <c r="I578" i="2" s="1"/>
  <c r="J578" i="2" s="1" a="1"/>
  <c r="J578" i="2" s="1"/>
  <c r="K578" i="2" a="1"/>
  <c r="K578" i="2" s="1"/>
  <c r="L578" i="2" s="1" a="1"/>
  <c r="L578" i="2" s="1"/>
  <c r="M578" i="2" a="1"/>
  <c r="M578" i="2" s="1"/>
  <c r="N578" i="2" a="1"/>
  <c r="N578" i="2" s="1"/>
  <c r="O578" i="2" s="1"/>
  <c r="I579" i="2" a="1"/>
  <c r="I579" i="2" s="1"/>
  <c r="J579" i="2" s="1" a="1"/>
  <c r="J579" i="2" s="1"/>
  <c r="K579" i="2" a="1"/>
  <c r="K579" i="2" s="1"/>
  <c r="L579" i="2" s="1" a="1"/>
  <c r="L579" i="2" s="1"/>
  <c r="M579" i="2" a="1"/>
  <c r="M579" i="2" s="1"/>
  <c r="N579" i="2" a="1"/>
  <c r="N579" i="2" s="1"/>
  <c r="O579" i="2" s="1"/>
  <c r="I580" i="2" a="1"/>
  <c r="I580" i="2" s="1"/>
  <c r="J580" i="2" s="1" a="1"/>
  <c r="J580" i="2" s="1"/>
  <c r="K580" i="2" a="1"/>
  <c r="K580" i="2" s="1"/>
  <c r="M580" i="2" a="1"/>
  <c r="M580" i="2" s="1"/>
  <c r="N580" i="2" a="1"/>
  <c r="N580" i="2" s="1"/>
  <c r="O580" i="2" s="1"/>
  <c r="I581" i="2" a="1"/>
  <c r="I581" i="2" s="1"/>
  <c r="J581" i="2" s="1" a="1"/>
  <c r="J581" i="2" s="1"/>
  <c r="K581" i="2" a="1"/>
  <c r="K581" i="2" s="1"/>
  <c r="L581" i="2" s="1" a="1"/>
  <c r="L581" i="2" s="1"/>
  <c r="M581" i="2" a="1"/>
  <c r="M581" i="2" s="1"/>
  <c r="N581" i="2" a="1"/>
  <c r="N581" i="2" s="1"/>
  <c r="O581" i="2" s="1"/>
  <c r="I582" i="2" a="1"/>
  <c r="I582" i="2" s="1"/>
  <c r="J582" i="2" s="1" a="1"/>
  <c r="J582" i="2" s="1"/>
  <c r="K582" i="2" a="1"/>
  <c r="K582" i="2" s="1"/>
  <c r="L582" i="2" s="1" a="1"/>
  <c r="L582" i="2" s="1"/>
  <c r="M582" i="2" a="1"/>
  <c r="M582" i="2" s="1"/>
  <c r="N582" i="2" a="1"/>
  <c r="N582" i="2" s="1"/>
  <c r="O582" i="2" s="1"/>
  <c r="I583" i="2" a="1"/>
  <c r="I583" i="2" s="1"/>
  <c r="J583" i="2" s="1" a="1"/>
  <c r="J583" i="2" s="1"/>
  <c r="K583" i="2" a="1"/>
  <c r="K583" i="2" s="1"/>
  <c r="L583" i="2" s="1" a="1"/>
  <c r="L583" i="2" s="1"/>
  <c r="M583" i="2" a="1"/>
  <c r="M583" i="2" s="1"/>
  <c r="N583" i="2" a="1"/>
  <c r="N583" i="2" s="1"/>
  <c r="O583" i="2" s="1"/>
  <c r="I584" i="2" a="1"/>
  <c r="I584" i="2" s="1"/>
  <c r="J584" i="2" s="1" a="1"/>
  <c r="J584" i="2" s="1"/>
  <c r="K584" i="2" a="1"/>
  <c r="K584" i="2" s="1"/>
  <c r="L584" i="2" s="1" a="1"/>
  <c r="L584" i="2" s="1"/>
  <c r="M584" i="2" a="1"/>
  <c r="M584" i="2" s="1"/>
  <c r="N584" i="2" a="1"/>
  <c r="N584" i="2" s="1"/>
  <c r="O584" i="2" s="1"/>
  <c r="I585" i="2" a="1"/>
  <c r="I585" i="2" s="1"/>
  <c r="J585" i="2" s="1" a="1"/>
  <c r="J585" i="2" s="1"/>
  <c r="K585" i="2" a="1"/>
  <c r="K585" i="2" s="1"/>
  <c r="L585" i="2" s="1" a="1"/>
  <c r="L585" i="2" s="1"/>
  <c r="M585" i="2" a="1"/>
  <c r="M585" i="2" s="1"/>
  <c r="N585" i="2" a="1"/>
  <c r="N585" i="2" s="1"/>
  <c r="O585" i="2" s="1"/>
  <c r="I586" i="2" a="1"/>
  <c r="I586" i="2" s="1"/>
  <c r="J586" i="2" s="1" a="1"/>
  <c r="J586" i="2" s="1"/>
  <c r="K586" i="2" a="1"/>
  <c r="K586" i="2" s="1"/>
  <c r="L586" i="2" s="1" a="1"/>
  <c r="L586" i="2" s="1"/>
  <c r="M586" i="2" a="1"/>
  <c r="M586" i="2" s="1"/>
  <c r="N586" i="2" a="1"/>
  <c r="N586" i="2" s="1"/>
  <c r="O586" i="2" s="1"/>
  <c r="I587" i="2" a="1"/>
  <c r="I587" i="2" s="1"/>
  <c r="J587" i="2" s="1" a="1"/>
  <c r="J587" i="2" s="1"/>
  <c r="K587" i="2" a="1"/>
  <c r="K587" i="2" s="1"/>
  <c r="L587" i="2" s="1" a="1"/>
  <c r="L587" i="2" s="1"/>
  <c r="M587" i="2" a="1"/>
  <c r="M587" i="2" s="1"/>
  <c r="N587" i="2" a="1"/>
  <c r="N587" i="2" s="1"/>
  <c r="O587" i="2" s="1"/>
  <c r="I588" i="2" a="1"/>
  <c r="I588" i="2" s="1"/>
  <c r="J588" i="2" s="1" a="1"/>
  <c r="J588" i="2" s="1"/>
  <c r="K588" i="2" a="1"/>
  <c r="K588" i="2" s="1"/>
  <c r="L588" i="2" s="1" a="1"/>
  <c r="L588" i="2" s="1"/>
  <c r="M588" i="2" a="1"/>
  <c r="M588" i="2" s="1"/>
  <c r="N588" i="2" a="1"/>
  <c r="N588" i="2" s="1"/>
  <c r="O588" i="2" s="1"/>
  <c r="I589" i="2" a="1"/>
  <c r="I589" i="2" s="1"/>
  <c r="J589" i="2" s="1" a="1"/>
  <c r="J589" i="2" s="1"/>
  <c r="K589" i="2" a="1"/>
  <c r="K589" i="2" s="1"/>
  <c r="L589" i="2" s="1" a="1"/>
  <c r="L589" i="2" s="1"/>
  <c r="M589" i="2" a="1"/>
  <c r="M589" i="2" s="1"/>
  <c r="N589" i="2" a="1"/>
  <c r="N589" i="2" s="1"/>
  <c r="O589" i="2" s="1"/>
  <c r="I590" i="2" a="1"/>
  <c r="I590" i="2" s="1"/>
  <c r="J590" i="2" s="1" a="1"/>
  <c r="J590" i="2" s="1"/>
  <c r="K590" i="2" a="1"/>
  <c r="K590" i="2" s="1"/>
  <c r="L590" i="2" s="1" a="1"/>
  <c r="L590" i="2" s="1"/>
  <c r="M590" i="2" a="1"/>
  <c r="M590" i="2" s="1"/>
  <c r="N590" i="2" a="1"/>
  <c r="N590" i="2" s="1"/>
  <c r="O590" i="2" s="1"/>
  <c r="I591" i="2" a="1"/>
  <c r="I591" i="2" s="1"/>
  <c r="J591" i="2" s="1" a="1"/>
  <c r="J591" i="2" s="1"/>
  <c r="K591" i="2" a="1"/>
  <c r="K591" i="2" s="1"/>
  <c r="M591" i="2" a="1"/>
  <c r="M591" i="2" s="1"/>
  <c r="N591" i="2" a="1"/>
  <c r="N591" i="2" s="1"/>
  <c r="O591" i="2" s="1"/>
  <c r="I592" i="2" a="1"/>
  <c r="I592" i="2" s="1"/>
  <c r="J592" i="2" s="1" a="1"/>
  <c r="J592" i="2" s="1"/>
  <c r="K592" i="2" a="1"/>
  <c r="K592" i="2" s="1"/>
  <c r="L592" i="2" s="1" a="1"/>
  <c r="L592" i="2" s="1"/>
  <c r="M592" i="2" a="1"/>
  <c r="M592" i="2" s="1"/>
  <c r="N592" i="2" a="1"/>
  <c r="N592" i="2" s="1"/>
  <c r="O592" i="2" s="1"/>
  <c r="I593" i="2" a="1"/>
  <c r="I593" i="2" s="1"/>
  <c r="J593" i="2" s="1" a="1"/>
  <c r="J593" i="2" s="1"/>
  <c r="K593" i="2" a="1"/>
  <c r="K593" i="2" s="1"/>
  <c r="L593" i="2" s="1" a="1"/>
  <c r="L593" i="2" s="1"/>
  <c r="M593" i="2" a="1"/>
  <c r="M593" i="2" s="1"/>
  <c r="N593" i="2" a="1"/>
  <c r="N593" i="2" s="1"/>
  <c r="O593" i="2" s="1"/>
  <c r="I594" i="2" a="1"/>
  <c r="I594" i="2" s="1"/>
  <c r="J594" i="2" s="1" a="1"/>
  <c r="J594" i="2" s="1"/>
  <c r="K594" i="2" a="1"/>
  <c r="K594" i="2" s="1"/>
  <c r="L594" i="2" s="1" a="1"/>
  <c r="L594" i="2" s="1"/>
  <c r="M594" i="2" a="1"/>
  <c r="M594" i="2" s="1"/>
  <c r="N594" i="2" a="1"/>
  <c r="N594" i="2" s="1"/>
  <c r="O594" i="2" s="1"/>
  <c r="I595" i="2" a="1"/>
  <c r="I595" i="2" s="1"/>
  <c r="J595" i="2" s="1" a="1"/>
  <c r="J595" i="2" s="1"/>
  <c r="K595" i="2" a="1"/>
  <c r="K595" i="2" s="1"/>
  <c r="L595" i="2" s="1" a="1"/>
  <c r="L595" i="2" s="1"/>
  <c r="M595" i="2" a="1"/>
  <c r="M595" i="2" s="1"/>
  <c r="N595" i="2" a="1"/>
  <c r="N595" i="2" s="1"/>
  <c r="O595" i="2" s="1"/>
  <c r="I596" i="2" a="1"/>
  <c r="I596" i="2" s="1"/>
  <c r="J596" i="2" s="1" a="1"/>
  <c r="J596" i="2" s="1"/>
  <c r="K596" i="2" a="1"/>
  <c r="K596" i="2" s="1"/>
  <c r="L596" i="2" s="1" a="1"/>
  <c r="L596" i="2" s="1"/>
  <c r="M596" i="2" a="1"/>
  <c r="M596" i="2" s="1"/>
  <c r="N596" i="2" a="1"/>
  <c r="N596" i="2" s="1"/>
  <c r="O596" i="2" s="1"/>
  <c r="I597" i="2" a="1"/>
  <c r="I597" i="2" s="1"/>
  <c r="J597" i="2" s="1" a="1"/>
  <c r="J597" i="2" s="1"/>
  <c r="K597" i="2" a="1"/>
  <c r="K597" i="2" s="1"/>
  <c r="L597" i="2" s="1" a="1"/>
  <c r="L597" i="2" s="1"/>
  <c r="M597" i="2" a="1"/>
  <c r="M597" i="2" s="1"/>
  <c r="N597" i="2" a="1"/>
  <c r="N597" i="2" s="1"/>
  <c r="O597" i="2" s="1"/>
  <c r="I598" i="2" a="1"/>
  <c r="I598" i="2" s="1"/>
  <c r="J598" i="2" s="1" a="1"/>
  <c r="J598" i="2" s="1"/>
  <c r="K598" i="2" a="1"/>
  <c r="K598" i="2" s="1"/>
  <c r="L598" i="2" s="1" a="1"/>
  <c r="L598" i="2" s="1"/>
  <c r="M598" i="2" a="1"/>
  <c r="M598" i="2" s="1"/>
  <c r="N598" i="2" a="1"/>
  <c r="N598" i="2" s="1"/>
  <c r="O598" i="2" s="1"/>
  <c r="I599" i="2" a="1"/>
  <c r="I599" i="2" s="1"/>
  <c r="J599" i="2" s="1" a="1"/>
  <c r="J599" i="2" s="1"/>
  <c r="K599" i="2" a="1"/>
  <c r="K599" i="2" s="1"/>
  <c r="L599" i="2" s="1" a="1"/>
  <c r="L599" i="2" s="1"/>
  <c r="M599" i="2" a="1"/>
  <c r="M599" i="2" s="1"/>
  <c r="N599" i="2" a="1"/>
  <c r="N599" i="2" s="1"/>
  <c r="O599" i="2" s="1"/>
  <c r="I600" i="2" a="1"/>
  <c r="I600" i="2" s="1"/>
  <c r="J600" i="2" s="1" a="1"/>
  <c r="J600" i="2" s="1"/>
  <c r="K600" i="2" a="1"/>
  <c r="K600" i="2" s="1"/>
  <c r="L600" i="2" s="1" a="1"/>
  <c r="L600" i="2" s="1"/>
  <c r="M600" i="2" a="1"/>
  <c r="M600" i="2" s="1"/>
  <c r="N600" i="2" a="1"/>
  <c r="N600" i="2" s="1"/>
  <c r="O600" i="2" s="1"/>
  <c r="I601" i="2" a="1"/>
  <c r="I601" i="2" s="1"/>
  <c r="J601" i="2" s="1" a="1"/>
  <c r="J601" i="2" s="1"/>
  <c r="K601" i="2" a="1"/>
  <c r="K601" i="2" s="1"/>
  <c r="L601" i="2" s="1" a="1"/>
  <c r="L601" i="2" s="1"/>
  <c r="M601" i="2" a="1"/>
  <c r="M601" i="2" s="1"/>
  <c r="N601" i="2" a="1"/>
  <c r="N601" i="2" s="1"/>
  <c r="O601" i="2" s="1"/>
  <c r="I602" i="2" a="1"/>
  <c r="I602" i="2" s="1"/>
  <c r="J602" i="2" s="1" a="1"/>
  <c r="J602" i="2" s="1"/>
  <c r="K602" i="2" a="1"/>
  <c r="K602" i="2" s="1"/>
  <c r="M602" i="2" a="1"/>
  <c r="M602" i="2" s="1"/>
  <c r="N602" i="2" a="1"/>
  <c r="N602" i="2" s="1"/>
  <c r="O602" i="2" s="1"/>
  <c r="I603" i="2" a="1"/>
  <c r="I603" i="2" s="1"/>
  <c r="J603" i="2" s="1" a="1"/>
  <c r="J603" i="2" s="1"/>
  <c r="K603" i="2" a="1"/>
  <c r="K603" i="2" s="1"/>
  <c r="L603" i="2" s="1" a="1"/>
  <c r="L603" i="2" s="1"/>
  <c r="M603" i="2" a="1"/>
  <c r="M603" i="2" s="1"/>
  <c r="N603" i="2" a="1"/>
  <c r="N603" i="2" s="1"/>
  <c r="O603" i="2" s="1"/>
  <c r="I604" i="2" a="1"/>
  <c r="I604" i="2" s="1"/>
  <c r="J604" i="2" s="1" a="1"/>
  <c r="J604" i="2" s="1"/>
  <c r="K604" i="2" a="1"/>
  <c r="K604" i="2" s="1"/>
  <c r="L604" i="2" s="1" a="1"/>
  <c r="L604" i="2" s="1"/>
  <c r="M604" i="2" a="1"/>
  <c r="M604" i="2" s="1"/>
  <c r="N604" i="2" a="1"/>
  <c r="N604" i="2" s="1"/>
  <c r="O604" i="2" s="1"/>
  <c r="I605" i="2" a="1"/>
  <c r="I605" i="2" s="1"/>
  <c r="J605" i="2" s="1" a="1"/>
  <c r="J605" i="2" s="1"/>
  <c r="K605" i="2" a="1"/>
  <c r="K605" i="2" s="1"/>
  <c r="L605" i="2" s="1" a="1"/>
  <c r="L605" i="2" s="1"/>
  <c r="M605" i="2" a="1"/>
  <c r="M605" i="2" s="1"/>
  <c r="N605" i="2" a="1"/>
  <c r="N605" i="2" s="1"/>
  <c r="O605" i="2" s="1"/>
  <c r="I606" i="2" a="1"/>
  <c r="I606" i="2" s="1"/>
  <c r="J606" i="2" s="1" a="1"/>
  <c r="J606" i="2" s="1"/>
  <c r="K606" i="2" a="1"/>
  <c r="K606" i="2" s="1"/>
  <c r="L606" i="2" s="1" a="1"/>
  <c r="L606" i="2" s="1"/>
  <c r="M606" i="2" a="1"/>
  <c r="M606" i="2" s="1"/>
  <c r="N606" i="2" a="1"/>
  <c r="N606" i="2" s="1"/>
  <c r="O606" i="2" s="1"/>
  <c r="I607" i="2" a="1"/>
  <c r="I607" i="2" s="1"/>
  <c r="J607" i="2" s="1" a="1"/>
  <c r="J607" i="2" s="1"/>
  <c r="K607" i="2" a="1"/>
  <c r="K607" i="2" s="1"/>
  <c r="L607" i="2" s="1" a="1"/>
  <c r="L607" i="2" s="1"/>
  <c r="M607" i="2" a="1"/>
  <c r="M607" i="2" s="1"/>
  <c r="N607" i="2" a="1"/>
  <c r="N607" i="2" s="1"/>
  <c r="O607" i="2" s="1"/>
  <c r="I608" i="2" a="1"/>
  <c r="I608" i="2" s="1"/>
  <c r="J608" i="2" s="1" a="1"/>
  <c r="J608" i="2" s="1"/>
  <c r="K608" i="2" a="1"/>
  <c r="K608" i="2" s="1"/>
  <c r="L608" i="2" s="1" a="1"/>
  <c r="L608" i="2" s="1"/>
  <c r="M608" i="2" a="1"/>
  <c r="M608" i="2" s="1"/>
  <c r="N608" i="2" a="1"/>
  <c r="N608" i="2" s="1"/>
  <c r="O608" i="2" s="1"/>
  <c r="I609" i="2" a="1"/>
  <c r="I609" i="2" s="1"/>
  <c r="J609" i="2" s="1" a="1"/>
  <c r="J609" i="2" s="1"/>
  <c r="K609" i="2" a="1"/>
  <c r="K609" i="2" s="1"/>
  <c r="L609" i="2" s="1" a="1"/>
  <c r="L609" i="2" s="1"/>
  <c r="M609" i="2" a="1"/>
  <c r="M609" i="2" s="1"/>
  <c r="N609" i="2" a="1"/>
  <c r="N609" i="2" s="1"/>
  <c r="O609" i="2" s="1"/>
  <c r="I610" i="2" a="1"/>
  <c r="I610" i="2" s="1"/>
  <c r="J610" i="2" s="1" a="1"/>
  <c r="J610" i="2" s="1"/>
  <c r="K610" i="2" a="1"/>
  <c r="K610" i="2" s="1"/>
  <c r="L610" i="2" s="1" a="1"/>
  <c r="L610" i="2" s="1"/>
  <c r="M610" i="2" a="1"/>
  <c r="M610" i="2" s="1"/>
  <c r="N610" i="2" a="1"/>
  <c r="N610" i="2" s="1"/>
  <c r="O610" i="2" s="1"/>
  <c r="I611" i="2" a="1"/>
  <c r="I611" i="2" s="1"/>
  <c r="J611" i="2" s="1" a="1"/>
  <c r="J611" i="2" s="1"/>
  <c r="K611" i="2" a="1"/>
  <c r="K611" i="2" s="1"/>
  <c r="L611" i="2" s="1" a="1"/>
  <c r="L611" i="2" s="1"/>
  <c r="M611" i="2" a="1"/>
  <c r="M611" i="2" s="1"/>
  <c r="N611" i="2" a="1"/>
  <c r="N611" i="2" s="1"/>
  <c r="O611" i="2" s="1"/>
  <c r="I612" i="2" a="1"/>
  <c r="I612" i="2" s="1"/>
  <c r="J612" i="2" s="1" a="1"/>
  <c r="J612" i="2" s="1"/>
  <c r="K612" i="2" a="1"/>
  <c r="K612" i="2" s="1"/>
  <c r="L612" i="2" s="1" a="1"/>
  <c r="L612" i="2" s="1"/>
  <c r="M612" i="2" a="1"/>
  <c r="M612" i="2" s="1"/>
  <c r="N612" i="2" a="1"/>
  <c r="N612" i="2" s="1"/>
  <c r="O612" i="2" s="1"/>
  <c r="I613" i="2" a="1"/>
  <c r="I613" i="2" s="1"/>
  <c r="J613" i="2" s="1" a="1"/>
  <c r="J613" i="2" s="1"/>
  <c r="K613" i="2" a="1"/>
  <c r="K613" i="2" s="1"/>
  <c r="M613" i="2" a="1"/>
  <c r="M613" i="2" s="1"/>
  <c r="N613" i="2" a="1"/>
  <c r="N613" i="2" s="1"/>
  <c r="O613" i="2" s="1"/>
  <c r="I614" i="2" a="1"/>
  <c r="I614" i="2" s="1"/>
  <c r="J614" i="2" s="1" a="1"/>
  <c r="J614" i="2" s="1"/>
  <c r="K614" i="2" a="1"/>
  <c r="K614" i="2" s="1"/>
  <c r="L614" i="2" s="1" a="1"/>
  <c r="L614" i="2" s="1"/>
  <c r="M614" i="2" a="1"/>
  <c r="M614" i="2" s="1"/>
  <c r="N614" i="2" a="1"/>
  <c r="N614" i="2" s="1"/>
  <c r="O614" i="2" s="1"/>
  <c r="I615" i="2" a="1"/>
  <c r="I615" i="2" s="1"/>
  <c r="J615" i="2" s="1" a="1"/>
  <c r="J615" i="2" s="1"/>
  <c r="K615" i="2" a="1"/>
  <c r="K615" i="2" s="1"/>
  <c r="L615" i="2" s="1" a="1"/>
  <c r="L615" i="2" s="1"/>
  <c r="M615" i="2" a="1"/>
  <c r="M615" i="2" s="1"/>
  <c r="N615" i="2" a="1"/>
  <c r="N615" i="2" s="1"/>
  <c r="O615" i="2" s="1"/>
  <c r="I616" i="2" a="1"/>
  <c r="I616" i="2" s="1"/>
  <c r="J616" i="2" s="1" a="1"/>
  <c r="J616" i="2" s="1"/>
  <c r="K616" i="2" a="1"/>
  <c r="K616" i="2" s="1"/>
  <c r="L616" i="2" s="1" a="1"/>
  <c r="L616" i="2" s="1"/>
  <c r="M616" i="2" a="1"/>
  <c r="M616" i="2" s="1"/>
  <c r="N616" i="2" a="1"/>
  <c r="N616" i="2" s="1"/>
  <c r="O616" i="2" s="1"/>
  <c r="I617" i="2" a="1"/>
  <c r="I617" i="2" s="1"/>
  <c r="J617" i="2" s="1" a="1"/>
  <c r="J617" i="2" s="1"/>
  <c r="K617" i="2" a="1"/>
  <c r="K617" i="2" s="1"/>
  <c r="L617" i="2" s="1" a="1"/>
  <c r="L617" i="2" s="1"/>
  <c r="M617" i="2" a="1"/>
  <c r="M617" i="2" s="1"/>
  <c r="N617" i="2" a="1"/>
  <c r="N617" i="2" s="1"/>
  <c r="O617" i="2" s="1"/>
  <c r="I618" i="2" a="1"/>
  <c r="I618" i="2" s="1"/>
  <c r="J618" i="2" s="1" a="1"/>
  <c r="J618" i="2" s="1"/>
  <c r="K618" i="2" a="1"/>
  <c r="K618" i="2" s="1"/>
  <c r="L618" i="2" s="1" a="1"/>
  <c r="L618" i="2" s="1"/>
  <c r="M618" i="2" a="1"/>
  <c r="M618" i="2" s="1"/>
  <c r="N618" i="2" a="1"/>
  <c r="N618" i="2" s="1"/>
  <c r="O618" i="2" s="1"/>
  <c r="I619" i="2" a="1"/>
  <c r="I619" i="2" s="1"/>
  <c r="J619" i="2" s="1" a="1"/>
  <c r="J619" i="2" s="1"/>
  <c r="K619" i="2" a="1"/>
  <c r="K619" i="2" s="1"/>
  <c r="L619" i="2" s="1" a="1"/>
  <c r="L619" i="2" s="1"/>
  <c r="M619" i="2" a="1"/>
  <c r="M619" i="2" s="1"/>
  <c r="N619" i="2" a="1"/>
  <c r="N619" i="2" s="1"/>
  <c r="O619" i="2" s="1"/>
  <c r="I620" i="2" a="1"/>
  <c r="I620" i="2" s="1"/>
  <c r="J620" i="2" s="1" a="1"/>
  <c r="J620" i="2" s="1"/>
  <c r="K620" i="2" a="1"/>
  <c r="K620" i="2" s="1"/>
  <c r="L620" i="2" s="1" a="1"/>
  <c r="L620" i="2" s="1"/>
  <c r="M620" i="2" a="1"/>
  <c r="M620" i="2" s="1"/>
  <c r="N620" i="2" a="1"/>
  <c r="N620" i="2" s="1"/>
  <c r="O620" i="2" s="1"/>
  <c r="I621" i="2" a="1"/>
  <c r="I621" i="2" s="1"/>
  <c r="J621" i="2" s="1" a="1"/>
  <c r="J621" i="2" s="1"/>
  <c r="K621" i="2" a="1"/>
  <c r="K621" i="2" s="1"/>
  <c r="L621" i="2" s="1" a="1"/>
  <c r="L621" i="2" s="1"/>
  <c r="M621" i="2" a="1"/>
  <c r="M621" i="2" s="1"/>
  <c r="N621" i="2" a="1"/>
  <c r="N621" i="2" s="1"/>
  <c r="O621" i="2" s="1"/>
  <c r="I622" i="2" a="1"/>
  <c r="I622" i="2" s="1"/>
  <c r="J622" i="2" s="1" a="1"/>
  <c r="J622" i="2" s="1"/>
  <c r="K622" i="2" a="1"/>
  <c r="K622" i="2" s="1"/>
  <c r="L622" i="2" s="1" a="1"/>
  <c r="L622" i="2" s="1"/>
  <c r="M622" i="2" a="1"/>
  <c r="M622" i="2" s="1"/>
  <c r="N622" i="2" a="1"/>
  <c r="N622" i="2" s="1"/>
  <c r="O622" i="2" s="1"/>
  <c r="I623" i="2" a="1"/>
  <c r="I623" i="2" s="1"/>
  <c r="J623" i="2" s="1" a="1"/>
  <c r="J623" i="2" s="1"/>
  <c r="K623" i="2" a="1"/>
  <c r="K623" i="2" s="1"/>
  <c r="L623" i="2" s="1" a="1"/>
  <c r="L623" i="2" s="1"/>
  <c r="M623" i="2" a="1"/>
  <c r="M623" i="2" s="1"/>
  <c r="N623" i="2" a="1"/>
  <c r="N623" i="2" s="1"/>
  <c r="O623" i="2" s="1"/>
  <c r="I624" i="2" a="1"/>
  <c r="I624" i="2" s="1"/>
  <c r="J624" i="2" s="1" a="1"/>
  <c r="J624" i="2" s="1"/>
  <c r="K624" i="2" a="1"/>
  <c r="K624" i="2" s="1"/>
  <c r="L624" i="2" s="1" a="1"/>
  <c r="L624" i="2" s="1"/>
  <c r="M624" i="2" a="1"/>
  <c r="M624" i="2" s="1"/>
  <c r="N624" i="2" a="1"/>
  <c r="N624" i="2" s="1"/>
  <c r="O624" i="2" s="1"/>
  <c r="I625" i="2" a="1"/>
  <c r="I625" i="2" s="1"/>
  <c r="J625" i="2" s="1" a="1"/>
  <c r="J625" i="2" s="1"/>
  <c r="K625" i="2" a="1"/>
  <c r="K625" i="2" s="1"/>
  <c r="L625" i="2" s="1" a="1"/>
  <c r="L625" i="2" s="1"/>
  <c r="M625" i="2" a="1"/>
  <c r="M625" i="2" s="1"/>
  <c r="N625" i="2" a="1"/>
  <c r="N625" i="2" s="1"/>
  <c r="O625" i="2" s="1"/>
  <c r="I626" i="2" a="1"/>
  <c r="I626" i="2" s="1"/>
  <c r="J626" i="2" s="1" a="1"/>
  <c r="J626" i="2" s="1"/>
  <c r="K626" i="2" a="1"/>
  <c r="K626" i="2" s="1"/>
  <c r="L626" i="2" s="1" a="1"/>
  <c r="L626" i="2" s="1"/>
  <c r="M626" i="2" a="1"/>
  <c r="M626" i="2" s="1"/>
  <c r="N626" i="2" a="1"/>
  <c r="N626" i="2" s="1"/>
  <c r="O626" i="2" s="1"/>
  <c r="I627" i="2" a="1"/>
  <c r="I627" i="2" s="1"/>
  <c r="J627" i="2" s="1" a="1"/>
  <c r="J627" i="2" s="1"/>
  <c r="K627" i="2" a="1"/>
  <c r="K627" i="2" s="1"/>
  <c r="L627" i="2" s="1" a="1"/>
  <c r="L627" i="2" s="1"/>
  <c r="M627" i="2" a="1"/>
  <c r="M627" i="2" s="1"/>
  <c r="N627" i="2" a="1"/>
  <c r="N627" i="2" s="1"/>
  <c r="O627" i="2" s="1"/>
  <c r="I628" i="2" a="1"/>
  <c r="I628" i="2" s="1"/>
  <c r="J628" i="2" s="1" a="1"/>
  <c r="J628" i="2" s="1"/>
  <c r="K628" i="2" a="1"/>
  <c r="K628" i="2" s="1"/>
  <c r="L628" i="2" s="1" a="1"/>
  <c r="L628" i="2" s="1"/>
  <c r="M628" i="2" a="1"/>
  <c r="M628" i="2" s="1"/>
  <c r="N628" i="2" a="1"/>
  <c r="N628" i="2" s="1"/>
  <c r="O628" i="2" s="1"/>
  <c r="I629" i="2" a="1"/>
  <c r="I629" i="2" s="1"/>
  <c r="J629" i="2" s="1" a="1"/>
  <c r="J629" i="2" s="1"/>
  <c r="K629" i="2" a="1"/>
  <c r="K629" i="2" s="1"/>
  <c r="L629" i="2" s="1" a="1"/>
  <c r="L629" i="2" s="1"/>
  <c r="M629" i="2" a="1"/>
  <c r="M629" i="2" s="1"/>
  <c r="N629" i="2" a="1"/>
  <c r="N629" i="2" s="1"/>
  <c r="O629" i="2" s="1"/>
  <c r="I630" i="2" a="1"/>
  <c r="I630" i="2" s="1"/>
  <c r="J630" i="2" s="1" a="1"/>
  <c r="J630" i="2" s="1"/>
  <c r="K630" i="2" a="1"/>
  <c r="K630" i="2" s="1"/>
  <c r="L630" i="2" s="1" a="1"/>
  <c r="L630" i="2" s="1"/>
  <c r="M630" i="2" a="1"/>
  <c r="M630" i="2" s="1"/>
  <c r="N630" i="2" a="1"/>
  <c r="N630" i="2" s="1"/>
  <c r="O630" i="2" s="1"/>
  <c r="I631" i="2" a="1"/>
  <c r="I631" i="2" s="1"/>
  <c r="J631" i="2" s="1" a="1"/>
  <c r="J631" i="2" s="1"/>
  <c r="K631" i="2" a="1"/>
  <c r="K631" i="2" s="1"/>
  <c r="L631" i="2" s="1" a="1"/>
  <c r="L631" i="2" s="1"/>
  <c r="M631" i="2" a="1"/>
  <c r="M631" i="2" s="1"/>
  <c r="N631" i="2" a="1"/>
  <c r="N631" i="2" s="1"/>
  <c r="O631" i="2" s="1"/>
  <c r="I632" i="2" a="1"/>
  <c r="I632" i="2" s="1"/>
  <c r="J632" i="2" s="1" a="1"/>
  <c r="J632" i="2" s="1"/>
  <c r="K632" i="2" a="1"/>
  <c r="K632" i="2" s="1"/>
  <c r="L632" i="2" s="1" a="1"/>
  <c r="L632" i="2" s="1"/>
  <c r="M632" i="2" a="1"/>
  <c r="M632" i="2" s="1"/>
  <c r="N632" i="2" a="1"/>
  <c r="N632" i="2" s="1"/>
  <c r="O632" i="2" s="1"/>
  <c r="I633" i="2" a="1"/>
  <c r="I633" i="2" s="1"/>
  <c r="J633" i="2" s="1" a="1"/>
  <c r="J633" i="2" s="1"/>
  <c r="K633" i="2" a="1"/>
  <c r="K633" i="2" s="1"/>
  <c r="L633" i="2" s="1" a="1"/>
  <c r="L633" i="2" s="1"/>
  <c r="M633" i="2" a="1"/>
  <c r="M633" i="2" s="1"/>
  <c r="N633" i="2" a="1"/>
  <c r="N633" i="2" s="1"/>
  <c r="O633" i="2" s="1"/>
  <c r="I634" i="2" a="1"/>
  <c r="I634" i="2" s="1"/>
  <c r="J634" i="2" s="1" a="1"/>
  <c r="J634" i="2" s="1"/>
  <c r="K634" i="2" a="1"/>
  <c r="K634" i="2" s="1"/>
  <c r="L634" i="2" s="1" a="1"/>
  <c r="L634" i="2" s="1"/>
  <c r="M634" i="2" a="1"/>
  <c r="M634" i="2" s="1"/>
  <c r="N634" i="2" a="1"/>
  <c r="N634" i="2" s="1"/>
  <c r="O634" i="2" s="1"/>
  <c r="I635" i="2" a="1"/>
  <c r="I635" i="2" s="1"/>
  <c r="J635" i="2" s="1" a="1"/>
  <c r="J635" i="2" s="1"/>
  <c r="K635" i="2" a="1"/>
  <c r="K635" i="2" s="1"/>
  <c r="L635" i="2" s="1" a="1"/>
  <c r="L635" i="2" s="1"/>
  <c r="M635" i="2" a="1"/>
  <c r="M635" i="2" s="1"/>
  <c r="N635" i="2" a="1"/>
  <c r="N635" i="2" s="1"/>
  <c r="O635" i="2" s="1"/>
  <c r="I636" i="2" a="1"/>
  <c r="I636" i="2" s="1"/>
  <c r="J636" i="2" s="1" a="1"/>
  <c r="J636" i="2" s="1"/>
  <c r="K636" i="2" a="1"/>
  <c r="K636" i="2" s="1"/>
  <c r="M636" i="2" a="1"/>
  <c r="M636" i="2" s="1"/>
  <c r="N636" i="2" a="1"/>
  <c r="N636" i="2" s="1"/>
  <c r="O636" i="2" s="1"/>
  <c r="I637" i="2" a="1"/>
  <c r="I637" i="2" s="1"/>
  <c r="J637" i="2" s="1" a="1"/>
  <c r="J637" i="2" s="1"/>
  <c r="K637" i="2" a="1"/>
  <c r="K637" i="2" s="1"/>
  <c r="L637" i="2" s="1" a="1"/>
  <c r="L637" i="2" s="1"/>
  <c r="M637" i="2" a="1"/>
  <c r="M637" i="2" s="1"/>
  <c r="N637" i="2" a="1"/>
  <c r="N637" i="2" s="1"/>
  <c r="O637" i="2" s="1"/>
  <c r="I638" i="2" a="1"/>
  <c r="I638" i="2" s="1"/>
  <c r="J638" i="2" s="1" a="1"/>
  <c r="J638" i="2" s="1"/>
  <c r="K638" i="2" a="1"/>
  <c r="K638" i="2" s="1"/>
  <c r="L638" i="2" s="1" a="1"/>
  <c r="L638" i="2" s="1"/>
  <c r="M638" i="2" a="1"/>
  <c r="M638" i="2" s="1"/>
  <c r="N638" i="2" a="1"/>
  <c r="N638" i="2" s="1"/>
  <c r="O638" i="2" s="1"/>
  <c r="I639" i="2" a="1"/>
  <c r="I639" i="2" s="1"/>
  <c r="J639" i="2" s="1" a="1"/>
  <c r="J639" i="2" s="1"/>
  <c r="K639" i="2" a="1"/>
  <c r="K639" i="2" s="1"/>
  <c r="L639" i="2" s="1" a="1"/>
  <c r="L639" i="2" s="1"/>
  <c r="M639" i="2" a="1"/>
  <c r="M639" i="2" s="1"/>
  <c r="N639" i="2" a="1"/>
  <c r="N639" i="2" s="1"/>
  <c r="O639" i="2" s="1"/>
  <c r="I640" i="2" a="1"/>
  <c r="I640" i="2" s="1"/>
  <c r="J640" i="2" s="1" a="1"/>
  <c r="J640" i="2" s="1"/>
  <c r="K640" i="2" a="1"/>
  <c r="K640" i="2" s="1"/>
  <c r="L640" i="2" s="1" a="1"/>
  <c r="L640" i="2" s="1"/>
  <c r="M640" i="2" a="1"/>
  <c r="M640" i="2" s="1"/>
  <c r="N640" i="2" a="1"/>
  <c r="N640" i="2" s="1"/>
  <c r="O640" i="2" s="1"/>
  <c r="I641" i="2" a="1"/>
  <c r="I641" i="2" s="1"/>
  <c r="J641" i="2" s="1" a="1"/>
  <c r="J641" i="2" s="1"/>
  <c r="K641" i="2" a="1"/>
  <c r="K641" i="2" s="1"/>
  <c r="L641" i="2" s="1" a="1"/>
  <c r="L641" i="2" s="1"/>
  <c r="M641" i="2" a="1"/>
  <c r="M641" i="2" s="1"/>
  <c r="N641" i="2" a="1"/>
  <c r="N641" i="2" s="1"/>
  <c r="O641" i="2" s="1"/>
  <c r="I642" i="2" a="1"/>
  <c r="I642" i="2" s="1"/>
  <c r="J642" i="2" s="1" a="1"/>
  <c r="J642" i="2" s="1"/>
  <c r="K642" i="2" a="1"/>
  <c r="K642" i="2" s="1"/>
  <c r="L642" i="2" s="1" a="1"/>
  <c r="L642" i="2" s="1"/>
  <c r="M642" i="2" a="1"/>
  <c r="M642" i="2" s="1"/>
  <c r="N642" i="2" a="1"/>
  <c r="N642" i="2" s="1"/>
  <c r="O642" i="2" s="1"/>
  <c r="I643" i="2" a="1"/>
  <c r="I643" i="2" s="1"/>
  <c r="J643" i="2" s="1" a="1"/>
  <c r="J643" i="2" s="1"/>
  <c r="K643" i="2" a="1"/>
  <c r="K643" i="2" s="1"/>
  <c r="L643" i="2" s="1" a="1"/>
  <c r="L643" i="2" s="1"/>
  <c r="M643" i="2" a="1"/>
  <c r="M643" i="2" s="1"/>
  <c r="N643" i="2" a="1"/>
  <c r="N643" i="2" s="1"/>
  <c r="O643" i="2" s="1"/>
  <c r="I644" i="2" a="1"/>
  <c r="I644" i="2" s="1"/>
  <c r="J644" i="2" s="1" a="1"/>
  <c r="J644" i="2" s="1"/>
  <c r="K644" i="2" a="1"/>
  <c r="K644" i="2" s="1"/>
  <c r="L644" i="2" s="1" a="1"/>
  <c r="L644" i="2" s="1"/>
  <c r="M644" i="2" a="1"/>
  <c r="M644" i="2" s="1"/>
  <c r="N644" i="2" a="1"/>
  <c r="N644" i="2" s="1"/>
  <c r="O644" i="2" s="1"/>
  <c r="I645" i="2" a="1"/>
  <c r="I645" i="2" s="1"/>
  <c r="J645" i="2" s="1" a="1"/>
  <c r="J645" i="2" s="1"/>
  <c r="K645" i="2" a="1"/>
  <c r="K645" i="2" s="1"/>
  <c r="L645" i="2" s="1" a="1"/>
  <c r="L645" i="2" s="1"/>
  <c r="M645" i="2" a="1"/>
  <c r="M645" i="2" s="1"/>
  <c r="N645" i="2" a="1"/>
  <c r="N645" i="2" s="1"/>
  <c r="O645" i="2" s="1"/>
  <c r="I646" i="2" a="1"/>
  <c r="I646" i="2" s="1"/>
  <c r="J646" i="2" s="1" a="1"/>
  <c r="J646" i="2" s="1"/>
  <c r="K646" i="2" a="1"/>
  <c r="K646" i="2" s="1"/>
  <c r="L646" i="2" s="1" a="1"/>
  <c r="L646" i="2" s="1"/>
  <c r="M646" i="2" a="1"/>
  <c r="M646" i="2" s="1"/>
  <c r="N646" i="2" a="1"/>
  <c r="N646" i="2" s="1"/>
  <c r="O646" i="2" s="1"/>
  <c r="I647" i="2" a="1"/>
  <c r="I647" i="2" s="1"/>
  <c r="J647" i="2" s="1" a="1"/>
  <c r="J647" i="2" s="1"/>
  <c r="K647" i="2" a="1"/>
  <c r="K647" i="2" s="1"/>
  <c r="M647" i="2" a="1"/>
  <c r="M647" i="2" s="1"/>
  <c r="N647" i="2" a="1"/>
  <c r="N647" i="2" s="1"/>
  <c r="O647" i="2" s="1"/>
  <c r="I648" i="2" a="1"/>
  <c r="I648" i="2" s="1"/>
  <c r="J648" i="2" s="1" a="1"/>
  <c r="J648" i="2" s="1"/>
  <c r="K648" i="2" a="1"/>
  <c r="K648" i="2" s="1"/>
  <c r="L648" i="2" s="1" a="1"/>
  <c r="L648" i="2" s="1"/>
  <c r="M648" i="2" a="1"/>
  <c r="M648" i="2" s="1"/>
  <c r="N648" i="2" a="1"/>
  <c r="N648" i="2" s="1"/>
  <c r="O648" i="2" s="1"/>
  <c r="I649" i="2" a="1"/>
  <c r="I649" i="2" s="1"/>
  <c r="J649" i="2" s="1" a="1"/>
  <c r="J649" i="2" s="1"/>
  <c r="K649" i="2" a="1"/>
  <c r="K649" i="2" s="1"/>
  <c r="L649" i="2" s="1" a="1"/>
  <c r="L649" i="2" s="1"/>
  <c r="M649" i="2" a="1"/>
  <c r="M649" i="2" s="1"/>
  <c r="N649" i="2" a="1"/>
  <c r="N649" i="2" s="1"/>
  <c r="O649" i="2" s="1"/>
  <c r="I650" i="2" a="1"/>
  <c r="I650" i="2" s="1"/>
  <c r="J650" i="2" s="1" a="1"/>
  <c r="J650" i="2" s="1"/>
  <c r="K650" i="2" a="1"/>
  <c r="K650" i="2" s="1"/>
  <c r="L650" i="2" s="1" a="1"/>
  <c r="L650" i="2" s="1"/>
  <c r="M650" i="2" a="1"/>
  <c r="M650" i="2" s="1"/>
  <c r="N650" i="2" a="1"/>
  <c r="N650" i="2" s="1"/>
  <c r="O650" i="2" s="1"/>
  <c r="I651" i="2" a="1"/>
  <c r="I651" i="2" s="1"/>
  <c r="J651" i="2" s="1" a="1"/>
  <c r="J651" i="2" s="1"/>
  <c r="K651" i="2" a="1"/>
  <c r="K651" i="2" s="1"/>
  <c r="L651" i="2" s="1" a="1"/>
  <c r="L651" i="2" s="1"/>
  <c r="M651" i="2" a="1"/>
  <c r="M651" i="2" s="1"/>
  <c r="N651" i="2" a="1"/>
  <c r="N651" i="2" s="1"/>
  <c r="O651" i="2" s="1"/>
  <c r="I652" i="2" a="1"/>
  <c r="I652" i="2" s="1"/>
  <c r="J652" i="2" s="1" a="1"/>
  <c r="J652" i="2" s="1"/>
  <c r="K652" i="2" a="1"/>
  <c r="K652" i="2" s="1"/>
  <c r="L652" i="2" s="1" a="1"/>
  <c r="L652" i="2" s="1"/>
  <c r="M652" i="2" a="1"/>
  <c r="M652" i="2" s="1"/>
  <c r="N652" i="2" a="1"/>
  <c r="N652" i="2" s="1"/>
  <c r="O652" i="2" s="1"/>
  <c r="I653" i="2" a="1"/>
  <c r="I653" i="2" s="1"/>
  <c r="J653" i="2" s="1" a="1"/>
  <c r="J653" i="2" s="1"/>
  <c r="K653" i="2" a="1"/>
  <c r="K653" i="2" s="1"/>
  <c r="L653" i="2" s="1" a="1"/>
  <c r="L653" i="2" s="1"/>
  <c r="M653" i="2" a="1"/>
  <c r="M653" i="2" s="1"/>
  <c r="N653" i="2" a="1"/>
  <c r="N653" i="2" s="1"/>
  <c r="O653" i="2" s="1"/>
  <c r="I654" i="2" a="1"/>
  <c r="I654" i="2" s="1"/>
  <c r="J654" i="2" s="1" a="1"/>
  <c r="J654" i="2" s="1"/>
  <c r="K654" i="2" a="1"/>
  <c r="K654" i="2" s="1"/>
  <c r="L654" i="2" s="1" a="1"/>
  <c r="L654" i="2" s="1"/>
  <c r="M654" i="2" a="1"/>
  <c r="M654" i="2" s="1"/>
  <c r="N654" i="2" a="1"/>
  <c r="N654" i="2" s="1"/>
  <c r="O654" i="2" s="1"/>
  <c r="I655" i="2" a="1"/>
  <c r="I655" i="2" s="1"/>
  <c r="J655" i="2" s="1" a="1"/>
  <c r="J655" i="2" s="1"/>
  <c r="K655" i="2" a="1"/>
  <c r="K655" i="2" s="1"/>
  <c r="L655" i="2" s="1" a="1"/>
  <c r="L655" i="2" s="1"/>
  <c r="M655" i="2" a="1"/>
  <c r="M655" i="2" s="1"/>
  <c r="N655" i="2" a="1"/>
  <c r="N655" i="2" s="1"/>
  <c r="O655" i="2" s="1"/>
  <c r="I656" i="2" a="1"/>
  <c r="I656" i="2" s="1"/>
  <c r="J656" i="2" s="1" a="1"/>
  <c r="J656" i="2" s="1"/>
  <c r="K656" i="2" a="1"/>
  <c r="K656" i="2" s="1"/>
  <c r="L656" i="2" s="1" a="1"/>
  <c r="L656" i="2" s="1"/>
  <c r="M656" i="2" a="1"/>
  <c r="M656" i="2" s="1"/>
  <c r="N656" i="2" a="1"/>
  <c r="N656" i="2" s="1"/>
  <c r="O656" i="2" s="1"/>
  <c r="I657" i="2" a="1"/>
  <c r="I657" i="2" s="1"/>
  <c r="J657" i="2" s="1" a="1"/>
  <c r="J657" i="2" s="1"/>
  <c r="K657" i="2" a="1"/>
  <c r="K657" i="2" s="1"/>
  <c r="L657" i="2" s="1" a="1"/>
  <c r="L657" i="2" s="1"/>
  <c r="M657" i="2" a="1"/>
  <c r="M657" i="2" s="1"/>
  <c r="N657" i="2" a="1"/>
  <c r="N657" i="2" s="1"/>
  <c r="O657" i="2" s="1"/>
  <c r="I658" i="2" a="1"/>
  <c r="I658" i="2" s="1"/>
  <c r="J658" i="2" s="1" a="1"/>
  <c r="J658" i="2" s="1"/>
  <c r="K658" i="2" a="1"/>
  <c r="K658" i="2" s="1"/>
  <c r="M658" i="2" a="1"/>
  <c r="M658" i="2" s="1"/>
  <c r="N658" i="2" a="1"/>
  <c r="N658" i="2" s="1"/>
  <c r="O658" i="2" s="1"/>
  <c r="I659" i="2" a="1"/>
  <c r="I659" i="2" s="1"/>
  <c r="J659" i="2" s="1" a="1"/>
  <c r="J659" i="2" s="1"/>
  <c r="K659" i="2" a="1"/>
  <c r="K659" i="2" s="1"/>
  <c r="L659" i="2" s="1" a="1"/>
  <c r="L659" i="2" s="1"/>
  <c r="M659" i="2" a="1"/>
  <c r="M659" i="2" s="1"/>
  <c r="N659" i="2" a="1"/>
  <c r="N659" i="2" s="1"/>
  <c r="O659" i="2" s="1"/>
  <c r="I660" i="2" a="1"/>
  <c r="I660" i="2" s="1"/>
  <c r="J660" i="2" s="1" a="1"/>
  <c r="J660" i="2" s="1"/>
  <c r="K660" i="2" a="1"/>
  <c r="K660" i="2" s="1"/>
  <c r="L660" i="2" s="1" a="1"/>
  <c r="L660" i="2" s="1"/>
  <c r="M660" i="2" a="1"/>
  <c r="M660" i="2" s="1"/>
  <c r="N660" i="2" a="1"/>
  <c r="N660" i="2" s="1"/>
  <c r="O660" i="2" s="1"/>
  <c r="I661" i="2" a="1"/>
  <c r="I661" i="2" s="1"/>
  <c r="J661" i="2" s="1" a="1"/>
  <c r="J661" i="2" s="1"/>
  <c r="K661" i="2" a="1"/>
  <c r="K661" i="2" s="1"/>
  <c r="L661" i="2" s="1" a="1"/>
  <c r="L661" i="2" s="1"/>
  <c r="M661" i="2" a="1"/>
  <c r="M661" i="2" s="1"/>
  <c r="N661" i="2" a="1"/>
  <c r="N661" i="2" s="1"/>
  <c r="O661" i="2" s="1"/>
  <c r="I662" i="2" a="1"/>
  <c r="I662" i="2" s="1"/>
  <c r="J662" i="2" s="1" a="1"/>
  <c r="J662" i="2" s="1"/>
  <c r="K662" i="2" a="1"/>
  <c r="K662" i="2" s="1"/>
  <c r="L662" i="2" s="1" a="1"/>
  <c r="L662" i="2" s="1"/>
  <c r="M662" i="2" a="1"/>
  <c r="M662" i="2" s="1"/>
  <c r="N662" i="2" a="1"/>
  <c r="N662" i="2" s="1"/>
  <c r="O662" i="2" s="1"/>
  <c r="I663" i="2" a="1"/>
  <c r="I663" i="2" s="1"/>
  <c r="J663" i="2" s="1" a="1"/>
  <c r="J663" i="2" s="1"/>
  <c r="K663" i="2" a="1"/>
  <c r="K663" i="2" s="1"/>
  <c r="L663" i="2" s="1" a="1"/>
  <c r="L663" i="2" s="1"/>
  <c r="M663" i="2" a="1"/>
  <c r="M663" i="2" s="1"/>
  <c r="N663" i="2" a="1"/>
  <c r="N663" i="2" s="1"/>
  <c r="O663" i="2" s="1"/>
  <c r="I664" i="2" a="1"/>
  <c r="I664" i="2" s="1"/>
  <c r="J664" i="2" s="1" a="1"/>
  <c r="J664" i="2" s="1"/>
  <c r="K664" i="2" a="1"/>
  <c r="K664" i="2" s="1"/>
  <c r="L664" i="2" s="1" a="1"/>
  <c r="L664" i="2" s="1"/>
  <c r="M664" i="2" a="1"/>
  <c r="M664" i="2" s="1"/>
  <c r="N664" i="2" a="1"/>
  <c r="N664" i="2" s="1"/>
  <c r="O664" i="2" s="1"/>
  <c r="I665" i="2" a="1"/>
  <c r="I665" i="2" s="1"/>
  <c r="J665" i="2" s="1" a="1"/>
  <c r="J665" i="2" s="1"/>
  <c r="K665" i="2" a="1"/>
  <c r="K665" i="2" s="1"/>
  <c r="L665" i="2" s="1" a="1"/>
  <c r="L665" i="2" s="1"/>
  <c r="M665" i="2" a="1"/>
  <c r="M665" i="2" s="1"/>
  <c r="N665" i="2" a="1"/>
  <c r="N665" i="2" s="1"/>
  <c r="O665" i="2" s="1"/>
  <c r="I666" i="2" a="1"/>
  <c r="I666" i="2" s="1"/>
  <c r="J666" i="2" s="1" a="1"/>
  <c r="J666" i="2" s="1"/>
  <c r="K666" i="2" a="1"/>
  <c r="K666" i="2" s="1"/>
  <c r="L666" i="2" s="1" a="1"/>
  <c r="L666" i="2" s="1"/>
  <c r="M666" i="2" a="1"/>
  <c r="M666" i="2" s="1"/>
  <c r="N666" i="2" a="1"/>
  <c r="N666" i="2" s="1"/>
  <c r="O666" i="2" s="1"/>
  <c r="I667" i="2" a="1"/>
  <c r="I667" i="2" s="1"/>
  <c r="J667" i="2" s="1" a="1"/>
  <c r="J667" i="2" s="1"/>
  <c r="K667" i="2" a="1"/>
  <c r="K667" i="2" s="1"/>
  <c r="L667" i="2" s="1" a="1"/>
  <c r="L667" i="2" s="1"/>
  <c r="M667" i="2" a="1"/>
  <c r="M667" i="2" s="1"/>
  <c r="N667" i="2" a="1"/>
  <c r="N667" i="2" s="1"/>
  <c r="O667" i="2" s="1"/>
  <c r="I668" i="2" a="1"/>
  <c r="I668" i="2" s="1"/>
  <c r="J668" i="2" s="1" a="1"/>
  <c r="J668" i="2" s="1"/>
  <c r="K668" i="2" a="1"/>
  <c r="K668" i="2" s="1"/>
  <c r="L668" i="2" s="1" a="1"/>
  <c r="L668" i="2" s="1"/>
  <c r="M668" i="2" a="1"/>
  <c r="M668" i="2" s="1"/>
  <c r="N668" i="2" a="1"/>
  <c r="N668" i="2" s="1"/>
  <c r="O668" i="2" s="1"/>
  <c r="I669" i="2" a="1"/>
  <c r="I669" i="2" s="1"/>
  <c r="J669" i="2" s="1" a="1"/>
  <c r="J669" i="2" s="1"/>
  <c r="K669" i="2" a="1"/>
  <c r="K669" i="2" s="1"/>
  <c r="M669" i="2" a="1"/>
  <c r="M669" i="2" s="1"/>
  <c r="N669" i="2" a="1"/>
  <c r="N669" i="2" s="1"/>
  <c r="O669" i="2" s="1"/>
  <c r="I670" i="2" a="1"/>
  <c r="I670" i="2" s="1"/>
  <c r="J670" i="2" s="1" a="1"/>
  <c r="J670" i="2" s="1"/>
  <c r="K670" i="2" a="1"/>
  <c r="K670" i="2" s="1"/>
  <c r="L670" i="2" s="1" a="1"/>
  <c r="L670" i="2" s="1"/>
  <c r="M670" i="2" a="1"/>
  <c r="M670" i="2" s="1"/>
  <c r="N670" i="2" a="1"/>
  <c r="N670" i="2" s="1"/>
  <c r="O670" i="2" s="1"/>
  <c r="I671" i="2" a="1"/>
  <c r="I671" i="2" s="1"/>
  <c r="J671" i="2" s="1" a="1"/>
  <c r="J671" i="2" s="1"/>
  <c r="K671" i="2" a="1"/>
  <c r="K671" i="2" s="1"/>
  <c r="L671" i="2" s="1" a="1"/>
  <c r="L671" i="2" s="1"/>
  <c r="M671" i="2" a="1"/>
  <c r="M671" i="2" s="1"/>
  <c r="N671" i="2" a="1"/>
  <c r="N671" i="2" s="1"/>
  <c r="O671" i="2" s="1"/>
  <c r="I672" i="2" a="1"/>
  <c r="I672" i="2" s="1"/>
  <c r="J672" i="2" s="1" a="1"/>
  <c r="J672" i="2" s="1"/>
  <c r="K672" i="2" a="1"/>
  <c r="K672" i="2" s="1"/>
  <c r="L672" i="2" s="1" a="1"/>
  <c r="L672" i="2" s="1"/>
  <c r="M672" i="2" a="1"/>
  <c r="M672" i="2" s="1"/>
  <c r="N672" i="2" a="1"/>
  <c r="N672" i="2" s="1"/>
  <c r="O672" i="2" s="1"/>
  <c r="I673" i="2" a="1"/>
  <c r="I673" i="2" s="1"/>
  <c r="J673" i="2" s="1" a="1"/>
  <c r="J673" i="2" s="1"/>
  <c r="K673" i="2" a="1"/>
  <c r="K673" i="2" s="1"/>
  <c r="L673" i="2" s="1" a="1"/>
  <c r="L673" i="2" s="1"/>
  <c r="M673" i="2" a="1"/>
  <c r="M673" i="2" s="1"/>
  <c r="N673" i="2" a="1"/>
  <c r="N673" i="2" s="1"/>
  <c r="O673" i="2" s="1"/>
  <c r="I674" i="2" a="1"/>
  <c r="I674" i="2" s="1"/>
  <c r="J674" i="2" s="1" a="1"/>
  <c r="J674" i="2" s="1"/>
  <c r="K674" i="2" a="1"/>
  <c r="K674" i="2" s="1"/>
  <c r="L674" i="2" s="1" a="1"/>
  <c r="L674" i="2" s="1"/>
  <c r="M674" i="2" a="1"/>
  <c r="M674" i="2" s="1"/>
  <c r="N674" i="2" a="1"/>
  <c r="N674" i="2" s="1"/>
  <c r="O674" i="2" s="1"/>
  <c r="I675" i="2" a="1"/>
  <c r="I675" i="2" s="1"/>
  <c r="J675" i="2" s="1" a="1"/>
  <c r="J675" i="2" s="1"/>
  <c r="K675" i="2" a="1"/>
  <c r="K675" i="2" s="1"/>
  <c r="L675" i="2" s="1" a="1"/>
  <c r="L675" i="2" s="1"/>
  <c r="M675" i="2" a="1"/>
  <c r="M675" i="2" s="1"/>
  <c r="N675" i="2" a="1"/>
  <c r="N675" i="2" s="1"/>
  <c r="O675" i="2" s="1"/>
  <c r="I676" i="2" a="1"/>
  <c r="I676" i="2" s="1"/>
  <c r="J676" i="2" s="1" a="1"/>
  <c r="J676" i="2" s="1"/>
  <c r="K676" i="2" a="1"/>
  <c r="K676" i="2" s="1"/>
  <c r="L676" i="2" s="1" a="1"/>
  <c r="L676" i="2" s="1"/>
  <c r="M676" i="2" a="1"/>
  <c r="M676" i="2" s="1"/>
  <c r="N676" i="2" a="1"/>
  <c r="N676" i="2" s="1"/>
  <c r="O676" i="2" s="1"/>
  <c r="I677" i="2" a="1"/>
  <c r="I677" i="2" s="1"/>
  <c r="J677" i="2" s="1" a="1"/>
  <c r="J677" i="2" s="1"/>
  <c r="K677" i="2" a="1"/>
  <c r="K677" i="2" s="1"/>
  <c r="L677" i="2" s="1" a="1"/>
  <c r="L677" i="2" s="1"/>
  <c r="M677" i="2" a="1"/>
  <c r="M677" i="2" s="1"/>
  <c r="N677" i="2" a="1"/>
  <c r="N677" i="2" s="1"/>
  <c r="O677" i="2" s="1"/>
  <c r="I678" i="2" a="1"/>
  <c r="I678" i="2" s="1"/>
  <c r="J678" i="2" s="1" a="1"/>
  <c r="J678" i="2" s="1"/>
  <c r="K678" i="2" a="1"/>
  <c r="K678" i="2" s="1"/>
  <c r="L678" i="2" s="1" a="1"/>
  <c r="L678" i="2" s="1"/>
  <c r="M678" i="2" a="1"/>
  <c r="M678" i="2" s="1"/>
  <c r="N678" i="2" a="1"/>
  <c r="N678" i="2" s="1"/>
  <c r="O678" i="2" s="1"/>
  <c r="I679" i="2" a="1"/>
  <c r="I679" i="2" s="1"/>
  <c r="J679" i="2" s="1" a="1"/>
  <c r="J679" i="2" s="1"/>
  <c r="K679" i="2" a="1"/>
  <c r="K679" i="2" s="1"/>
  <c r="L679" i="2" s="1" a="1"/>
  <c r="L679" i="2" s="1"/>
  <c r="M679" i="2" a="1"/>
  <c r="M679" i="2" s="1"/>
  <c r="N679" i="2" a="1"/>
  <c r="N679" i="2" s="1"/>
  <c r="O679" i="2" s="1"/>
  <c r="I680" i="2" a="1"/>
  <c r="I680" i="2" s="1"/>
  <c r="J680" i="2" s="1" a="1"/>
  <c r="J680" i="2" s="1"/>
  <c r="K680" i="2" a="1"/>
  <c r="K680" i="2" s="1"/>
  <c r="M680" i="2" a="1"/>
  <c r="M680" i="2" s="1"/>
  <c r="N680" i="2" a="1"/>
  <c r="N680" i="2" s="1"/>
  <c r="O680" i="2" s="1"/>
  <c r="I681" i="2" a="1"/>
  <c r="I681" i="2" s="1"/>
  <c r="J681" i="2" s="1" a="1"/>
  <c r="J681" i="2" s="1"/>
  <c r="K681" i="2" a="1"/>
  <c r="K681" i="2" s="1"/>
  <c r="L681" i="2" s="1" a="1"/>
  <c r="L681" i="2" s="1"/>
  <c r="M681" i="2" a="1"/>
  <c r="M681" i="2" s="1"/>
  <c r="N681" i="2" a="1"/>
  <c r="N681" i="2" s="1"/>
  <c r="O681" i="2" s="1"/>
  <c r="I682" i="2" a="1"/>
  <c r="I682" i="2" s="1"/>
  <c r="J682" i="2" s="1" a="1"/>
  <c r="J682" i="2" s="1"/>
  <c r="K682" i="2" a="1"/>
  <c r="K682" i="2" s="1"/>
  <c r="L682" i="2" s="1" a="1"/>
  <c r="L682" i="2" s="1"/>
  <c r="M682" i="2" a="1"/>
  <c r="M682" i="2" s="1"/>
  <c r="N682" i="2" a="1"/>
  <c r="N682" i="2" s="1"/>
  <c r="O682" i="2" s="1"/>
  <c r="I683" i="2" a="1"/>
  <c r="I683" i="2" s="1"/>
  <c r="J683" i="2" s="1" a="1"/>
  <c r="J683" i="2" s="1"/>
  <c r="K683" i="2" a="1"/>
  <c r="K683" i="2" s="1"/>
  <c r="L683" i="2" s="1" a="1"/>
  <c r="L683" i="2" s="1"/>
  <c r="M683" i="2" a="1"/>
  <c r="M683" i="2" s="1"/>
  <c r="N683" i="2" a="1"/>
  <c r="N683" i="2" s="1"/>
  <c r="O683" i="2" s="1"/>
  <c r="I684" i="2" a="1"/>
  <c r="I684" i="2" s="1"/>
  <c r="J684" i="2" s="1" a="1"/>
  <c r="J684" i="2" s="1"/>
  <c r="K684" i="2" a="1"/>
  <c r="K684" i="2" s="1"/>
  <c r="L684" i="2" s="1" a="1"/>
  <c r="L684" i="2" s="1"/>
  <c r="M684" i="2" a="1"/>
  <c r="M684" i="2" s="1"/>
  <c r="N684" i="2" a="1"/>
  <c r="N684" i="2" s="1"/>
  <c r="O684" i="2" s="1"/>
  <c r="I685" i="2" a="1"/>
  <c r="I685" i="2" s="1"/>
  <c r="J685" i="2" s="1" a="1"/>
  <c r="J685" i="2" s="1"/>
  <c r="K685" i="2" a="1"/>
  <c r="K685" i="2" s="1"/>
  <c r="L685" i="2" s="1" a="1"/>
  <c r="L685" i="2" s="1"/>
  <c r="M685" i="2" a="1"/>
  <c r="M685" i="2" s="1"/>
  <c r="N685" i="2" a="1"/>
  <c r="N685" i="2" s="1"/>
  <c r="O685" i="2" s="1"/>
  <c r="I686" i="2" a="1"/>
  <c r="I686" i="2" s="1"/>
  <c r="J686" i="2" s="1" a="1"/>
  <c r="J686" i="2" s="1"/>
  <c r="K686" i="2" a="1"/>
  <c r="K686" i="2" s="1"/>
  <c r="L686" i="2" s="1" a="1"/>
  <c r="L686" i="2" s="1"/>
  <c r="M686" i="2" a="1"/>
  <c r="M686" i="2" s="1"/>
  <c r="N686" i="2" a="1"/>
  <c r="N686" i="2" s="1"/>
  <c r="O686" i="2" s="1"/>
  <c r="I687" i="2" a="1"/>
  <c r="I687" i="2" s="1"/>
  <c r="J687" i="2" s="1" a="1"/>
  <c r="J687" i="2" s="1"/>
  <c r="K687" i="2" a="1"/>
  <c r="K687" i="2" s="1"/>
  <c r="L687" i="2" s="1" a="1"/>
  <c r="L687" i="2" s="1"/>
  <c r="M687" i="2" a="1"/>
  <c r="M687" i="2" s="1"/>
  <c r="N687" i="2" a="1"/>
  <c r="N687" i="2" s="1"/>
  <c r="O687" i="2" s="1"/>
  <c r="I688" i="2" a="1"/>
  <c r="I688" i="2" s="1"/>
  <c r="J688" i="2" s="1" a="1"/>
  <c r="J688" i="2" s="1"/>
  <c r="K688" i="2" a="1"/>
  <c r="K688" i="2" s="1"/>
  <c r="L688" i="2" s="1" a="1"/>
  <c r="L688" i="2" s="1"/>
  <c r="M688" i="2" a="1"/>
  <c r="M688" i="2" s="1"/>
  <c r="N688" i="2" a="1"/>
  <c r="N688" i="2" s="1"/>
  <c r="O688" i="2" s="1"/>
  <c r="I689" i="2" a="1"/>
  <c r="I689" i="2" s="1"/>
  <c r="J689" i="2" s="1" a="1"/>
  <c r="J689" i="2" s="1"/>
  <c r="K689" i="2" a="1"/>
  <c r="K689" i="2" s="1"/>
  <c r="L689" i="2" s="1" a="1"/>
  <c r="L689" i="2" s="1"/>
  <c r="M689" i="2" a="1"/>
  <c r="M689" i="2" s="1"/>
  <c r="N689" i="2" a="1"/>
  <c r="N689" i="2" s="1"/>
  <c r="O689" i="2" s="1"/>
  <c r="I690" i="2" a="1"/>
  <c r="I690" i="2" s="1"/>
  <c r="J690" i="2" s="1" a="1"/>
  <c r="J690" i="2" s="1"/>
  <c r="K690" i="2" a="1"/>
  <c r="K690" i="2" s="1"/>
  <c r="L690" i="2" s="1" a="1"/>
  <c r="L690" i="2" s="1"/>
  <c r="M690" i="2" a="1"/>
  <c r="M690" i="2" s="1"/>
  <c r="N690" i="2" a="1"/>
  <c r="N690" i="2" s="1"/>
  <c r="O690" i="2" s="1"/>
  <c r="I691" i="2" a="1"/>
  <c r="I691" i="2" s="1"/>
  <c r="J691" i="2" s="1" a="1"/>
  <c r="J691" i="2" s="1"/>
  <c r="K691" i="2" a="1"/>
  <c r="K691" i="2" s="1"/>
  <c r="M691" i="2" a="1"/>
  <c r="M691" i="2" s="1"/>
  <c r="N691" i="2" a="1"/>
  <c r="N691" i="2" s="1"/>
  <c r="O691" i="2" s="1"/>
  <c r="I692" i="2" a="1"/>
  <c r="I692" i="2" s="1"/>
  <c r="J692" i="2" s="1" a="1"/>
  <c r="J692" i="2" s="1"/>
  <c r="K692" i="2" a="1"/>
  <c r="K692" i="2" s="1"/>
  <c r="L692" i="2" s="1" a="1"/>
  <c r="L692" i="2" s="1"/>
  <c r="M692" i="2" a="1"/>
  <c r="M692" i="2" s="1"/>
  <c r="N692" i="2" a="1"/>
  <c r="N692" i="2" s="1"/>
  <c r="O692" i="2" s="1"/>
  <c r="I693" i="2" a="1"/>
  <c r="I693" i="2" s="1"/>
  <c r="J693" i="2" s="1" a="1"/>
  <c r="J693" i="2" s="1"/>
  <c r="K693" i="2" a="1"/>
  <c r="K693" i="2" s="1"/>
  <c r="L693" i="2" s="1" a="1"/>
  <c r="L693" i="2" s="1"/>
  <c r="M693" i="2" a="1"/>
  <c r="M693" i="2" s="1"/>
  <c r="N693" i="2" a="1"/>
  <c r="N693" i="2" s="1"/>
  <c r="O693" i="2" s="1"/>
  <c r="I694" i="2" a="1"/>
  <c r="I694" i="2" s="1"/>
  <c r="J694" i="2" s="1" a="1"/>
  <c r="J694" i="2" s="1"/>
  <c r="K694" i="2" a="1"/>
  <c r="K694" i="2" s="1"/>
  <c r="L694" i="2" s="1" a="1"/>
  <c r="L694" i="2" s="1"/>
  <c r="M694" i="2" a="1"/>
  <c r="M694" i="2" s="1"/>
  <c r="N694" i="2" a="1"/>
  <c r="N694" i="2" s="1"/>
  <c r="O694" i="2" s="1"/>
  <c r="I695" i="2" a="1"/>
  <c r="I695" i="2" s="1"/>
  <c r="J695" i="2" s="1" a="1"/>
  <c r="J695" i="2" s="1"/>
  <c r="K695" i="2" a="1"/>
  <c r="K695" i="2" s="1"/>
  <c r="L695" i="2" s="1" a="1"/>
  <c r="L695" i="2" s="1"/>
  <c r="M695" i="2" a="1"/>
  <c r="M695" i="2" s="1"/>
  <c r="N695" i="2" a="1"/>
  <c r="N695" i="2" s="1"/>
  <c r="O695" i="2" s="1"/>
  <c r="I696" i="2" a="1"/>
  <c r="I696" i="2" s="1"/>
  <c r="J696" i="2" s="1" a="1"/>
  <c r="J696" i="2" s="1"/>
  <c r="K696" i="2" a="1"/>
  <c r="K696" i="2" s="1"/>
  <c r="L696" i="2" s="1" a="1"/>
  <c r="L696" i="2" s="1"/>
  <c r="M696" i="2" a="1"/>
  <c r="M696" i="2" s="1"/>
  <c r="N696" i="2" a="1"/>
  <c r="N696" i="2" s="1"/>
  <c r="O696" i="2" s="1"/>
  <c r="I697" i="2" a="1"/>
  <c r="I697" i="2" s="1"/>
  <c r="J697" i="2" s="1" a="1"/>
  <c r="J697" i="2" s="1"/>
  <c r="K697" i="2" a="1"/>
  <c r="K697" i="2" s="1"/>
  <c r="L697" i="2" s="1" a="1"/>
  <c r="L697" i="2" s="1"/>
  <c r="M697" i="2" a="1"/>
  <c r="M697" i="2" s="1"/>
  <c r="N697" i="2" a="1"/>
  <c r="N697" i="2" s="1"/>
  <c r="O697" i="2" s="1"/>
  <c r="I698" i="2" a="1"/>
  <c r="I698" i="2" s="1"/>
  <c r="J698" i="2" s="1" a="1"/>
  <c r="J698" i="2" s="1"/>
  <c r="K698" i="2" a="1"/>
  <c r="K698" i="2" s="1"/>
  <c r="L698" i="2" s="1" a="1"/>
  <c r="L698" i="2" s="1"/>
  <c r="M698" i="2" a="1"/>
  <c r="M698" i="2" s="1"/>
  <c r="N698" i="2" a="1"/>
  <c r="N698" i="2" s="1"/>
  <c r="O698" i="2" s="1"/>
  <c r="I699" i="2" a="1"/>
  <c r="I699" i="2" s="1"/>
  <c r="J699" i="2" s="1" a="1"/>
  <c r="J699" i="2" s="1"/>
  <c r="K699" i="2" a="1"/>
  <c r="K699" i="2" s="1"/>
  <c r="L699" i="2" s="1" a="1"/>
  <c r="L699" i="2" s="1"/>
  <c r="M699" i="2" a="1"/>
  <c r="M699" i="2" s="1"/>
  <c r="N699" i="2" a="1"/>
  <c r="N699" i="2" s="1"/>
  <c r="O699" i="2" s="1"/>
  <c r="I700" i="2" a="1"/>
  <c r="I700" i="2" s="1"/>
  <c r="J700" i="2" s="1" a="1"/>
  <c r="J700" i="2" s="1"/>
  <c r="K700" i="2" a="1"/>
  <c r="K700" i="2" s="1"/>
  <c r="L700" i="2" s="1" a="1"/>
  <c r="L700" i="2" s="1"/>
  <c r="M700" i="2" a="1"/>
  <c r="M700" i="2" s="1"/>
  <c r="N700" i="2" a="1"/>
  <c r="N700" i="2" s="1"/>
  <c r="O700" i="2" s="1"/>
  <c r="I701" i="2" a="1"/>
  <c r="I701" i="2" s="1"/>
  <c r="J701" i="2" s="1" a="1"/>
  <c r="J701" i="2" s="1"/>
  <c r="K701" i="2" a="1"/>
  <c r="K701" i="2" s="1"/>
  <c r="L701" i="2" s="1" a="1"/>
  <c r="L701" i="2" s="1"/>
  <c r="M701" i="2" a="1"/>
  <c r="M701" i="2" s="1"/>
  <c r="N701" i="2" a="1"/>
  <c r="N701" i="2" s="1"/>
  <c r="O701" i="2" s="1"/>
  <c r="I702" i="2" a="1"/>
  <c r="I702" i="2" s="1"/>
  <c r="J702" i="2" s="1" a="1"/>
  <c r="J702" i="2" s="1"/>
  <c r="K702" i="2" a="1"/>
  <c r="K702" i="2" s="1"/>
  <c r="M702" i="2" a="1"/>
  <c r="M702" i="2" s="1"/>
  <c r="N702" i="2" a="1"/>
  <c r="N702" i="2" s="1"/>
  <c r="O702" i="2" s="1"/>
  <c r="I703" i="2" a="1"/>
  <c r="I703" i="2" s="1"/>
  <c r="J703" i="2" s="1" a="1"/>
  <c r="J703" i="2" s="1"/>
  <c r="K703" i="2" a="1"/>
  <c r="K703" i="2" s="1"/>
  <c r="L703" i="2" s="1" a="1"/>
  <c r="L703" i="2" s="1"/>
  <c r="M703" i="2" a="1"/>
  <c r="M703" i="2" s="1"/>
  <c r="N703" i="2" a="1"/>
  <c r="N703" i="2" s="1"/>
  <c r="O703" i="2" s="1"/>
  <c r="I704" i="2" a="1"/>
  <c r="I704" i="2" s="1"/>
  <c r="J704" i="2" s="1" a="1"/>
  <c r="J704" i="2" s="1"/>
  <c r="K704" i="2" a="1"/>
  <c r="K704" i="2" s="1"/>
  <c r="L704" i="2" s="1" a="1"/>
  <c r="L704" i="2" s="1"/>
  <c r="M704" i="2" a="1"/>
  <c r="M704" i="2" s="1"/>
  <c r="N704" i="2" a="1"/>
  <c r="N704" i="2" s="1"/>
  <c r="O704" i="2" s="1"/>
  <c r="I705" i="2" a="1"/>
  <c r="I705" i="2" s="1"/>
  <c r="J705" i="2" s="1" a="1"/>
  <c r="J705" i="2" s="1"/>
  <c r="K705" i="2" a="1"/>
  <c r="K705" i="2" s="1"/>
  <c r="L705" i="2" s="1" a="1"/>
  <c r="L705" i="2" s="1"/>
  <c r="M705" i="2" a="1"/>
  <c r="M705" i="2" s="1"/>
  <c r="N705" i="2" a="1"/>
  <c r="N705" i="2" s="1"/>
  <c r="O705" i="2" s="1"/>
  <c r="I706" i="2" a="1"/>
  <c r="I706" i="2" s="1"/>
  <c r="J706" i="2" s="1" a="1"/>
  <c r="J706" i="2" s="1"/>
  <c r="K706" i="2" a="1"/>
  <c r="K706" i="2" s="1"/>
  <c r="L706" i="2" s="1" a="1"/>
  <c r="L706" i="2" s="1"/>
  <c r="M706" i="2" a="1"/>
  <c r="M706" i="2" s="1"/>
  <c r="N706" i="2" a="1"/>
  <c r="N706" i="2" s="1"/>
  <c r="O706" i="2" s="1"/>
  <c r="I707" i="2" a="1"/>
  <c r="I707" i="2" s="1"/>
  <c r="J707" i="2" s="1" a="1"/>
  <c r="J707" i="2" s="1"/>
  <c r="K707" i="2" a="1"/>
  <c r="K707" i="2" s="1"/>
  <c r="L707" i="2" s="1" a="1"/>
  <c r="L707" i="2" s="1"/>
  <c r="M707" i="2" a="1"/>
  <c r="M707" i="2" s="1"/>
  <c r="N707" i="2" a="1"/>
  <c r="N707" i="2" s="1"/>
  <c r="O707" i="2" s="1"/>
  <c r="I708" i="2" a="1"/>
  <c r="I708" i="2" s="1"/>
  <c r="J708" i="2" s="1" a="1"/>
  <c r="J708" i="2" s="1"/>
  <c r="K708" i="2" a="1"/>
  <c r="K708" i="2" s="1"/>
  <c r="L708" i="2" s="1" a="1"/>
  <c r="L708" i="2" s="1"/>
  <c r="M708" i="2" a="1"/>
  <c r="M708" i="2" s="1"/>
  <c r="N708" i="2" a="1"/>
  <c r="N708" i="2" s="1"/>
  <c r="O708" i="2" s="1"/>
  <c r="I709" i="2" a="1"/>
  <c r="I709" i="2" s="1"/>
  <c r="J709" i="2" s="1" a="1"/>
  <c r="J709" i="2" s="1"/>
  <c r="K709" i="2" a="1"/>
  <c r="K709" i="2" s="1"/>
  <c r="L709" i="2" s="1" a="1"/>
  <c r="L709" i="2" s="1"/>
  <c r="M709" i="2" a="1"/>
  <c r="M709" i="2" s="1"/>
  <c r="N709" i="2" a="1"/>
  <c r="N709" i="2" s="1"/>
  <c r="O709" i="2" s="1"/>
  <c r="I710" i="2" a="1"/>
  <c r="I710" i="2" s="1"/>
  <c r="J710" i="2" s="1" a="1"/>
  <c r="J710" i="2" s="1"/>
  <c r="K710" i="2" a="1"/>
  <c r="K710" i="2" s="1"/>
  <c r="L710" i="2" s="1" a="1"/>
  <c r="L710" i="2" s="1"/>
  <c r="M710" i="2" a="1"/>
  <c r="M710" i="2" s="1"/>
  <c r="N710" i="2" a="1"/>
  <c r="N710" i="2" s="1"/>
  <c r="O710" i="2" s="1"/>
  <c r="I711" i="2" a="1"/>
  <c r="I711" i="2" s="1"/>
  <c r="J711" i="2" s="1" a="1"/>
  <c r="J711" i="2" s="1"/>
  <c r="K711" i="2" a="1"/>
  <c r="K711" i="2" s="1"/>
  <c r="L711" i="2" s="1" a="1"/>
  <c r="L711" i="2" s="1"/>
  <c r="M711" i="2" a="1"/>
  <c r="M711" i="2" s="1"/>
  <c r="N711" i="2" a="1"/>
  <c r="N711" i="2" s="1"/>
  <c r="O711" i="2" s="1"/>
  <c r="I712" i="2" a="1"/>
  <c r="I712" i="2" s="1"/>
  <c r="J712" i="2" s="1" a="1"/>
  <c r="J712" i="2" s="1"/>
  <c r="K712" i="2" a="1"/>
  <c r="K712" i="2" s="1"/>
  <c r="L712" i="2" s="1" a="1"/>
  <c r="L712" i="2" s="1"/>
  <c r="M712" i="2" a="1"/>
  <c r="M712" i="2" s="1"/>
  <c r="N712" i="2" a="1"/>
  <c r="N712" i="2" s="1"/>
  <c r="O712" i="2" s="1"/>
  <c r="I713" i="2" a="1"/>
  <c r="I713" i="2" s="1"/>
  <c r="J713" i="2" s="1" a="1"/>
  <c r="J713" i="2" s="1"/>
  <c r="K713" i="2" a="1"/>
  <c r="K713" i="2" s="1"/>
  <c r="M713" i="2" a="1"/>
  <c r="M713" i="2" s="1"/>
  <c r="N713" i="2" a="1"/>
  <c r="N713" i="2" s="1"/>
  <c r="O713" i="2" s="1"/>
  <c r="I714" i="2" a="1"/>
  <c r="I714" i="2" s="1"/>
  <c r="J714" i="2" s="1" a="1"/>
  <c r="J714" i="2" s="1"/>
  <c r="K714" i="2" a="1"/>
  <c r="K714" i="2" s="1"/>
  <c r="L714" i="2" s="1" a="1"/>
  <c r="L714" i="2" s="1"/>
  <c r="M714" i="2" a="1"/>
  <c r="M714" i="2" s="1"/>
  <c r="N714" i="2" a="1"/>
  <c r="N714" i="2" s="1"/>
  <c r="O714" i="2" s="1"/>
  <c r="I715" i="2" a="1"/>
  <c r="I715" i="2" s="1"/>
  <c r="J715" i="2" s="1" a="1"/>
  <c r="J715" i="2" s="1"/>
  <c r="K715" i="2" a="1"/>
  <c r="K715" i="2" s="1"/>
  <c r="L715" i="2" s="1" a="1"/>
  <c r="L715" i="2" s="1"/>
  <c r="M715" i="2" a="1"/>
  <c r="M715" i="2" s="1"/>
  <c r="N715" i="2" a="1"/>
  <c r="N715" i="2" s="1"/>
  <c r="O715" i="2" s="1"/>
  <c r="I716" i="2" a="1"/>
  <c r="I716" i="2" s="1"/>
  <c r="J716" i="2" s="1" a="1"/>
  <c r="J716" i="2" s="1"/>
  <c r="K716" i="2" a="1"/>
  <c r="K716" i="2" s="1"/>
  <c r="L716" i="2" s="1" a="1"/>
  <c r="L716" i="2" s="1"/>
  <c r="M716" i="2" a="1"/>
  <c r="M716" i="2" s="1"/>
  <c r="N716" i="2" a="1"/>
  <c r="N716" i="2" s="1"/>
  <c r="O716" i="2" s="1"/>
  <c r="I717" i="2" a="1"/>
  <c r="I717" i="2" s="1"/>
  <c r="J717" i="2" s="1" a="1"/>
  <c r="J717" i="2" s="1"/>
  <c r="K717" i="2" a="1"/>
  <c r="K717" i="2" s="1"/>
  <c r="L717" i="2" s="1" a="1"/>
  <c r="L717" i="2" s="1"/>
  <c r="M717" i="2" a="1"/>
  <c r="M717" i="2" s="1"/>
  <c r="N717" i="2" a="1"/>
  <c r="N717" i="2" s="1"/>
  <c r="O717" i="2" s="1"/>
  <c r="I718" i="2" a="1"/>
  <c r="I718" i="2" s="1"/>
  <c r="J718" i="2" s="1" a="1"/>
  <c r="J718" i="2" s="1"/>
  <c r="K718" i="2" a="1"/>
  <c r="K718" i="2" s="1"/>
  <c r="L718" i="2" s="1" a="1"/>
  <c r="L718" i="2" s="1"/>
  <c r="M718" i="2" a="1"/>
  <c r="M718" i="2" s="1"/>
  <c r="N718" i="2" a="1"/>
  <c r="N718" i="2" s="1"/>
  <c r="O718" i="2" s="1"/>
  <c r="I719" i="2" a="1"/>
  <c r="I719" i="2" s="1"/>
  <c r="J719" i="2" s="1" a="1"/>
  <c r="J719" i="2" s="1"/>
  <c r="K719" i="2" a="1"/>
  <c r="K719" i="2" s="1"/>
  <c r="L719" i="2" s="1" a="1"/>
  <c r="L719" i="2" s="1"/>
  <c r="M719" i="2" a="1"/>
  <c r="M719" i="2" s="1"/>
  <c r="N719" i="2" a="1"/>
  <c r="N719" i="2" s="1"/>
  <c r="O719" i="2" s="1"/>
  <c r="I720" i="2" a="1"/>
  <c r="I720" i="2" s="1"/>
  <c r="J720" i="2" s="1" a="1"/>
  <c r="J720" i="2" s="1"/>
  <c r="K720" i="2" a="1"/>
  <c r="K720" i="2" s="1"/>
  <c r="L720" i="2" s="1" a="1"/>
  <c r="L720" i="2" s="1"/>
  <c r="M720" i="2" a="1"/>
  <c r="M720" i="2" s="1"/>
  <c r="N720" i="2" a="1"/>
  <c r="N720" i="2" s="1"/>
  <c r="O720" i="2" s="1"/>
  <c r="I721" i="2" a="1"/>
  <c r="I721" i="2" s="1"/>
  <c r="J721" i="2" s="1" a="1"/>
  <c r="J721" i="2" s="1"/>
  <c r="K721" i="2" a="1"/>
  <c r="K721" i="2" s="1"/>
  <c r="L721" i="2" s="1" a="1"/>
  <c r="L721" i="2" s="1"/>
  <c r="M721" i="2" a="1"/>
  <c r="M721" i="2" s="1"/>
  <c r="N721" i="2" a="1"/>
  <c r="N721" i="2" s="1"/>
  <c r="O721" i="2" s="1"/>
  <c r="I722" i="2" a="1"/>
  <c r="I722" i="2" s="1"/>
  <c r="J722" i="2" s="1" a="1"/>
  <c r="J722" i="2" s="1"/>
  <c r="K722" i="2" a="1"/>
  <c r="K722" i="2" s="1"/>
  <c r="L722" i="2" s="1" a="1"/>
  <c r="L722" i="2" s="1"/>
  <c r="M722" i="2" a="1"/>
  <c r="M722" i="2" s="1"/>
  <c r="N722" i="2" a="1"/>
  <c r="N722" i="2" s="1"/>
  <c r="O722" i="2" s="1"/>
  <c r="I723" i="2" a="1"/>
  <c r="I723" i="2" s="1"/>
  <c r="J723" i="2" s="1" a="1"/>
  <c r="J723" i="2" s="1"/>
  <c r="K723" i="2" a="1"/>
  <c r="K723" i="2" s="1"/>
  <c r="L723" i="2" s="1" a="1"/>
  <c r="L723" i="2" s="1"/>
  <c r="M723" i="2" a="1"/>
  <c r="M723" i="2" s="1"/>
  <c r="N723" i="2" a="1"/>
  <c r="N723" i="2" s="1"/>
  <c r="O723" i="2" s="1"/>
  <c r="I724" i="2" a="1"/>
  <c r="I724" i="2" s="1"/>
  <c r="J724" i="2" s="1" a="1"/>
  <c r="J724" i="2" s="1"/>
  <c r="K724" i="2" a="1"/>
  <c r="K724" i="2" s="1"/>
  <c r="L724" i="2" s="1" a="1"/>
  <c r="L724" i="2" s="1"/>
  <c r="M724" i="2" a="1"/>
  <c r="M724" i="2" s="1"/>
  <c r="N724" i="2" a="1"/>
  <c r="N724" i="2" s="1"/>
  <c r="O724" i="2" s="1"/>
  <c r="I725" i="2" a="1"/>
  <c r="I725" i="2" s="1"/>
  <c r="J725" i="2" s="1" a="1"/>
  <c r="J725" i="2" s="1"/>
  <c r="K725" i="2" a="1"/>
  <c r="K725" i="2" s="1"/>
  <c r="L725" i="2" s="1" a="1"/>
  <c r="L725" i="2" s="1"/>
  <c r="M725" i="2" a="1"/>
  <c r="M725" i="2" s="1"/>
  <c r="N725" i="2" a="1"/>
  <c r="N725" i="2" s="1"/>
  <c r="O725" i="2" s="1"/>
  <c r="I726" i="2" a="1"/>
  <c r="I726" i="2" s="1"/>
  <c r="J726" i="2" s="1" a="1"/>
  <c r="J726" i="2" s="1"/>
  <c r="K726" i="2" a="1"/>
  <c r="K726" i="2" s="1"/>
  <c r="L726" i="2" s="1" a="1"/>
  <c r="L726" i="2" s="1"/>
  <c r="M726" i="2" a="1"/>
  <c r="M726" i="2" s="1"/>
  <c r="N726" i="2" a="1"/>
  <c r="N726" i="2" s="1"/>
  <c r="O726" i="2" s="1"/>
  <c r="I727" i="2" a="1"/>
  <c r="I727" i="2" s="1"/>
  <c r="J727" i="2" s="1" a="1"/>
  <c r="J727" i="2" s="1"/>
  <c r="K727" i="2" a="1"/>
  <c r="K727" i="2" s="1"/>
  <c r="L727" i="2" s="1" a="1"/>
  <c r="L727" i="2" s="1"/>
  <c r="M727" i="2" a="1"/>
  <c r="M727" i="2" s="1"/>
  <c r="N727" i="2" a="1"/>
  <c r="N727" i="2" s="1"/>
  <c r="O727" i="2" s="1"/>
  <c r="I728" i="2" a="1"/>
  <c r="I728" i="2" s="1"/>
  <c r="J728" i="2" s="1" a="1"/>
  <c r="J728" i="2" s="1"/>
  <c r="K728" i="2" a="1"/>
  <c r="K728" i="2" s="1"/>
  <c r="L728" i="2" s="1" a="1"/>
  <c r="L728" i="2" s="1"/>
  <c r="M728" i="2" a="1"/>
  <c r="M728" i="2" s="1"/>
  <c r="N728" i="2" a="1"/>
  <c r="N728" i="2" s="1"/>
  <c r="O728" i="2" s="1"/>
  <c r="I729" i="2" a="1"/>
  <c r="I729" i="2" s="1"/>
  <c r="J729" i="2" s="1" a="1"/>
  <c r="J729" i="2" s="1"/>
  <c r="K729" i="2" a="1"/>
  <c r="K729" i="2" s="1"/>
  <c r="L729" i="2" s="1" a="1"/>
  <c r="L729" i="2" s="1"/>
  <c r="M729" i="2" a="1"/>
  <c r="M729" i="2" s="1"/>
  <c r="N729" i="2" a="1"/>
  <c r="N729" i="2" s="1"/>
  <c r="O729" i="2" s="1"/>
  <c r="I730" i="2" a="1"/>
  <c r="I730" i="2" s="1"/>
  <c r="J730" i="2" s="1" a="1"/>
  <c r="J730" i="2" s="1"/>
  <c r="K730" i="2" a="1"/>
  <c r="K730" i="2" s="1"/>
  <c r="L730" i="2" s="1" a="1"/>
  <c r="L730" i="2" s="1"/>
  <c r="M730" i="2" a="1"/>
  <c r="M730" i="2" s="1"/>
  <c r="N730" i="2" a="1"/>
  <c r="N730" i="2" s="1"/>
  <c r="O730" i="2" s="1"/>
  <c r="I731" i="2" a="1"/>
  <c r="I731" i="2" s="1"/>
  <c r="J731" i="2" s="1" a="1"/>
  <c r="J731" i="2" s="1"/>
  <c r="K731" i="2" a="1"/>
  <c r="K731" i="2" s="1"/>
  <c r="L731" i="2" s="1" a="1"/>
  <c r="L731" i="2" s="1"/>
  <c r="M731" i="2" a="1"/>
  <c r="M731" i="2" s="1"/>
  <c r="N731" i="2" a="1"/>
  <c r="N731" i="2" s="1"/>
  <c r="O731" i="2" s="1"/>
  <c r="I732" i="2" a="1"/>
  <c r="I732" i="2" s="1"/>
  <c r="J732" i="2" s="1" a="1"/>
  <c r="J732" i="2" s="1"/>
  <c r="K732" i="2" a="1"/>
  <c r="K732" i="2" s="1"/>
  <c r="L732" i="2" s="1" a="1"/>
  <c r="L732" i="2" s="1"/>
  <c r="M732" i="2" a="1"/>
  <c r="M732" i="2" s="1"/>
  <c r="N732" i="2" a="1"/>
  <c r="N732" i="2" s="1"/>
  <c r="O732" i="2" s="1"/>
  <c r="I733" i="2" a="1"/>
  <c r="I733" i="2" s="1"/>
  <c r="J733" i="2" s="1" a="1"/>
  <c r="J733" i="2" s="1"/>
  <c r="K733" i="2" a="1"/>
  <c r="K733" i="2" s="1"/>
  <c r="L733" i="2" s="1" a="1"/>
  <c r="L733" i="2" s="1"/>
  <c r="M733" i="2" a="1"/>
  <c r="M733" i="2" s="1"/>
  <c r="N733" i="2" a="1"/>
  <c r="N733" i="2" s="1"/>
  <c r="O733" i="2" s="1"/>
  <c r="I734" i="2" a="1"/>
  <c r="I734" i="2" s="1"/>
  <c r="J734" i="2" s="1" a="1"/>
  <c r="J734" i="2" s="1"/>
  <c r="K734" i="2" a="1"/>
  <c r="K734" i="2" s="1"/>
  <c r="L734" i="2" s="1" a="1"/>
  <c r="L734" i="2" s="1"/>
  <c r="M734" i="2" a="1"/>
  <c r="M734" i="2" s="1"/>
  <c r="N734" i="2" a="1"/>
  <c r="N734" i="2" s="1"/>
  <c r="O734" i="2" s="1"/>
  <c r="I735" i="2" a="1"/>
  <c r="I735" i="2" s="1"/>
  <c r="J735" i="2" s="1" a="1"/>
  <c r="J735" i="2" s="1"/>
  <c r="K735" i="2" a="1"/>
  <c r="K735" i="2" s="1"/>
  <c r="L735" i="2" s="1" a="1"/>
  <c r="L735" i="2" s="1"/>
  <c r="M735" i="2" a="1"/>
  <c r="M735" i="2" s="1"/>
  <c r="N735" i="2" a="1"/>
  <c r="N735" i="2" s="1"/>
  <c r="O735" i="2" s="1"/>
  <c r="I736" i="2" a="1"/>
  <c r="I736" i="2" s="1"/>
  <c r="J736" i="2" s="1" a="1"/>
  <c r="J736" i="2" s="1"/>
  <c r="K736" i="2" a="1"/>
  <c r="K736" i="2" s="1"/>
  <c r="M736" i="2" a="1"/>
  <c r="M736" i="2" s="1"/>
  <c r="N736" i="2" a="1"/>
  <c r="N736" i="2" s="1"/>
  <c r="O736" i="2" s="1"/>
  <c r="I737" i="2" a="1"/>
  <c r="I737" i="2" s="1"/>
  <c r="J737" i="2" s="1" a="1"/>
  <c r="J737" i="2" s="1"/>
  <c r="K737" i="2" a="1"/>
  <c r="K737" i="2" s="1"/>
  <c r="L737" i="2" s="1" a="1"/>
  <c r="L737" i="2" s="1"/>
  <c r="M737" i="2" a="1"/>
  <c r="M737" i="2" s="1"/>
  <c r="N737" i="2" a="1"/>
  <c r="N737" i="2" s="1"/>
  <c r="O737" i="2" s="1"/>
  <c r="I738" i="2" a="1"/>
  <c r="I738" i="2" s="1"/>
  <c r="J738" i="2" s="1" a="1"/>
  <c r="J738" i="2" s="1"/>
  <c r="K738" i="2" a="1"/>
  <c r="K738" i="2" s="1"/>
  <c r="L738" i="2" s="1" a="1"/>
  <c r="L738" i="2" s="1"/>
  <c r="M738" i="2" a="1"/>
  <c r="M738" i="2" s="1"/>
  <c r="N738" i="2" a="1"/>
  <c r="N738" i="2" s="1"/>
  <c r="O738" i="2" s="1"/>
  <c r="I739" i="2" a="1"/>
  <c r="I739" i="2" s="1"/>
  <c r="J739" i="2" s="1" a="1"/>
  <c r="J739" i="2" s="1"/>
  <c r="K739" i="2" a="1"/>
  <c r="K739" i="2" s="1"/>
  <c r="L739" i="2" s="1" a="1"/>
  <c r="L739" i="2" s="1"/>
  <c r="M739" i="2" a="1"/>
  <c r="M739" i="2" s="1"/>
  <c r="N739" i="2" a="1"/>
  <c r="N739" i="2" s="1"/>
  <c r="O739" i="2" s="1"/>
  <c r="I740" i="2" a="1"/>
  <c r="I740" i="2" s="1"/>
  <c r="J740" i="2" s="1" a="1"/>
  <c r="J740" i="2" s="1"/>
  <c r="K740" i="2" a="1"/>
  <c r="K740" i="2" s="1"/>
  <c r="L740" i="2" s="1" a="1"/>
  <c r="L740" i="2" s="1"/>
  <c r="M740" i="2" a="1"/>
  <c r="M740" i="2" s="1"/>
  <c r="N740" i="2" a="1"/>
  <c r="N740" i="2" s="1"/>
  <c r="O740" i="2" s="1"/>
  <c r="I741" i="2" a="1"/>
  <c r="I741" i="2" s="1"/>
  <c r="J741" i="2" s="1" a="1"/>
  <c r="J741" i="2" s="1"/>
  <c r="K741" i="2" a="1"/>
  <c r="K741" i="2" s="1"/>
  <c r="L741" i="2" s="1" a="1"/>
  <c r="L741" i="2" s="1"/>
  <c r="M741" i="2" a="1"/>
  <c r="M741" i="2" s="1"/>
  <c r="N741" i="2" a="1"/>
  <c r="N741" i="2" s="1"/>
  <c r="O741" i="2" s="1"/>
  <c r="I742" i="2" a="1"/>
  <c r="I742" i="2" s="1"/>
  <c r="J742" i="2" s="1" a="1"/>
  <c r="J742" i="2" s="1"/>
  <c r="K742" i="2" a="1"/>
  <c r="K742" i="2" s="1"/>
  <c r="L742" i="2" s="1" a="1"/>
  <c r="L742" i="2" s="1"/>
  <c r="M742" i="2" a="1"/>
  <c r="M742" i="2" s="1"/>
  <c r="N742" i="2" a="1"/>
  <c r="N742" i="2" s="1"/>
  <c r="O742" i="2" s="1"/>
  <c r="I743" i="2" a="1"/>
  <c r="I743" i="2" s="1"/>
  <c r="J743" i="2" s="1" a="1"/>
  <c r="J743" i="2" s="1"/>
  <c r="K743" i="2" a="1"/>
  <c r="K743" i="2" s="1"/>
  <c r="L743" i="2" s="1" a="1"/>
  <c r="L743" i="2" s="1"/>
  <c r="M743" i="2" a="1"/>
  <c r="M743" i="2" s="1"/>
  <c r="N743" i="2" a="1"/>
  <c r="N743" i="2" s="1"/>
  <c r="O743" i="2" s="1"/>
  <c r="I744" i="2" a="1"/>
  <c r="I744" i="2" s="1"/>
  <c r="J744" i="2" s="1" a="1"/>
  <c r="J744" i="2" s="1"/>
  <c r="K744" i="2" a="1"/>
  <c r="K744" i="2" s="1"/>
  <c r="L744" i="2" s="1" a="1"/>
  <c r="L744" i="2" s="1"/>
  <c r="M744" i="2" a="1"/>
  <c r="M744" i="2" s="1"/>
  <c r="N744" i="2" a="1"/>
  <c r="N744" i="2" s="1"/>
  <c r="O744" i="2" s="1"/>
  <c r="I745" i="2" a="1"/>
  <c r="I745" i="2" s="1"/>
  <c r="J745" i="2" s="1" a="1"/>
  <c r="J745" i="2" s="1"/>
  <c r="K745" i="2" a="1"/>
  <c r="K745" i="2" s="1"/>
  <c r="L745" i="2" s="1" a="1"/>
  <c r="L745" i="2" s="1"/>
  <c r="M745" i="2" a="1"/>
  <c r="M745" i="2" s="1"/>
  <c r="N745" i="2" a="1"/>
  <c r="N745" i="2" s="1"/>
  <c r="O745" i="2" s="1"/>
  <c r="I746" i="2" a="1"/>
  <c r="I746" i="2" s="1"/>
  <c r="J746" i="2" s="1" a="1"/>
  <c r="J746" i="2" s="1"/>
  <c r="K746" i="2" a="1"/>
  <c r="K746" i="2" s="1"/>
  <c r="L746" i="2" s="1" a="1"/>
  <c r="L746" i="2" s="1"/>
  <c r="M746" i="2" a="1"/>
  <c r="M746" i="2" s="1"/>
  <c r="N746" i="2" a="1"/>
  <c r="N746" i="2" s="1"/>
  <c r="O746" i="2" s="1"/>
  <c r="I747" i="2" a="1"/>
  <c r="I747" i="2" s="1"/>
  <c r="J747" i="2" s="1" a="1"/>
  <c r="J747" i="2" s="1"/>
  <c r="K747" i="2" a="1"/>
  <c r="K747" i="2" s="1"/>
  <c r="M747" i="2" a="1"/>
  <c r="M747" i="2" s="1"/>
  <c r="N747" i="2" a="1"/>
  <c r="N747" i="2" s="1"/>
  <c r="O747" i="2" s="1"/>
  <c r="I748" i="2" a="1"/>
  <c r="I748" i="2" s="1"/>
  <c r="J748" i="2" s="1" a="1"/>
  <c r="J748" i="2" s="1"/>
  <c r="K748" i="2" a="1"/>
  <c r="K748" i="2" s="1"/>
  <c r="L748" i="2" s="1" a="1"/>
  <c r="L748" i="2" s="1"/>
  <c r="M748" i="2" a="1"/>
  <c r="M748" i="2" s="1"/>
  <c r="N748" i="2" a="1"/>
  <c r="N748" i="2" s="1"/>
  <c r="O748" i="2" s="1"/>
  <c r="I749" i="2" a="1"/>
  <c r="I749" i="2" s="1"/>
  <c r="J749" i="2" s="1" a="1"/>
  <c r="J749" i="2" s="1"/>
  <c r="K749" i="2" a="1"/>
  <c r="K749" i="2" s="1"/>
  <c r="L749" i="2" s="1" a="1"/>
  <c r="L749" i="2" s="1"/>
  <c r="M749" i="2" a="1"/>
  <c r="M749" i="2" s="1"/>
  <c r="N749" i="2" a="1"/>
  <c r="N749" i="2" s="1"/>
  <c r="O749" i="2" s="1"/>
  <c r="I750" i="2" a="1"/>
  <c r="I750" i="2" s="1"/>
  <c r="J750" i="2" s="1" a="1"/>
  <c r="J750" i="2" s="1"/>
  <c r="K750" i="2" a="1"/>
  <c r="K750" i="2" s="1"/>
  <c r="L750" i="2" s="1" a="1"/>
  <c r="L750" i="2" s="1"/>
  <c r="M750" i="2" a="1"/>
  <c r="M750" i="2" s="1"/>
  <c r="N750" i="2" a="1"/>
  <c r="N750" i="2" s="1"/>
  <c r="O750" i="2" s="1"/>
  <c r="I751" i="2" a="1"/>
  <c r="I751" i="2" s="1"/>
  <c r="J751" i="2" s="1" a="1"/>
  <c r="J751" i="2" s="1"/>
  <c r="K751" i="2" a="1"/>
  <c r="K751" i="2" s="1"/>
  <c r="L751" i="2" s="1" a="1"/>
  <c r="L751" i="2" s="1"/>
  <c r="M751" i="2" a="1"/>
  <c r="M751" i="2" s="1"/>
  <c r="N751" i="2" a="1"/>
  <c r="N751" i="2" s="1"/>
  <c r="O751" i="2" s="1"/>
  <c r="I752" i="2" a="1"/>
  <c r="I752" i="2" s="1"/>
  <c r="J752" i="2" s="1" a="1"/>
  <c r="J752" i="2" s="1"/>
  <c r="K752" i="2" a="1"/>
  <c r="K752" i="2" s="1"/>
  <c r="L752" i="2" s="1" a="1"/>
  <c r="L752" i="2" s="1"/>
  <c r="M752" i="2" a="1"/>
  <c r="M752" i="2" s="1"/>
  <c r="N752" i="2" a="1"/>
  <c r="N752" i="2" s="1"/>
  <c r="O752" i="2" s="1"/>
  <c r="I753" i="2" a="1"/>
  <c r="I753" i="2" s="1"/>
  <c r="J753" i="2" s="1" a="1"/>
  <c r="J753" i="2" s="1"/>
  <c r="K753" i="2" a="1"/>
  <c r="K753" i="2" s="1"/>
  <c r="L753" i="2" s="1" a="1"/>
  <c r="L753" i="2" s="1"/>
  <c r="M753" i="2" a="1"/>
  <c r="M753" i="2" s="1"/>
  <c r="N753" i="2" a="1"/>
  <c r="N753" i="2" s="1"/>
  <c r="O753" i="2" s="1"/>
  <c r="I754" i="2" a="1"/>
  <c r="I754" i="2" s="1"/>
  <c r="J754" i="2" s="1" a="1"/>
  <c r="J754" i="2" s="1"/>
  <c r="K754" i="2" a="1"/>
  <c r="K754" i="2" s="1"/>
  <c r="L754" i="2" s="1" a="1"/>
  <c r="L754" i="2" s="1"/>
  <c r="M754" i="2" a="1"/>
  <c r="M754" i="2" s="1"/>
  <c r="N754" i="2" a="1"/>
  <c r="N754" i="2" s="1"/>
  <c r="O754" i="2" s="1"/>
  <c r="I755" i="2" a="1"/>
  <c r="I755" i="2" s="1"/>
  <c r="J755" i="2" s="1" a="1"/>
  <c r="J755" i="2" s="1"/>
  <c r="K755" i="2" a="1"/>
  <c r="K755" i="2" s="1"/>
  <c r="L755" i="2" s="1" a="1"/>
  <c r="L755" i="2" s="1"/>
  <c r="M755" i="2" a="1"/>
  <c r="M755" i="2" s="1"/>
  <c r="N755" i="2" a="1"/>
  <c r="N755" i="2" s="1"/>
  <c r="O755" i="2" s="1"/>
  <c r="I756" i="2" a="1"/>
  <c r="I756" i="2" s="1"/>
  <c r="J756" i="2" s="1" a="1"/>
  <c r="J756" i="2" s="1"/>
  <c r="K756" i="2" a="1"/>
  <c r="K756" i="2" s="1"/>
  <c r="L756" i="2" s="1" a="1"/>
  <c r="L756" i="2" s="1"/>
  <c r="M756" i="2" a="1"/>
  <c r="M756" i="2" s="1"/>
  <c r="N756" i="2" a="1"/>
  <c r="N756" i="2" s="1"/>
  <c r="O756" i="2" s="1"/>
  <c r="I757" i="2" a="1"/>
  <c r="I757" i="2" s="1"/>
  <c r="J757" i="2" s="1" a="1"/>
  <c r="J757" i="2" s="1"/>
  <c r="K757" i="2" a="1"/>
  <c r="K757" i="2" s="1"/>
  <c r="L757" i="2" s="1" a="1"/>
  <c r="L757" i="2" s="1"/>
  <c r="M757" i="2" a="1"/>
  <c r="M757" i="2" s="1"/>
  <c r="N757" i="2" a="1"/>
  <c r="N757" i="2" s="1"/>
  <c r="O757" i="2" s="1"/>
  <c r="I758" i="2" a="1"/>
  <c r="I758" i="2" s="1"/>
  <c r="J758" i="2" s="1" a="1"/>
  <c r="J758" i="2" s="1"/>
  <c r="K758" i="2" a="1"/>
  <c r="K758" i="2" s="1"/>
  <c r="M758" i="2" a="1"/>
  <c r="M758" i="2" s="1"/>
  <c r="N758" i="2" a="1"/>
  <c r="N758" i="2" s="1"/>
  <c r="O758" i="2" s="1"/>
  <c r="I759" i="2" a="1"/>
  <c r="I759" i="2" s="1"/>
  <c r="J759" i="2" s="1" a="1"/>
  <c r="J759" i="2" s="1"/>
  <c r="K759" i="2" a="1"/>
  <c r="K759" i="2" s="1"/>
  <c r="L759" i="2" s="1" a="1"/>
  <c r="L759" i="2" s="1"/>
  <c r="M759" i="2" a="1"/>
  <c r="M759" i="2" s="1"/>
  <c r="N759" i="2" a="1"/>
  <c r="N759" i="2" s="1"/>
  <c r="O759" i="2" s="1"/>
  <c r="I760" i="2" a="1"/>
  <c r="I760" i="2" s="1"/>
  <c r="J760" i="2" s="1" a="1"/>
  <c r="J760" i="2" s="1"/>
  <c r="K760" i="2" a="1"/>
  <c r="K760" i="2" s="1"/>
  <c r="L760" i="2" s="1" a="1"/>
  <c r="L760" i="2" s="1"/>
  <c r="M760" i="2" a="1"/>
  <c r="M760" i="2" s="1"/>
  <c r="N760" i="2" a="1"/>
  <c r="N760" i="2" s="1"/>
  <c r="O760" i="2" s="1"/>
  <c r="I761" i="2" a="1"/>
  <c r="I761" i="2" s="1"/>
  <c r="J761" i="2" s="1" a="1"/>
  <c r="J761" i="2" s="1"/>
  <c r="K761" i="2" a="1"/>
  <c r="K761" i="2" s="1"/>
  <c r="L761" i="2" s="1" a="1"/>
  <c r="L761" i="2" s="1"/>
  <c r="M761" i="2" a="1"/>
  <c r="M761" i="2" s="1"/>
  <c r="N761" i="2" a="1"/>
  <c r="N761" i="2" s="1"/>
  <c r="O761" i="2" s="1"/>
  <c r="I762" i="2" a="1"/>
  <c r="I762" i="2" s="1"/>
  <c r="J762" i="2" s="1" a="1"/>
  <c r="J762" i="2" s="1"/>
  <c r="K762" i="2" a="1"/>
  <c r="K762" i="2" s="1"/>
  <c r="L762" i="2" s="1" a="1"/>
  <c r="L762" i="2" s="1"/>
  <c r="M762" i="2" a="1"/>
  <c r="M762" i="2" s="1"/>
  <c r="N762" i="2" a="1"/>
  <c r="N762" i="2" s="1"/>
  <c r="O762" i="2" s="1"/>
  <c r="I763" i="2" a="1"/>
  <c r="I763" i="2" s="1"/>
  <c r="J763" i="2" s="1" a="1"/>
  <c r="J763" i="2" s="1"/>
  <c r="K763" i="2" a="1"/>
  <c r="K763" i="2" s="1"/>
  <c r="L763" i="2" s="1" a="1"/>
  <c r="L763" i="2" s="1"/>
  <c r="M763" i="2" a="1"/>
  <c r="M763" i="2" s="1"/>
  <c r="N763" i="2" a="1"/>
  <c r="N763" i="2" s="1"/>
  <c r="O763" i="2" s="1"/>
  <c r="I764" i="2" a="1"/>
  <c r="I764" i="2" s="1"/>
  <c r="J764" i="2" s="1" a="1"/>
  <c r="J764" i="2" s="1"/>
  <c r="K764" i="2" a="1"/>
  <c r="K764" i="2" s="1"/>
  <c r="L764" i="2" s="1" a="1"/>
  <c r="L764" i="2" s="1"/>
  <c r="M764" i="2" a="1"/>
  <c r="M764" i="2" s="1"/>
  <c r="N764" i="2" a="1"/>
  <c r="N764" i="2" s="1"/>
  <c r="O764" i="2" s="1"/>
  <c r="I765" i="2" a="1"/>
  <c r="I765" i="2" s="1"/>
  <c r="J765" i="2" s="1" a="1"/>
  <c r="J765" i="2" s="1"/>
  <c r="K765" i="2" a="1"/>
  <c r="K765" i="2" s="1"/>
  <c r="L765" i="2" s="1" a="1"/>
  <c r="L765" i="2" s="1"/>
  <c r="M765" i="2" a="1"/>
  <c r="M765" i="2" s="1"/>
  <c r="N765" i="2" a="1"/>
  <c r="N765" i="2" s="1"/>
  <c r="O765" i="2" s="1"/>
  <c r="I766" i="2" a="1"/>
  <c r="I766" i="2" s="1"/>
  <c r="J766" i="2" s="1" a="1"/>
  <c r="J766" i="2" s="1"/>
  <c r="K766" i="2" a="1"/>
  <c r="K766" i="2" s="1"/>
  <c r="L766" i="2" s="1" a="1"/>
  <c r="L766" i="2" s="1"/>
  <c r="M766" i="2" a="1"/>
  <c r="M766" i="2" s="1"/>
  <c r="N766" i="2" a="1"/>
  <c r="N766" i="2" s="1"/>
  <c r="O766" i="2" s="1"/>
  <c r="I767" i="2" a="1"/>
  <c r="I767" i="2" s="1"/>
  <c r="J767" i="2" s="1" a="1"/>
  <c r="J767" i="2" s="1"/>
  <c r="K767" i="2" a="1"/>
  <c r="K767" i="2" s="1"/>
  <c r="L767" i="2" s="1" a="1"/>
  <c r="L767" i="2" s="1"/>
  <c r="M767" i="2" a="1"/>
  <c r="M767" i="2" s="1"/>
  <c r="N767" i="2" a="1"/>
  <c r="N767" i="2" s="1"/>
  <c r="O767" i="2" s="1"/>
  <c r="I768" i="2" a="1"/>
  <c r="I768" i="2" s="1"/>
  <c r="J768" i="2" s="1" a="1"/>
  <c r="J768" i="2" s="1"/>
  <c r="K768" i="2" a="1"/>
  <c r="K768" i="2" s="1"/>
  <c r="L768" i="2" s="1" a="1"/>
  <c r="L768" i="2" s="1"/>
  <c r="M768" i="2" a="1"/>
  <c r="M768" i="2" s="1"/>
  <c r="N768" i="2" a="1"/>
  <c r="N768" i="2" s="1"/>
  <c r="O768" i="2" s="1"/>
  <c r="I769" i="2" a="1"/>
  <c r="I769" i="2" s="1"/>
  <c r="J769" i="2" s="1" a="1"/>
  <c r="J769" i="2" s="1"/>
  <c r="K769" i="2" a="1"/>
  <c r="K769" i="2" s="1"/>
  <c r="M769" i="2" a="1"/>
  <c r="M769" i="2" s="1"/>
  <c r="N769" i="2" a="1"/>
  <c r="N769" i="2" s="1"/>
  <c r="O769" i="2" s="1"/>
  <c r="I770" i="2" a="1"/>
  <c r="I770" i="2" s="1"/>
  <c r="J770" i="2" s="1" a="1"/>
  <c r="J770" i="2" s="1"/>
  <c r="K770" i="2" a="1"/>
  <c r="K770" i="2" s="1"/>
  <c r="L770" i="2" s="1" a="1"/>
  <c r="L770" i="2" s="1"/>
  <c r="M770" i="2" a="1"/>
  <c r="M770" i="2" s="1"/>
  <c r="N770" i="2" a="1"/>
  <c r="N770" i="2" s="1"/>
  <c r="O770" i="2" s="1"/>
  <c r="I771" i="2" a="1"/>
  <c r="I771" i="2" s="1"/>
  <c r="J771" i="2" s="1" a="1"/>
  <c r="J771" i="2" s="1"/>
  <c r="K771" i="2" a="1"/>
  <c r="K771" i="2" s="1"/>
  <c r="L771" i="2" s="1" a="1"/>
  <c r="L771" i="2" s="1"/>
  <c r="M771" i="2" a="1"/>
  <c r="M771" i="2" s="1"/>
  <c r="N771" i="2" a="1"/>
  <c r="N771" i="2" s="1"/>
  <c r="O771" i="2" s="1"/>
  <c r="I772" i="2" a="1"/>
  <c r="I772" i="2" s="1"/>
  <c r="J772" i="2" s="1" a="1"/>
  <c r="J772" i="2" s="1"/>
  <c r="K772" i="2" a="1"/>
  <c r="K772" i="2" s="1"/>
  <c r="L772" i="2" s="1" a="1"/>
  <c r="L772" i="2" s="1"/>
  <c r="M772" i="2" a="1"/>
  <c r="M772" i="2" s="1"/>
  <c r="N772" i="2" a="1"/>
  <c r="N772" i="2" s="1"/>
  <c r="O772" i="2" s="1"/>
  <c r="I773" i="2" a="1"/>
  <c r="I773" i="2" s="1"/>
  <c r="J773" i="2" s="1" a="1"/>
  <c r="J773" i="2" s="1"/>
  <c r="K773" i="2" a="1"/>
  <c r="K773" i="2" s="1"/>
  <c r="L773" i="2" s="1" a="1"/>
  <c r="L773" i="2" s="1"/>
  <c r="M773" i="2" a="1"/>
  <c r="M773" i="2" s="1"/>
  <c r="N773" i="2" a="1"/>
  <c r="N773" i="2" s="1"/>
  <c r="O773" i="2" s="1"/>
  <c r="I774" i="2" a="1"/>
  <c r="I774" i="2" s="1"/>
  <c r="J774" i="2" s="1" a="1"/>
  <c r="J774" i="2" s="1"/>
  <c r="K774" i="2" a="1"/>
  <c r="K774" i="2" s="1"/>
  <c r="L774" i="2" s="1" a="1"/>
  <c r="L774" i="2" s="1"/>
  <c r="M774" i="2" a="1"/>
  <c r="M774" i="2" s="1"/>
  <c r="N774" i="2" a="1"/>
  <c r="N774" i="2" s="1"/>
  <c r="O774" i="2" s="1"/>
  <c r="I775" i="2" a="1"/>
  <c r="I775" i="2" s="1"/>
  <c r="J775" i="2" s="1" a="1"/>
  <c r="J775" i="2" s="1"/>
  <c r="K775" i="2" a="1"/>
  <c r="K775" i="2" s="1"/>
  <c r="L775" i="2" s="1" a="1"/>
  <c r="L775" i="2" s="1"/>
  <c r="M775" i="2" a="1"/>
  <c r="M775" i="2" s="1"/>
  <c r="N775" i="2" a="1"/>
  <c r="N775" i="2" s="1"/>
  <c r="O775" i="2" s="1"/>
  <c r="I776" i="2" a="1"/>
  <c r="I776" i="2" s="1"/>
  <c r="J776" i="2" s="1" a="1"/>
  <c r="J776" i="2" s="1"/>
  <c r="K776" i="2" a="1"/>
  <c r="K776" i="2" s="1"/>
  <c r="L776" i="2" s="1" a="1"/>
  <c r="L776" i="2" s="1"/>
  <c r="M776" i="2" a="1"/>
  <c r="M776" i="2" s="1"/>
  <c r="N776" i="2" a="1"/>
  <c r="N776" i="2" s="1"/>
  <c r="O776" i="2" s="1"/>
  <c r="I777" i="2" a="1"/>
  <c r="I777" i="2" s="1"/>
  <c r="J777" i="2" s="1" a="1"/>
  <c r="J777" i="2" s="1"/>
  <c r="K777" i="2" a="1"/>
  <c r="K777" i="2" s="1"/>
  <c r="L777" i="2" s="1" a="1"/>
  <c r="L777" i="2" s="1"/>
  <c r="M777" i="2" a="1"/>
  <c r="M777" i="2" s="1"/>
  <c r="N777" i="2" a="1"/>
  <c r="N777" i="2" s="1"/>
  <c r="O777" i="2" s="1"/>
  <c r="I778" i="2" a="1"/>
  <c r="I778" i="2" s="1"/>
  <c r="J778" i="2" s="1" a="1"/>
  <c r="J778" i="2" s="1"/>
  <c r="K778" i="2" a="1"/>
  <c r="K778" i="2" s="1"/>
  <c r="L778" i="2" s="1" a="1"/>
  <c r="L778" i="2" s="1"/>
  <c r="M778" i="2" a="1"/>
  <c r="M778" i="2" s="1"/>
  <c r="N778" i="2" a="1"/>
  <c r="N778" i="2" s="1"/>
  <c r="O778" i="2" s="1"/>
  <c r="I779" i="2" a="1"/>
  <c r="I779" i="2" s="1"/>
  <c r="J779" i="2" s="1" a="1"/>
  <c r="J779" i="2" s="1"/>
  <c r="K779" i="2" a="1"/>
  <c r="K779" i="2" s="1"/>
  <c r="L779" i="2" s="1" a="1"/>
  <c r="L779" i="2" s="1"/>
  <c r="M779" i="2" a="1"/>
  <c r="M779" i="2" s="1"/>
  <c r="N779" i="2" a="1"/>
  <c r="N779" i="2" s="1"/>
  <c r="O779" i="2" s="1"/>
  <c r="I780" i="2" a="1"/>
  <c r="I780" i="2" s="1"/>
  <c r="J780" i="2" s="1" a="1"/>
  <c r="J780" i="2" s="1"/>
  <c r="K780" i="2" a="1"/>
  <c r="K780" i="2" s="1"/>
  <c r="M780" i="2" a="1"/>
  <c r="M780" i="2" s="1"/>
  <c r="N780" i="2" a="1"/>
  <c r="N780" i="2" s="1"/>
  <c r="O780" i="2" s="1"/>
  <c r="I781" i="2" a="1"/>
  <c r="I781" i="2" s="1"/>
  <c r="J781" i="2" s="1" a="1"/>
  <c r="J781" i="2" s="1"/>
  <c r="K781" i="2" a="1"/>
  <c r="K781" i="2" s="1"/>
  <c r="L781" i="2" s="1" a="1"/>
  <c r="L781" i="2" s="1"/>
  <c r="M781" i="2" a="1"/>
  <c r="M781" i="2" s="1"/>
  <c r="N781" i="2" a="1"/>
  <c r="N781" i="2" s="1"/>
  <c r="O781" i="2" s="1"/>
  <c r="I782" i="2" a="1"/>
  <c r="I782" i="2" s="1"/>
  <c r="J782" i="2" s="1" a="1"/>
  <c r="J782" i="2" s="1"/>
  <c r="K782" i="2" a="1"/>
  <c r="K782" i="2" s="1"/>
  <c r="L782" i="2" s="1" a="1"/>
  <c r="L782" i="2" s="1"/>
  <c r="M782" i="2" a="1"/>
  <c r="M782" i="2" s="1"/>
  <c r="N782" i="2" a="1"/>
  <c r="N782" i="2" s="1"/>
  <c r="O782" i="2" s="1"/>
  <c r="I783" i="2" a="1"/>
  <c r="I783" i="2" s="1"/>
  <c r="J783" i="2" s="1" a="1"/>
  <c r="J783" i="2" s="1"/>
  <c r="K783" i="2" a="1"/>
  <c r="K783" i="2" s="1"/>
  <c r="L783" i="2" s="1" a="1"/>
  <c r="L783" i="2" s="1"/>
  <c r="M783" i="2" a="1"/>
  <c r="M783" i="2" s="1"/>
  <c r="N783" i="2" a="1"/>
  <c r="N783" i="2" s="1"/>
  <c r="O783" i="2" s="1"/>
  <c r="I784" i="2" a="1"/>
  <c r="I784" i="2" s="1"/>
  <c r="J784" i="2" s="1" a="1"/>
  <c r="J784" i="2" s="1"/>
  <c r="K784" i="2" a="1"/>
  <c r="K784" i="2" s="1"/>
  <c r="L784" i="2" s="1" a="1"/>
  <c r="L784" i="2" s="1"/>
  <c r="M784" i="2" a="1"/>
  <c r="M784" i="2" s="1"/>
  <c r="N784" i="2" a="1"/>
  <c r="N784" i="2" s="1"/>
  <c r="O784" i="2" s="1"/>
  <c r="I785" i="2" a="1"/>
  <c r="I785" i="2" s="1"/>
  <c r="J785" i="2" s="1" a="1"/>
  <c r="J785" i="2" s="1"/>
  <c r="K785" i="2" a="1"/>
  <c r="K785" i="2" s="1"/>
  <c r="L785" i="2" s="1" a="1"/>
  <c r="L785" i="2" s="1"/>
  <c r="M785" i="2" a="1"/>
  <c r="M785" i="2" s="1"/>
  <c r="N785" i="2" a="1"/>
  <c r="N785" i="2" s="1"/>
  <c r="O785" i="2" s="1"/>
  <c r="I786" i="2" a="1"/>
  <c r="I786" i="2" s="1"/>
  <c r="J786" i="2" s="1" a="1"/>
  <c r="J786" i="2" s="1"/>
  <c r="K786" i="2" a="1"/>
  <c r="K786" i="2" s="1"/>
  <c r="L786" i="2" s="1" a="1"/>
  <c r="L786" i="2" s="1"/>
  <c r="M786" i="2" a="1"/>
  <c r="M786" i="2" s="1"/>
  <c r="N786" i="2" a="1"/>
  <c r="N786" i="2" s="1"/>
  <c r="O786" i="2" s="1"/>
  <c r="I787" i="2" a="1"/>
  <c r="I787" i="2" s="1"/>
  <c r="J787" i="2" s="1" a="1"/>
  <c r="J787" i="2" s="1"/>
  <c r="K787" i="2" a="1"/>
  <c r="K787" i="2" s="1"/>
  <c r="L787" i="2" s="1" a="1"/>
  <c r="L787" i="2" s="1"/>
  <c r="M787" i="2" a="1"/>
  <c r="M787" i="2" s="1"/>
  <c r="N787" i="2" a="1"/>
  <c r="N787" i="2" s="1"/>
  <c r="O787" i="2" s="1"/>
  <c r="I788" i="2" a="1"/>
  <c r="I788" i="2" s="1"/>
  <c r="J788" i="2" s="1" a="1"/>
  <c r="J788" i="2" s="1"/>
  <c r="K788" i="2" a="1"/>
  <c r="K788" i="2" s="1"/>
  <c r="L788" i="2" s="1" a="1"/>
  <c r="L788" i="2" s="1"/>
  <c r="M788" i="2" a="1"/>
  <c r="M788" i="2" s="1"/>
  <c r="N788" i="2" a="1"/>
  <c r="N788" i="2" s="1"/>
  <c r="O788" i="2" s="1"/>
  <c r="I789" i="2" a="1"/>
  <c r="I789" i="2" s="1"/>
  <c r="J789" i="2" s="1" a="1"/>
  <c r="J789" i="2" s="1"/>
  <c r="K789" i="2" a="1"/>
  <c r="K789" i="2" s="1"/>
  <c r="L789" i="2" s="1" a="1"/>
  <c r="L789" i="2" s="1"/>
  <c r="M789" i="2" a="1"/>
  <c r="M789" i="2" s="1"/>
  <c r="N789" i="2" a="1"/>
  <c r="N789" i="2" s="1"/>
  <c r="O789" i="2" s="1"/>
  <c r="I790" i="2" a="1"/>
  <c r="I790" i="2" s="1"/>
  <c r="J790" i="2" s="1" a="1"/>
  <c r="J790" i="2" s="1"/>
  <c r="K790" i="2" a="1"/>
  <c r="K790" i="2" s="1"/>
  <c r="L790" i="2" s="1" a="1"/>
  <c r="L790" i="2" s="1"/>
  <c r="M790" i="2" a="1"/>
  <c r="M790" i="2" s="1"/>
  <c r="N790" i="2" a="1"/>
  <c r="N790" i="2" s="1"/>
  <c r="O790" i="2" s="1"/>
  <c r="I791" i="2" a="1"/>
  <c r="I791" i="2" s="1"/>
  <c r="J791" i="2" s="1" a="1"/>
  <c r="J791" i="2" s="1"/>
  <c r="K791" i="2" a="1"/>
  <c r="K791" i="2" s="1"/>
  <c r="M791" i="2" a="1"/>
  <c r="M791" i="2" s="1"/>
  <c r="N791" i="2" a="1"/>
  <c r="N791" i="2" s="1"/>
  <c r="O791" i="2" s="1"/>
  <c r="I792" i="2" a="1"/>
  <c r="I792" i="2" s="1"/>
  <c r="J792" i="2" s="1" a="1"/>
  <c r="J792" i="2" s="1"/>
  <c r="K792" i="2" a="1"/>
  <c r="K792" i="2" s="1"/>
  <c r="L792" i="2" s="1" a="1"/>
  <c r="L792" i="2" s="1"/>
  <c r="M792" i="2" a="1"/>
  <c r="M792" i="2" s="1"/>
  <c r="N792" i="2" a="1"/>
  <c r="N792" i="2" s="1"/>
  <c r="O792" i="2" s="1"/>
  <c r="I793" i="2" a="1"/>
  <c r="I793" i="2" s="1"/>
  <c r="J793" i="2" s="1" a="1"/>
  <c r="J793" i="2" s="1"/>
  <c r="K793" i="2" a="1"/>
  <c r="K793" i="2" s="1"/>
  <c r="L793" i="2" s="1" a="1"/>
  <c r="L793" i="2" s="1"/>
  <c r="M793" i="2" a="1"/>
  <c r="M793" i="2" s="1"/>
  <c r="N793" i="2" a="1"/>
  <c r="N793" i="2" s="1"/>
  <c r="O793" i="2" s="1"/>
  <c r="I794" i="2" a="1"/>
  <c r="I794" i="2" s="1"/>
  <c r="J794" i="2" s="1" a="1"/>
  <c r="J794" i="2" s="1"/>
  <c r="K794" i="2" a="1"/>
  <c r="K794" i="2" s="1"/>
  <c r="L794" i="2" s="1" a="1"/>
  <c r="L794" i="2" s="1"/>
  <c r="M794" i="2" a="1"/>
  <c r="M794" i="2" s="1"/>
  <c r="N794" i="2" a="1"/>
  <c r="N794" i="2" s="1"/>
  <c r="O794" i="2" s="1"/>
  <c r="I795" i="2" a="1"/>
  <c r="I795" i="2" s="1"/>
  <c r="J795" i="2" s="1" a="1"/>
  <c r="J795" i="2" s="1"/>
  <c r="K795" i="2" a="1"/>
  <c r="K795" i="2" s="1"/>
  <c r="L795" i="2" s="1" a="1"/>
  <c r="L795" i="2" s="1"/>
  <c r="M795" i="2" a="1"/>
  <c r="M795" i="2" s="1"/>
  <c r="N795" i="2" a="1"/>
  <c r="N795" i="2" s="1"/>
  <c r="O795" i="2" s="1"/>
  <c r="I796" i="2" a="1"/>
  <c r="I796" i="2" s="1"/>
  <c r="J796" i="2" s="1" a="1"/>
  <c r="J796" i="2" s="1"/>
  <c r="K796" i="2" a="1"/>
  <c r="K796" i="2" s="1"/>
  <c r="L796" i="2" s="1" a="1"/>
  <c r="L796" i="2" s="1"/>
  <c r="M796" i="2" a="1"/>
  <c r="M796" i="2" s="1"/>
  <c r="N796" i="2" a="1"/>
  <c r="N796" i="2" s="1"/>
  <c r="O796" i="2" s="1"/>
  <c r="I797" i="2" a="1"/>
  <c r="I797" i="2" s="1"/>
  <c r="J797" i="2" s="1" a="1"/>
  <c r="J797" i="2" s="1"/>
  <c r="K797" i="2" a="1"/>
  <c r="K797" i="2" s="1"/>
  <c r="L797" i="2" s="1" a="1"/>
  <c r="L797" i="2" s="1"/>
  <c r="M797" i="2" a="1"/>
  <c r="M797" i="2" s="1"/>
  <c r="N797" i="2" a="1"/>
  <c r="N797" i="2" s="1"/>
  <c r="O797" i="2" s="1"/>
  <c r="I798" i="2" a="1"/>
  <c r="I798" i="2" s="1"/>
  <c r="J798" i="2" s="1" a="1"/>
  <c r="J798" i="2" s="1"/>
  <c r="K798" i="2" a="1"/>
  <c r="K798" i="2" s="1"/>
  <c r="L798" i="2" s="1" a="1"/>
  <c r="L798" i="2" s="1"/>
  <c r="M798" i="2" a="1"/>
  <c r="M798" i="2" s="1"/>
  <c r="N798" i="2" a="1"/>
  <c r="N798" i="2" s="1"/>
  <c r="O798" i="2" s="1"/>
  <c r="I799" i="2" a="1"/>
  <c r="I799" i="2" s="1"/>
  <c r="J799" i="2" s="1" a="1"/>
  <c r="J799" i="2" s="1"/>
  <c r="K799" i="2" a="1"/>
  <c r="K799" i="2" s="1"/>
  <c r="L799" i="2" s="1" a="1"/>
  <c r="L799" i="2" s="1"/>
  <c r="M799" i="2" a="1"/>
  <c r="M799" i="2" s="1"/>
  <c r="N799" i="2" a="1"/>
  <c r="N799" i="2" s="1"/>
  <c r="O799" i="2" s="1"/>
  <c r="I800" i="2" a="1"/>
  <c r="I800" i="2" s="1"/>
  <c r="J800" i="2" s="1" a="1"/>
  <c r="J800" i="2" s="1"/>
  <c r="K800" i="2" a="1"/>
  <c r="K800" i="2" s="1"/>
  <c r="L800" i="2" s="1" a="1"/>
  <c r="L800" i="2" s="1"/>
  <c r="M800" i="2" a="1"/>
  <c r="M800" i="2" s="1"/>
  <c r="N800" i="2" a="1"/>
  <c r="N800" i="2" s="1"/>
  <c r="O800" i="2" s="1"/>
  <c r="I801" i="2" a="1"/>
  <c r="I801" i="2" s="1"/>
  <c r="J801" i="2" s="1" a="1"/>
  <c r="J801" i="2" s="1"/>
  <c r="K801" i="2" a="1"/>
  <c r="K801" i="2" s="1"/>
  <c r="L801" i="2" s="1" a="1"/>
  <c r="L801" i="2" s="1"/>
  <c r="M801" i="2" a="1"/>
  <c r="M801" i="2" s="1"/>
  <c r="N801" i="2" a="1"/>
  <c r="N801" i="2" s="1"/>
  <c r="O801" i="2" s="1"/>
  <c r="I802" i="2" a="1"/>
  <c r="I802" i="2" s="1"/>
  <c r="J802" i="2" s="1" a="1"/>
  <c r="J802" i="2" s="1"/>
  <c r="K802" i="2" a="1"/>
  <c r="K802" i="2" s="1"/>
  <c r="M802" i="2" a="1"/>
  <c r="M802" i="2" s="1"/>
  <c r="N802" i="2" a="1"/>
  <c r="N802" i="2" s="1"/>
  <c r="O802" i="2" s="1"/>
  <c r="I803" i="2" a="1"/>
  <c r="I803" i="2" s="1"/>
  <c r="J803" i="2" s="1" a="1"/>
  <c r="J803" i="2" s="1"/>
  <c r="K803" i="2" a="1"/>
  <c r="K803" i="2" s="1"/>
  <c r="L803" i="2" s="1" a="1"/>
  <c r="L803" i="2" s="1"/>
  <c r="M803" i="2" a="1"/>
  <c r="M803" i="2" s="1"/>
  <c r="N803" i="2" a="1"/>
  <c r="N803" i="2" s="1"/>
  <c r="O803" i="2" s="1"/>
  <c r="I804" i="2" a="1"/>
  <c r="I804" i="2" s="1"/>
  <c r="J804" i="2" s="1" a="1"/>
  <c r="J804" i="2" s="1"/>
  <c r="K804" i="2" a="1"/>
  <c r="K804" i="2" s="1"/>
  <c r="L804" i="2" s="1" a="1"/>
  <c r="L804" i="2" s="1"/>
  <c r="M804" i="2" a="1"/>
  <c r="M804" i="2" s="1"/>
  <c r="N804" i="2" a="1"/>
  <c r="N804" i="2" s="1"/>
  <c r="O804" i="2" s="1"/>
  <c r="I805" i="2" a="1"/>
  <c r="I805" i="2" s="1"/>
  <c r="J805" i="2" s="1" a="1"/>
  <c r="J805" i="2" s="1"/>
  <c r="K805" i="2" a="1"/>
  <c r="K805" i="2" s="1"/>
  <c r="L805" i="2" s="1" a="1"/>
  <c r="L805" i="2" s="1"/>
  <c r="M805" i="2" a="1"/>
  <c r="M805" i="2" s="1"/>
  <c r="N805" i="2" a="1"/>
  <c r="N805" i="2" s="1"/>
  <c r="O805" i="2" s="1"/>
  <c r="I806" i="2" a="1"/>
  <c r="I806" i="2" s="1"/>
  <c r="J806" i="2" s="1" a="1"/>
  <c r="J806" i="2" s="1"/>
  <c r="K806" i="2" a="1"/>
  <c r="K806" i="2" s="1"/>
  <c r="L806" i="2" s="1" a="1"/>
  <c r="L806" i="2" s="1"/>
  <c r="M806" i="2" a="1"/>
  <c r="M806" i="2" s="1"/>
  <c r="N806" i="2" a="1"/>
  <c r="N806" i="2" s="1"/>
  <c r="O806" i="2" s="1"/>
  <c r="I807" i="2" a="1"/>
  <c r="I807" i="2" s="1"/>
  <c r="J807" i="2" s="1" a="1"/>
  <c r="J807" i="2" s="1"/>
  <c r="K807" i="2" a="1"/>
  <c r="K807" i="2" s="1"/>
  <c r="L807" i="2" s="1" a="1"/>
  <c r="L807" i="2" s="1"/>
  <c r="M807" i="2" a="1"/>
  <c r="M807" i="2" s="1"/>
  <c r="N807" i="2" a="1"/>
  <c r="N807" i="2" s="1"/>
  <c r="O807" i="2" s="1"/>
  <c r="I808" i="2" a="1"/>
  <c r="I808" i="2" s="1"/>
  <c r="J808" i="2" s="1" a="1"/>
  <c r="J808" i="2" s="1"/>
  <c r="K808" i="2" a="1"/>
  <c r="K808" i="2" s="1"/>
  <c r="L808" i="2" s="1" a="1"/>
  <c r="L808" i="2" s="1"/>
  <c r="M808" i="2" a="1"/>
  <c r="M808" i="2" s="1"/>
  <c r="N808" i="2" a="1"/>
  <c r="N808" i="2" s="1"/>
  <c r="O808" i="2" s="1"/>
  <c r="I809" i="2" a="1"/>
  <c r="I809" i="2" s="1"/>
  <c r="J809" i="2" s="1" a="1"/>
  <c r="J809" i="2" s="1"/>
  <c r="K809" i="2" a="1"/>
  <c r="K809" i="2" s="1"/>
  <c r="L809" i="2" s="1" a="1"/>
  <c r="L809" i="2" s="1"/>
  <c r="M809" i="2" a="1"/>
  <c r="M809" i="2" s="1"/>
  <c r="N809" i="2" a="1"/>
  <c r="N809" i="2" s="1"/>
  <c r="O809" i="2" s="1"/>
  <c r="I810" i="2" a="1"/>
  <c r="I810" i="2" s="1"/>
  <c r="J810" i="2" s="1" a="1"/>
  <c r="J810" i="2" s="1"/>
  <c r="K810" i="2" a="1"/>
  <c r="K810" i="2" s="1"/>
  <c r="L810" i="2" s="1" a="1"/>
  <c r="L810" i="2" s="1"/>
  <c r="M810" i="2" a="1"/>
  <c r="M810" i="2" s="1"/>
  <c r="N810" i="2" a="1"/>
  <c r="N810" i="2" s="1"/>
  <c r="O810" i="2" s="1"/>
  <c r="I811" i="2" a="1"/>
  <c r="I811" i="2" s="1"/>
  <c r="J811" i="2" s="1" a="1"/>
  <c r="J811" i="2" s="1"/>
  <c r="K811" i="2" a="1"/>
  <c r="K811" i="2" s="1"/>
  <c r="L811" i="2" s="1" a="1"/>
  <c r="L811" i="2" s="1"/>
  <c r="M811" i="2" a="1"/>
  <c r="M811" i="2" s="1"/>
  <c r="N811" i="2" a="1"/>
  <c r="N811" i="2" s="1"/>
  <c r="O811" i="2" s="1"/>
  <c r="I812" i="2" a="1"/>
  <c r="I812" i="2" s="1"/>
  <c r="J812" i="2" s="1" a="1"/>
  <c r="J812" i="2" s="1"/>
  <c r="K812" i="2" a="1"/>
  <c r="K812" i="2" s="1"/>
  <c r="L812" i="2" s="1" a="1"/>
  <c r="L812" i="2" s="1"/>
  <c r="M812" i="2" a="1"/>
  <c r="M812" i="2" s="1"/>
  <c r="N812" i="2" a="1"/>
  <c r="N812" i="2" s="1"/>
  <c r="O812" i="2" s="1"/>
  <c r="I813" i="2" a="1"/>
  <c r="I813" i="2" s="1"/>
  <c r="J813" i="2" s="1" a="1"/>
  <c r="J813" i="2" s="1"/>
  <c r="K813" i="2" a="1"/>
  <c r="K813" i="2" s="1"/>
  <c r="M813" i="2" a="1"/>
  <c r="M813" i="2" s="1"/>
  <c r="N813" i="2" a="1"/>
  <c r="N813" i="2" s="1"/>
  <c r="O813" i="2" s="1"/>
  <c r="I814" i="2" a="1"/>
  <c r="I814" i="2" s="1"/>
  <c r="J814" i="2" s="1" a="1"/>
  <c r="J814" i="2" s="1"/>
  <c r="K814" i="2" a="1"/>
  <c r="K814" i="2" s="1"/>
  <c r="L814" i="2" s="1" a="1"/>
  <c r="L814" i="2" s="1"/>
  <c r="M814" i="2" a="1"/>
  <c r="M814" i="2" s="1"/>
  <c r="N814" i="2" a="1"/>
  <c r="N814" i="2" s="1"/>
  <c r="O814" i="2" s="1"/>
  <c r="I815" i="2" a="1"/>
  <c r="I815" i="2" s="1"/>
  <c r="J815" i="2" s="1" a="1"/>
  <c r="J815" i="2" s="1"/>
  <c r="K815" i="2" a="1"/>
  <c r="K815" i="2" s="1"/>
  <c r="L815" i="2" s="1" a="1"/>
  <c r="L815" i="2" s="1"/>
  <c r="M815" i="2" a="1"/>
  <c r="M815" i="2" s="1"/>
  <c r="N815" i="2" a="1"/>
  <c r="N815" i="2" s="1"/>
  <c r="O815" i="2" s="1"/>
  <c r="I816" i="2" a="1"/>
  <c r="I816" i="2" s="1"/>
  <c r="J816" i="2" s="1" a="1"/>
  <c r="J816" i="2" s="1"/>
  <c r="K816" i="2" a="1"/>
  <c r="K816" i="2" s="1"/>
  <c r="L816" i="2" s="1" a="1"/>
  <c r="L816" i="2" s="1"/>
  <c r="M816" i="2" a="1"/>
  <c r="M816" i="2" s="1"/>
  <c r="N816" i="2" a="1"/>
  <c r="N816" i="2" s="1"/>
  <c r="O816" i="2" s="1"/>
  <c r="I817" i="2" a="1"/>
  <c r="I817" i="2" s="1"/>
  <c r="J817" i="2" s="1" a="1"/>
  <c r="J817" i="2" s="1"/>
  <c r="K817" i="2" a="1"/>
  <c r="K817" i="2" s="1"/>
  <c r="L817" i="2" s="1" a="1"/>
  <c r="L817" i="2" s="1"/>
  <c r="M817" i="2" a="1"/>
  <c r="M817" i="2" s="1"/>
  <c r="N817" i="2" a="1"/>
  <c r="N817" i="2" s="1"/>
  <c r="O817" i="2" s="1"/>
  <c r="I818" i="2" a="1"/>
  <c r="I818" i="2" s="1"/>
  <c r="J818" i="2" s="1" a="1"/>
  <c r="J818" i="2" s="1"/>
  <c r="K818" i="2" a="1"/>
  <c r="K818" i="2" s="1"/>
  <c r="L818" i="2" s="1" a="1"/>
  <c r="L818" i="2" s="1"/>
  <c r="M818" i="2" a="1"/>
  <c r="M818" i="2" s="1"/>
  <c r="N818" i="2" a="1"/>
  <c r="N818" i="2" s="1"/>
  <c r="O818" i="2" s="1"/>
  <c r="I819" i="2" a="1"/>
  <c r="I819" i="2" s="1"/>
  <c r="J819" i="2" s="1" a="1"/>
  <c r="J819" i="2" s="1"/>
  <c r="K819" i="2" a="1"/>
  <c r="K819" i="2" s="1"/>
  <c r="L819" i="2" s="1" a="1"/>
  <c r="L819" i="2" s="1"/>
  <c r="M819" i="2" a="1"/>
  <c r="M819" i="2" s="1"/>
  <c r="N819" i="2" a="1"/>
  <c r="N819" i="2" s="1"/>
  <c r="O819" i="2" s="1"/>
  <c r="I820" i="2" a="1"/>
  <c r="I820" i="2" s="1"/>
  <c r="J820" i="2" s="1" a="1"/>
  <c r="J820" i="2" s="1"/>
  <c r="K820" i="2" a="1"/>
  <c r="K820" i="2" s="1"/>
  <c r="L820" i="2" s="1" a="1"/>
  <c r="L820" i="2" s="1"/>
  <c r="M820" i="2" a="1"/>
  <c r="M820" i="2" s="1"/>
  <c r="N820" i="2" a="1"/>
  <c r="N820" i="2" s="1"/>
  <c r="O820" i="2" s="1"/>
  <c r="I821" i="2" a="1"/>
  <c r="I821" i="2" s="1"/>
  <c r="J821" i="2" s="1" a="1"/>
  <c r="J821" i="2" s="1"/>
  <c r="K821" i="2" a="1"/>
  <c r="K821" i="2" s="1"/>
  <c r="L821" i="2" s="1" a="1"/>
  <c r="L821" i="2" s="1"/>
  <c r="M821" i="2" a="1"/>
  <c r="M821" i="2" s="1"/>
  <c r="N821" i="2" a="1"/>
  <c r="N821" i="2" s="1"/>
  <c r="O821" i="2" s="1"/>
  <c r="I822" i="2" a="1"/>
  <c r="I822" i="2" s="1"/>
  <c r="J822" i="2" s="1" a="1"/>
  <c r="J822" i="2" s="1"/>
  <c r="K822" i="2" a="1"/>
  <c r="K822" i="2" s="1"/>
  <c r="L822" i="2" s="1" a="1"/>
  <c r="L822" i="2" s="1"/>
  <c r="M822" i="2" a="1"/>
  <c r="M822" i="2" s="1"/>
  <c r="N822" i="2" a="1"/>
  <c r="N822" i="2" s="1"/>
  <c r="O822" i="2" s="1"/>
  <c r="I823" i="2" a="1"/>
  <c r="I823" i="2" s="1"/>
  <c r="J823" i="2" s="1" a="1"/>
  <c r="J823" i="2" s="1"/>
  <c r="K823" i="2" a="1"/>
  <c r="K823" i="2" s="1"/>
  <c r="L823" i="2" s="1" a="1"/>
  <c r="L823" i="2" s="1"/>
  <c r="M823" i="2" a="1"/>
  <c r="M823" i="2" s="1"/>
  <c r="N823" i="2" a="1"/>
  <c r="N823" i="2" s="1"/>
  <c r="O823" i="2" s="1"/>
  <c r="I824" i="2" a="1"/>
  <c r="I824" i="2" s="1"/>
  <c r="J824" i="2" s="1" a="1"/>
  <c r="J824" i="2" s="1"/>
  <c r="K824" i="2" a="1"/>
  <c r="K824" i="2" s="1"/>
  <c r="L824" i="2" s="1" a="1"/>
  <c r="L824" i="2" s="1"/>
  <c r="M824" i="2" a="1"/>
  <c r="M824" i="2" s="1"/>
  <c r="N824" i="2" a="1"/>
  <c r="N824" i="2" s="1"/>
  <c r="O824" i="2" s="1"/>
  <c r="I825" i="2" a="1"/>
  <c r="I825" i="2" s="1"/>
  <c r="J825" i="2" s="1" a="1"/>
  <c r="J825" i="2" s="1"/>
  <c r="K825" i="2" a="1"/>
  <c r="K825" i="2" s="1"/>
  <c r="L825" i="2" s="1" a="1"/>
  <c r="L825" i="2" s="1"/>
  <c r="M825" i="2" a="1"/>
  <c r="M825" i="2" s="1"/>
  <c r="N825" i="2" a="1"/>
  <c r="N825" i="2" s="1"/>
  <c r="O825" i="2" s="1"/>
  <c r="I826" i="2" a="1"/>
  <c r="I826" i="2" s="1"/>
  <c r="J826" i="2" s="1" a="1"/>
  <c r="J826" i="2" s="1"/>
  <c r="K826" i="2" a="1"/>
  <c r="K826" i="2" s="1"/>
  <c r="L826" i="2" s="1" a="1"/>
  <c r="L826" i="2" s="1"/>
  <c r="M826" i="2" a="1"/>
  <c r="M826" i="2" s="1"/>
  <c r="N826" i="2" a="1"/>
  <c r="N826" i="2" s="1"/>
  <c r="O826" i="2" s="1"/>
  <c r="I827" i="2" a="1"/>
  <c r="I827" i="2" s="1"/>
  <c r="J827" i="2" s="1" a="1"/>
  <c r="J827" i="2" s="1"/>
  <c r="K827" i="2" a="1"/>
  <c r="K827" i="2" s="1"/>
  <c r="L827" i="2" s="1" a="1"/>
  <c r="L827" i="2" s="1"/>
  <c r="M827" i="2" a="1"/>
  <c r="M827" i="2" s="1"/>
  <c r="N827" i="2" a="1"/>
  <c r="N827" i="2" s="1"/>
  <c r="O827" i="2" s="1"/>
  <c r="I828" i="2" a="1"/>
  <c r="I828" i="2" s="1"/>
  <c r="J828" i="2" s="1" a="1"/>
  <c r="J828" i="2" s="1"/>
  <c r="K828" i="2" a="1"/>
  <c r="K828" i="2" s="1"/>
  <c r="L828" i="2" s="1" a="1"/>
  <c r="L828" i="2" s="1"/>
  <c r="M828" i="2" a="1"/>
  <c r="M828" i="2" s="1"/>
  <c r="N828" i="2" a="1"/>
  <c r="N828" i="2" s="1"/>
  <c r="O828" i="2" s="1"/>
  <c r="I829" i="2" a="1"/>
  <c r="I829" i="2" s="1"/>
  <c r="J829" i="2" s="1" a="1"/>
  <c r="J829" i="2" s="1"/>
  <c r="K829" i="2" a="1"/>
  <c r="K829" i="2" s="1"/>
  <c r="L829" i="2" s="1" a="1"/>
  <c r="L829" i="2" s="1"/>
  <c r="M829" i="2" a="1"/>
  <c r="M829" i="2" s="1"/>
  <c r="N829" i="2" a="1"/>
  <c r="N829" i="2" s="1"/>
  <c r="O829" i="2" s="1"/>
  <c r="I830" i="2" a="1"/>
  <c r="I830" i="2" s="1"/>
  <c r="J830" i="2" s="1" a="1"/>
  <c r="J830" i="2" s="1"/>
  <c r="K830" i="2" a="1"/>
  <c r="K830" i="2" s="1"/>
  <c r="L830" i="2" s="1" a="1"/>
  <c r="L830" i="2" s="1"/>
  <c r="M830" i="2" a="1"/>
  <c r="M830" i="2" s="1"/>
  <c r="N830" i="2" a="1"/>
  <c r="N830" i="2" s="1"/>
  <c r="O830" i="2" s="1"/>
  <c r="I831" i="2" a="1"/>
  <c r="I831" i="2" s="1"/>
  <c r="J831" i="2" s="1" a="1"/>
  <c r="J831" i="2" s="1"/>
  <c r="K831" i="2" a="1"/>
  <c r="K831" i="2" s="1"/>
  <c r="L831" i="2" s="1" a="1"/>
  <c r="L831" i="2" s="1"/>
  <c r="M831" i="2" a="1"/>
  <c r="M831" i="2" s="1"/>
  <c r="N831" i="2" a="1"/>
  <c r="N831" i="2" s="1"/>
  <c r="O831" i="2" s="1"/>
  <c r="I832" i="2" a="1"/>
  <c r="I832" i="2" s="1"/>
  <c r="J832" i="2" s="1" a="1"/>
  <c r="J832" i="2" s="1"/>
  <c r="K832" i="2" a="1"/>
  <c r="K832" i="2" s="1"/>
  <c r="L832" i="2" s="1" a="1"/>
  <c r="L832" i="2" s="1"/>
  <c r="M832" i="2" a="1"/>
  <c r="M832" i="2" s="1"/>
  <c r="N832" i="2" a="1"/>
  <c r="N832" i="2" s="1"/>
  <c r="O832" i="2" s="1"/>
  <c r="I833" i="2" a="1"/>
  <c r="I833" i="2" s="1"/>
  <c r="J833" i="2" s="1" a="1"/>
  <c r="J833" i="2" s="1"/>
  <c r="K833" i="2" a="1"/>
  <c r="K833" i="2" s="1"/>
  <c r="L833" i="2" s="1" a="1"/>
  <c r="L833" i="2" s="1"/>
  <c r="M833" i="2" a="1"/>
  <c r="M833" i="2" s="1"/>
  <c r="N833" i="2" a="1"/>
  <c r="N833" i="2" s="1"/>
  <c r="O833" i="2" s="1"/>
  <c r="I834" i="2" a="1"/>
  <c r="I834" i="2" s="1"/>
  <c r="J834" i="2" s="1" a="1"/>
  <c r="J834" i="2" s="1"/>
  <c r="K834" i="2" a="1"/>
  <c r="K834" i="2" s="1"/>
  <c r="L834" i="2" s="1" a="1"/>
  <c r="L834" i="2" s="1"/>
  <c r="M834" i="2" a="1"/>
  <c r="M834" i="2" s="1"/>
  <c r="N834" i="2" a="1"/>
  <c r="N834" i="2" s="1"/>
  <c r="O834" i="2" s="1"/>
  <c r="I835" i="2" a="1"/>
  <c r="I835" i="2" s="1"/>
  <c r="J835" i="2" s="1" a="1"/>
  <c r="J835" i="2" s="1"/>
  <c r="K835" i="2" a="1"/>
  <c r="K835" i="2" s="1"/>
  <c r="L835" i="2" s="1" a="1"/>
  <c r="L835" i="2" s="1"/>
  <c r="M835" i="2" a="1"/>
  <c r="M835" i="2" s="1"/>
  <c r="N835" i="2" a="1"/>
  <c r="N835" i="2" s="1"/>
  <c r="O835" i="2" s="1"/>
  <c r="I836" i="2" a="1"/>
  <c r="I836" i="2" s="1"/>
  <c r="J836" i="2" s="1" a="1"/>
  <c r="J836" i="2" s="1"/>
  <c r="K836" i="2" a="1"/>
  <c r="K836" i="2" s="1"/>
  <c r="M836" i="2" a="1"/>
  <c r="M836" i="2" s="1"/>
  <c r="N836" i="2" a="1"/>
  <c r="N836" i="2" s="1"/>
  <c r="O836" i="2" s="1"/>
  <c r="I837" i="2" a="1"/>
  <c r="I837" i="2" s="1"/>
  <c r="J837" i="2" s="1" a="1"/>
  <c r="J837" i="2" s="1"/>
  <c r="K837" i="2" a="1"/>
  <c r="K837" i="2" s="1"/>
  <c r="L837" i="2" s="1" a="1"/>
  <c r="L837" i="2" s="1"/>
  <c r="M837" i="2" a="1"/>
  <c r="M837" i="2" s="1"/>
  <c r="N837" i="2" a="1"/>
  <c r="N837" i="2" s="1"/>
  <c r="O837" i="2" s="1"/>
  <c r="I838" i="2" a="1"/>
  <c r="I838" i="2" s="1"/>
  <c r="J838" i="2" s="1" a="1"/>
  <c r="J838" i="2" s="1"/>
  <c r="K838" i="2" a="1"/>
  <c r="K838" i="2" s="1"/>
  <c r="L838" i="2" s="1" a="1"/>
  <c r="L838" i="2" s="1"/>
  <c r="M838" i="2" a="1"/>
  <c r="M838" i="2" s="1"/>
  <c r="N838" i="2" a="1"/>
  <c r="N838" i="2" s="1"/>
  <c r="O838" i="2" s="1"/>
  <c r="I839" i="2" a="1"/>
  <c r="I839" i="2" s="1"/>
  <c r="J839" i="2" s="1" a="1"/>
  <c r="J839" i="2" s="1"/>
  <c r="K839" i="2" a="1"/>
  <c r="K839" i="2" s="1"/>
  <c r="L839" i="2" s="1" a="1"/>
  <c r="L839" i="2" s="1"/>
  <c r="M839" i="2" a="1"/>
  <c r="M839" i="2" s="1"/>
  <c r="N839" i="2" a="1"/>
  <c r="N839" i="2" s="1"/>
  <c r="O839" i="2" s="1"/>
  <c r="I840" i="2" a="1"/>
  <c r="I840" i="2" s="1"/>
  <c r="J840" i="2" s="1" a="1"/>
  <c r="J840" i="2" s="1"/>
  <c r="K840" i="2" a="1"/>
  <c r="K840" i="2" s="1"/>
  <c r="L840" i="2" s="1" a="1"/>
  <c r="L840" i="2" s="1"/>
  <c r="M840" i="2" a="1"/>
  <c r="M840" i="2" s="1"/>
  <c r="N840" i="2" a="1"/>
  <c r="N840" i="2" s="1"/>
  <c r="O840" i="2" s="1"/>
  <c r="I841" i="2" a="1"/>
  <c r="I841" i="2" s="1"/>
  <c r="J841" i="2" s="1" a="1"/>
  <c r="J841" i="2" s="1"/>
  <c r="K841" i="2" a="1"/>
  <c r="K841" i="2" s="1"/>
  <c r="L841" i="2" s="1" a="1"/>
  <c r="L841" i="2" s="1"/>
  <c r="M841" i="2" a="1"/>
  <c r="M841" i="2" s="1"/>
  <c r="N841" i="2" a="1"/>
  <c r="N841" i="2" s="1"/>
  <c r="O841" i="2" s="1"/>
  <c r="I842" i="2" a="1"/>
  <c r="I842" i="2" s="1"/>
  <c r="J842" i="2" s="1" a="1"/>
  <c r="J842" i="2" s="1"/>
  <c r="K842" i="2" a="1"/>
  <c r="K842" i="2" s="1"/>
  <c r="L842" i="2" s="1" a="1"/>
  <c r="L842" i="2" s="1"/>
  <c r="M842" i="2" a="1"/>
  <c r="M842" i="2" s="1"/>
  <c r="N842" i="2" a="1"/>
  <c r="N842" i="2" s="1"/>
  <c r="O842" i="2" s="1"/>
  <c r="I843" i="2" a="1"/>
  <c r="I843" i="2" s="1"/>
  <c r="J843" i="2" s="1" a="1"/>
  <c r="J843" i="2" s="1"/>
  <c r="K843" i="2" a="1"/>
  <c r="K843" i="2" s="1"/>
  <c r="L843" i="2" s="1" a="1"/>
  <c r="L843" i="2" s="1"/>
  <c r="M843" i="2" a="1"/>
  <c r="M843" i="2" s="1"/>
  <c r="N843" i="2" a="1"/>
  <c r="N843" i="2" s="1"/>
  <c r="O843" i="2" s="1"/>
  <c r="I844" i="2" a="1"/>
  <c r="I844" i="2" s="1"/>
  <c r="J844" i="2" s="1" a="1"/>
  <c r="J844" i="2" s="1"/>
  <c r="K844" i="2" a="1"/>
  <c r="K844" i="2" s="1"/>
  <c r="L844" i="2" s="1" a="1"/>
  <c r="L844" i="2" s="1"/>
  <c r="M844" i="2" a="1"/>
  <c r="M844" i="2" s="1"/>
  <c r="N844" i="2" a="1"/>
  <c r="N844" i="2" s="1"/>
  <c r="O844" i="2" s="1"/>
  <c r="I845" i="2" a="1"/>
  <c r="I845" i="2" s="1"/>
  <c r="J845" i="2" s="1" a="1"/>
  <c r="J845" i="2" s="1"/>
  <c r="K845" i="2" a="1"/>
  <c r="K845" i="2" s="1"/>
  <c r="L845" i="2" s="1" a="1"/>
  <c r="L845" i="2" s="1"/>
  <c r="M845" i="2" a="1"/>
  <c r="M845" i="2" s="1"/>
  <c r="N845" i="2" a="1"/>
  <c r="N845" i="2" s="1"/>
  <c r="O845" i="2" s="1"/>
  <c r="I846" i="2" a="1"/>
  <c r="I846" i="2" s="1"/>
  <c r="J846" i="2" s="1" a="1"/>
  <c r="J846" i="2" s="1"/>
  <c r="K846" i="2" a="1"/>
  <c r="K846" i="2" s="1"/>
  <c r="L846" i="2" s="1" a="1"/>
  <c r="L846" i="2" s="1"/>
  <c r="M846" i="2" a="1"/>
  <c r="M846" i="2" s="1"/>
  <c r="N846" i="2" a="1"/>
  <c r="N846" i="2" s="1"/>
  <c r="O846" i="2" s="1"/>
  <c r="I847" i="2" a="1"/>
  <c r="I847" i="2" s="1"/>
  <c r="J847" i="2" s="1" a="1"/>
  <c r="J847" i="2" s="1"/>
  <c r="K847" i="2" a="1"/>
  <c r="K847" i="2" s="1"/>
  <c r="M847" i="2" a="1"/>
  <c r="M847" i="2" s="1"/>
  <c r="N847" i="2" a="1"/>
  <c r="N847" i="2" s="1"/>
  <c r="O847" i="2" s="1"/>
  <c r="I848" i="2" a="1"/>
  <c r="I848" i="2" s="1"/>
  <c r="J848" i="2" s="1" a="1"/>
  <c r="J848" i="2" s="1"/>
  <c r="K848" i="2" a="1"/>
  <c r="K848" i="2" s="1"/>
  <c r="L848" i="2" s="1" a="1"/>
  <c r="L848" i="2" s="1"/>
  <c r="M848" i="2" a="1"/>
  <c r="M848" i="2" s="1"/>
  <c r="N848" i="2" a="1"/>
  <c r="N848" i="2" s="1"/>
  <c r="O848" i="2" s="1"/>
  <c r="I849" i="2" a="1"/>
  <c r="I849" i="2" s="1"/>
  <c r="J849" i="2" s="1" a="1"/>
  <c r="J849" i="2" s="1"/>
  <c r="K849" i="2" a="1"/>
  <c r="K849" i="2" s="1"/>
  <c r="L849" i="2" s="1" a="1"/>
  <c r="L849" i="2" s="1"/>
  <c r="M849" i="2" a="1"/>
  <c r="M849" i="2" s="1"/>
  <c r="N849" i="2" a="1"/>
  <c r="N849" i="2" s="1"/>
  <c r="O849" i="2" s="1"/>
  <c r="I850" i="2" a="1"/>
  <c r="I850" i="2" s="1"/>
  <c r="J850" i="2" s="1" a="1"/>
  <c r="J850" i="2" s="1"/>
  <c r="K850" i="2" a="1"/>
  <c r="K850" i="2" s="1"/>
  <c r="L850" i="2" s="1" a="1"/>
  <c r="L850" i="2" s="1"/>
  <c r="M850" i="2" a="1"/>
  <c r="M850" i="2" s="1"/>
  <c r="N850" i="2" a="1"/>
  <c r="N850" i="2" s="1"/>
  <c r="O850" i="2" s="1"/>
  <c r="I851" i="2" a="1"/>
  <c r="I851" i="2" s="1"/>
  <c r="J851" i="2" s="1" a="1"/>
  <c r="J851" i="2" s="1"/>
  <c r="K851" i="2" a="1"/>
  <c r="K851" i="2" s="1"/>
  <c r="L851" i="2" s="1" a="1"/>
  <c r="L851" i="2" s="1"/>
  <c r="M851" i="2" a="1"/>
  <c r="M851" i="2" s="1"/>
  <c r="N851" i="2" a="1"/>
  <c r="N851" i="2" s="1"/>
  <c r="O851" i="2" s="1"/>
  <c r="I852" i="2" a="1"/>
  <c r="I852" i="2" s="1"/>
  <c r="J852" i="2" s="1" a="1"/>
  <c r="J852" i="2" s="1"/>
  <c r="K852" i="2" a="1"/>
  <c r="K852" i="2" s="1"/>
  <c r="L852" i="2" s="1" a="1"/>
  <c r="L852" i="2" s="1"/>
  <c r="M852" i="2" a="1"/>
  <c r="M852" i="2" s="1"/>
  <c r="N852" i="2" a="1"/>
  <c r="N852" i="2" s="1"/>
  <c r="O852" i="2" s="1"/>
  <c r="I853" i="2" a="1"/>
  <c r="I853" i="2" s="1"/>
  <c r="J853" i="2" s="1" a="1"/>
  <c r="J853" i="2" s="1"/>
  <c r="K853" i="2" a="1"/>
  <c r="K853" i="2" s="1"/>
  <c r="L853" i="2" s="1" a="1"/>
  <c r="L853" i="2" s="1"/>
  <c r="M853" i="2" a="1"/>
  <c r="M853" i="2" s="1"/>
  <c r="N853" i="2" a="1"/>
  <c r="N853" i="2" s="1"/>
  <c r="O853" i="2" s="1"/>
  <c r="I854" i="2" a="1"/>
  <c r="I854" i="2" s="1"/>
  <c r="J854" i="2" s="1" a="1"/>
  <c r="J854" i="2" s="1"/>
  <c r="K854" i="2" a="1"/>
  <c r="K854" i="2" s="1"/>
  <c r="L854" i="2" s="1" a="1"/>
  <c r="L854" i="2" s="1"/>
  <c r="M854" i="2" a="1"/>
  <c r="M854" i="2" s="1"/>
  <c r="N854" i="2" a="1"/>
  <c r="N854" i="2" s="1"/>
  <c r="O854" i="2" s="1"/>
  <c r="I855" i="2" a="1"/>
  <c r="I855" i="2" s="1"/>
  <c r="J855" i="2" s="1" a="1"/>
  <c r="J855" i="2" s="1"/>
  <c r="K855" i="2" a="1"/>
  <c r="K855" i="2" s="1"/>
  <c r="L855" i="2" s="1" a="1"/>
  <c r="L855" i="2" s="1"/>
  <c r="M855" i="2" a="1"/>
  <c r="M855" i="2" s="1"/>
  <c r="N855" i="2" a="1"/>
  <c r="N855" i="2" s="1"/>
  <c r="O855" i="2" s="1"/>
  <c r="I856" i="2" a="1"/>
  <c r="I856" i="2" s="1"/>
  <c r="J856" i="2" s="1" a="1"/>
  <c r="J856" i="2" s="1"/>
  <c r="K856" i="2" a="1"/>
  <c r="K856" i="2" s="1"/>
  <c r="L856" i="2" s="1" a="1"/>
  <c r="L856" i="2" s="1"/>
  <c r="M856" i="2" a="1"/>
  <c r="M856" i="2" s="1"/>
  <c r="N856" i="2" a="1"/>
  <c r="N856" i="2" s="1"/>
  <c r="O856" i="2" s="1"/>
  <c r="I857" i="2" a="1"/>
  <c r="I857" i="2" s="1"/>
  <c r="J857" i="2" s="1" a="1"/>
  <c r="J857" i="2" s="1"/>
  <c r="K857" i="2" a="1"/>
  <c r="K857" i="2" s="1"/>
  <c r="M857" i="2" a="1"/>
  <c r="M857" i="2" s="1"/>
  <c r="N857" i="2" a="1"/>
  <c r="N857" i="2" s="1"/>
  <c r="O857" i="2" s="1"/>
  <c r="I858" i="2" a="1"/>
  <c r="I858" i="2" s="1"/>
  <c r="J858" i="2" s="1" a="1"/>
  <c r="J858" i="2" s="1"/>
  <c r="K858" i="2" a="1"/>
  <c r="K858" i="2" s="1"/>
  <c r="L858" i="2" s="1" a="1"/>
  <c r="L858" i="2" s="1"/>
  <c r="M858" i="2" a="1"/>
  <c r="M858" i="2" s="1"/>
  <c r="N858" i="2" a="1"/>
  <c r="N858" i="2" s="1"/>
  <c r="O858" i="2" s="1"/>
  <c r="I859" i="2" a="1"/>
  <c r="I859" i="2" s="1"/>
  <c r="J859" i="2" s="1" a="1"/>
  <c r="J859" i="2" s="1"/>
  <c r="K859" i="2" a="1"/>
  <c r="K859" i="2" s="1"/>
  <c r="L859" i="2" s="1" a="1"/>
  <c r="L859" i="2" s="1"/>
  <c r="M859" i="2" a="1"/>
  <c r="M859" i="2" s="1"/>
  <c r="N859" i="2" a="1"/>
  <c r="N859" i="2" s="1"/>
  <c r="O859" i="2" s="1"/>
  <c r="I860" i="2" a="1"/>
  <c r="I860" i="2" s="1"/>
  <c r="J860" i="2" s="1" a="1"/>
  <c r="J860" i="2" s="1"/>
  <c r="K860" i="2" a="1"/>
  <c r="K860" i="2" s="1"/>
  <c r="L860" i="2" s="1" a="1"/>
  <c r="L860" i="2" s="1"/>
  <c r="M860" i="2" a="1"/>
  <c r="M860" i="2" s="1"/>
  <c r="N860" i="2" a="1"/>
  <c r="N860" i="2" s="1"/>
  <c r="O860" i="2" s="1"/>
  <c r="I861" i="2" a="1"/>
  <c r="I861" i="2" s="1"/>
  <c r="J861" i="2" s="1" a="1"/>
  <c r="J861" i="2" s="1"/>
  <c r="K861" i="2" a="1"/>
  <c r="K861" i="2" s="1"/>
  <c r="L861" i="2" s="1" a="1"/>
  <c r="L861" i="2" s="1"/>
  <c r="M861" i="2" a="1"/>
  <c r="M861" i="2" s="1"/>
  <c r="N861" i="2" a="1"/>
  <c r="N861" i="2" s="1"/>
  <c r="O861" i="2" s="1"/>
  <c r="I862" i="2" a="1"/>
  <c r="I862" i="2" s="1"/>
  <c r="J862" i="2" s="1" a="1"/>
  <c r="J862" i="2" s="1"/>
  <c r="K862" i="2" a="1"/>
  <c r="K862" i="2" s="1"/>
  <c r="L862" i="2" s="1" a="1"/>
  <c r="L862" i="2" s="1"/>
  <c r="M862" i="2" a="1"/>
  <c r="M862" i="2" s="1"/>
  <c r="N862" i="2" a="1"/>
  <c r="N862" i="2" s="1"/>
  <c r="O862" i="2" s="1"/>
  <c r="I863" i="2" a="1"/>
  <c r="I863" i="2" s="1"/>
  <c r="J863" i="2" s="1" a="1"/>
  <c r="J863" i="2" s="1"/>
  <c r="K863" i="2" a="1"/>
  <c r="K863" i="2" s="1"/>
  <c r="L863" i="2" s="1" a="1"/>
  <c r="L863" i="2" s="1"/>
  <c r="M863" i="2" a="1"/>
  <c r="M863" i="2" s="1"/>
  <c r="N863" i="2" a="1"/>
  <c r="N863" i="2" s="1"/>
  <c r="O863" i="2" s="1"/>
  <c r="I864" i="2" a="1"/>
  <c r="I864" i="2" s="1"/>
  <c r="J864" i="2" s="1" a="1"/>
  <c r="J864" i="2" s="1"/>
  <c r="K864" i="2" a="1"/>
  <c r="K864" i="2" s="1"/>
  <c r="L864" i="2" s="1" a="1"/>
  <c r="L864" i="2" s="1"/>
  <c r="M864" i="2" a="1"/>
  <c r="M864" i="2" s="1"/>
  <c r="N864" i="2" a="1"/>
  <c r="N864" i="2" s="1"/>
  <c r="O864" i="2" s="1"/>
  <c r="I865" i="2" a="1"/>
  <c r="I865" i="2" s="1"/>
  <c r="J865" i="2" s="1" a="1"/>
  <c r="J865" i="2" s="1"/>
  <c r="K865" i="2" a="1"/>
  <c r="K865" i="2" s="1"/>
  <c r="L865" i="2" s="1" a="1"/>
  <c r="L865" i="2" s="1"/>
  <c r="M865" i="2" a="1"/>
  <c r="M865" i="2" s="1"/>
  <c r="N865" i="2" a="1"/>
  <c r="N865" i="2" s="1"/>
  <c r="O865" i="2" s="1"/>
  <c r="I866" i="2" a="1"/>
  <c r="I866" i="2" s="1"/>
  <c r="J866" i="2" s="1" a="1"/>
  <c r="J866" i="2" s="1"/>
  <c r="K866" i="2" a="1"/>
  <c r="K866" i="2" s="1"/>
  <c r="L866" i="2" s="1" a="1"/>
  <c r="L866" i="2" s="1"/>
  <c r="M866" i="2" a="1"/>
  <c r="M866" i="2" s="1"/>
  <c r="N866" i="2" a="1"/>
  <c r="N866" i="2" s="1"/>
  <c r="O866" i="2" s="1"/>
  <c r="I867" i="2" a="1"/>
  <c r="I867" i="2" s="1"/>
  <c r="J867" i="2" s="1" a="1"/>
  <c r="J867" i="2" s="1"/>
  <c r="K867" i="2" a="1"/>
  <c r="K867" i="2" s="1"/>
  <c r="M867" i="2" a="1"/>
  <c r="M867" i="2" s="1"/>
  <c r="N867" i="2" a="1"/>
  <c r="N867" i="2" s="1"/>
  <c r="O867" i="2" s="1"/>
  <c r="I868" i="2" a="1"/>
  <c r="I868" i="2" s="1"/>
  <c r="J868" i="2" s="1" a="1"/>
  <c r="J868" i="2" s="1"/>
  <c r="K868" i="2" a="1"/>
  <c r="K868" i="2" s="1"/>
  <c r="L868" i="2" s="1" a="1"/>
  <c r="L868" i="2" s="1"/>
  <c r="M868" i="2" a="1"/>
  <c r="M868" i="2" s="1"/>
  <c r="N868" i="2" a="1"/>
  <c r="N868" i="2" s="1"/>
  <c r="O868" i="2" s="1"/>
  <c r="I869" i="2" a="1"/>
  <c r="I869" i="2" s="1"/>
  <c r="J869" i="2" s="1" a="1"/>
  <c r="J869" i="2" s="1"/>
  <c r="K869" i="2" a="1"/>
  <c r="K869" i="2" s="1"/>
  <c r="L869" i="2" s="1" a="1"/>
  <c r="L869" i="2" s="1"/>
  <c r="M869" i="2" a="1"/>
  <c r="M869" i="2" s="1"/>
  <c r="N869" i="2" a="1"/>
  <c r="N869" i="2" s="1"/>
  <c r="O869" i="2" s="1"/>
  <c r="I870" i="2" a="1"/>
  <c r="I870" i="2" s="1"/>
  <c r="J870" i="2" s="1" a="1"/>
  <c r="J870" i="2" s="1"/>
  <c r="K870" i="2" a="1"/>
  <c r="K870" i="2" s="1"/>
  <c r="L870" i="2" s="1" a="1"/>
  <c r="L870" i="2" s="1"/>
  <c r="M870" i="2" a="1"/>
  <c r="M870" i="2" s="1"/>
  <c r="N870" i="2" a="1"/>
  <c r="N870" i="2" s="1"/>
  <c r="O870" i="2" s="1"/>
  <c r="I871" i="2" a="1"/>
  <c r="I871" i="2" s="1"/>
  <c r="J871" i="2" s="1" a="1"/>
  <c r="J871" i="2" s="1"/>
  <c r="K871" i="2" a="1"/>
  <c r="K871" i="2" s="1"/>
  <c r="L871" i="2" s="1" a="1"/>
  <c r="L871" i="2" s="1"/>
  <c r="M871" i="2" a="1"/>
  <c r="M871" i="2" s="1"/>
  <c r="N871" i="2" a="1"/>
  <c r="N871" i="2" s="1"/>
  <c r="O871" i="2" s="1"/>
  <c r="I872" i="2" a="1"/>
  <c r="I872" i="2" s="1"/>
  <c r="J872" i="2" s="1" a="1"/>
  <c r="J872" i="2" s="1"/>
  <c r="K872" i="2" a="1"/>
  <c r="K872" i="2" s="1"/>
  <c r="L872" i="2" s="1" a="1"/>
  <c r="L872" i="2" s="1"/>
  <c r="M872" i="2" a="1"/>
  <c r="M872" i="2" s="1"/>
  <c r="N872" i="2" a="1"/>
  <c r="N872" i="2" s="1"/>
  <c r="O872" i="2" s="1"/>
  <c r="I873" i="2" a="1"/>
  <c r="I873" i="2" s="1"/>
  <c r="J873" i="2" s="1" a="1"/>
  <c r="J873" i="2" s="1"/>
  <c r="K873" i="2" a="1"/>
  <c r="K873" i="2" s="1"/>
  <c r="L873" i="2" s="1" a="1"/>
  <c r="L873" i="2" s="1"/>
  <c r="M873" i="2" a="1"/>
  <c r="M873" i="2" s="1"/>
  <c r="N873" i="2" a="1"/>
  <c r="N873" i="2" s="1"/>
  <c r="O873" i="2" s="1"/>
  <c r="I874" i="2" a="1"/>
  <c r="I874" i="2" s="1"/>
  <c r="J874" i="2" s="1" a="1"/>
  <c r="J874" i="2" s="1"/>
  <c r="K874" i="2" a="1"/>
  <c r="K874" i="2" s="1"/>
  <c r="L874" i="2" s="1" a="1"/>
  <c r="L874" i="2" s="1"/>
  <c r="M874" i="2" a="1"/>
  <c r="M874" i="2" s="1"/>
  <c r="N874" i="2" a="1"/>
  <c r="N874" i="2" s="1"/>
  <c r="O874" i="2" s="1"/>
  <c r="I875" i="2" a="1"/>
  <c r="I875" i="2" s="1"/>
  <c r="J875" i="2" s="1" a="1"/>
  <c r="J875" i="2" s="1"/>
  <c r="K875" i="2" a="1"/>
  <c r="K875" i="2" s="1"/>
  <c r="L875" i="2" s="1" a="1"/>
  <c r="L875" i="2" s="1"/>
  <c r="M875" i="2" a="1"/>
  <c r="M875" i="2" s="1"/>
  <c r="N875" i="2" a="1"/>
  <c r="N875" i="2" s="1"/>
  <c r="O875" i="2" s="1"/>
  <c r="I876" i="2" a="1"/>
  <c r="I876" i="2" s="1"/>
  <c r="J876" i="2" s="1" a="1"/>
  <c r="J876" i="2" s="1"/>
  <c r="K876" i="2" a="1"/>
  <c r="K876" i="2" s="1"/>
  <c r="L876" i="2" s="1" a="1"/>
  <c r="L876" i="2" s="1"/>
  <c r="M876" i="2" a="1"/>
  <c r="M876" i="2" s="1"/>
  <c r="N876" i="2" a="1"/>
  <c r="N876" i="2" s="1"/>
  <c r="O876" i="2" s="1"/>
  <c r="I877" i="2" a="1"/>
  <c r="I877" i="2" s="1"/>
  <c r="J877" i="2" s="1" a="1"/>
  <c r="J877" i="2" s="1"/>
  <c r="K877" i="2" a="1"/>
  <c r="K877" i="2" s="1"/>
  <c r="M877" i="2" a="1"/>
  <c r="M877" i="2" s="1"/>
  <c r="N877" i="2" a="1"/>
  <c r="N877" i="2" s="1"/>
  <c r="O877" i="2" s="1"/>
  <c r="I878" i="2" a="1"/>
  <c r="I878" i="2" s="1"/>
  <c r="J878" i="2" s="1" a="1"/>
  <c r="J878" i="2" s="1"/>
  <c r="K878" i="2" a="1"/>
  <c r="K878" i="2" s="1"/>
  <c r="L878" i="2" s="1" a="1"/>
  <c r="L878" i="2" s="1"/>
  <c r="M878" i="2" a="1"/>
  <c r="M878" i="2" s="1"/>
  <c r="N878" i="2" a="1"/>
  <c r="N878" i="2" s="1"/>
  <c r="O878" i="2" s="1"/>
  <c r="I879" i="2" a="1"/>
  <c r="I879" i="2" s="1"/>
  <c r="J879" i="2" s="1" a="1"/>
  <c r="J879" i="2" s="1"/>
  <c r="K879" i="2" a="1"/>
  <c r="K879" i="2" s="1"/>
  <c r="L879" i="2" s="1" a="1"/>
  <c r="L879" i="2" s="1"/>
  <c r="M879" i="2" a="1"/>
  <c r="M879" i="2" s="1"/>
  <c r="N879" i="2" a="1"/>
  <c r="N879" i="2" s="1"/>
  <c r="O879" i="2" s="1"/>
  <c r="I880" i="2" a="1"/>
  <c r="I880" i="2" s="1"/>
  <c r="J880" i="2" s="1" a="1"/>
  <c r="J880" i="2" s="1"/>
  <c r="K880" i="2" a="1"/>
  <c r="K880" i="2" s="1"/>
  <c r="L880" i="2" s="1" a="1"/>
  <c r="L880" i="2" s="1"/>
  <c r="M880" i="2" a="1"/>
  <c r="M880" i="2" s="1"/>
  <c r="N880" i="2" a="1"/>
  <c r="N880" i="2" s="1"/>
  <c r="O880" i="2" s="1"/>
  <c r="I881" i="2" a="1"/>
  <c r="I881" i="2" s="1"/>
  <c r="J881" i="2" s="1" a="1"/>
  <c r="J881" i="2" s="1"/>
  <c r="K881" i="2" a="1"/>
  <c r="K881" i="2" s="1"/>
  <c r="L881" i="2" s="1" a="1"/>
  <c r="L881" i="2" s="1"/>
  <c r="M881" i="2" a="1"/>
  <c r="M881" i="2" s="1"/>
  <c r="N881" i="2" a="1"/>
  <c r="N881" i="2" s="1"/>
  <c r="O881" i="2" s="1"/>
  <c r="I882" i="2" a="1"/>
  <c r="I882" i="2" s="1"/>
  <c r="J882" i="2" s="1" a="1"/>
  <c r="J882" i="2" s="1"/>
  <c r="K882" i="2" a="1"/>
  <c r="K882" i="2" s="1"/>
  <c r="L882" i="2" s="1" a="1"/>
  <c r="L882" i="2" s="1"/>
  <c r="M882" i="2" a="1"/>
  <c r="M882" i="2" s="1"/>
  <c r="N882" i="2" a="1"/>
  <c r="N882" i="2" s="1"/>
  <c r="O882" i="2" s="1"/>
  <c r="I883" i="2" a="1"/>
  <c r="I883" i="2" s="1"/>
  <c r="J883" i="2" s="1" a="1"/>
  <c r="J883" i="2" s="1"/>
  <c r="K883" i="2" a="1"/>
  <c r="K883" i="2" s="1"/>
  <c r="L883" i="2" s="1" a="1"/>
  <c r="L883" i="2" s="1"/>
  <c r="M883" i="2" a="1"/>
  <c r="M883" i="2" s="1"/>
  <c r="N883" i="2" a="1"/>
  <c r="N883" i="2" s="1"/>
  <c r="O883" i="2" s="1"/>
  <c r="I884" i="2" a="1"/>
  <c r="I884" i="2" s="1"/>
  <c r="J884" i="2" s="1" a="1"/>
  <c r="J884" i="2" s="1"/>
  <c r="K884" i="2" a="1"/>
  <c r="K884" i="2" s="1"/>
  <c r="L884" i="2" s="1" a="1"/>
  <c r="L884" i="2" s="1"/>
  <c r="M884" i="2" a="1"/>
  <c r="M884" i="2" s="1"/>
  <c r="N884" i="2" a="1"/>
  <c r="N884" i="2" s="1"/>
  <c r="O884" i="2" s="1"/>
  <c r="I885" i="2" a="1"/>
  <c r="I885" i="2" s="1"/>
  <c r="J885" i="2" s="1" a="1"/>
  <c r="J885" i="2" s="1"/>
  <c r="K885" i="2" a="1"/>
  <c r="K885" i="2" s="1"/>
  <c r="L885" i="2" s="1" a="1"/>
  <c r="L885" i="2" s="1"/>
  <c r="M885" i="2" a="1"/>
  <c r="M885" i="2" s="1"/>
  <c r="N885" i="2" a="1"/>
  <c r="N885" i="2" s="1"/>
  <c r="O885" i="2" s="1"/>
  <c r="I886" i="2" a="1"/>
  <c r="I886" i="2" s="1"/>
  <c r="J886" i="2" s="1" a="1"/>
  <c r="J886" i="2" s="1"/>
  <c r="K886" i="2" a="1"/>
  <c r="K886" i="2" s="1"/>
  <c r="L886" i="2" s="1" a="1"/>
  <c r="L886" i="2" s="1"/>
  <c r="M886" i="2" a="1"/>
  <c r="M886" i="2" s="1"/>
  <c r="N886" i="2" a="1"/>
  <c r="N886" i="2" s="1"/>
  <c r="O886" i="2" s="1"/>
  <c r="I887" i="2" a="1"/>
  <c r="I887" i="2" s="1"/>
  <c r="J887" i="2" s="1" a="1"/>
  <c r="J887" i="2" s="1"/>
  <c r="K887" i="2" a="1"/>
  <c r="K887" i="2" s="1"/>
  <c r="M887" i="2" a="1"/>
  <c r="M887" i="2" s="1"/>
  <c r="N887" i="2" a="1"/>
  <c r="N887" i="2" s="1"/>
  <c r="O887" i="2" s="1"/>
  <c r="I888" i="2" a="1"/>
  <c r="I888" i="2" s="1"/>
  <c r="J888" i="2" s="1" a="1"/>
  <c r="J888" i="2" s="1"/>
  <c r="K888" i="2" a="1"/>
  <c r="K888" i="2" s="1"/>
  <c r="L888" i="2" s="1" a="1"/>
  <c r="L888" i="2" s="1"/>
  <c r="M888" i="2" a="1"/>
  <c r="M888" i="2" s="1"/>
  <c r="N888" i="2" a="1"/>
  <c r="N888" i="2" s="1"/>
  <c r="O888" i="2" s="1"/>
  <c r="I889" i="2" a="1"/>
  <c r="I889" i="2" s="1"/>
  <c r="J889" i="2" s="1" a="1"/>
  <c r="J889" i="2" s="1"/>
  <c r="K889" i="2" a="1"/>
  <c r="K889" i="2" s="1"/>
  <c r="L889" i="2" s="1" a="1"/>
  <c r="L889" i="2" s="1"/>
  <c r="M889" i="2" a="1"/>
  <c r="M889" i="2" s="1"/>
  <c r="N889" i="2" a="1"/>
  <c r="N889" i="2" s="1"/>
  <c r="O889" i="2" s="1"/>
  <c r="I890" i="2" a="1"/>
  <c r="I890" i="2" s="1"/>
  <c r="J890" i="2" s="1" a="1"/>
  <c r="J890" i="2" s="1"/>
  <c r="K890" i="2" a="1"/>
  <c r="K890" i="2" s="1"/>
  <c r="L890" i="2" s="1" a="1"/>
  <c r="L890" i="2" s="1"/>
  <c r="M890" i="2" a="1"/>
  <c r="M890" i="2" s="1"/>
  <c r="N890" i="2" a="1"/>
  <c r="N890" i="2" s="1"/>
  <c r="O890" i="2" s="1"/>
  <c r="I891" i="2" a="1"/>
  <c r="I891" i="2" s="1"/>
  <c r="J891" i="2" s="1" a="1"/>
  <c r="J891" i="2" s="1"/>
  <c r="K891" i="2" a="1"/>
  <c r="K891" i="2" s="1"/>
  <c r="L891" i="2" s="1" a="1"/>
  <c r="L891" i="2" s="1"/>
  <c r="M891" i="2" a="1"/>
  <c r="M891" i="2" s="1"/>
  <c r="N891" i="2" a="1"/>
  <c r="N891" i="2" s="1"/>
  <c r="O891" i="2" s="1"/>
  <c r="I892" i="2" a="1"/>
  <c r="I892" i="2" s="1"/>
  <c r="J892" i="2" s="1" a="1"/>
  <c r="J892" i="2" s="1"/>
  <c r="K892" i="2" a="1"/>
  <c r="K892" i="2" s="1"/>
  <c r="L892" i="2" s="1" a="1"/>
  <c r="L892" i="2" s="1"/>
  <c r="M892" i="2" a="1"/>
  <c r="M892" i="2" s="1"/>
  <c r="N892" i="2" a="1"/>
  <c r="N892" i="2" s="1"/>
  <c r="O892" i="2" s="1"/>
  <c r="I893" i="2" a="1"/>
  <c r="I893" i="2" s="1"/>
  <c r="J893" i="2" s="1" a="1"/>
  <c r="J893" i="2" s="1"/>
  <c r="K893" i="2" a="1"/>
  <c r="K893" i="2" s="1"/>
  <c r="L893" i="2" s="1" a="1"/>
  <c r="L893" i="2" s="1"/>
  <c r="M893" i="2" a="1"/>
  <c r="M893" i="2" s="1"/>
  <c r="N893" i="2" a="1"/>
  <c r="N893" i="2" s="1"/>
  <c r="O893" i="2" s="1"/>
  <c r="I894" i="2" a="1"/>
  <c r="I894" i="2" s="1"/>
  <c r="J894" i="2" s="1" a="1"/>
  <c r="J894" i="2" s="1"/>
  <c r="K894" i="2" a="1"/>
  <c r="K894" i="2" s="1"/>
  <c r="L894" i="2" s="1" a="1"/>
  <c r="L894" i="2" s="1"/>
  <c r="M894" i="2" a="1"/>
  <c r="M894" i="2" s="1"/>
  <c r="N894" i="2" a="1"/>
  <c r="N894" i="2" s="1"/>
  <c r="O894" i="2" s="1"/>
  <c r="I895" i="2" a="1"/>
  <c r="I895" i="2" s="1"/>
  <c r="J895" i="2" s="1" a="1"/>
  <c r="J895" i="2" s="1"/>
  <c r="K895" i="2" a="1"/>
  <c r="K895" i="2" s="1"/>
  <c r="L895" i="2" s="1" a="1"/>
  <c r="L895" i="2" s="1"/>
  <c r="M895" i="2" a="1"/>
  <c r="M895" i="2" s="1"/>
  <c r="N895" i="2" a="1"/>
  <c r="N895" i="2" s="1"/>
  <c r="O895" i="2" s="1"/>
  <c r="I896" i="2" a="1"/>
  <c r="I896" i="2" s="1"/>
  <c r="J896" i="2" s="1" a="1"/>
  <c r="J896" i="2" s="1"/>
  <c r="K896" i="2" a="1"/>
  <c r="K896" i="2" s="1"/>
  <c r="L896" i="2" s="1" a="1"/>
  <c r="L896" i="2" s="1"/>
  <c r="M896" i="2" a="1"/>
  <c r="M896" i="2" s="1"/>
  <c r="N896" i="2" a="1"/>
  <c r="N896" i="2" s="1"/>
  <c r="O896" i="2" s="1"/>
  <c r="I897" i="2" a="1"/>
  <c r="I897" i="2" s="1"/>
  <c r="J897" i="2" s="1" a="1"/>
  <c r="J897" i="2" s="1"/>
  <c r="K897" i="2" a="1"/>
  <c r="K897" i="2" s="1"/>
  <c r="M897" i="2" a="1"/>
  <c r="M897" i="2" s="1"/>
  <c r="N897" i="2" a="1"/>
  <c r="N897" i="2" s="1"/>
  <c r="O897" i="2" s="1"/>
  <c r="I898" i="2" a="1"/>
  <c r="I898" i="2" s="1"/>
  <c r="J898" i="2" s="1" a="1"/>
  <c r="J898" i="2" s="1"/>
  <c r="K898" i="2" a="1"/>
  <c r="K898" i="2" s="1"/>
  <c r="L898" i="2" s="1" a="1"/>
  <c r="L898" i="2" s="1"/>
  <c r="M898" i="2" a="1"/>
  <c r="M898" i="2" s="1"/>
  <c r="N898" i="2" a="1"/>
  <c r="N898" i="2" s="1"/>
  <c r="O898" i="2" s="1"/>
  <c r="I899" i="2" a="1"/>
  <c r="I899" i="2" s="1"/>
  <c r="J899" i="2" s="1" a="1"/>
  <c r="J899" i="2" s="1"/>
  <c r="K899" i="2" a="1"/>
  <c r="K899" i="2" s="1"/>
  <c r="L899" i="2" s="1" a="1"/>
  <c r="L899" i="2" s="1"/>
  <c r="M899" i="2" a="1"/>
  <c r="M899" i="2" s="1"/>
  <c r="N899" i="2" a="1"/>
  <c r="N899" i="2" s="1"/>
  <c r="O899" i="2" s="1"/>
  <c r="I900" i="2" a="1"/>
  <c r="I900" i="2" s="1"/>
  <c r="J900" i="2" s="1" a="1"/>
  <c r="J900" i="2" s="1"/>
  <c r="K900" i="2" a="1"/>
  <c r="K900" i="2" s="1"/>
  <c r="L900" i="2" s="1" a="1"/>
  <c r="L900" i="2" s="1"/>
  <c r="M900" i="2" a="1"/>
  <c r="M900" i="2" s="1"/>
  <c r="N900" i="2" a="1"/>
  <c r="N900" i="2" s="1"/>
  <c r="O900" i="2" s="1"/>
  <c r="I901" i="2" a="1"/>
  <c r="I901" i="2" s="1"/>
  <c r="J901" i="2" s="1" a="1"/>
  <c r="J901" i="2" s="1"/>
  <c r="K901" i="2" a="1"/>
  <c r="K901" i="2" s="1"/>
  <c r="L901" i="2" s="1" a="1"/>
  <c r="L901" i="2" s="1"/>
  <c r="M901" i="2" a="1"/>
  <c r="M901" i="2" s="1"/>
  <c r="N901" i="2" a="1"/>
  <c r="N901" i="2" s="1"/>
  <c r="O901" i="2" s="1"/>
  <c r="I902" i="2" a="1"/>
  <c r="I902" i="2" s="1"/>
  <c r="J902" i="2" s="1" a="1"/>
  <c r="J902" i="2" s="1"/>
  <c r="K902" i="2" a="1"/>
  <c r="K902" i="2" s="1"/>
  <c r="L902" i="2" s="1" a="1"/>
  <c r="L902" i="2" s="1"/>
  <c r="M902" i="2" a="1"/>
  <c r="M902" i="2" s="1"/>
  <c r="N902" i="2" a="1"/>
  <c r="N902" i="2" s="1"/>
  <c r="O902" i="2" s="1"/>
  <c r="I903" i="2" a="1"/>
  <c r="I903" i="2" s="1"/>
  <c r="J903" i="2" s="1" a="1"/>
  <c r="J903" i="2" s="1"/>
  <c r="K903" i="2" a="1"/>
  <c r="K903" i="2" s="1"/>
  <c r="L903" i="2" s="1" a="1"/>
  <c r="L903" i="2" s="1"/>
  <c r="M903" i="2" a="1"/>
  <c r="M903" i="2" s="1"/>
  <c r="N903" i="2" a="1"/>
  <c r="N903" i="2" s="1"/>
  <c r="O903" i="2" s="1"/>
  <c r="I904" i="2" a="1"/>
  <c r="I904" i="2" s="1"/>
  <c r="J904" i="2" s="1" a="1"/>
  <c r="J904" i="2" s="1"/>
  <c r="K904" i="2" a="1"/>
  <c r="K904" i="2" s="1"/>
  <c r="L904" i="2" s="1" a="1"/>
  <c r="L904" i="2" s="1"/>
  <c r="M904" i="2" a="1"/>
  <c r="M904" i="2" s="1"/>
  <c r="N904" i="2" a="1"/>
  <c r="N904" i="2" s="1"/>
  <c r="O904" i="2" s="1"/>
  <c r="I905" i="2" a="1"/>
  <c r="I905" i="2" s="1"/>
  <c r="J905" i="2" s="1" a="1"/>
  <c r="J905" i="2" s="1"/>
  <c r="K905" i="2" a="1"/>
  <c r="K905" i="2" s="1"/>
  <c r="L905" i="2" s="1" a="1"/>
  <c r="L905" i="2" s="1"/>
  <c r="M905" i="2" a="1"/>
  <c r="M905" i="2" s="1"/>
  <c r="N905" i="2" a="1"/>
  <c r="N905" i="2" s="1"/>
  <c r="O905" i="2" s="1"/>
  <c r="I906" i="2" a="1"/>
  <c r="I906" i="2" s="1"/>
  <c r="J906" i="2" s="1" a="1"/>
  <c r="J906" i="2" s="1"/>
  <c r="K906" i="2" a="1"/>
  <c r="K906" i="2" s="1"/>
  <c r="L906" i="2" s="1" a="1"/>
  <c r="L906" i="2" s="1"/>
  <c r="M906" i="2" a="1"/>
  <c r="M906" i="2" s="1"/>
  <c r="N906" i="2" a="1"/>
  <c r="N906" i="2" s="1"/>
  <c r="O906" i="2" s="1"/>
  <c r="I907" i="2" a="1"/>
  <c r="I907" i="2" s="1"/>
  <c r="J907" i="2" s="1" a="1"/>
  <c r="J907" i="2" s="1"/>
  <c r="K907" i="2" a="1"/>
  <c r="K907" i="2" s="1"/>
  <c r="M907" i="2" a="1"/>
  <c r="M907" i="2" s="1"/>
  <c r="N907" i="2" a="1"/>
  <c r="N907" i="2" s="1"/>
  <c r="O907" i="2" s="1"/>
  <c r="I908" i="2" a="1"/>
  <c r="I908" i="2" s="1"/>
  <c r="J908" i="2" s="1" a="1"/>
  <c r="J908" i="2" s="1"/>
  <c r="K908" i="2" a="1"/>
  <c r="K908" i="2" s="1"/>
  <c r="L908" i="2" s="1" a="1"/>
  <c r="L908" i="2" s="1"/>
  <c r="M908" i="2" a="1"/>
  <c r="M908" i="2" s="1"/>
  <c r="N908" i="2" a="1"/>
  <c r="N908" i="2" s="1"/>
  <c r="O908" i="2" s="1"/>
  <c r="I909" i="2" a="1"/>
  <c r="I909" i="2" s="1"/>
  <c r="J909" i="2" s="1" a="1"/>
  <c r="J909" i="2" s="1"/>
  <c r="K909" i="2" a="1"/>
  <c r="K909" i="2" s="1"/>
  <c r="L909" i="2" s="1" a="1"/>
  <c r="L909" i="2" s="1"/>
  <c r="M909" i="2" a="1"/>
  <c r="M909" i="2" s="1"/>
  <c r="N909" i="2" a="1"/>
  <c r="N909" i="2" s="1"/>
  <c r="O909" i="2" s="1"/>
  <c r="I910" i="2" a="1"/>
  <c r="I910" i="2" s="1"/>
  <c r="J910" i="2" s="1" a="1"/>
  <c r="J910" i="2" s="1"/>
  <c r="K910" i="2" a="1"/>
  <c r="K910" i="2" s="1"/>
  <c r="L910" i="2" s="1" a="1"/>
  <c r="L910" i="2" s="1"/>
  <c r="M910" i="2" a="1"/>
  <c r="M910" i="2" s="1"/>
  <c r="N910" i="2" a="1"/>
  <c r="N910" i="2" s="1"/>
  <c r="O910" i="2" s="1"/>
  <c r="I911" i="2" a="1"/>
  <c r="I911" i="2" s="1"/>
  <c r="J911" i="2" s="1" a="1"/>
  <c r="J911" i="2" s="1"/>
  <c r="K911" i="2" a="1"/>
  <c r="K911" i="2" s="1"/>
  <c r="L911" i="2" s="1" a="1"/>
  <c r="L911" i="2" s="1"/>
  <c r="M911" i="2" a="1"/>
  <c r="M911" i="2" s="1"/>
  <c r="N911" i="2" a="1"/>
  <c r="N911" i="2" s="1"/>
  <c r="O911" i="2" s="1"/>
  <c r="I912" i="2" a="1"/>
  <c r="I912" i="2" s="1"/>
  <c r="J912" i="2" s="1" a="1"/>
  <c r="J912" i="2" s="1"/>
  <c r="K912" i="2" a="1"/>
  <c r="K912" i="2" s="1"/>
  <c r="L912" i="2" s="1" a="1"/>
  <c r="L912" i="2" s="1"/>
  <c r="M912" i="2" a="1"/>
  <c r="M912" i="2" s="1"/>
  <c r="N912" i="2" a="1"/>
  <c r="N912" i="2" s="1"/>
  <c r="O912" i="2" s="1"/>
  <c r="I913" i="2" a="1"/>
  <c r="I913" i="2" s="1"/>
  <c r="J913" i="2" s="1" a="1"/>
  <c r="J913" i="2" s="1"/>
  <c r="K913" i="2" a="1"/>
  <c r="K913" i="2" s="1"/>
  <c r="L913" i="2" s="1" a="1"/>
  <c r="L913" i="2" s="1"/>
  <c r="M913" i="2" a="1"/>
  <c r="M913" i="2" s="1"/>
  <c r="N913" i="2" a="1"/>
  <c r="N913" i="2" s="1"/>
  <c r="O913" i="2" s="1"/>
  <c r="I914" i="2" a="1"/>
  <c r="I914" i="2" s="1"/>
  <c r="J914" i="2" s="1" a="1"/>
  <c r="J914" i="2" s="1"/>
  <c r="K914" i="2" a="1"/>
  <c r="K914" i="2" s="1"/>
  <c r="L914" i="2" s="1" a="1"/>
  <c r="L914" i="2" s="1"/>
  <c r="M914" i="2" a="1"/>
  <c r="M914" i="2" s="1"/>
  <c r="N914" i="2" a="1"/>
  <c r="N914" i="2" s="1"/>
  <c r="O914" i="2" s="1"/>
  <c r="I915" i="2" a="1"/>
  <c r="I915" i="2" s="1"/>
  <c r="J915" i="2" s="1" a="1"/>
  <c r="J915" i="2" s="1"/>
  <c r="K915" i="2" a="1"/>
  <c r="K915" i="2" s="1"/>
  <c r="L915" i="2" s="1" a="1"/>
  <c r="L915" i="2" s="1"/>
  <c r="M915" i="2" a="1"/>
  <c r="M915" i="2" s="1"/>
  <c r="N915" i="2" a="1"/>
  <c r="N915" i="2" s="1"/>
  <c r="O915" i="2" s="1"/>
  <c r="I916" i="2" a="1"/>
  <c r="I916" i="2" s="1"/>
  <c r="J916" i="2" s="1" a="1"/>
  <c r="J916" i="2" s="1"/>
  <c r="K916" i="2" a="1"/>
  <c r="K916" i="2" s="1"/>
  <c r="L916" i="2" s="1" a="1"/>
  <c r="L916" i="2" s="1"/>
  <c r="M916" i="2" a="1"/>
  <c r="M916" i="2" s="1"/>
  <c r="N916" i="2" a="1"/>
  <c r="N916" i="2" s="1"/>
  <c r="O916" i="2" s="1"/>
  <c r="I917" i="2" a="1"/>
  <c r="I917" i="2" s="1"/>
  <c r="J917" i="2" s="1" a="1"/>
  <c r="J917" i="2" s="1"/>
  <c r="K917" i="2" a="1"/>
  <c r="K917" i="2" s="1"/>
  <c r="M917" i="2" a="1"/>
  <c r="M917" i="2" s="1"/>
  <c r="N917" i="2" a="1"/>
  <c r="N917" i="2" s="1"/>
  <c r="O917" i="2" s="1"/>
  <c r="I918" i="2" a="1"/>
  <c r="I918" i="2" s="1"/>
  <c r="J918" i="2" s="1" a="1"/>
  <c r="J918" i="2" s="1"/>
  <c r="K918" i="2" a="1"/>
  <c r="K918" i="2" s="1"/>
  <c r="L918" i="2" s="1" a="1"/>
  <c r="L918" i="2" s="1"/>
  <c r="M918" i="2" a="1"/>
  <c r="M918" i="2" s="1"/>
  <c r="N918" i="2" a="1"/>
  <c r="N918" i="2" s="1"/>
  <c r="O918" i="2" s="1"/>
  <c r="I919" i="2" a="1"/>
  <c r="I919" i="2" s="1"/>
  <c r="J919" i="2" s="1" a="1"/>
  <c r="J919" i="2" s="1"/>
  <c r="K919" i="2" a="1"/>
  <c r="K919" i="2" s="1"/>
  <c r="L919" i="2" s="1" a="1"/>
  <c r="L919" i="2" s="1"/>
  <c r="M919" i="2" a="1"/>
  <c r="M919" i="2" s="1"/>
  <c r="N919" i="2" a="1"/>
  <c r="N919" i="2" s="1"/>
  <c r="O919" i="2" s="1"/>
  <c r="I920" i="2" a="1"/>
  <c r="I920" i="2" s="1"/>
  <c r="J920" i="2" s="1" a="1"/>
  <c r="J920" i="2" s="1"/>
  <c r="K920" i="2" a="1"/>
  <c r="K920" i="2" s="1"/>
  <c r="L920" i="2" s="1" a="1"/>
  <c r="L920" i="2" s="1"/>
  <c r="M920" i="2" a="1"/>
  <c r="M920" i="2" s="1"/>
  <c r="N920" i="2" a="1"/>
  <c r="N920" i="2" s="1"/>
  <c r="O920" i="2" s="1"/>
  <c r="I921" i="2" a="1"/>
  <c r="I921" i="2" s="1"/>
  <c r="J921" i="2" s="1" a="1"/>
  <c r="J921" i="2" s="1"/>
  <c r="K921" i="2" a="1"/>
  <c r="K921" i="2" s="1"/>
  <c r="L921" i="2" s="1" a="1"/>
  <c r="L921" i="2" s="1"/>
  <c r="M921" i="2" a="1"/>
  <c r="M921" i="2" s="1"/>
  <c r="N921" i="2" a="1"/>
  <c r="N921" i="2" s="1"/>
  <c r="O921" i="2" s="1"/>
  <c r="I922" i="2" a="1"/>
  <c r="I922" i="2" s="1"/>
  <c r="J922" i="2" s="1" a="1"/>
  <c r="J922" i="2" s="1"/>
  <c r="K922" i="2" a="1"/>
  <c r="K922" i="2" s="1"/>
  <c r="L922" i="2" s="1" a="1"/>
  <c r="L922" i="2" s="1"/>
  <c r="M922" i="2" a="1"/>
  <c r="M922" i="2" s="1"/>
  <c r="N922" i="2" a="1"/>
  <c r="N922" i="2" s="1"/>
  <c r="O922" i="2" s="1"/>
  <c r="I923" i="2" a="1"/>
  <c r="I923" i="2" s="1"/>
  <c r="J923" i="2" s="1" a="1"/>
  <c r="J923" i="2" s="1"/>
  <c r="K923" i="2" a="1"/>
  <c r="K923" i="2" s="1"/>
  <c r="L923" i="2" s="1" a="1"/>
  <c r="L923" i="2" s="1"/>
  <c r="M923" i="2" a="1"/>
  <c r="M923" i="2" s="1"/>
  <c r="N923" i="2" a="1"/>
  <c r="N923" i="2" s="1"/>
  <c r="O923" i="2" s="1"/>
  <c r="I924" i="2" a="1"/>
  <c r="I924" i="2" s="1"/>
  <c r="J924" i="2" s="1" a="1"/>
  <c r="J924" i="2" s="1"/>
  <c r="K924" i="2" a="1"/>
  <c r="K924" i="2" s="1"/>
  <c r="L924" i="2" s="1" a="1"/>
  <c r="L924" i="2" s="1"/>
  <c r="M924" i="2" a="1"/>
  <c r="M924" i="2" s="1"/>
  <c r="N924" i="2" a="1"/>
  <c r="N924" i="2" s="1"/>
  <c r="O924" i="2" s="1"/>
  <c r="I925" i="2" a="1"/>
  <c r="I925" i="2" s="1"/>
  <c r="J925" i="2" s="1" a="1"/>
  <c r="J925" i="2" s="1"/>
  <c r="K925" i="2" a="1"/>
  <c r="K925" i="2" s="1"/>
  <c r="L925" i="2" s="1" a="1"/>
  <c r="L925" i="2" s="1"/>
  <c r="M925" i="2" a="1"/>
  <c r="M925" i="2" s="1"/>
  <c r="N925" i="2" a="1"/>
  <c r="N925" i="2" s="1"/>
  <c r="O925" i="2" s="1"/>
  <c r="I926" i="2" a="1"/>
  <c r="I926" i="2" s="1"/>
  <c r="J926" i="2" s="1" a="1"/>
  <c r="J926" i="2" s="1"/>
  <c r="K926" i="2" a="1"/>
  <c r="K926" i="2" s="1"/>
  <c r="L926" i="2" s="1" a="1"/>
  <c r="L926" i="2" s="1"/>
  <c r="M926" i="2" a="1"/>
  <c r="M926" i="2" s="1"/>
  <c r="N926" i="2" a="1"/>
  <c r="N926" i="2" s="1"/>
  <c r="O926" i="2" s="1"/>
  <c r="I927" i="2" a="1"/>
  <c r="I927" i="2" s="1"/>
  <c r="J927" i="2" s="1" a="1"/>
  <c r="J927" i="2" s="1"/>
  <c r="K927" i="2" a="1"/>
  <c r="K927" i="2" s="1"/>
  <c r="M927" i="2" a="1"/>
  <c r="M927" i="2" s="1"/>
  <c r="N927" i="2" a="1"/>
  <c r="N927" i="2" s="1"/>
  <c r="O927" i="2" s="1"/>
  <c r="I928" i="2" a="1"/>
  <c r="I928" i="2" s="1"/>
  <c r="J928" i="2" s="1" a="1"/>
  <c r="J928" i="2" s="1"/>
  <c r="K928" i="2" a="1"/>
  <c r="K928" i="2" s="1"/>
  <c r="L928" i="2" s="1" a="1"/>
  <c r="L928" i="2" s="1"/>
  <c r="M928" i="2" a="1"/>
  <c r="M928" i="2" s="1"/>
  <c r="N928" i="2" a="1"/>
  <c r="N928" i="2" s="1"/>
  <c r="O928" i="2" s="1"/>
  <c r="I929" i="2" a="1"/>
  <c r="I929" i="2" s="1"/>
  <c r="J929" i="2" s="1" a="1"/>
  <c r="J929" i="2" s="1"/>
  <c r="K929" i="2" a="1"/>
  <c r="K929" i="2" s="1"/>
  <c r="L929" i="2" s="1" a="1"/>
  <c r="L929" i="2" s="1"/>
  <c r="M929" i="2" a="1"/>
  <c r="M929" i="2" s="1"/>
  <c r="N929" i="2" a="1"/>
  <c r="N929" i="2" s="1"/>
  <c r="O929" i="2" s="1"/>
  <c r="I930" i="2" a="1"/>
  <c r="I930" i="2" s="1"/>
  <c r="J930" i="2" s="1" a="1"/>
  <c r="J930" i="2" s="1"/>
  <c r="K930" i="2" a="1"/>
  <c r="K930" i="2" s="1"/>
  <c r="L930" i="2" s="1" a="1"/>
  <c r="L930" i="2" s="1"/>
  <c r="M930" i="2" a="1"/>
  <c r="M930" i="2" s="1"/>
  <c r="N930" i="2" a="1"/>
  <c r="N930" i="2" s="1"/>
  <c r="O930" i="2" s="1"/>
  <c r="I931" i="2" a="1"/>
  <c r="I931" i="2" s="1"/>
  <c r="J931" i="2" s="1" a="1"/>
  <c r="J931" i="2" s="1"/>
  <c r="K931" i="2" a="1"/>
  <c r="K931" i="2" s="1"/>
  <c r="L931" i="2" s="1" a="1"/>
  <c r="L931" i="2" s="1"/>
  <c r="M931" i="2" a="1"/>
  <c r="M931" i="2" s="1"/>
  <c r="N931" i="2" a="1"/>
  <c r="N931" i="2" s="1"/>
  <c r="O931" i="2" s="1"/>
  <c r="I932" i="2" a="1"/>
  <c r="I932" i="2" s="1"/>
  <c r="J932" i="2" s="1" a="1"/>
  <c r="J932" i="2" s="1"/>
  <c r="K932" i="2" a="1"/>
  <c r="K932" i="2" s="1"/>
  <c r="L932" i="2" s="1" a="1"/>
  <c r="L932" i="2" s="1"/>
  <c r="M932" i="2" a="1"/>
  <c r="M932" i="2" s="1"/>
  <c r="N932" i="2" a="1"/>
  <c r="N932" i="2" s="1"/>
  <c r="O932" i="2" s="1"/>
  <c r="I933" i="2" a="1"/>
  <c r="I933" i="2" s="1"/>
  <c r="J933" i="2" s="1" a="1"/>
  <c r="J933" i="2" s="1"/>
  <c r="K933" i="2" a="1"/>
  <c r="K933" i="2" s="1"/>
  <c r="L933" i="2" s="1" a="1"/>
  <c r="L933" i="2" s="1"/>
  <c r="M933" i="2" a="1"/>
  <c r="M933" i="2" s="1"/>
  <c r="N933" i="2" a="1"/>
  <c r="N933" i="2" s="1"/>
  <c r="O933" i="2" s="1"/>
  <c r="I934" i="2" a="1"/>
  <c r="I934" i="2" s="1"/>
  <c r="J934" i="2" s="1" a="1"/>
  <c r="J934" i="2" s="1"/>
  <c r="K934" i="2" a="1"/>
  <c r="K934" i="2" s="1"/>
  <c r="L934" i="2" s="1" a="1"/>
  <c r="L934" i="2" s="1"/>
  <c r="M934" i="2" a="1"/>
  <c r="M934" i="2" s="1"/>
  <c r="N934" i="2" a="1"/>
  <c r="N934" i="2" s="1"/>
  <c r="O934" i="2" s="1"/>
  <c r="I935" i="2" a="1"/>
  <c r="I935" i="2" s="1"/>
  <c r="J935" i="2" s="1" a="1"/>
  <c r="J935" i="2" s="1"/>
  <c r="K935" i="2" a="1"/>
  <c r="K935" i="2" s="1"/>
  <c r="L935" i="2" s="1" a="1"/>
  <c r="L935" i="2" s="1"/>
  <c r="M935" i="2" a="1"/>
  <c r="M935" i="2" s="1"/>
  <c r="N935" i="2" a="1"/>
  <c r="N935" i="2" s="1"/>
  <c r="O935" i="2" s="1"/>
  <c r="I936" i="2" a="1"/>
  <c r="I936" i="2" s="1"/>
  <c r="J936" i="2" s="1" a="1"/>
  <c r="J936" i="2" s="1"/>
  <c r="K936" i="2" a="1"/>
  <c r="K936" i="2" s="1"/>
  <c r="L936" i="2" s="1" a="1"/>
  <c r="L936" i="2" s="1"/>
  <c r="M936" i="2" a="1"/>
  <c r="M936" i="2" s="1"/>
  <c r="N936" i="2" a="1"/>
  <c r="N936" i="2" s="1"/>
  <c r="O936" i="2" s="1"/>
  <c r="I937" i="2" a="1"/>
  <c r="I937" i="2" s="1"/>
  <c r="J937" i="2" s="1" a="1"/>
  <c r="J937" i="2" s="1"/>
  <c r="K937" i="2" a="1"/>
  <c r="K937" i="2" s="1"/>
  <c r="M937" i="2" a="1"/>
  <c r="M937" i="2" s="1"/>
  <c r="N937" i="2" a="1"/>
  <c r="N937" i="2" s="1"/>
  <c r="O937" i="2" s="1"/>
  <c r="I938" i="2" a="1"/>
  <c r="I938" i="2" s="1"/>
  <c r="J938" i="2" s="1" a="1"/>
  <c r="J938" i="2" s="1"/>
  <c r="K938" i="2" a="1"/>
  <c r="K938" i="2" s="1"/>
  <c r="L938" i="2" s="1" a="1"/>
  <c r="L938" i="2" s="1"/>
  <c r="M938" i="2" a="1"/>
  <c r="M938" i="2" s="1"/>
  <c r="N938" i="2" a="1"/>
  <c r="N938" i="2" s="1"/>
  <c r="O938" i="2" s="1"/>
  <c r="I939" i="2" a="1"/>
  <c r="I939" i="2" s="1"/>
  <c r="J939" i="2" s="1" a="1"/>
  <c r="J939" i="2" s="1"/>
  <c r="K939" i="2" a="1"/>
  <c r="K939" i="2" s="1"/>
  <c r="L939" i="2" s="1" a="1"/>
  <c r="L939" i="2" s="1"/>
  <c r="M939" i="2" a="1"/>
  <c r="M939" i="2" s="1"/>
  <c r="N939" i="2" a="1"/>
  <c r="N939" i="2" s="1"/>
  <c r="O939" i="2" s="1"/>
  <c r="I940" i="2" a="1"/>
  <c r="I940" i="2" s="1"/>
  <c r="J940" i="2" s="1" a="1"/>
  <c r="J940" i="2" s="1"/>
  <c r="K940" i="2" a="1"/>
  <c r="K940" i="2" s="1"/>
  <c r="L940" i="2" s="1" a="1"/>
  <c r="L940" i="2" s="1"/>
  <c r="M940" i="2" a="1"/>
  <c r="M940" i="2" s="1"/>
  <c r="N940" i="2" a="1"/>
  <c r="N940" i="2" s="1"/>
  <c r="O940" i="2" s="1"/>
  <c r="I941" i="2" a="1"/>
  <c r="I941" i="2" s="1"/>
  <c r="J941" i="2" s="1" a="1"/>
  <c r="J941" i="2" s="1"/>
  <c r="K941" i="2" a="1"/>
  <c r="K941" i="2" s="1"/>
  <c r="L941" i="2" s="1" a="1"/>
  <c r="L941" i="2" s="1"/>
  <c r="M941" i="2" a="1"/>
  <c r="M941" i="2" s="1"/>
  <c r="N941" i="2" a="1"/>
  <c r="N941" i="2" s="1"/>
  <c r="O941" i="2" s="1"/>
  <c r="I942" i="2" a="1"/>
  <c r="I942" i="2" s="1"/>
  <c r="J942" i="2" s="1" a="1"/>
  <c r="J942" i="2" s="1"/>
  <c r="K942" i="2" a="1"/>
  <c r="K942" i="2" s="1"/>
  <c r="L942" i="2" s="1" a="1"/>
  <c r="L942" i="2" s="1"/>
  <c r="M942" i="2" a="1"/>
  <c r="M942" i="2" s="1"/>
  <c r="N942" i="2" a="1"/>
  <c r="N942" i="2" s="1"/>
  <c r="O942" i="2" s="1"/>
  <c r="I943" i="2" a="1"/>
  <c r="I943" i="2" s="1"/>
  <c r="J943" i="2" s="1" a="1"/>
  <c r="J943" i="2" s="1"/>
  <c r="K943" i="2" a="1"/>
  <c r="K943" i="2" s="1"/>
  <c r="L943" i="2" s="1" a="1"/>
  <c r="L943" i="2" s="1"/>
  <c r="M943" i="2" a="1"/>
  <c r="M943" i="2" s="1"/>
  <c r="N943" i="2" a="1"/>
  <c r="N943" i="2" s="1"/>
  <c r="O943" i="2" s="1"/>
  <c r="I944" i="2" a="1"/>
  <c r="I944" i="2" s="1"/>
  <c r="J944" i="2" s="1" a="1"/>
  <c r="J944" i="2" s="1"/>
  <c r="K944" i="2" a="1"/>
  <c r="K944" i="2" s="1"/>
  <c r="L944" i="2" s="1" a="1"/>
  <c r="L944" i="2" s="1"/>
  <c r="M944" i="2" a="1"/>
  <c r="M944" i="2" s="1"/>
  <c r="N944" i="2" a="1"/>
  <c r="N944" i="2" s="1"/>
  <c r="O944" i="2" s="1"/>
  <c r="I945" i="2" a="1"/>
  <c r="I945" i="2" s="1"/>
  <c r="J945" i="2" s="1" a="1"/>
  <c r="J945" i="2" s="1"/>
  <c r="K945" i="2" a="1"/>
  <c r="K945" i="2" s="1"/>
  <c r="L945" i="2" s="1" a="1"/>
  <c r="L945" i="2" s="1"/>
  <c r="M945" i="2" a="1"/>
  <c r="M945" i="2" s="1"/>
  <c r="N945" i="2" a="1"/>
  <c r="N945" i="2" s="1"/>
  <c r="O945" i="2" s="1"/>
  <c r="I946" i="2" a="1"/>
  <c r="I946" i="2" s="1"/>
  <c r="J946" i="2" s="1" a="1"/>
  <c r="J946" i="2" s="1"/>
  <c r="K946" i="2" a="1"/>
  <c r="K946" i="2" s="1"/>
  <c r="L946" i="2" s="1" a="1"/>
  <c r="L946" i="2" s="1"/>
  <c r="M946" i="2" a="1"/>
  <c r="M946" i="2" s="1"/>
  <c r="N946" i="2" a="1"/>
  <c r="N946" i="2" s="1"/>
  <c r="O946" i="2" s="1"/>
  <c r="I947" i="2" a="1"/>
  <c r="I947" i="2" s="1"/>
  <c r="J947" i="2" s="1" a="1"/>
  <c r="J947" i="2" s="1"/>
  <c r="K947" i="2" a="1"/>
  <c r="K947" i="2" s="1"/>
  <c r="M947" i="2" a="1"/>
  <c r="M947" i="2" s="1"/>
  <c r="N947" i="2" a="1"/>
  <c r="N947" i="2" s="1"/>
  <c r="O947" i="2" s="1"/>
  <c r="I948" i="2" a="1"/>
  <c r="I948" i="2" s="1"/>
  <c r="J948" i="2" s="1" a="1"/>
  <c r="J948" i="2" s="1"/>
  <c r="K948" i="2" a="1"/>
  <c r="K948" i="2" s="1"/>
  <c r="L948" i="2" s="1" a="1"/>
  <c r="L948" i="2" s="1"/>
  <c r="M948" i="2" a="1"/>
  <c r="M948" i="2" s="1"/>
  <c r="N948" i="2" a="1"/>
  <c r="N948" i="2" s="1"/>
  <c r="O948" i="2" s="1"/>
  <c r="I949" i="2" a="1"/>
  <c r="I949" i="2" s="1"/>
  <c r="J949" i="2" s="1" a="1"/>
  <c r="J949" i="2" s="1"/>
  <c r="K949" i="2" a="1"/>
  <c r="K949" i="2" s="1"/>
  <c r="L949" i="2" s="1" a="1"/>
  <c r="L949" i="2" s="1"/>
  <c r="M949" i="2" a="1"/>
  <c r="M949" i="2" s="1"/>
  <c r="N949" i="2" a="1"/>
  <c r="N949" i="2" s="1"/>
  <c r="O949" i="2" s="1"/>
  <c r="I950" i="2" a="1"/>
  <c r="I950" i="2" s="1"/>
  <c r="J950" i="2" s="1" a="1"/>
  <c r="J950" i="2" s="1"/>
  <c r="K950" i="2" a="1"/>
  <c r="K950" i="2" s="1"/>
  <c r="L950" i="2" s="1" a="1"/>
  <c r="L950" i="2" s="1"/>
  <c r="M950" i="2" a="1"/>
  <c r="M950" i="2" s="1"/>
  <c r="N950" i="2" a="1"/>
  <c r="N950" i="2" s="1"/>
  <c r="O950" i="2" s="1"/>
  <c r="I951" i="2" a="1"/>
  <c r="I951" i="2" s="1"/>
  <c r="J951" i="2" s="1" a="1"/>
  <c r="J951" i="2" s="1"/>
  <c r="K951" i="2" a="1"/>
  <c r="K951" i="2" s="1"/>
  <c r="L951" i="2" s="1" a="1"/>
  <c r="L951" i="2" s="1"/>
  <c r="M951" i="2" a="1"/>
  <c r="M951" i="2" s="1"/>
  <c r="N951" i="2" a="1"/>
  <c r="N951" i="2" s="1"/>
  <c r="O951" i="2" s="1"/>
  <c r="I952" i="2" a="1"/>
  <c r="I952" i="2" s="1"/>
  <c r="J952" i="2" s="1" a="1"/>
  <c r="J952" i="2" s="1"/>
  <c r="K952" i="2" a="1"/>
  <c r="K952" i="2" s="1"/>
  <c r="L952" i="2" s="1" a="1"/>
  <c r="L952" i="2" s="1"/>
  <c r="M952" i="2" a="1"/>
  <c r="M952" i="2" s="1"/>
  <c r="N952" i="2" a="1"/>
  <c r="N952" i="2" s="1"/>
  <c r="O952" i="2" s="1"/>
  <c r="I953" i="2" a="1"/>
  <c r="I953" i="2" s="1"/>
  <c r="J953" i="2" s="1" a="1"/>
  <c r="J953" i="2" s="1"/>
  <c r="K953" i="2" a="1"/>
  <c r="K953" i="2" s="1"/>
  <c r="L953" i="2" s="1" a="1"/>
  <c r="L953" i="2" s="1"/>
  <c r="M953" i="2" a="1"/>
  <c r="M953" i="2" s="1"/>
  <c r="N953" i="2" a="1"/>
  <c r="N953" i="2" s="1"/>
  <c r="O953" i="2" s="1"/>
  <c r="I954" i="2" a="1"/>
  <c r="I954" i="2" s="1"/>
  <c r="J954" i="2" s="1" a="1"/>
  <c r="J954" i="2" s="1"/>
  <c r="K954" i="2" a="1"/>
  <c r="K954" i="2" s="1"/>
  <c r="L954" i="2" s="1" a="1"/>
  <c r="L954" i="2" s="1"/>
  <c r="M954" i="2" a="1"/>
  <c r="M954" i="2" s="1"/>
  <c r="N954" i="2" a="1"/>
  <c r="N954" i="2" s="1"/>
  <c r="O954" i="2" s="1"/>
  <c r="I955" i="2" a="1"/>
  <c r="I955" i="2" s="1"/>
  <c r="J955" i="2" s="1" a="1"/>
  <c r="J955" i="2" s="1"/>
  <c r="K955" i="2" a="1"/>
  <c r="K955" i="2" s="1"/>
  <c r="L955" i="2" s="1" a="1"/>
  <c r="L955" i="2" s="1"/>
  <c r="M955" i="2" a="1"/>
  <c r="M955" i="2" s="1"/>
  <c r="N955" i="2" a="1"/>
  <c r="N955" i="2" s="1"/>
  <c r="O955" i="2" s="1"/>
  <c r="I956" i="2" a="1"/>
  <c r="I956" i="2" s="1"/>
  <c r="J956" i="2" s="1" a="1"/>
  <c r="J956" i="2" s="1"/>
  <c r="K956" i="2" a="1"/>
  <c r="K956" i="2" s="1"/>
  <c r="L956" i="2" s="1" a="1"/>
  <c r="L956" i="2" s="1"/>
  <c r="M956" i="2" a="1"/>
  <c r="M956" i="2" s="1"/>
  <c r="N956" i="2" a="1"/>
  <c r="N956" i="2" s="1"/>
  <c r="O956" i="2" s="1"/>
  <c r="I957" i="2" a="1"/>
  <c r="I957" i="2" s="1"/>
  <c r="J957" i="2" s="1" a="1"/>
  <c r="J957" i="2" s="1"/>
  <c r="K957" i="2" a="1"/>
  <c r="K957" i="2" s="1"/>
  <c r="M957" i="2" a="1"/>
  <c r="M957" i="2" s="1"/>
  <c r="N957" i="2" a="1"/>
  <c r="N957" i="2" s="1"/>
  <c r="O957" i="2" s="1"/>
  <c r="I958" i="2" a="1"/>
  <c r="I958" i="2" s="1"/>
  <c r="J958" i="2" s="1" a="1"/>
  <c r="J958" i="2" s="1"/>
  <c r="K958" i="2" a="1"/>
  <c r="K958" i="2" s="1"/>
  <c r="L958" i="2" s="1" a="1"/>
  <c r="L958" i="2" s="1"/>
  <c r="M958" i="2" a="1"/>
  <c r="M958" i="2" s="1"/>
  <c r="N958" i="2" a="1"/>
  <c r="N958" i="2" s="1"/>
  <c r="O958" i="2" s="1"/>
  <c r="I959" i="2" a="1"/>
  <c r="I959" i="2" s="1"/>
  <c r="J959" i="2" s="1" a="1"/>
  <c r="J959" i="2" s="1"/>
  <c r="K959" i="2" a="1"/>
  <c r="K959" i="2" s="1"/>
  <c r="L959" i="2" s="1" a="1"/>
  <c r="L959" i="2" s="1"/>
  <c r="M959" i="2" a="1"/>
  <c r="M959" i="2" s="1"/>
  <c r="N959" i="2" a="1"/>
  <c r="N959" i="2" s="1"/>
  <c r="O959" i="2" s="1"/>
  <c r="I960" i="2" a="1"/>
  <c r="I960" i="2" s="1"/>
  <c r="J960" i="2" s="1" a="1"/>
  <c r="J960" i="2" s="1"/>
  <c r="K960" i="2" a="1"/>
  <c r="K960" i="2" s="1"/>
  <c r="L960" i="2" s="1" a="1"/>
  <c r="L960" i="2" s="1"/>
  <c r="M960" i="2" a="1"/>
  <c r="M960" i="2" s="1"/>
  <c r="N960" i="2" a="1"/>
  <c r="N960" i="2" s="1"/>
  <c r="O960" i="2" s="1"/>
  <c r="I961" i="2" a="1"/>
  <c r="I961" i="2" s="1"/>
  <c r="J961" i="2" s="1" a="1"/>
  <c r="J961" i="2" s="1"/>
  <c r="K961" i="2" a="1"/>
  <c r="K961" i="2" s="1"/>
  <c r="L961" i="2" s="1" a="1"/>
  <c r="L961" i="2" s="1"/>
  <c r="M961" i="2" a="1"/>
  <c r="M961" i="2" s="1"/>
  <c r="N961" i="2" a="1"/>
  <c r="N961" i="2" s="1"/>
  <c r="O961" i="2" s="1"/>
  <c r="I962" i="2" a="1"/>
  <c r="I962" i="2" s="1"/>
  <c r="J962" i="2" s="1" a="1"/>
  <c r="J962" i="2" s="1"/>
  <c r="K962" i="2" a="1"/>
  <c r="K962" i="2" s="1"/>
  <c r="L962" i="2" s="1" a="1"/>
  <c r="L962" i="2" s="1"/>
  <c r="M962" i="2" a="1"/>
  <c r="M962" i="2" s="1"/>
  <c r="N962" i="2" a="1"/>
  <c r="N962" i="2" s="1"/>
  <c r="O962" i="2" s="1"/>
  <c r="I963" i="2" a="1"/>
  <c r="I963" i="2" s="1"/>
  <c r="J963" i="2" s="1" a="1"/>
  <c r="J963" i="2" s="1"/>
  <c r="K963" i="2" a="1"/>
  <c r="K963" i="2" s="1"/>
  <c r="L963" i="2" s="1" a="1"/>
  <c r="L963" i="2" s="1"/>
  <c r="M963" i="2" a="1"/>
  <c r="M963" i="2" s="1"/>
  <c r="N963" i="2" a="1"/>
  <c r="N963" i="2" s="1"/>
  <c r="O963" i="2" s="1"/>
  <c r="I964" i="2" a="1"/>
  <c r="I964" i="2" s="1"/>
  <c r="J964" i="2" s="1" a="1"/>
  <c r="J964" i="2" s="1"/>
  <c r="K964" i="2" a="1"/>
  <c r="K964" i="2" s="1"/>
  <c r="L964" i="2" s="1" a="1"/>
  <c r="L964" i="2" s="1"/>
  <c r="M964" i="2" a="1"/>
  <c r="M964" i="2" s="1"/>
  <c r="N964" i="2" a="1"/>
  <c r="N964" i="2" s="1"/>
  <c r="O964" i="2" s="1"/>
  <c r="I965" i="2" a="1"/>
  <c r="I965" i="2" s="1"/>
  <c r="J965" i="2" s="1" a="1"/>
  <c r="J965" i="2" s="1"/>
  <c r="K965" i="2" a="1"/>
  <c r="K965" i="2" s="1"/>
  <c r="L965" i="2" s="1" a="1"/>
  <c r="L965" i="2" s="1"/>
  <c r="M965" i="2" a="1"/>
  <c r="M965" i="2" s="1"/>
  <c r="N965" i="2" a="1"/>
  <c r="N965" i="2" s="1"/>
  <c r="O965" i="2" s="1"/>
  <c r="I966" i="2" a="1"/>
  <c r="I966" i="2" s="1"/>
  <c r="J966" i="2" s="1" a="1"/>
  <c r="J966" i="2" s="1"/>
  <c r="K966" i="2" a="1"/>
  <c r="K966" i="2" s="1"/>
  <c r="L966" i="2" s="1" a="1"/>
  <c r="L966" i="2" s="1"/>
  <c r="M966" i="2" a="1"/>
  <c r="M966" i="2" s="1"/>
  <c r="N966" i="2" a="1"/>
  <c r="N966" i="2" s="1"/>
  <c r="O966" i="2" s="1"/>
  <c r="I967" i="2" a="1"/>
  <c r="I967" i="2" s="1"/>
  <c r="J967" i="2" s="1" a="1"/>
  <c r="J967" i="2" s="1"/>
  <c r="K967" i="2" a="1"/>
  <c r="K967" i="2" s="1"/>
  <c r="M967" i="2" a="1"/>
  <c r="M967" i="2" s="1"/>
  <c r="N967" i="2" a="1"/>
  <c r="N967" i="2" s="1"/>
  <c r="O967" i="2" s="1"/>
  <c r="I968" i="2" a="1"/>
  <c r="I968" i="2" s="1"/>
  <c r="J968" i="2" s="1" a="1"/>
  <c r="J968" i="2" s="1"/>
  <c r="K968" i="2" a="1"/>
  <c r="K968" i="2" s="1"/>
  <c r="L968" i="2" s="1" a="1"/>
  <c r="L968" i="2" s="1"/>
  <c r="M968" i="2" a="1"/>
  <c r="M968" i="2" s="1"/>
  <c r="N968" i="2" a="1"/>
  <c r="N968" i="2" s="1"/>
  <c r="O968" i="2" s="1"/>
  <c r="I969" i="2" a="1"/>
  <c r="I969" i="2" s="1"/>
  <c r="J969" i="2" s="1" a="1"/>
  <c r="J969" i="2" s="1"/>
  <c r="K969" i="2" a="1"/>
  <c r="K969" i="2" s="1"/>
  <c r="L969" i="2" s="1" a="1"/>
  <c r="L969" i="2" s="1"/>
  <c r="M969" i="2" a="1"/>
  <c r="M969" i="2" s="1"/>
  <c r="N969" i="2" a="1"/>
  <c r="N969" i="2" s="1"/>
  <c r="O969" i="2" s="1"/>
  <c r="I970" i="2" a="1"/>
  <c r="I970" i="2" s="1"/>
  <c r="J970" i="2" s="1" a="1"/>
  <c r="J970" i="2" s="1"/>
  <c r="K970" i="2" a="1"/>
  <c r="K970" i="2" s="1"/>
  <c r="L970" i="2" s="1" a="1"/>
  <c r="L970" i="2" s="1"/>
  <c r="M970" i="2" a="1"/>
  <c r="M970" i="2" s="1"/>
  <c r="N970" i="2" a="1"/>
  <c r="N970" i="2" s="1"/>
  <c r="O970" i="2" s="1"/>
  <c r="I971" i="2" a="1"/>
  <c r="I971" i="2" s="1"/>
  <c r="J971" i="2" s="1" a="1"/>
  <c r="J971" i="2" s="1"/>
  <c r="K971" i="2" a="1"/>
  <c r="K971" i="2" s="1"/>
  <c r="L971" i="2" s="1" a="1"/>
  <c r="L971" i="2" s="1"/>
  <c r="M971" i="2" a="1"/>
  <c r="M971" i="2" s="1"/>
  <c r="N971" i="2" a="1"/>
  <c r="N971" i="2" s="1"/>
  <c r="O971" i="2" s="1"/>
  <c r="I972" i="2" a="1"/>
  <c r="I972" i="2" s="1"/>
  <c r="J972" i="2" s="1" a="1"/>
  <c r="J972" i="2" s="1"/>
  <c r="K972" i="2" a="1"/>
  <c r="K972" i="2" s="1"/>
  <c r="L972" i="2" s="1" a="1"/>
  <c r="L972" i="2" s="1"/>
  <c r="M972" i="2" a="1"/>
  <c r="M972" i="2" s="1"/>
  <c r="N972" i="2" a="1"/>
  <c r="N972" i="2" s="1"/>
  <c r="O972" i="2" s="1"/>
  <c r="I973" i="2" a="1"/>
  <c r="I973" i="2" s="1"/>
  <c r="J973" i="2" s="1" a="1"/>
  <c r="J973" i="2" s="1"/>
  <c r="K973" i="2" a="1"/>
  <c r="K973" i="2" s="1"/>
  <c r="L973" i="2" s="1" a="1"/>
  <c r="L973" i="2" s="1"/>
  <c r="M973" i="2" a="1"/>
  <c r="M973" i="2" s="1"/>
  <c r="N973" i="2" a="1"/>
  <c r="N973" i="2" s="1"/>
  <c r="O973" i="2" s="1"/>
  <c r="I974" i="2" a="1"/>
  <c r="I974" i="2" s="1"/>
  <c r="J974" i="2" s="1" a="1"/>
  <c r="J974" i="2" s="1"/>
  <c r="K974" i="2" a="1"/>
  <c r="K974" i="2" s="1"/>
  <c r="L974" i="2" s="1" a="1"/>
  <c r="L974" i="2" s="1"/>
  <c r="M974" i="2" a="1"/>
  <c r="M974" i="2" s="1"/>
  <c r="N974" i="2" a="1"/>
  <c r="N974" i="2" s="1"/>
  <c r="O974" i="2" s="1"/>
  <c r="I975" i="2" a="1"/>
  <c r="I975" i="2" s="1"/>
  <c r="J975" i="2" s="1" a="1"/>
  <c r="J975" i="2" s="1"/>
  <c r="K975" i="2" a="1"/>
  <c r="K975" i="2" s="1"/>
  <c r="L975" i="2" s="1" a="1"/>
  <c r="L975" i="2" s="1"/>
  <c r="M975" i="2" a="1"/>
  <c r="M975" i="2" s="1"/>
  <c r="N975" i="2" a="1"/>
  <c r="N975" i="2" s="1"/>
  <c r="O975" i="2" s="1"/>
  <c r="I976" i="2" a="1"/>
  <c r="I976" i="2" s="1"/>
  <c r="J976" i="2" s="1" a="1"/>
  <c r="J976" i="2" s="1"/>
  <c r="K976" i="2" a="1"/>
  <c r="K976" i="2" s="1"/>
  <c r="L976" i="2" s="1" a="1"/>
  <c r="L976" i="2" s="1"/>
  <c r="M976" i="2" a="1"/>
  <c r="M976" i="2" s="1"/>
  <c r="N976" i="2" a="1"/>
  <c r="N976" i="2" s="1"/>
  <c r="O976" i="2" s="1"/>
  <c r="I977" i="2" a="1"/>
  <c r="I977" i="2" s="1"/>
  <c r="J977" i="2" s="1" a="1"/>
  <c r="J977" i="2" s="1"/>
  <c r="K977" i="2" a="1"/>
  <c r="K977" i="2" s="1"/>
  <c r="M977" i="2" a="1"/>
  <c r="M977" i="2" s="1"/>
  <c r="N977" i="2" a="1"/>
  <c r="N977" i="2" s="1"/>
  <c r="O977" i="2" s="1"/>
  <c r="I978" i="2" a="1"/>
  <c r="I978" i="2" s="1"/>
  <c r="J978" i="2" s="1" a="1"/>
  <c r="J978" i="2" s="1"/>
  <c r="K978" i="2" a="1"/>
  <c r="K978" i="2" s="1"/>
  <c r="L978" i="2" s="1" a="1"/>
  <c r="L978" i="2" s="1"/>
  <c r="M978" i="2" a="1"/>
  <c r="M978" i="2" s="1"/>
  <c r="N978" i="2" a="1"/>
  <c r="N978" i="2" s="1"/>
  <c r="O978" i="2" s="1"/>
  <c r="I979" i="2" a="1"/>
  <c r="I979" i="2" s="1"/>
  <c r="J979" i="2" s="1" a="1"/>
  <c r="J979" i="2" s="1"/>
  <c r="K979" i="2" a="1"/>
  <c r="K979" i="2" s="1"/>
  <c r="L979" i="2" s="1" a="1"/>
  <c r="L979" i="2" s="1"/>
  <c r="M979" i="2" a="1"/>
  <c r="M979" i="2" s="1"/>
  <c r="N979" i="2" a="1"/>
  <c r="N979" i="2" s="1"/>
  <c r="O979" i="2" s="1"/>
  <c r="I980" i="2" a="1"/>
  <c r="I980" i="2" s="1"/>
  <c r="J980" i="2" s="1" a="1"/>
  <c r="J980" i="2" s="1"/>
  <c r="K980" i="2" a="1"/>
  <c r="K980" i="2" s="1"/>
  <c r="L980" i="2" s="1" a="1"/>
  <c r="L980" i="2" s="1"/>
  <c r="M980" i="2" a="1"/>
  <c r="M980" i="2" s="1"/>
  <c r="N980" i="2" a="1"/>
  <c r="N980" i="2" s="1"/>
  <c r="O980" i="2" s="1"/>
  <c r="I981" i="2" a="1"/>
  <c r="I981" i="2" s="1"/>
  <c r="J981" i="2" s="1" a="1"/>
  <c r="J981" i="2" s="1"/>
  <c r="K981" i="2" a="1"/>
  <c r="K981" i="2" s="1"/>
  <c r="L981" i="2" s="1" a="1"/>
  <c r="L981" i="2" s="1"/>
  <c r="M981" i="2" a="1"/>
  <c r="M981" i="2" s="1"/>
  <c r="N981" i="2" a="1"/>
  <c r="N981" i="2" s="1"/>
  <c r="O981" i="2" s="1"/>
  <c r="I982" i="2" a="1"/>
  <c r="I982" i="2" s="1"/>
  <c r="J982" i="2" s="1" a="1"/>
  <c r="J982" i="2" s="1"/>
  <c r="K982" i="2" a="1"/>
  <c r="K982" i="2" s="1"/>
  <c r="L982" i="2" s="1" a="1"/>
  <c r="L982" i="2" s="1"/>
  <c r="M982" i="2" a="1"/>
  <c r="M982" i="2" s="1"/>
  <c r="N982" i="2" a="1"/>
  <c r="N982" i="2" s="1"/>
  <c r="O982" i="2" s="1"/>
  <c r="I983" i="2" a="1"/>
  <c r="I983" i="2" s="1"/>
  <c r="J983" i="2" s="1" a="1"/>
  <c r="J983" i="2" s="1"/>
  <c r="K983" i="2" a="1"/>
  <c r="K983" i="2" s="1"/>
  <c r="L983" i="2" s="1" a="1"/>
  <c r="L983" i="2" s="1"/>
  <c r="M983" i="2" a="1"/>
  <c r="M983" i="2" s="1"/>
  <c r="N983" i="2" a="1"/>
  <c r="N983" i="2" s="1"/>
  <c r="O983" i="2" s="1"/>
  <c r="I984" i="2" a="1"/>
  <c r="I984" i="2" s="1"/>
  <c r="J984" i="2" s="1" a="1"/>
  <c r="J984" i="2" s="1"/>
  <c r="K984" i="2" a="1"/>
  <c r="K984" i="2" s="1"/>
  <c r="L984" i="2" s="1" a="1"/>
  <c r="L984" i="2" s="1"/>
  <c r="M984" i="2" a="1"/>
  <c r="M984" i="2" s="1"/>
  <c r="N984" i="2" a="1"/>
  <c r="N984" i="2" s="1"/>
  <c r="O984" i="2" s="1"/>
  <c r="I985" i="2" a="1"/>
  <c r="I985" i="2" s="1"/>
  <c r="J985" i="2" s="1" a="1"/>
  <c r="J985" i="2" s="1"/>
  <c r="K985" i="2" a="1"/>
  <c r="K985" i="2" s="1"/>
  <c r="L985" i="2" s="1" a="1"/>
  <c r="L985" i="2" s="1"/>
  <c r="M985" i="2" a="1"/>
  <c r="M985" i="2" s="1"/>
  <c r="N985" i="2" a="1"/>
  <c r="N985" i="2" s="1"/>
  <c r="O985" i="2" s="1"/>
  <c r="I986" i="2" a="1"/>
  <c r="I986" i="2" s="1"/>
  <c r="J986" i="2" s="1" a="1"/>
  <c r="J986" i="2" s="1"/>
  <c r="K986" i="2" a="1"/>
  <c r="K986" i="2" s="1"/>
  <c r="L986" i="2" s="1" a="1"/>
  <c r="L986" i="2" s="1"/>
  <c r="M986" i="2" a="1"/>
  <c r="M986" i="2" s="1"/>
  <c r="N986" i="2" a="1"/>
  <c r="N986" i="2" s="1"/>
  <c r="O986" i="2" s="1"/>
  <c r="I987" i="2" a="1"/>
  <c r="I987" i="2" s="1"/>
  <c r="J987" i="2" s="1" a="1"/>
  <c r="J987" i="2" s="1"/>
  <c r="K987" i="2" a="1"/>
  <c r="K987" i="2" s="1"/>
  <c r="M987" i="2" a="1"/>
  <c r="M987" i="2" s="1"/>
  <c r="N987" i="2" a="1"/>
  <c r="N987" i="2" s="1"/>
  <c r="O987" i="2" s="1"/>
  <c r="I988" i="2" a="1"/>
  <c r="I988" i="2" s="1"/>
  <c r="J988" i="2" s="1" a="1"/>
  <c r="J988" i="2" s="1"/>
  <c r="K988" i="2" a="1"/>
  <c r="K988" i="2" s="1"/>
  <c r="L988" i="2" s="1" a="1"/>
  <c r="L988" i="2" s="1"/>
  <c r="M988" i="2" a="1"/>
  <c r="M988" i="2" s="1"/>
  <c r="N988" i="2" a="1"/>
  <c r="N988" i="2" s="1"/>
  <c r="O988" i="2" s="1"/>
  <c r="I989" i="2" a="1"/>
  <c r="I989" i="2" s="1"/>
  <c r="J989" i="2" s="1" a="1"/>
  <c r="J989" i="2" s="1"/>
  <c r="K989" i="2" a="1"/>
  <c r="K989" i="2" s="1"/>
  <c r="L989" i="2" s="1" a="1"/>
  <c r="L989" i="2" s="1"/>
  <c r="M989" i="2" a="1"/>
  <c r="M989" i="2" s="1"/>
  <c r="N989" i="2" a="1"/>
  <c r="N989" i="2" s="1"/>
  <c r="O989" i="2" s="1"/>
  <c r="I990" i="2" a="1"/>
  <c r="I990" i="2" s="1"/>
  <c r="J990" i="2" s="1" a="1"/>
  <c r="J990" i="2" s="1"/>
  <c r="K990" i="2" a="1"/>
  <c r="K990" i="2" s="1"/>
  <c r="L990" i="2" s="1" a="1"/>
  <c r="L990" i="2" s="1"/>
  <c r="M990" i="2" a="1"/>
  <c r="M990" i="2" s="1"/>
  <c r="N990" i="2" a="1"/>
  <c r="N990" i="2" s="1"/>
  <c r="O990" i="2" s="1"/>
  <c r="I991" i="2" a="1"/>
  <c r="I991" i="2" s="1"/>
  <c r="J991" i="2" s="1" a="1"/>
  <c r="J991" i="2" s="1"/>
  <c r="K991" i="2" a="1"/>
  <c r="K991" i="2" s="1"/>
  <c r="L991" i="2" s="1" a="1"/>
  <c r="L991" i="2" s="1"/>
  <c r="M991" i="2" a="1"/>
  <c r="M991" i="2" s="1"/>
  <c r="N991" i="2" a="1"/>
  <c r="N991" i="2" s="1"/>
  <c r="O991" i="2" s="1"/>
  <c r="I992" i="2" a="1"/>
  <c r="I992" i="2" s="1"/>
  <c r="J992" i="2" s="1" a="1"/>
  <c r="J992" i="2" s="1"/>
  <c r="K992" i="2" a="1"/>
  <c r="K992" i="2" s="1"/>
  <c r="L992" i="2" s="1" a="1"/>
  <c r="L992" i="2" s="1"/>
  <c r="M992" i="2" a="1"/>
  <c r="M992" i="2" s="1"/>
  <c r="N992" i="2" a="1"/>
  <c r="N992" i="2" s="1"/>
  <c r="O992" i="2" s="1"/>
  <c r="I993" i="2" a="1"/>
  <c r="I993" i="2" s="1"/>
  <c r="J993" i="2" s="1" a="1"/>
  <c r="J993" i="2" s="1"/>
  <c r="K993" i="2" a="1"/>
  <c r="K993" i="2" s="1"/>
  <c r="L993" i="2" s="1" a="1"/>
  <c r="L993" i="2" s="1"/>
  <c r="M993" i="2" a="1"/>
  <c r="M993" i="2" s="1"/>
  <c r="N993" i="2" a="1"/>
  <c r="N993" i="2" s="1"/>
  <c r="O993" i="2" s="1"/>
  <c r="I994" i="2" a="1"/>
  <c r="I994" i="2" s="1"/>
  <c r="J994" i="2" s="1" a="1"/>
  <c r="J994" i="2" s="1"/>
  <c r="K994" i="2" a="1"/>
  <c r="K994" i="2" s="1"/>
  <c r="M994" i="2" a="1"/>
  <c r="M994" i="2" s="1"/>
  <c r="N994" i="2" a="1"/>
  <c r="N994" i="2" s="1"/>
  <c r="O994" i="2" s="1"/>
  <c r="I995" i="2" a="1"/>
  <c r="I995" i="2" s="1"/>
  <c r="J995" i="2" s="1" a="1"/>
  <c r="J995" i="2" s="1"/>
  <c r="K995" i="2" a="1"/>
  <c r="K995" i="2" s="1"/>
  <c r="L995" i="2" s="1" a="1"/>
  <c r="L995" i="2" s="1"/>
  <c r="M995" i="2" a="1"/>
  <c r="M995" i="2" s="1"/>
  <c r="N995" i="2" a="1"/>
  <c r="N995" i="2" s="1"/>
  <c r="O995" i="2" s="1"/>
  <c r="I996" i="2" a="1"/>
  <c r="I996" i="2" s="1"/>
  <c r="J996" i="2" s="1" a="1"/>
  <c r="J996" i="2" s="1"/>
  <c r="K996" i="2" a="1"/>
  <c r="K996" i="2" s="1"/>
  <c r="L996" i="2" s="1" a="1"/>
  <c r="L996" i="2" s="1"/>
  <c r="M996" i="2" a="1"/>
  <c r="M996" i="2" s="1"/>
  <c r="N996" i="2" a="1"/>
  <c r="N996" i="2" s="1"/>
  <c r="O996" i="2" s="1"/>
  <c r="I997" i="2" a="1"/>
  <c r="I997" i="2" s="1"/>
  <c r="J997" i="2" s="1" a="1"/>
  <c r="J997" i="2" s="1"/>
  <c r="K997" i="2" a="1"/>
  <c r="K997" i="2" s="1"/>
  <c r="M997" i="2" a="1"/>
  <c r="M997" i="2" s="1"/>
  <c r="N997" i="2" a="1"/>
  <c r="N997" i="2" s="1"/>
  <c r="O997" i="2" s="1"/>
  <c r="I998" i="2" a="1"/>
  <c r="I998" i="2" s="1"/>
  <c r="J998" i="2" s="1" a="1"/>
  <c r="J998" i="2" s="1"/>
  <c r="K998" i="2" a="1"/>
  <c r="K998" i="2" s="1"/>
  <c r="L998" i="2" s="1" a="1"/>
  <c r="L998" i="2" s="1"/>
  <c r="M998" i="2" a="1"/>
  <c r="M998" i="2" s="1"/>
  <c r="N998" i="2" a="1"/>
  <c r="N998" i="2" s="1"/>
  <c r="O998" i="2" s="1"/>
  <c r="I999" i="2" a="1"/>
  <c r="I999" i="2" s="1"/>
  <c r="J999" i="2" s="1" a="1"/>
  <c r="J999" i="2" s="1"/>
  <c r="K999" i="2" a="1"/>
  <c r="K999" i="2" s="1"/>
  <c r="L999" i="2" s="1" a="1"/>
  <c r="L999" i="2" s="1"/>
  <c r="M999" i="2" a="1"/>
  <c r="M999" i="2" s="1"/>
  <c r="N999" i="2" a="1"/>
  <c r="N999" i="2" s="1"/>
  <c r="O999" i="2" s="1"/>
  <c r="I1000" i="2" a="1"/>
  <c r="I1000" i="2" s="1"/>
  <c r="J1000" i="2" s="1" a="1"/>
  <c r="J1000" i="2" s="1"/>
  <c r="K1000" i="2" a="1"/>
  <c r="K1000" i="2" s="1"/>
  <c r="L1000" i="2" s="1" a="1"/>
  <c r="L1000" i="2" s="1"/>
  <c r="M1000" i="2" a="1"/>
  <c r="M1000" i="2" s="1"/>
  <c r="N1000" i="2" a="1"/>
  <c r="N1000" i="2" s="1"/>
  <c r="O1000" i="2" s="1"/>
  <c r="I1001" i="2" a="1"/>
  <c r="I1001" i="2" s="1"/>
  <c r="J1001" i="2" s="1" a="1"/>
  <c r="J1001" i="2" s="1"/>
  <c r="K1001" i="2" a="1"/>
  <c r="K1001" i="2" s="1"/>
  <c r="L1001" i="2" s="1" a="1"/>
  <c r="L1001" i="2" s="1"/>
  <c r="M1001" i="2" a="1"/>
  <c r="M1001" i="2" s="1"/>
  <c r="N1001" i="2" a="1"/>
  <c r="N1001" i="2" s="1"/>
  <c r="O1001" i="2" s="1"/>
  <c r="M2" i="2" a="1"/>
  <c r="M2" i="2" s="1"/>
  <c r="N2" i="2" a="1"/>
  <c r="N2" i="2" s="1"/>
  <c r="O2" i="2" s="1"/>
  <c r="K2" i="2" a="1"/>
  <c r="K2" i="2" s="1"/>
  <c r="L2" i="2" s="1" a="1"/>
  <c r="L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E46D3D-FA7D-46FF-9225-F3C2C26BEB4A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2A9EFB5B-DF23-4CC8-8BC5-40C7CAB61A26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3" xr16:uid="{0C2B4E2F-D6AD-4DC4-B45B-3AD99DCA0359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<sst xmlns="http://schemas.openxmlformats.org/spreadsheetml/2006/main" count="11223" uniqueCount="6729">
  <si>
    <t>OrderID</t>
  </si>
  <si>
    <t>DtOrder</t>
  </si>
  <si>
    <t>FK_CustomerID</t>
  </si>
  <si>
    <t>FK_ProductID</t>
  </si>
  <si>
    <t>Quantity</t>
  </si>
  <si>
    <t>CustomerName</t>
  </si>
  <si>
    <t>Email</t>
  </si>
  <si>
    <t>Country</t>
  </si>
  <si>
    <t>CoffeeType</t>
  </si>
  <si>
    <t>RoastType</t>
  </si>
  <si>
    <t>SizeKg</t>
  </si>
  <si>
    <t>AmtUnitPrice</t>
  </si>
  <si>
    <t>AmtSales</t>
  </si>
  <si>
    <t>QEV-37451-860</t>
  </si>
  <si>
    <t>17670-51384-MA</t>
  </si>
  <si>
    <t>R-M-1</t>
  </si>
  <si>
    <t/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</si>
  <si>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</si>
  <si>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</si>
  <si>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</si>
  <si>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</si>
  <si>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</si>
  <si>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</si>
  <si>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</si>
  <si>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</si>
  <si>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</si>
  <si>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</si>
  <si>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</si>
  <si>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</si>
  <si>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</si>
  <si>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</si>
  <si>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</si>
  <si>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</si>
  <si>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</si>
  <si>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</si>
  <si>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</si>
  <si>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</si>
  <si>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</si>
  <si>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</si>
  <si>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</si>
  <si>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</si>
  <si>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</si>
  <si>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</si>
  <si>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</si>
  <si>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</si>
  <si>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</si>
  <si>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</si>
  <si>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</si>
  <si>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</si>
  <si>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</si>
  <si>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</si>
  <si>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</si>
  <si>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</si>
  <si>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</si>
  <si>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</si>
  <si>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</si>
  <si>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</si>
  <si>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</si>
  <si>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</si>
  <si>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</si>
  <si>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</si>
  <si>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</si>
  <si>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</si>
  <si>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</si>
  <si>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</si>
  <si>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</si>
  <si>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</si>
  <si>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</si>
  <si>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</si>
  <si>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</si>
  <si>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</si>
  <si>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</si>
  <si>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</si>
  <si>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</si>
  <si>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</si>
  <si>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</si>
  <si>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</si>
  <si>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</si>
  <si>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</si>
  <si>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</si>
  <si>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</si>
  <si>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</si>
  <si>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</si>
  <si>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</si>
  <si>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</si>
  <si>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</si>
  <si>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</si>
  <si>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</si>
  <si>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</si>
  <si>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</si>
  <si>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</si>
  <si>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</si>
  <si>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</si>
  <si>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</si>
  <si>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</si>
  <si>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</si>
  <si>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</si>
  <si>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</si>
  <si>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</si>
  <si>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</si>
  <si>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</si>
  <si>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</si>
  <si>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</si>
  <si>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</si>
  <si>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</si>
  <si>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</si>
  <si>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</si>
  <si>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</si>
  <si>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</si>
  <si>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</si>
  <si>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</si>
  <si>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</si>
  <si>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</si>
  <si>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</si>
  <si>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</si>
  <si>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</si>
  <si>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</si>
  <si>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</si>
  <si>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</si>
  <si>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</si>
  <si>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</si>
  <si>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</si>
  <si>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</si>
  <si>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</si>
  <si>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</si>
  <si>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</si>
  <si>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</si>
  <si>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</si>
  <si>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</si>
  <si>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</si>
  <si>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</si>
  <si>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</si>
  <si>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</si>
  <si>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</si>
  <si>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</si>
  <si>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</si>
  <si>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</si>
  <si>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</si>
  <si>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</si>
  <si>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</si>
  <si>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</si>
  <si>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</si>
  <si>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</si>
  <si>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</si>
  <si>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</si>
  <si>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</si>
  <si>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</si>
  <si>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</si>
  <si>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</si>
  <si>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</si>
  <si>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</si>
  <si>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</si>
  <si>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</si>
  <si>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</si>
  <si>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</si>
  <si>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</si>
  <si>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</si>
  <si>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</si>
  <si>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</si>
  <si>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</si>
  <si>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</si>
  <si>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</si>
  <si>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</si>
  <si>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</si>
  <si>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</si>
  <si>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</si>
  <si>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</si>
  <si>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</si>
  <si>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</si>
  <si>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</si>
  <si>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</si>
  <si>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</si>
  <si>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</si>
  <si>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</si>
  <si>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</si>
  <si>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</si>
  <si>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</si>
  <si>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</si>
  <si>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</si>
  <si>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</si>
  <si>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</si>
  <si>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</si>
  <si>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</si>
  <si>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</si>
  <si>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</si>
  <si>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</si>
  <si>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</si>
  <si>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</si>
  <si>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</si>
  <si>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</si>
  <si>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</si>
  <si>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</si>
  <si>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</si>
  <si>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</si>
  <si>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</si>
  <si>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</si>
  <si>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</si>
  <si>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</si>
  <si>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</si>
  <si>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</si>
  <si>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</si>
  <si>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</si>
  <si>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</si>
  <si>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</si>
  <si>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</si>
  <si>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</si>
  <si>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</si>
  <si>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</si>
  <si>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</si>
  <si>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</si>
  <si>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</si>
  <si>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</si>
  <si>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</si>
  <si>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</si>
  <si>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</si>
  <si>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</si>
  <si>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</si>
  <si>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</si>
  <si>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</si>
  <si>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</si>
  <si>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</si>
  <si>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</si>
  <si>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</si>
  <si>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</si>
  <si>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</si>
  <si>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</si>
  <si>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</si>
  <si>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</si>
  <si>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</si>
  <si>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</si>
  <si>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</si>
  <si>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</si>
  <si>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</si>
  <si>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</si>
  <si>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</si>
  <si>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</si>
  <si>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</si>
  <si>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</si>
  <si>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</si>
  <si>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</si>
  <si>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</si>
  <si>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</si>
  <si>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</si>
  <si>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</si>
  <si>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</si>
  <si>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</si>
  <si>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</si>
  <si>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</si>
  <si>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</si>
  <si>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</si>
  <si>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</si>
  <si>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</si>
  <si>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</si>
  <si>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</si>
  <si>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</si>
  <si>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</si>
  <si>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</si>
  <si>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</si>
  <si>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</si>
  <si>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</si>
  <si>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</si>
  <si>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</si>
  <si>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</si>
  <si>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</si>
  <si>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</si>
  <si>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</si>
  <si>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</si>
  <si>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</si>
  <si>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</si>
  <si>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</si>
  <si>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</si>
  <si>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</si>
  <si>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</si>
  <si>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</si>
  <si>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</si>
  <si>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</si>
  <si>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</si>
  <si>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</si>
  <si>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</si>
  <si>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</si>
  <si>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</si>
  <si>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</si>
  <si>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</si>
  <si>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</si>
  <si>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</si>
  <si>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</si>
  <si>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</si>
  <si>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</si>
  <si>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</si>
  <si>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</si>
  <si>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</si>
  <si>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</si>
  <si>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</si>
  <si>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</si>
  <si>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</si>
  <si>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</si>
  <si>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</si>
  <si>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</si>
  <si>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</si>
  <si>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</si>
  <si>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</si>
  <si>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</si>
  <si>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</si>
  <si>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</si>
  <si>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</si>
  <si>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</si>
  <si>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</si>
  <si>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</si>
  <si>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</si>
  <si>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</si>
  <si>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</si>
  <si>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</si>
  <si>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</si>
  <si>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</si>
  <si>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</si>
  <si>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</si>
  <si>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</si>
  <si>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</si>
  <si>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</si>
  <si>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</si>
  <si>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</si>
  <si>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</si>
  <si>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</si>
  <si>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</si>
  <si>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</si>
  <si>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</si>
  <si>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</si>
  <si>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</si>
  <si>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</si>
  <si>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</si>
  <si>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</si>
  <si>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</si>
  <si>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</si>
  <si>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</si>
  <si>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</si>
  <si>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</si>
  <si>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</si>
  <si>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</si>
  <si>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</si>
  <si>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</si>
  <si>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</si>
  <si>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</si>
  <si>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</si>
  <si>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</si>
  <si>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</si>
  <si>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</si>
  <si>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</si>
  <si>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</si>
  <si>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</si>
  <si>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</si>
  <si>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</si>
  <si>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</si>
  <si>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</si>
  <si>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</si>
  <si>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</si>
  <si>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</si>
  <si>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</si>
  <si>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</si>
  <si>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</si>
  <si>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</si>
  <si>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</si>
  <si>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</si>
  <si>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</si>
  <si>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</si>
  <si>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</si>
  <si>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</si>
  <si>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</si>
  <si>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</si>
  <si>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</si>
  <si>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</si>
  <si>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</si>
  <si>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</si>
  <si>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</si>
  <si>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</si>
  <si>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</si>
  <si>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</si>
  <si>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</si>
  <si>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</si>
  <si>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</si>
  <si>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</si>
  <si>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</si>
  <si>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</si>
  <si>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</si>
  <si>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</si>
  <si>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</si>
  <si>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</si>
  <si>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</si>
  <si>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</si>
  <si>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</si>
  <si>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</si>
  <si>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</si>
  <si>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</si>
  <si>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</si>
  <si>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</si>
  <si>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</si>
  <si>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</si>
  <si>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</si>
  <si>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</si>
  <si>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</si>
  <si>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</si>
  <si>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</si>
  <si>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</si>
  <si>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</si>
  <si>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</si>
  <si>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</si>
  <si>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</si>
  <si>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</si>
  <si>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</si>
  <si>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</si>
  <si>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</si>
  <si>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</si>
  <si>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</si>
  <si>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</si>
  <si>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</si>
  <si>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</si>
  <si>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</si>
  <si>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</si>
  <si>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</si>
  <si>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</si>
  <si>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</si>
  <si>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</si>
  <si>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</si>
  <si>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</si>
  <si>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</si>
  <si>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</si>
  <si>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</si>
  <si>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</si>
  <si>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</si>
  <si>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</si>
  <si>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</si>
  <si>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</si>
  <si>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</si>
  <si>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</si>
  <si>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</si>
  <si>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</si>
  <si>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</si>
  <si>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</si>
  <si>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</si>
  <si>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</si>
  <si>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</si>
  <si>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</si>
  <si>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</si>
  <si>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</si>
  <si>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</si>
  <si>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</si>
  <si>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</si>
  <si>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</si>
  <si>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</si>
  <si>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</si>
  <si>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</si>
  <si>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</si>
  <si>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</si>
  <si>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</si>
  <si>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</si>
  <si>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</si>
  <si>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</si>
  <si>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</si>
  <si>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</si>
  <si>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</si>
  <si>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</si>
  <si>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</si>
  <si>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</si>
  <si>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</si>
  <si>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</si>
  <si>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</si>
  <si>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</si>
  <si>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</si>
  <si>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</si>
  <si>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</si>
  <si>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</si>
  <si>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</si>
  <si>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</si>
  <si>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</si>
  <si>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</si>
  <si>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</si>
  <si>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</si>
  <si>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</si>
  <si>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</si>
  <si>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</si>
  <si>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</si>
  <si>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</si>
  <si>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</si>
  <si>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</si>
  <si>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</si>
  <si>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</si>
  <si>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</si>
  <si>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</si>
  <si>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</si>
  <si>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</si>
  <si>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</si>
  <si>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</si>
  <si>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</si>
  <si>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</si>
  <si>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</si>
  <si>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</si>
  <si>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</si>
  <si>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</si>
  <si>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</si>
  <si>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</si>
  <si>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</si>
  <si>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</si>
  <si>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</si>
  <si>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</si>
  <si>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</si>
  <si>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</si>
  <si>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</si>
  <si>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</si>
  <si>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</si>
  <si>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</si>
  <si>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</si>
  <si>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</si>
  <si>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</si>
  <si>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</si>
  <si>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</si>
  <si>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</si>
  <si>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</si>
  <si>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</si>
  <si>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</si>
  <si>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</si>
  <si>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</si>
  <si>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</si>
  <si>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</si>
  <si>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</si>
  <si>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</si>
  <si>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</si>
  <si>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</si>
  <si>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</si>
  <si>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</si>
  <si>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</si>
  <si>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</si>
  <si>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</si>
  <si>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</si>
  <si>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</si>
  <si>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</si>
  <si>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</si>
  <si>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</si>
  <si>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</si>
  <si>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</si>
  <si>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</si>
  <si>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</si>
  <si>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</si>
  <si>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</si>
  <si>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</si>
  <si>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</si>
  <si>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</si>
  <si>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</si>
  <si>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</si>
  <si>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</si>
  <si>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</si>
  <si>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</si>
  <si>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</si>
  <si>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</si>
  <si>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</si>
  <si>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</si>
  <si>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</si>
  <si>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</si>
  <si>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</si>
  <si>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</si>
  <si>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</si>
  <si>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</si>
  <si>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</si>
  <si>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</si>
  <si>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</si>
  <si>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</si>
  <si>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</si>
  <si>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</si>
  <si>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</si>
  <si>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</si>
  <si>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</si>
  <si>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</si>
  <si>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</si>
  <si>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</si>
  <si>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</si>
  <si>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</si>
  <si>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</si>
  <si>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</si>
  <si>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</si>
  <si>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</si>
  <si>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</si>
  <si>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</si>
  <si>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</si>
  <si>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</si>
  <si>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</si>
  <si>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</si>
  <si>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</si>
  <si>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</si>
  <si>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</si>
  <si>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</si>
  <si>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</si>
  <si>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</si>
  <si>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</si>
  <si>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</si>
  <si>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</si>
  <si>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</si>
  <si>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</si>
  <si>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</si>
  <si>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</si>
  <si>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</si>
  <si>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</si>
  <si>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</si>
  <si>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</si>
  <si>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</si>
  <si>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</si>
  <si>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</si>
  <si>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</si>
  <si>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</si>
  <si>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</si>
  <si>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</si>
  <si>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</si>
  <si>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</si>
  <si>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</si>
  <si>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</si>
  <si>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</si>
  <si>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</si>
  <si>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</si>
  <si>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</si>
  <si>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</si>
  <si>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</si>
  <si>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</si>
  <si>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</si>
  <si>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</si>
  <si>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</si>
  <si>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</si>
  <si>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</si>
  <si>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</si>
  <si>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</si>
  <si>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</si>
  <si>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</si>
  <si>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</si>
  <si>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</si>
  <si>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</si>
  <si>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</si>
  <si>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</si>
  <si>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</si>
  <si>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</si>
  <si>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</si>
  <si>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</si>
  <si>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</si>
  <si>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</si>
  <si>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</si>
  <si>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</si>
  <si>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</si>
  <si>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</si>
  <si>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</si>
  <si>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</si>
  <si>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</si>
  <si>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</si>
  <si>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</si>
  <si>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</si>
  <si>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</si>
  <si>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</si>
  <si>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</si>
  <si>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</si>
  <si>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</si>
  <si>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</si>
  <si>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</si>
  <si>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</si>
  <si>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</si>
  <si>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</si>
  <si>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</si>
  <si>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</si>
  <si>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</si>
  <si>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</si>
  <si>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</si>
  <si>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</si>
  <si>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</si>
  <si>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</si>
  <si>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</si>
  <si>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</si>
  <si>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</si>
  <si>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</si>
  <si>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</si>
  <si>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</si>
  <si>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</si>
  <si>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</si>
  <si>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</si>
  <si>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</si>
  <si>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</si>
  <si>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</si>
  <si>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</si>
  <si>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</si>
  <si>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</si>
  <si>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</si>
  <si>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</si>
  <si>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</si>
  <si>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</si>
  <si>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</si>
  <si>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</si>
  <si>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</si>
  <si>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</si>
  <si>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</si>
  <si>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</si>
  <si>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</si>
  <si>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</si>
  <si>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</si>
  <si>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</si>
  <si>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</si>
  <si>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</si>
  <si>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</si>
  <si>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</si>
  <si>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</si>
  <si>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</si>
  <si>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</si>
  <si>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</si>
  <si>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</si>
  <si>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</si>
  <si>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</si>
  <si>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</si>
  <si>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</si>
  <si>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</si>
  <si>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</si>
  <si>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</si>
  <si>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</si>
  <si>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</si>
  <si>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</si>
  <si>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</si>
  <si>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</si>
  <si>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</si>
  <si>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</si>
  <si>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</si>
  <si>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</si>
  <si>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</si>
  <si>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</si>
  <si>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</si>
  <si>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</si>
  <si>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</si>
  <si>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</si>
  <si>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</si>
  <si>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</si>
  <si>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</si>
  <si>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</si>
  <si>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</si>
  <si>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</si>
  <si>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</si>
  <si>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</si>
  <si>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</si>
  <si>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</si>
  <si>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</si>
  <si>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</si>
  <si>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</si>
  <si>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</si>
  <si>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</si>
  <si>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</si>
  <si>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</si>
  <si>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</si>
  <si>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</si>
  <si>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</si>
  <si>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</si>
  <si>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</si>
  <si>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</si>
  <si>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</si>
  <si>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</si>
  <si>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</si>
  <si>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</si>
  <si>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</si>
  <si>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</si>
  <si>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</si>
  <si>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</si>
  <si>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</si>
  <si>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</si>
  <si>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</si>
  <si>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</si>
  <si>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</si>
  <si>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</si>
  <si>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</si>
  <si>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</si>
  <si>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</si>
  <si>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</si>
  <si>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</si>
  <si>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</si>
  <si>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</si>
  <si>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</si>
  <si>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</si>
  <si>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</si>
  <si>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</si>
  <si>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</si>
  <si>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</si>
  <si>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</si>
  <si>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</si>
  <si>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</si>
  <si>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</si>
  <si>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</si>
  <si>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</si>
  <si>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</si>
  <si>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</si>
  <si>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</si>
  <si>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</si>
  <si>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</si>
  <si>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</si>
  <si>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</si>
  <si>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</si>
  <si>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</si>
  <si>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</si>
  <si>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</si>
  <si>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</si>
  <si>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</si>
  <si>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</si>
  <si>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</si>
  <si>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</si>
  <si>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</si>
  <si>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</si>
  <si>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</si>
  <si>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</si>
  <si>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</si>
  <si>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</si>
  <si>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</si>
  <si>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</si>
  <si>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</si>
  <si>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</si>
  <si>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</si>
  <si>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</si>
  <si>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</si>
  <si>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</si>
  <si>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</si>
  <si>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</si>
  <si>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</si>
  <si>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</si>
  <si>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</si>
  <si>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</si>
  <si>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</si>
  <si>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</si>
  <si>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</si>
  <si>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</si>
  <si>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</si>
  <si>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</si>
  <si>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</si>
  <si>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</si>
  <si>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</si>
  <si>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</si>
  <si>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</si>
  <si>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</si>
  <si>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</si>
  <si>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</si>
  <si>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</si>
  <si>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</si>
  <si>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</si>
  <si>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</si>
  <si>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</si>
  <si>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</si>
  <si>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</si>
  <si>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</si>
  <si>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</si>
  <si>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</si>
  <si>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</si>
  <si>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</si>
  <si>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</si>
  <si>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</si>
  <si>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</si>
  <si>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</si>
  <si>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</si>
  <si>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</si>
  <si>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</si>
  <si>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</si>
  <si>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</si>
  <si>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</si>
  <si>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</si>
  <si>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</si>
  <si>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</si>
  <si>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</si>
  <si>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</si>
  <si>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</si>
  <si>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</si>
  <si>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</si>
  <si>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</si>
  <si>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</si>
  <si>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</si>
  <si>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</si>
  <si>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</si>
  <si>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</si>
  <si>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</si>
  <si>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</si>
  <si>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</si>
  <si>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</si>
  <si>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</si>
  <si>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</si>
  <si>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</si>
  <si>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</si>
  <si>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</si>
  <si>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</si>
  <si>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</si>
  <si>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</si>
  <si>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</si>
  <si>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</si>
  <si>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</si>
  <si>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</si>
  <si>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</si>
  <si>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</si>
  <si>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</si>
  <si>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</si>
  <si>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</si>
  <si>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</si>
  <si>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</si>
  <si>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</si>
  <si>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</si>
  <si>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</si>
  <si>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</si>
  <si>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</si>
  <si>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</si>
  <si>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</si>
  <si>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</si>
  <si>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</si>
  <si>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</si>
  <si>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</si>
  <si>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</si>
  <si>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</si>
  <si>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</si>
  <si>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</si>
  <si>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</si>
  <si>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</si>
  <si>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</si>
  <si>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</si>
  <si>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</si>
  <si>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</si>
  <si>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</si>
  <si>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</si>
  <si>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</si>
  <si>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</si>
  <si>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</si>
  <si>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</si>
  <si>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</si>
  <si>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</si>
  <si>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</si>
  <si>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</si>
  <si>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</si>
  <si>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</si>
  <si>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</si>
  <si>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</si>
  <si>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</si>
  <si>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</si>
  <si>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</si>
  <si>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</si>
  <si>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</si>
  <si>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</si>
  <si>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</si>
  <si>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</si>
  <si>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</si>
  <si>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</si>
  <si>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</si>
  <si>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</si>
  <si>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</si>
  <si>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</si>
  <si>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</si>
  <si>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</si>
  <si>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</si>
  <si>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</si>
  <si>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</si>
  <si>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</si>
  <si>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</si>
  <si>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</si>
  <si>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</si>
  <si>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</si>
  <si>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</si>
  <si>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</si>
  <si>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</si>
  <si>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</si>
  <si>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</si>
  <si>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</si>
  <si>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</si>
  <si>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</si>
  <si>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</si>
  <si>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</si>
  <si>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</si>
  <si>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</si>
  <si>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</si>
  <si>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</si>
  <si>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</si>
  <si>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</si>
  <si>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</si>
  <si>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</si>
  <si>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</si>
  <si>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</si>
  <si>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</si>
  <si>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</si>
  <si>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</si>
  <si>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</si>
  <si>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</si>
  <si>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</si>
  <si>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</si>
  <si>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</si>
  <si>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</si>
  <si>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</si>
  <si>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</si>
  <si>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</si>
  <si>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</si>
  <si>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</si>
  <si>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</si>
  <si>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</si>
  <si>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</si>
  <si>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</si>
  <si>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</si>
  <si>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</si>
  <si>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</si>
  <si>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</si>
  <si>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</si>
  <si>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</si>
  <si>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</si>
  <si>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</si>
  <si>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</si>
  <si>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</si>
  <si>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</si>
  <si>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</si>
  <si>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</si>
  <si>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</si>
  <si>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</si>
  <si>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</si>
  <si>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</si>
  <si>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</si>
  <si>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</si>
  <si>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</si>
  <si>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</si>
  <si>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</si>
  <si>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</si>
  <si>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</si>
  <si>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</si>
  <si>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</si>
  <si>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</si>
  <si>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</si>
  <si>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</si>
  <si>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</si>
  <si>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</si>
  <si>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</si>
  <si>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</si>
  <si>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</si>
  <si>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</si>
  <si>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</si>
  <si>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</si>
  <si>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</si>
  <si>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</si>
  <si>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</si>
  <si>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</si>
  <si>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</si>
  <si>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</si>
  <si>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</si>
  <si>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</si>
  <si>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</si>
  <si>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</si>
  <si>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</si>
  <si>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</si>
  <si>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</si>
  <si>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</si>
  <si>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</si>
  <si>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</si>
  <si>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</si>
  <si>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</si>
  <si>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</si>
  <si>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</si>
  <si>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</si>
  <si>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</si>
  <si>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</si>
  <si>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</si>
  <si>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</si>
  <si>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</si>
  <si>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</si>
  <si>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</si>
  <si>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</si>
  <si>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</si>
  <si>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</si>
  <si>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</si>
  <si>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</si>
  <si>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</si>
  <si>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</si>
  <si>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</si>
  <si>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</si>
  <si>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</si>
  <si>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</si>
  <si>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</si>
  <si>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</si>
  <si>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</si>
  <si>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</si>
  <si>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</si>
  <si>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</si>
  <si>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</si>
  <si>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</si>
  <si>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</si>
  <si>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</si>
  <si>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</si>
  <si>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</si>
  <si>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</si>
  <si>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</si>
  <si>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</si>
  <si>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</si>
  <si>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</si>
  <si>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</si>
  <si>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</si>
  <si>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</si>
  <si>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</si>
  <si>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</si>
  <si>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</si>
  <si>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</si>
  <si>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</si>
  <si>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</si>
  <si>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</si>
  <si>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</si>
  <si>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</si>
  <si>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</si>
  <si>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</si>
  <si>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</si>
  <si>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</si>
  <si>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</si>
  <si>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</si>
  <si>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</si>
  <si>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</si>
  <si>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</si>
  <si>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</si>
  <si>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</si>
  <si>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</si>
  <si>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</si>
  <si>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</si>
  <si>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</si>
  <si>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</si>
  <si>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</si>
  <si>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</si>
  <si>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</si>
  <si>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</si>
  <si>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</si>
  <si>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</si>
  <si>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</si>
  <si>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</si>
  <si>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</si>
  <si>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</si>
  <si>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</si>
  <si>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</si>
  <si>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</si>
  <si>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</si>
  <si>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</si>
  <si>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</si>
  <si>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</si>
  <si>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</si>
  <si>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</si>
  <si>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</si>
  <si>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</si>
  <si>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</si>
  <si>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</si>
  <si>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</si>
  <si>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</si>
  <si>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</si>
  <si>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</si>
  <si>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</si>
  <si>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</si>
  <si>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</si>
  <si>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</si>
  <si>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</si>
  <si>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</si>
  <si>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</si>
  <si>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</si>
  <si>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</si>
  <si>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</si>
  <si>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</si>
  <si>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</si>
  <si>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</si>
  <si>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</si>
  <si>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</si>
  <si>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</si>
  <si>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</si>
  <si>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</si>
  <si>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</si>
  <si>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</si>
  <si>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</si>
  <si>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</si>
  <si>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</si>
  <si>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</si>
  <si>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</si>
  <si>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</si>
  <si>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</si>
  <si>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</si>
  <si>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</si>
  <si>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</si>
  <si>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</si>
  <si>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</si>
  <si>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</si>
  <si>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</si>
  <si>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</si>
  <si>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</si>
  <si>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</si>
  <si>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</si>
  <si>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</si>
  <si>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</si>
  <si>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</si>
  <si>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</si>
  <si>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</si>
  <si>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</si>
  <si>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</si>
  <si>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</si>
  <si>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</si>
  <si>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</si>
  <si>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</si>
  <si>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</si>
  <si>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</si>
  <si>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</si>
  <si>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</si>
  <si>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</si>
  <si>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</si>
  <si>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</si>
  <si>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</si>
  <si>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</si>
  <si>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</si>
  <si>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</si>
  <si>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</si>
  <si>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</si>
  <si>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</si>
  <si>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</si>
  <si>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</si>
  <si>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</si>
  <si>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</si>
  <si>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</si>
  <si>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</si>
  <si>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</si>
  <si>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</si>
  <si>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</si>
  <si>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</si>
  <si>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</si>
  <si>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</si>
  <si>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</si>
  <si>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</si>
  <si>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</si>
  <si>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</si>
  <si>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</si>
  <si>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</si>
  <si>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</si>
  <si>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</si>
  <si>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</si>
  <si>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</si>
  <si>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</si>
  <si>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</si>
  <si>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</si>
  <si>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</si>
  <si>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</si>
  <si>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</si>
  <si>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</si>
  <si>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</si>
  <si>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</si>
  <si>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</si>
  <si>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</si>
  <si>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</si>
  <si>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</si>
  <si>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</si>
  <si>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</si>
  <si>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</si>
  <si>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</si>
  <si>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</si>
  <si>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</si>
  <si>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</si>
  <si>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</si>
  <si>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</si>
  <si>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</si>
  <si>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</si>
  <si>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</si>
  <si>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</si>
  <si>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</si>
  <si>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</si>
  <si>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</si>
  <si>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</si>
  <si>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</si>
  <si>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</si>
  <si>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</si>
  <si>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</si>
  <si>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</si>
  <si>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</si>
  <si>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</si>
  <si>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</si>
  <si>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</si>
  <si>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</si>
  <si>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</si>
  <si>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</si>
  <si>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</si>
  <si>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</si>
  <si>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</si>
  <si>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</si>
  <si>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</si>
  <si>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</si>
  <si>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</si>
  <si>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</si>
  <si>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</si>
  <si>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</si>
  <si>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</si>
  <si>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</si>
  <si>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</si>
  <si>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</si>
  <si>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</si>
  <si>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</si>
  <si>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</si>
  <si>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</si>
  <si>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</si>
  <si>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</si>
  <si>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</si>
  <si>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</si>
  <si>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</si>
  <si>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</si>
  <si>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</si>
  <si>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</si>
  <si>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</si>
  <si>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</si>
  <si>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</si>
  <si>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</si>
  <si>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</si>
  <si>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</si>
  <si>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</si>
  <si>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</si>
  <si>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</si>
  <si>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</si>
  <si>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</si>
  <si>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</si>
  <si>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</si>
  <si>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</si>
  <si>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</si>
  <si>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</si>
  <si>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</si>
  <si>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</si>
  <si>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</si>
  <si>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</si>
  <si>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</si>
  <si>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</si>
  <si>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</si>
  <si>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</si>
  <si>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</si>
  <si>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</si>
  <si>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</si>
  <si>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</si>
  <si>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</si>
  <si>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</si>
  <si>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</si>
  <si>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</si>
  <si>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</si>
  <si>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</si>
  <si>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</si>
  <si>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</si>
  <si>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</si>
  <si>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</si>
  <si>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</si>
  <si>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</si>
  <si>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</si>
  <si>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</si>
  <si>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</si>
  <si>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</si>
  <si>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</si>
  <si>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</si>
  <si>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</si>
  <si>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</si>
  <si>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</si>
  <si>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</si>
  <si>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</si>
  <si>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</si>
  <si>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</si>
  <si>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</si>
  <si>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</si>
  <si>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</si>
  <si>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</si>
  <si>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</si>
  <si>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</si>
  <si>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</si>
  <si>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</si>
  <si>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</si>
  <si>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</si>
  <si>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</si>
  <si>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</si>
  <si>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</si>
  <si>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</si>
  <si>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</si>
  <si>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</si>
  <si>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</si>
  <si>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</si>
  <si>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</si>
  <si>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</si>
  <si>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</si>
  <si>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</si>
  <si>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</si>
  <si>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</si>
  <si>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</si>
  <si>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</si>
  <si>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</si>
  <si>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</si>
  <si>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</si>
  <si>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</si>
  <si>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</si>
  <si>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</si>
  <si>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</si>
  <si>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</si>
  <si>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</si>
  <si>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</si>
  <si>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</si>
  <si>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</si>
  <si>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</si>
  <si>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</si>
  <si>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</si>
  <si>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</si>
  <si>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</si>
  <si>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</si>
  <si>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</si>
  <si>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</si>
  <si>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</si>
  <si>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</si>
  <si>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</si>
  <si>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</si>
  <si>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</si>
  <si>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</si>
  <si>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</si>
  <si>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</si>
  <si>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</si>
  <si>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</si>
  <si>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</si>
  <si>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</si>
  <si>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</si>
  <si>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</si>
  <si>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</si>
  <si>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</si>
  <si>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</si>
  <si>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</si>
  <si>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</si>
  <si>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</si>
  <si>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</si>
  <si>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</si>
  <si>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</si>
  <si>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</si>
  <si>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</si>
  <si>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</si>
  <si>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</si>
  <si>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</si>
  <si>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</si>
  <si>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</si>
  <si>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</si>
  <si>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</si>
  <si>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</si>
  <si>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</si>
  <si>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</si>
  <si>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</si>
  <si>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</si>
  <si>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</si>
  <si>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</si>
  <si>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</si>
  <si>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</si>
  <si>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</si>
  <si>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</si>
  <si>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</si>
  <si>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</si>
  <si>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</si>
  <si>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</si>
  <si>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</si>
  <si>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</si>
  <si>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</si>
  <si>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</si>
  <si>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</si>
  <si>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</si>
  <si>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</si>
  <si>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</si>
  <si>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</si>
  <si>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</si>
  <si>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</si>
  <si>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</si>
  <si>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</si>
  <si>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</si>
  <si>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</si>
  <si>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</si>
  <si>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</si>
  <si>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</si>
  <si>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</si>
  <si>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</si>
  <si>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</si>
  <si>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</si>
  <si>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</si>
  <si>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</si>
  <si>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</si>
  <si>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</si>
  <si>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</si>
  <si>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</si>
  <si>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</si>
  <si>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</si>
  <si>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</si>
  <si>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</si>
  <si>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</si>
  <si>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</si>
  <si>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</si>
  <si>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</si>
  <si>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</si>
  <si>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</si>
  <si>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</si>
  <si>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</si>
  <si>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</si>
  <si>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</si>
  <si>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</si>
  <si>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</si>
  <si>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</si>
  <si>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</si>
  <si>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</si>
  <si>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</si>
  <si>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</si>
  <si>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</si>
  <si>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</si>
  <si>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</si>
  <si>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</si>
  <si>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</si>
  <si>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</si>
  <si>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</si>
  <si>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</si>
  <si>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</si>
  <si>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</si>
  <si>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</si>
  <si>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</si>
  <si>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</si>
  <si>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</si>
  <si>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</si>
  <si>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</si>
  <si>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</si>
  <si>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</si>
  <si>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</si>
  <si>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</si>
  <si>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</si>
  <si>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</si>
  <si>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</si>
  <si>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</si>
  <si>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</si>
  <si>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</si>
  <si>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</si>
  <si>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</si>
  <si>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</si>
  <si>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</si>
  <si>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</si>
  <si>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</si>
  <si>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</si>
  <si>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</si>
  <si>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</si>
  <si>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</si>
  <si>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</si>
  <si>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</si>
  <si>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</si>
  <si>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</si>
  <si>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</si>
  <si>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</si>
  <si>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</si>
  <si>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</si>
  <si>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</si>
  <si>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</si>
  <si>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</si>
  <si>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</si>
  <si>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</si>
  <si>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</si>
  <si>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</si>
  <si>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</si>
  <si>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</si>
  <si>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</si>
  <si>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</si>
  <si>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</si>
  <si>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</si>
  <si>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</si>
  <si>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</si>
  <si>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</si>
  <si>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</si>
  <si>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</si>
  <si>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</si>
  <si>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</si>
  <si>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</si>
  <si>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</si>
  <si>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</si>
  <si>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</si>
  <si>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</si>
  <si>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</si>
  <si>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</si>
  <si>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</si>
  <si>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</si>
  <si>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</si>
  <si>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</si>
  <si>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</si>
  <si>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</si>
  <si>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</si>
  <si>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</si>
  <si>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</si>
  <si>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</si>
  <si>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</si>
  <si>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</si>
  <si>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</si>
  <si>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</si>
  <si>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</si>
  <si>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</si>
  <si>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</si>
  <si>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</si>
  <si>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</si>
  <si>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</si>
  <si>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</si>
  <si>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</si>
  <si>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</si>
  <si>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</si>
  <si>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</si>
  <si>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</si>
  <si>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</si>
  <si>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</si>
  <si>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</si>
  <si>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</si>
  <si>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</si>
  <si>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</si>
  <si>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</si>
  <si>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</si>
  <si>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</si>
  <si>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</si>
  <si>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</si>
  <si>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</si>
  <si>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</si>
  <si>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</si>
  <si>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</si>
  <si>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</si>
  <si>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</si>
  <si>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</si>
  <si>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</si>
  <si>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</si>
  <si>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</si>
  <si>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</si>
  <si>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</si>
  <si>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</si>
  <si>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</si>
  <si>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</si>
  <si>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</si>
  <si>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</si>
  <si>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</si>
  <si>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</si>
  <si>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</si>
  <si>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</si>
  <si>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</si>
  <si>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</si>
  <si>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</si>
  <si>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</si>
  <si>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</si>
  <si>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</si>
  <si>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</si>
  <si>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</si>
  <si>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</si>
  <si>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</si>
  <si>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</si>
  <si>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</si>
  <si>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</si>
  <si>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</si>
  <si>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</si>
  <si>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</si>
  <si>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</si>
  <si>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</si>
  <si>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</si>
  <si>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</si>
  <si>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</si>
  <si>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</si>
  <si>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</si>
  <si>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</si>
  <si>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</si>
  <si>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</si>
  <si>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</si>
  <si>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</si>
  <si>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</si>
  <si>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</si>
  <si>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</si>
  <si>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</si>
  <si>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</si>
  <si>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</si>
  <si>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</si>
  <si>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</si>
  <si>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</si>
  <si>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</si>
  <si>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</si>
  <si>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</si>
  <si>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</si>
  <si>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</si>
  <si>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</si>
  <si>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</si>
  <si>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</si>
  <si>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</si>
  <si>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</si>
  <si>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</si>
  <si>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</si>
  <si>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</si>
  <si>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</si>
  <si>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</si>
  <si>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</si>
  <si>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</si>
  <si>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</si>
  <si>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</si>
  <si>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</si>
  <si>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</si>
  <si>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</si>
  <si>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</si>
  <si>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</si>
  <si>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</si>
  <si>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</si>
  <si>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</si>
  <si>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</si>
  <si>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</si>
  <si>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</si>
  <si>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</si>
  <si>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</si>
  <si>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</si>
  <si>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</si>
  <si>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</si>
  <si>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</si>
  <si>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</si>
  <si>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</si>
  <si>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</si>
  <si>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</si>
  <si>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</si>
  <si>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</si>
  <si>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</si>
  <si>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</si>
  <si>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</si>
  <si>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</si>
  <si>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</si>
  <si>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</si>
  <si>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</si>
  <si>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</si>
  <si>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</si>
  <si>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</si>
  <si>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</si>
  <si>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</si>
  <si>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</si>
  <si>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</si>
  <si>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</si>
  <si>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</si>
  <si>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</si>
  <si>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</si>
  <si>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</si>
  <si>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</si>
  <si>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</si>
  <si>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</si>
  <si>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</si>
  <si>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</si>
  <si>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</si>
  <si>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</si>
  <si>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</si>
  <si>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</si>
  <si>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</si>
  <si>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</si>
  <si>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</si>
  <si>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</si>
  <si>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</si>
  <si>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</si>
  <si>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</si>
  <si>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</si>
  <si>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</si>
  <si>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</si>
  <si>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</si>
  <si>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</si>
  <si>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</si>
  <si>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</si>
  <si>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</si>
  <si>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</si>
  <si>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</si>
  <si>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</si>
  <si>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</si>
  <si>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</si>
  <si>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</si>
  <si>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</si>
  <si>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</si>
  <si>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</si>
  <si>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</si>
  <si>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</si>
  <si>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</si>
  <si>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</si>
  <si>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</si>
  <si>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</si>
  <si>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</si>
  <si>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</si>
  <si>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</si>
  <si>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</si>
  <si>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</si>
  <si>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</si>
  <si>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</si>
  <si>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</si>
  <si>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</si>
  <si>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</si>
  <si>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</si>
  <si>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</si>
  <si>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</si>
  <si>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</si>
  <si>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</si>
  <si>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</si>
  <si>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</si>
  <si>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</si>
  <si>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</si>
  <si>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</si>
  <si>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</si>
  <si>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</si>
  <si>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</si>
  <si>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</si>
  <si>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</si>
  <si>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</si>
  <si>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</si>
  <si>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</si>
  <si>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</si>
  <si>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</si>
  <si>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</si>
  <si>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</si>
  <si>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</si>
  <si>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</si>
  <si>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</si>
  <si>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</si>
  <si>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</si>
  <si>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</si>
  <si>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</si>
  <si>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</si>
  <si>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</si>
  <si>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</si>
  <si>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</si>
  <si>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</si>
  <si>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</si>
  <si>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</si>
  <si>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</si>
  <si>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</si>
  <si>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</si>
  <si>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</si>
  <si>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</si>
  <si>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</si>
  <si>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</si>
  <si>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</si>
  <si>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</si>
  <si>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</si>
  <si>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</si>
  <si>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</si>
  <si>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</si>
  <si>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</si>
  <si>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</si>
  <si>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</si>
  <si>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</si>
  <si>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</si>
  <si>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</si>
  <si>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</si>
  <si>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</si>
  <si>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</si>
  <si>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</si>
  <si>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</si>
  <si>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</si>
  <si>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</si>
  <si>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</si>
  <si>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</si>
  <si>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</si>
  <si>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</si>
  <si>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</si>
  <si>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</si>
  <si>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</si>
  <si>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</si>
  <si>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</si>
  <si>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</si>
  <si>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</si>
  <si>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</si>
  <si>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</si>
  <si>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</si>
  <si>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</si>
  <si>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</si>
  <si>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</si>
  <si>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</si>
  <si>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</si>
  <si>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</si>
  <si>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</si>
  <si>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</si>
  <si>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</si>
  <si>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</si>
  <si>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</si>
  <si>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</si>
  <si>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</si>
  <si>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</si>
  <si>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</si>
  <si>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</si>
  <si>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</si>
  <si>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</si>
  <si>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</si>
  <si>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</si>
  <si>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</si>
  <si>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</si>
  <si>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</si>
  <si>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</si>
  <si>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</si>
  <si>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</si>
  <si>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</si>
  <si>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</si>
  <si>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</si>
  <si>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</si>
  <si>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</si>
  <si>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</si>
  <si>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</si>
  <si>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</si>
  <si>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</si>
  <si>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</si>
  <si>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</si>
  <si>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</si>
  <si>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</si>
  <si>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</si>
  <si>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</si>
  <si>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</si>
  <si>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</si>
  <si>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</si>
  <si>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</si>
  <si>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</si>
  <si>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</si>
  <si>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</si>
  <si>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</si>
  <si>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</si>
  <si>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</si>
  <si>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</si>
  <si>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</si>
  <si>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</si>
  <si>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</si>
  <si>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</si>
  <si>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</si>
  <si>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</si>
  <si>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</si>
  <si>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</si>
  <si>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</si>
  <si>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</si>
  <si>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</si>
  <si>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</si>
  <si>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</si>
  <si>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</si>
  <si>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</si>
  <si>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</si>
  <si>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</si>
  <si>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</si>
  <si>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</si>
  <si>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</si>
  <si>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</si>
  <si>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</si>
  <si>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</si>
  <si>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</si>
  <si>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</si>
  <si>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</si>
  <si>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</si>
  <si>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</si>
  <si>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</si>
  <si>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</si>
  <si>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</si>
  <si>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</si>
  <si>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</si>
  <si>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</si>
  <si>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</si>
  <si>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</si>
  <si>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</si>
  <si>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</si>
  <si>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</si>
  <si>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</si>
  <si>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</si>
  <si>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</si>
  <si>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</si>
  <si>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CustomerID</t>
  </si>
  <si>
    <t>PhoneNumber</t>
  </si>
  <si>
    <t>AddressLine</t>
  </si>
  <si>
    <t>City</t>
  </si>
  <si>
    <t>PostCode</t>
  </si>
  <si>
    <t>IsLoyalty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</si>
  <si>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</si>
  <si>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</si>
  <si>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</si>
  <si>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</si>
  <si>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</si>
  <si>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</si>
  <si>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7505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</si>
  <si>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</si>
  <si>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</si>
  <si>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</si>
  <si>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</si>
  <si>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</si>
  <si>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</si>
  <si>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</si>
  <si>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</si>
  <si>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Jami Redholes</t>
  </si>
  <si>
    <t>jredholes2@tmall.com</t>
  </si>
  <si>
    <t>+1 (210) 986-6806</t>
  </si>
  <si>
    <t>5214 Bartillon Park</t>
  </si>
  <si>
    <t>San Antonio</t>
  </si>
  <si>
    <t>78205</t>
  </si>
  <si>
    <t>71253-00052-RN</t>
  </si>
  <si>
    <t>Dene Azema</t>
  </si>
  <si>
    <t>dazema3@facebook.com</t>
  </si>
  <si>
    <t>+1 (217) 418-0714</t>
  </si>
  <si>
    <t>27 Maywood Place</t>
  </si>
  <si>
    <t>Springfield</t>
  </si>
  <si>
    <t>62711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</si>
  <si>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</si>
  <si>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</si>
  <si>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</si>
  <si>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</si>
  <si>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</si>
  <si>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</si>
  <si>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</si>
  <si>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</si>
  <si>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</si>
  <si>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18505</t>
  </si>
  <si>
    <t>Shaylynn Lobe</t>
  </si>
  <si>
    <t>slobe6@nifty.com</t>
  </si>
  <si>
    <t>+1 (937) 954-4541</t>
  </si>
  <si>
    <t>7005 Mariners Cove Place</t>
  </si>
  <si>
    <t>Dayton</t>
  </si>
  <si>
    <t>45440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</si>
  <si>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</si>
  <si>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</si>
  <si>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</si>
  <si>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</si>
  <si>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</si>
  <si>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</si>
  <si>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</si>
  <si>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</si>
  <si>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</si>
  <si>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</si>
  <si>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90045</t>
  </si>
  <si>
    <t>Rodger Raven</t>
  </si>
  <si>
    <t>rraven9@ed.gov</t>
  </si>
  <si>
    <t>+1 (213) 263-0288</t>
  </si>
  <si>
    <t>1 Reinke Avenue</t>
  </si>
  <si>
    <t>90065</t>
  </si>
  <si>
    <t>Ferrell Ferber</t>
  </si>
  <si>
    <t>fferbera@businesswire.com</t>
  </si>
  <si>
    <t>+1 (408) 383-5302</t>
  </si>
  <si>
    <t>68 High Crossing Court</t>
  </si>
  <si>
    <t>San Jose</t>
  </si>
  <si>
    <t>95160</t>
  </si>
  <si>
    <t>Duky Phizackerly</t>
  </si>
  <si>
    <t>dphizackerlyb@utexas.edu</t>
  </si>
  <si>
    <t>+1 (408) 533-6012</t>
  </si>
  <si>
    <t>28643 Bluejay Crossing</t>
  </si>
  <si>
    <t>95194</t>
  </si>
  <si>
    <t>Rosaleen Scholar</t>
  </si>
  <si>
    <t>rscholarc@nyu.edu</t>
  </si>
  <si>
    <t>+1 (804) 420-0420</t>
  </si>
  <si>
    <t>80915 Montana Park</t>
  </si>
  <si>
    <t>Richmond</t>
  </si>
  <si>
    <t>23285</t>
  </si>
  <si>
    <t>Terence Vanyutin</t>
  </si>
  <si>
    <t>tvanyutind@wix.com</t>
  </si>
  <si>
    <t>331 Bunting Hill</t>
  </si>
  <si>
    <t>Migrate</t>
  </si>
  <si>
    <t>41905</t>
  </si>
  <si>
    <t>Patrice Trobe</t>
  </si>
  <si>
    <t>ptrobee@wunderground.com</t>
  </si>
  <si>
    <t>+1 (314) 240-7896</t>
  </si>
  <si>
    <t>827 Declaration Plaza</t>
  </si>
  <si>
    <t>Saint Louis</t>
  </si>
  <si>
    <t>63131</t>
  </si>
  <si>
    <t>Llywellyn Oscroft</t>
  </si>
  <si>
    <t>loscroftf@ebay.co.uk</t>
  </si>
  <si>
    <t>022 Roth Place</t>
  </si>
  <si>
    <t>Philadelphia</t>
  </si>
  <si>
    <t>19172</t>
  </si>
  <si>
    <t>Minni Alabaster</t>
  </si>
  <si>
    <t>malabasterg@hexun.com</t>
  </si>
  <si>
    <t>+1 (971) 483-6255</t>
  </si>
  <si>
    <t>3 Charing Cross Trail</t>
  </si>
  <si>
    <t>Portland</t>
  </si>
  <si>
    <t>97271</t>
  </si>
  <si>
    <t>Rhianon Broxup</t>
  </si>
  <si>
    <t>rbroxuph@jimdo.com</t>
  </si>
  <si>
    <t>+1 (713) 663-1338</t>
  </si>
  <si>
    <t>83517 Thierer Court</t>
  </si>
  <si>
    <t>Houston</t>
  </si>
  <si>
    <t>77240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</si>
  <si>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</si>
  <si>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</si>
  <si>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</si>
  <si>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</si>
  <si>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</si>
  <si>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</si>
  <si>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</si>
  <si>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</si>
  <si>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</si>
  <si>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</si>
  <si>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10060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</si>
  <si>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</si>
  <si>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</si>
  <si>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</si>
  <si>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</si>
  <si>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</si>
  <si>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</si>
  <si>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</si>
  <si>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</si>
  <si>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</si>
  <si>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</si>
  <si>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</si>
  <si>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49560</t>
  </si>
  <si>
    <t>Annabel Antuk</t>
  </si>
  <si>
    <t>aantukm@kickstarter.com</t>
  </si>
  <si>
    <t>+1 (941) 740-6268</t>
  </si>
  <si>
    <t>77965 Lawn Park</t>
  </si>
  <si>
    <t>Punta Gorda</t>
  </si>
  <si>
    <t>33982</t>
  </si>
  <si>
    <t>Iorgo Kleinert</t>
  </si>
  <si>
    <t>ikleinertn@timesonline.co.uk</t>
  </si>
  <si>
    <t>+1 (360) 352-6598</t>
  </si>
  <si>
    <t>1 Morningstar Lane</t>
  </si>
  <si>
    <t>Vancouver</t>
  </si>
  <si>
    <t>98682</t>
  </si>
  <si>
    <t>Chrisy Blofeld</t>
  </si>
  <si>
    <t>cblofeldo@amazon.co.uk</t>
  </si>
  <si>
    <t>+1 (303) 936-3357</t>
  </si>
  <si>
    <t>013 Talisman Terrace</t>
  </si>
  <si>
    <t>Englewood</t>
  </si>
  <si>
    <t>80150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</si>
  <si>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</si>
  <si>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</si>
  <si>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</si>
  <si>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</si>
  <si>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</si>
  <si>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</si>
  <si>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</si>
  <si>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</si>
  <si>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94975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</si>
  <si>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</si>
  <si>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</si>
  <si>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</si>
  <si>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</si>
  <si>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</si>
  <si>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</si>
  <si>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</si>
  <si>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</si>
  <si>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</si>
  <si>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</si>
  <si>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</si>
  <si>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</si>
  <si>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</si>
  <si>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</si>
  <si>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</si>
  <si>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</si>
  <si>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</si>
  <si>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</si>
  <si>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</si>
  <si>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</si>
  <si>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</si>
  <si>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</si>
  <si>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80044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</si>
  <si>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</si>
  <si>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</si>
  <si>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</si>
  <si>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</si>
  <si>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</si>
  <si>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</si>
  <si>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11407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</si>
  <si>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</si>
  <si>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</si>
  <si>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</si>
  <si>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</si>
  <si>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</si>
  <si>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</si>
  <si>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</si>
  <si>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</si>
  <si>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</si>
  <si>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</si>
  <si>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</si>
  <si>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58207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</si>
  <si>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</si>
  <si>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</si>
  <si>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</si>
  <si>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</si>
  <si>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</si>
  <si>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</si>
  <si>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</si>
  <si>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</si>
  <si>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</si>
  <si>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</si>
  <si>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</si>
  <si>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</si>
  <si>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25362</t>
  </si>
  <si>
    <t>Zorina Ponting</t>
  </si>
  <si>
    <t>zponting10@altervista.org</t>
  </si>
  <si>
    <t>+1 (501) 172-1476</t>
  </si>
  <si>
    <t>7118 Holmberg Court</t>
  </si>
  <si>
    <t>Little Rock</t>
  </si>
  <si>
    <t>72204</t>
  </si>
  <si>
    <t>Silvio Strase</t>
  </si>
  <si>
    <t>sstrase11@booking.com</t>
  </si>
  <si>
    <t>+1 (303) 579-8015</t>
  </si>
  <si>
    <t>5 Forest Lane</t>
  </si>
  <si>
    <t>Denver</t>
  </si>
  <si>
    <t>80291</t>
  </si>
  <si>
    <t>Dorie de la Tremoille</t>
  </si>
  <si>
    <t>dde12@unesco.org</t>
  </si>
  <si>
    <t>+1 (612) 492-5160</t>
  </si>
  <si>
    <t>0817 Dennis Street</t>
  </si>
  <si>
    <t>Minneapolis</t>
  </si>
  <si>
    <t>55458</t>
  </si>
  <si>
    <t>Hy Zanetto</t>
  </si>
  <si>
    <t>469 Paget Place</t>
  </si>
  <si>
    <t>Tucson</t>
  </si>
  <si>
    <t>85715</t>
  </si>
  <si>
    <t>Jessica McNess</t>
  </si>
  <si>
    <t>+1 (504) 545-1478</t>
  </si>
  <si>
    <t>664 Erie Place</t>
  </si>
  <si>
    <t>New Orleans</t>
  </si>
  <si>
    <t>70116</t>
  </si>
  <si>
    <t>Lorenzo Yeoland</t>
  </si>
  <si>
    <t>lyeoland15@pbs.org</t>
  </si>
  <si>
    <t>+1 (860) 576-2887</t>
  </si>
  <si>
    <t>8510 Merrick Road</t>
  </si>
  <si>
    <t>Hartford</t>
  </si>
  <si>
    <t>6183</t>
  </si>
  <si>
    <t>Abigail Tolworthy</t>
  </si>
  <si>
    <t>atolworthy16@toplist.cz</t>
  </si>
  <si>
    <t>+1 (801) 722-4425</t>
  </si>
  <si>
    <t>74 Shopko Way</t>
  </si>
  <si>
    <t>Ogden</t>
  </si>
  <si>
    <t>84409</t>
  </si>
  <si>
    <t>Maurie Bartol</t>
  </si>
  <si>
    <t>+1 (617) 493-7594</t>
  </si>
  <si>
    <t>7625 Starling Court</t>
  </si>
  <si>
    <t>Boston</t>
  </si>
  <si>
    <t>2216</t>
  </si>
  <si>
    <t>Olag Baudassi</t>
  </si>
  <si>
    <t>obaudassi18@seesaa.net</t>
  </si>
  <si>
    <t>+1 (585) 356-6251</t>
  </si>
  <si>
    <t>55 Dottie Court</t>
  </si>
  <si>
    <t>Rochester</t>
  </si>
  <si>
    <t>14604</t>
  </si>
  <si>
    <t>Petey Kingsbury</t>
  </si>
  <si>
    <t>pkingsbury19@comcast.net</t>
  </si>
  <si>
    <t>+1 (917) 705-8224</t>
  </si>
  <si>
    <t>28 Loftsgordon Place</t>
  </si>
  <si>
    <t>Bronx</t>
  </si>
  <si>
    <t>10469</t>
  </si>
  <si>
    <t>Donna Baskeyfied</t>
  </si>
  <si>
    <t>+1 (205) 923-1460</t>
  </si>
  <si>
    <t>7586 Logan Avenue</t>
  </si>
  <si>
    <t>Birmingham</t>
  </si>
  <si>
    <t>35205</t>
  </si>
  <si>
    <t>Arda Curley</t>
  </si>
  <si>
    <t>acurley1b@hao123.com</t>
  </si>
  <si>
    <t>+1 (760) 840-3808</t>
  </si>
  <si>
    <t>45098 Scott Drive</t>
  </si>
  <si>
    <t>San Bernardino</t>
  </si>
  <si>
    <t>92415</t>
  </si>
  <si>
    <t>Raynor McGilvary</t>
  </si>
  <si>
    <t>rmcgilvary1c@tamu.edu</t>
  </si>
  <si>
    <t>496 Rockefeller Court</t>
  </si>
  <si>
    <t>Norfolk</t>
  </si>
  <si>
    <t>23514</t>
  </si>
  <si>
    <t>Isis Pikett</t>
  </si>
  <si>
    <t>ipikett1d@xinhuanet.com</t>
  </si>
  <si>
    <t>+1 (202) 871-9039</t>
  </si>
  <si>
    <t>5892 Hauk Drive</t>
  </si>
  <si>
    <t>Washington</t>
  </si>
  <si>
    <t>20409</t>
  </si>
  <si>
    <t>Inger Bouldon</t>
  </si>
  <si>
    <t>ibouldon1e@gizmodo.com</t>
  </si>
  <si>
    <t>+1 (754) 391-4736</t>
  </si>
  <si>
    <t>925 Barby Circle</t>
  </si>
  <si>
    <t>Fort Lauderdale</t>
  </si>
  <si>
    <t>33355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</si>
  <si>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</si>
  <si>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</si>
  <si>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</si>
  <si>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</si>
  <si>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</si>
  <si>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</si>
  <si>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</si>
  <si>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</si>
  <si>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</si>
  <si>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</si>
  <si>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</si>
  <si>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</si>
  <si>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</si>
  <si>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</si>
  <si>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</si>
  <si>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84605</t>
  </si>
  <si>
    <t>Archambault Gillard</t>
  </si>
  <si>
    <t>agillard1i@issuu.com</t>
  </si>
  <si>
    <t>+1 (419) 663-2236</t>
  </si>
  <si>
    <t>97490 Susan Avenue</t>
  </si>
  <si>
    <t>Toledo</t>
  </si>
  <si>
    <t>43666</t>
  </si>
  <si>
    <t>Salomo Cushworth</t>
  </si>
  <si>
    <t>+1 (609) 409-7044</t>
  </si>
  <si>
    <t>44 Oneill Parkway</t>
  </si>
  <si>
    <t>Trenton</t>
  </si>
  <si>
    <t>8650</t>
  </si>
  <si>
    <t>Theda Grizard</t>
  </si>
  <si>
    <t>tgrizard1k@odnoklassniki.ru</t>
  </si>
  <si>
    <t>+1 (813) 243-2150</t>
  </si>
  <si>
    <t>6 Knutson Pass</t>
  </si>
  <si>
    <t>Tampa</t>
  </si>
  <si>
    <t>33686</t>
  </si>
  <si>
    <t>Rozele Relton</t>
  </si>
  <si>
    <t>rrelton1l@stanford.edu</t>
  </si>
  <si>
    <t>+1 (850) 626-1181</t>
  </si>
  <si>
    <t>2484 Reindahl Court</t>
  </si>
  <si>
    <t>Pensacola</t>
  </si>
  <si>
    <t>32590</t>
  </si>
  <si>
    <t>Willa Rolling</t>
  </si>
  <si>
    <t>+1 (813) 759-3534</t>
  </si>
  <si>
    <t>3 Mockingbird Plaza</t>
  </si>
  <si>
    <t>Zephyrhills</t>
  </si>
  <si>
    <t>33543</t>
  </si>
  <si>
    <t>Stanislaus Gilroy</t>
  </si>
  <si>
    <t>sgilroy1n@eepurl.com</t>
  </si>
  <si>
    <t>9120 Harbort Terrace</t>
  </si>
  <si>
    <t>Saint Paul</t>
  </si>
  <si>
    <t>55123</t>
  </si>
  <si>
    <t>Correy Cottingham</t>
  </si>
  <si>
    <t>ccottingham1o@wikipedia.org</t>
  </si>
  <si>
    <t>+1 (260) 764-1820</t>
  </si>
  <si>
    <t>394 Logan Road</t>
  </si>
  <si>
    <t>Fort Wayne</t>
  </si>
  <si>
    <t>46862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</si>
  <si>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</si>
  <si>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</si>
  <si>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</si>
  <si>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</si>
  <si>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</si>
  <si>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</si>
  <si>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</si>
  <si>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</si>
  <si>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</si>
  <si>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34114</t>
  </si>
  <si>
    <t>Annadiane Dykes</t>
  </si>
  <si>
    <t>adykes1r@eventbrite.com</t>
  </si>
  <si>
    <t>+1 (312) 111-6203</t>
  </si>
  <si>
    <t>31 Northport Terrace</t>
  </si>
  <si>
    <t>Chicago</t>
  </si>
  <si>
    <t>60681</t>
  </si>
  <si>
    <t>Felecia Dodgson</t>
  </si>
  <si>
    <t>+1 (973) 434-8662</t>
  </si>
  <si>
    <t>48053 8th Crossing</t>
  </si>
  <si>
    <t>Newark</t>
  </si>
  <si>
    <t>7104</t>
  </si>
  <si>
    <t>Angelia Cockrem</t>
  </si>
  <si>
    <t>acockrem1t@engadget.com</t>
  </si>
  <si>
    <t>+1 (571) 316-8217</t>
  </si>
  <si>
    <t>1 Sherman Alley</t>
  </si>
  <si>
    <t>Vienna</t>
  </si>
  <si>
    <t>22184</t>
  </si>
  <si>
    <t>Belvia Umpleby</t>
  </si>
  <si>
    <t>bumpleby1u@soundcloud.com</t>
  </si>
  <si>
    <t>+1 (682) 627-0888</t>
  </si>
  <si>
    <t>710 Prairie Rose Terrace</t>
  </si>
  <si>
    <t>Fort Worth</t>
  </si>
  <si>
    <t>76178</t>
  </si>
  <si>
    <t>Nat Saleway</t>
  </si>
  <si>
    <t>nsaleway1v@dedecms.com</t>
  </si>
  <si>
    <t>+1 (323) 473-0294</t>
  </si>
  <si>
    <t>0780 Anthes Plaza</t>
  </si>
  <si>
    <t>Burbank</t>
  </si>
  <si>
    <t>91505</t>
  </si>
  <si>
    <t>Hayward Goulter</t>
  </si>
  <si>
    <t>hgoulter1w@abc.net.au</t>
  </si>
  <si>
    <t>+1 (423) 764-7751</t>
  </si>
  <si>
    <t>2081 Mariners Cove Drive</t>
  </si>
  <si>
    <t>Kingsport</t>
  </si>
  <si>
    <t>37665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</si>
  <si>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</si>
  <si>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</si>
  <si>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</si>
  <si>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</si>
  <si>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</si>
  <si>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</si>
  <si>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</si>
  <si>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</si>
  <si>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</si>
  <si>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</si>
  <si>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</si>
  <si>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43231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</si>
  <si>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</si>
  <si>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</si>
  <si>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</si>
  <si>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</si>
  <si>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</si>
  <si>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</si>
  <si>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</si>
  <si>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</si>
  <si>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</si>
  <si>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70183</t>
  </si>
  <si>
    <t>Alikee Carryer</t>
  </si>
  <si>
    <t>+1 (704) 799-5219</t>
  </si>
  <si>
    <t>247 Helena Drive</t>
  </si>
  <si>
    <t>Charlotte</t>
  </si>
  <si>
    <t>28230</t>
  </si>
  <si>
    <t>Jennifer Rangall</t>
  </si>
  <si>
    <t>jrangall22@newsvine.com</t>
  </si>
  <si>
    <t>+1 (781) 512-6637</t>
  </si>
  <si>
    <t>0 Grasskamp Lane</t>
  </si>
  <si>
    <t>1114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</si>
  <si>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</si>
  <si>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</si>
  <si>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</si>
  <si>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</si>
  <si>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</si>
  <si>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</si>
  <si>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</si>
  <si>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</si>
  <si>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</si>
  <si>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</si>
  <si>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</si>
  <si>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</si>
  <si>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</si>
  <si>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</si>
  <si>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</si>
  <si>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</si>
  <si>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79705</t>
  </si>
  <si>
    <t>Lothaire Mizzi</t>
  </si>
  <si>
    <t>lmizzi26@rakuten.co.jp</t>
  </si>
  <si>
    <t>+1 (214) 719-8530</t>
  </si>
  <si>
    <t>74 Atwood Lane</t>
  </si>
  <si>
    <t>Dallas</t>
  </si>
  <si>
    <t>75323</t>
  </si>
  <si>
    <t>Cletis Giacomazzo</t>
  </si>
  <si>
    <t>cgiacomazzo27@jigsy.com</t>
  </si>
  <si>
    <t>+1 (571) 703-2064</t>
  </si>
  <si>
    <t>817 Ridgeway Hill</t>
  </si>
  <si>
    <t>Dulles</t>
  </si>
  <si>
    <t>20189</t>
  </si>
  <si>
    <t>Ami Arnow</t>
  </si>
  <si>
    <t>aarnow28@arizona.edu</t>
  </si>
  <si>
    <t>+1 (650) 238-1964</t>
  </si>
  <si>
    <t>12 Oakridge Court</t>
  </si>
  <si>
    <t>Oakland</t>
  </si>
  <si>
    <t>94627</t>
  </si>
  <si>
    <t>Sheppard Yann</t>
  </si>
  <si>
    <t>syann29@senate.gov</t>
  </si>
  <si>
    <t>+1 (719) 803-5276</t>
  </si>
  <si>
    <t>4 Farmco Place</t>
  </si>
  <si>
    <t>Colorado Springs</t>
  </si>
  <si>
    <t>80930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</si>
  <si>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</si>
  <si>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</si>
  <si>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</si>
  <si>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</si>
  <si>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</si>
  <si>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</si>
  <si>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</si>
  <si>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</si>
  <si>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</si>
  <si>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</si>
  <si>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14205</t>
  </si>
  <si>
    <t>Zaccaria Sherewood</t>
  </si>
  <si>
    <t>zsherewood2c@apache.org</t>
  </si>
  <si>
    <t>+1 (209) 433-7924</t>
  </si>
  <si>
    <t>1325 Jay Terrace</t>
  </si>
  <si>
    <t>Fresno</t>
  </si>
  <si>
    <t>93715</t>
  </si>
  <si>
    <t>Jeffrey Dufaire</t>
  </si>
  <si>
    <t>jdufaire2d@fc2.com</t>
  </si>
  <si>
    <t>8 Buell Junction</t>
  </si>
  <si>
    <t>76121</t>
  </si>
  <si>
    <t>Blancha McAmish</t>
  </si>
  <si>
    <t>bmcamish2e@tripadvisor.com</t>
  </si>
  <si>
    <t>5484 Stephen Court</t>
  </si>
  <si>
    <t>Oklahoma City</t>
  </si>
  <si>
    <t>73179</t>
  </si>
  <si>
    <t>Beitris Keaveney</t>
  </si>
  <si>
    <t>bkeaveney2f@netlog.com</t>
  </si>
  <si>
    <t>67319 Redwing Parkway</t>
  </si>
  <si>
    <t>Beaumont</t>
  </si>
  <si>
    <t>77705</t>
  </si>
  <si>
    <t>Elna Grise</t>
  </si>
  <si>
    <t>egrise2g@cargocollective.com</t>
  </si>
  <si>
    <t>92 Becker Circle</t>
  </si>
  <si>
    <t>Reno</t>
  </si>
  <si>
    <t>89519</t>
  </si>
  <si>
    <t>Torie Gottelier</t>
  </si>
  <si>
    <t>tgottelier2h@vistaprint.com</t>
  </si>
  <si>
    <t>+1 (816) 743-8492</t>
  </si>
  <si>
    <t>426 Division Avenue</t>
  </si>
  <si>
    <t>Kansas City</t>
  </si>
  <si>
    <t>64136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</si>
  <si>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</si>
  <si>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</si>
  <si>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</si>
  <si>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</si>
  <si>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</si>
  <si>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</si>
  <si>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</si>
  <si>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</si>
  <si>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92878</t>
  </si>
  <si>
    <t>Hamish MacSherry</t>
  </si>
  <si>
    <t>+1 (512) 430-4374</t>
  </si>
  <si>
    <t>7 Brentwood Plaza</t>
  </si>
  <si>
    <t>Austin</t>
  </si>
  <si>
    <t>78759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</si>
  <si>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</si>
  <si>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</si>
  <si>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</si>
  <si>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</si>
  <si>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</si>
  <si>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</si>
  <si>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</si>
  <si>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</si>
  <si>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</si>
  <si>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</si>
  <si>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</si>
  <si>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</si>
  <si>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</si>
  <si>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93762</t>
  </si>
  <si>
    <t>Vicki Kirdsch</t>
  </si>
  <si>
    <t>vkirdsch2o@google.fr</t>
  </si>
  <si>
    <t>0263 Golf Street</t>
  </si>
  <si>
    <t>63150</t>
  </si>
  <si>
    <t>Ilysa Whapple</t>
  </si>
  <si>
    <t>iwhapple2p@com.com</t>
  </si>
  <si>
    <t>+1 (559) 522-1152</t>
  </si>
  <si>
    <t>41598 Everett Drive</t>
  </si>
  <si>
    <t>93726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</si>
  <si>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</si>
  <si>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</si>
  <si>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</si>
  <si>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</si>
  <si>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</si>
  <si>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</si>
  <si>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</si>
  <si>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</si>
  <si>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43210</t>
  </si>
  <si>
    <t>Rudiger Di Bartolomeo</t>
  </si>
  <si>
    <t>+1 (209) 148-6668</t>
  </si>
  <si>
    <t>7700 Melby Park</t>
  </si>
  <si>
    <t>Stockton</t>
  </si>
  <si>
    <t>95205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</si>
  <si>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</si>
  <si>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</si>
  <si>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</si>
  <si>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</si>
  <si>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</si>
  <si>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</si>
  <si>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</si>
  <si>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</si>
  <si>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</si>
  <si>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</si>
  <si>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</si>
  <si>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</si>
  <si>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</si>
  <si>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</si>
  <si>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</si>
  <si>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14652</t>
  </si>
  <si>
    <t>Emiline Priddis</t>
  </si>
  <si>
    <t>epriddis2w@nationalgeographic.com</t>
  </si>
  <si>
    <t>+1 (205) 133-0205</t>
  </si>
  <si>
    <t>62 Amoth Terrace</t>
  </si>
  <si>
    <t>Tuscaloosa</t>
  </si>
  <si>
    <t>35487</t>
  </si>
  <si>
    <t>Queenie Veel</t>
  </si>
  <si>
    <t>qveel2x@jugem.jp</t>
  </si>
  <si>
    <t>+1 (713) 750-9202</t>
  </si>
  <si>
    <t>378 Shopko Center</t>
  </si>
  <si>
    <t>77260</t>
  </si>
  <si>
    <t>Lind Conyers</t>
  </si>
  <si>
    <t>lconyers2y@twitter.com</t>
  </si>
  <si>
    <t>+1 (915) 476-5712</t>
  </si>
  <si>
    <t>778 Summer Ridge Junction</t>
  </si>
  <si>
    <t>El Paso</t>
  </si>
  <si>
    <t>88514</t>
  </si>
  <si>
    <t>Pen Wye</t>
  </si>
  <si>
    <t>pwye2z@dagondesign.com</t>
  </si>
  <si>
    <t>+1 (719) 620-1128</t>
  </si>
  <si>
    <t>7 Dorton Terrace</t>
  </si>
  <si>
    <t>80935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</si>
  <si>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</si>
  <si>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</si>
  <si>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</si>
  <si>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</si>
  <si>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</si>
  <si>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</si>
  <si>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</si>
  <si>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</si>
  <si>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11054</t>
  </si>
  <si>
    <t>Marie-jeanne Redgrave</t>
  </si>
  <si>
    <t>mredgrave32@cargocollective.com</t>
  </si>
  <si>
    <t>+1 (413) 691-2892</t>
  </si>
  <si>
    <t>61022 Helena Street</t>
  </si>
  <si>
    <t>1105</t>
  </si>
  <si>
    <t>Betty Fominov</t>
  </si>
  <si>
    <t>bfominov33@yale.edu</t>
  </si>
  <si>
    <t>305 Tennyson Court</t>
  </si>
  <si>
    <t>32575</t>
  </si>
  <si>
    <t>Shawnee Critchlow</t>
  </si>
  <si>
    <t>scritchlow34@un.org</t>
  </si>
  <si>
    <t>+1 (804) 428-7292</t>
  </si>
  <si>
    <t>6886 Oxford Hill</t>
  </si>
  <si>
    <t>23242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</si>
  <si>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</si>
  <si>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</si>
  <si>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</si>
  <si>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</si>
  <si>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</si>
  <si>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</si>
  <si>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</si>
  <si>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</si>
  <si>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</si>
  <si>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</si>
  <si>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25705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</si>
  <si>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</si>
  <si>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</si>
  <si>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</si>
  <si>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</si>
  <si>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</si>
  <si>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</si>
  <si>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</si>
  <si>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</si>
  <si>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</si>
  <si>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</si>
  <si>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</si>
  <si>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</si>
  <si>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</si>
  <si>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</si>
  <si>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</si>
  <si>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45432</t>
  </si>
  <si>
    <t>Muffin Yallop</t>
  </si>
  <si>
    <t>myallop3a@fema.gov</t>
  </si>
  <si>
    <t>+1 (907) 267-1236</t>
  </si>
  <si>
    <t>1 Beilfuss Junction</t>
  </si>
  <si>
    <t>Anchorage</t>
  </si>
  <si>
    <t>99507</t>
  </si>
  <si>
    <t>Cordi Switsur</t>
  </si>
  <si>
    <t>cswitsur3b@chronoengine.com</t>
  </si>
  <si>
    <t>+1 (615) 791-3142</t>
  </si>
  <si>
    <t>57942 North Point</t>
  </si>
  <si>
    <t>Nashville</t>
  </si>
  <si>
    <t>37215</t>
  </si>
  <si>
    <t>38903-46478-ZE</t>
  </si>
  <si>
    <t>Ezri Hows</t>
  </si>
  <si>
    <t>ehows3c@devhub.com</t>
  </si>
  <si>
    <t>+1 (760) 706-9092</t>
  </si>
  <si>
    <t>343 Burning Wood Court</t>
  </si>
  <si>
    <t>90040</t>
  </si>
  <si>
    <t>76841-77583-BJ</t>
  </si>
  <si>
    <t>Sylas Becaris</t>
  </si>
  <si>
    <t>sbecaris3d@google.ru</t>
  </si>
  <si>
    <t>+1 (704) 594-9047</t>
  </si>
  <si>
    <t>35407 Tomscot Junction</t>
  </si>
  <si>
    <t>28289</t>
  </si>
  <si>
    <t>Mahala Ludwell</t>
  </si>
  <si>
    <t>mludwell3e@blogger.com</t>
  </si>
  <si>
    <t>+1 (303) 242-3542</t>
  </si>
  <si>
    <t>6 Bay Center</t>
  </si>
  <si>
    <t>80217</t>
  </si>
  <si>
    <t>Doll Beauchamp</t>
  </si>
  <si>
    <t>dbeauchamp3f@usda.gov</t>
  </si>
  <si>
    <t>+1 (203) 189-4256</t>
  </si>
  <si>
    <t>0967 Clemons Alley</t>
  </si>
  <si>
    <t>Stamford</t>
  </si>
  <si>
    <t>6912</t>
  </si>
  <si>
    <t>Stanford Rodliff</t>
  </si>
  <si>
    <t>srodliff3g@ted.com</t>
  </si>
  <si>
    <t>+1 (757) 537-3012</t>
  </si>
  <si>
    <t>3 Lerdahl Parkway</t>
  </si>
  <si>
    <t>Newport News</t>
  </si>
  <si>
    <t>23605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</si>
  <si>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</si>
  <si>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</si>
  <si>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</si>
  <si>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</si>
  <si>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</si>
  <si>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</si>
  <si>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</si>
  <si>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</si>
  <si>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</si>
  <si>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</si>
  <si>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99599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</si>
  <si>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</si>
  <si>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</si>
  <si>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</si>
  <si>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</si>
  <si>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</si>
  <si>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</si>
  <si>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</si>
  <si>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</si>
  <si>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</si>
  <si>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</si>
  <si>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58122</t>
  </si>
  <si>
    <t>Evelina Dacca</t>
  </si>
  <si>
    <t>edacca3l@google.pl</t>
  </si>
  <si>
    <t>+1 (812) 921-5458</t>
  </si>
  <si>
    <t>83150 Dixon Park</t>
  </si>
  <si>
    <t>Evansville</t>
  </si>
  <si>
    <t>47737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</si>
  <si>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</si>
  <si>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</si>
  <si>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</si>
  <si>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</si>
  <si>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</si>
  <si>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</si>
  <si>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</si>
  <si>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28210</t>
  </si>
  <si>
    <t>Osbert Robins</t>
  </si>
  <si>
    <t>orobins3o@salon.com</t>
  </si>
  <si>
    <t>+1 (256) 196-8054</t>
  </si>
  <si>
    <t>42557 Fallview Plaza</t>
  </si>
  <si>
    <t>Huntsville</t>
  </si>
  <si>
    <t>35815</t>
  </si>
  <si>
    <t>Othello Syseland</t>
  </si>
  <si>
    <t>osyseland3p@independent.co.uk</t>
  </si>
  <si>
    <t>+1 (714) 895-0210</t>
  </si>
  <si>
    <t>957 Sachtjen Road</t>
  </si>
  <si>
    <t>Santa Ana</t>
  </si>
  <si>
    <t>92725</t>
  </si>
  <si>
    <t>Ewell Hanby</t>
  </si>
  <si>
    <t>903 Oak Center</t>
  </si>
  <si>
    <t>20520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</si>
  <si>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</si>
  <si>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</si>
  <si>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</si>
  <si>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</si>
  <si>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</si>
  <si>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</si>
  <si>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</si>
  <si>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</si>
  <si>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</si>
  <si>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</si>
  <si>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</si>
  <si>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</si>
  <si>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</si>
  <si>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</si>
  <si>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</si>
  <si>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</si>
  <si>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</si>
  <si>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</si>
  <si>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96805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</si>
  <si>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</si>
  <si>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</si>
  <si>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</si>
  <si>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</si>
  <si>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</si>
  <si>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</si>
  <si>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</si>
  <si>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</si>
  <si>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</si>
  <si>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</si>
  <si>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</si>
  <si>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</si>
  <si>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</si>
  <si>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</si>
  <si>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</si>
  <si>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</si>
  <si>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</si>
  <si>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</si>
  <si>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</si>
  <si>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77281</t>
  </si>
  <si>
    <t>Winn Keyse</t>
  </si>
  <si>
    <t>wkeyse40@apple.com</t>
  </si>
  <si>
    <t>+1 (650) 947-8867</t>
  </si>
  <si>
    <t>02688 Duke Park</t>
  </si>
  <si>
    <t>Orange</t>
  </si>
  <si>
    <t>92668</t>
  </si>
  <si>
    <t>Osmund Clausen-Thue</t>
  </si>
  <si>
    <t>oclausenthue41@marriott.com</t>
  </si>
  <si>
    <t>+1 (915) 558-6109</t>
  </si>
  <si>
    <t>2163 Dexter Hill</t>
  </si>
  <si>
    <t>88553</t>
  </si>
  <si>
    <t>Leonore Francisco</t>
  </si>
  <si>
    <t>lfrancisco42@fema.gov</t>
  </si>
  <si>
    <t>+1 (775) 346-9758</t>
  </si>
  <si>
    <t>48757 Bay Parkway</t>
  </si>
  <si>
    <t>Carson City</t>
  </si>
  <si>
    <t>89714</t>
  </si>
  <si>
    <t>42394-07234-AM</t>
  </si>
  <si>
    <t>Adey Lowseley</t>
  </si>
  <si>
    <t>alowseley43@timesonline.co.uk</t>
  </si>
  <si>
    <t>+1 (682) 536-4473</t>
  </si>
  <si>
    <t>01 Alpine Center</t>
  </si>
  <si>
    <t>76105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</si>
  <si>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</si>
  <si>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</si>
  <si>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</si>
  <si>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</si>
  <si>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</si>
  <si>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</si>
  <si>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</si>
  <si>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</si>
  <si>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33487</t>
  </si>
  <si>
    <t>Jacinthe Balsillie</t>
  </si>
  <si>
    <t>jbalsillie46@princeton.edu</t>
  </si>
  <si>
    <t>+1 (540) 905-2213</t>
  </si>
  <si>
    <t>2 Heffernan Center</t>
  </si>
  <si>
    <t>Roanoke</t>
  </si>
  <si>
    <t>24040</t>
  </si>
  <si>
    <t>Quinton Fouracres</t>
  </si>
  <si>
    <t>+1 (515) 508-1573</t>
  </si>
  <si>
    <t>53 New Castle Point</t>
  </si>
  <si>
    <t>Des Moines</t>
  </si>
  <si>
    <t>50369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</si>
  <si>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</si>
  <si>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</si>
  <si>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</si>
  <si>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</si>
  <si>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</si>
  <si>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</si>
  <si>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</si>
  <si>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33345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</si>
  <si>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</si>
  <si>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</si>
  <si>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</si>
  <si>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</si>
  <si>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</si>
  <si>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</si>
  <si>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</si>
  <si>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</si>
  <si>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</si>
  <si>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6854</t>
  </si>
  <si>
    <t>Fielding Keinrat</t>
  </si>
  <si>
    <t>fkeinrat4c@dailymail.co.uk</t>
  </si>
  <si>
    <t>+1 (817) 785-7050</t>
  </si>
  <si>
    <t>99382 Hagan Hill</t>
  </si>
  <si>
    <t>Arlington</t>
  </si>
  <si>
    <t>76011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</si>
  <si>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</si>
  <si>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</si>
  <si>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</si>
  <si>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</si>
  <si>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</si>
  <si>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</si>
  <si>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</si>
  <si>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</si>
  <si>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</si>
  <si>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</si>
  <si>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37416</t>
  </si>
  <si>
    <t>Alexa Sizey</t>
  </si>
  <si>
    <t>+1 (503) 774-7836</t>
  </si>
  <si>
    <t>198 Lighthouse Bay Avenue</t>
  </si>
  <si>
    <t>97296</t>
  </si>
  <si>
    <t>Kari Swede</t>
  </si>
  <si>
    <t>kswede4g@addthis.com</t>
  </si>
  <si>
    <t>+1 (405) 535-0273</t>
  </si>
  <si>
    <t>94 Pleasure Circle</t>
  </si>
  <si>
    <t>73135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</si>
  <si>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</si>
  <si>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</si>
  <si>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</si>
  <si>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</si>
  <si>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</si>
  <si>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</si>
  <si>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</si>
  <si>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</si>
  <si>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</si>
  <si>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27415</t>
  </si>
  <si>
    <t>Gerardo Schonfeld</t>
  </si>
  <si>
    <t>gschonfeld4j@oracle.com</t>
  </si>
  <si>
    <t>+1 (571) 238-0580</t>
  </si>
  <si>
    <t>60 Spohn Plaza</t>
  </si>
  <si>
    <t>Alexandria</t>
  </si>
  <si>
    <t>22313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</si>
  <si>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</si>
  <si>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</si>
  <si>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</si>
  <si>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</si>
  <si>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</si>
  <si>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</si>
  <si>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</si>
  <si>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</si>
  <si>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</si>
  <si>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</si>
  <si>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53405</t>
  </si>
  <si>
    <t>Sherman Mewrcik</t>
  </si>
  <si>
    <t>+1 (305) 419-8626</t>
  </si>
  <si>
    <t>44305 Scofield Park</t>
  </si>
  <si>
    <t>Clearwater</t>
  </si>
  <si>
    <t>34629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</si>
  <si>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</si>
  <si>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</si>
  <si>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</si>
  <si>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</si>
  <si>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</si>
  <si>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</si>
  <si>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</si>
  <si>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</si>
  <si>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</si>
  <si>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</si>
  <si>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</si>
  <si>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</si>
  <si>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</si>
  <si>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</si>
  <si>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</si>
  <si>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</si>
  <si>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</si>
  <si>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</si>
  <si>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</si>
  <si>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</si>
  <si>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</si>
  <si>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</si>
  <si>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</si>
  <si>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</si>
  <si>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</si>
  <si>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</si>
  <si>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</si>
  <si>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</si>
  <si>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</si>
  <si>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</si>
  <si>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</si>
  <si>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36195</t>
  </si>
  <si>
    <t>Elysee Sketch</t>
  </si>
  <si>
    <t>+1 (775) 947-1470</t>
  </si>
  <si>
    <t>2 Gina Drive</t>
  </si>
  <si>
    <t>Sparks</t>
  </si>
  <si>
    <t>89436</t>
  </si>
  <si>
    <t>Ethelda Hobbing</t>
  </si>
  <si>
    <t>ehobbing4v@nsw.gov.au</t>
  </si>
  <si>
    <t>+1 (478) 206-7670</t>
  </si>
  <si>
    <t>1 Debs Place</t>
  </si>
  <si>
    <t>Macon</t>
  </si>
  <si>
    <t>31205</t>
  </si>
  <si>
    <t>Odille Thynne</t>
  </si>
  <si>
    <t>othynne4w@auda.org.au</t>
  </si>
  <si>
    <t>+1 (562) 132-7323</t>
  </si>
  <si>
    <t>26 Oakridge Way</t>
  </si>
  <si>
    <t>Whittier</t>
  </si>
  <si>
    <t>90605</t>
  </si>
  <si>
    <t>Emlynne Heining</t>
  </si>
  <si>
    <t>eheining4x@flickr.com</t>
  </si>
  <si>
    <t>439 West Point</t>
  </si>
  <si>
    <t>Johnson City</t>
  </si>
  <si>
    <t>37605</t>
  </si>
  <si>
    <t>Katerina Melloi</t>
  </si>
  <si>
    <t>kmelloi4y@imdb.com</t>
  </si>
  <si>
    <t>+1 (315) 525-0805</t>
  </si>
  <si>
    <t>1930 Haas Way</t>
  </si>
  <si>
    <t>14614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</si>
  <si>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</si>
  <si>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</si>
  <si>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</si>
  <si>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</si>
  <si>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</si>
  <si>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</si>
  <si>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</si>
  <si>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</si>
  <si>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</si>
  <si>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</si>
  <si>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11254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</si>
  <si>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</si>
  <si>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</si>
  <si>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</si>
  <si>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</si>
  <si>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</si>
  <si>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</si>
  <si>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</si>
  <si>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</si>
  <si>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</si>
  <si>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</si>
  <si>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22908</t>
  </si>
  <si>
    <t>Tory Walas</t>
  </si>
  <si>
    <t>twalas53@google.ca</t>
  </si>
  <si>
    <t>+1 (214) 205-7809</t>
  </si>
  <si>
    <t>2673 Everett Place</t>
  </si>
  <si>
    <t>Garland</t>
  </si>
  <si>
    <t>75044</t>
  </si>
  <si>
    <t>Isa Blazewicz</t>
  </si>
  <si>
    <t>iblazewicz54@thetimes.co.uk</t>
  </si>
  <si>
    <t>+1 (612) 683-3450</t>
  </si>
  <si>
    <t>4646 Graceland Circle</t>
  </si>
  <si>
    <t>55448</t>
  </si>
  <si>
    <t>Angie Rizzetti</t>
  </si>
  <si>
    <t>arizzetti55@naver.com</t>
  </si>
  <si>
    <t>+1 (517) 237-7606</t>
  </si>
  <si>
    <t>24 Mendota Junction</t>
  </si>
  <si>
    <t>Lansing</t>
  </si>
  <si>
    <t>48919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</si>
  <si>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</si>
  <si>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</si>
  <si>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</si>
  <si>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</si>
  <si>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</si>
  <si>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</si>
  <si>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</si>
  <si>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99522</t>
  </si>
  <si>
    <t>Astrix Kitchingham</t>
  </si>
  <si>
    <t>akitchingham58@com.com</t>
  </si>
  <si>
    <t>+1 (405) 645-2204</t>
  </si>
  <si>
    <t>716 Shoshone Point</t>
  </si>
  <si>
    <t>73129</t>
  </si>
  <si>
    <t>Burnard Bartholin</t>
  </si>
  <si>
    <t>bbartholin59@xinhuanet.com</t>
  </si>
  <si>
    <t>+1 (918) 720-2715</t>
  </si>
  <si>
    <t>19600 Scofield Trail</t>
  </si>
  <si>
    <t>Tulsa</t>
  </si>
  <si>
    <t>74103</t>
  </si>
  <si>
    <t>Madelene Prinn</t>
  </si>
  <si>
    <t>mprinn5a@usa.gov</t>
  </si>
  <si>
    <t>+1 (734) 909-6836</t>
  </si>
  <si>
    <t>39 Dahle Road</t>
  </si>
  <si>
    <t>Detroit</t>
  </si>
  <si>
    <t>48211</t>
  </si>
  <si>
    <t>Alisun Baudino</t>
  </si>
  <si>
    <t>abaudino5b@netvibes.com</t>
  </si>
  <si>
    <t>+1 (202) 328-7869</t>
  </si>
  <si>
    <t>07 Charing Cross Circle</t>
  </si>
  <si>
    <t>20436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</si>
  <si>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</si>
  <si>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</si>
  <si>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</si>
  <si>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</si>
  <si>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</si>
  <si>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</si>
  <si>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</si>
  <si>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</si>
  <si>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</si>
  <si>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</si>
  <si>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85215</t>
  </si>
  <si>
    <t>Emlynne Laird</t>
  </si>
  <si>
    <t>elaird5e@bing.com</t>
  </si>
  <si>
    <t>+1 (330) 112-0053</t>
  </si>
  <si>
    <t>43451 Doe Crossing Trail</t>
  </si>
  <si>
    <t>Warren</t>
  </si>
  <si>
    <t>44485</t>
  </si>
  <si>
    <t>Marlena Howsden</t>
  </si>
  <si>
    <t>mhowsden5f@infoseek.co.jp</t>
  </si>
  <si>
    <t>+1 (901) 806-9640</t>
  </si>
  <si>
    <t>0410 Autumn Leaf Drive</t>
  </si>
  <si>
    <t>Memphis</t>
  </si>
  <si>
    <t>38150</t>
  </si>
  <si>
    <t>Nealson Cuttler</t>
  </si>
  <si>
    <t>ncuttler5g@parallels.com</t>
  </si>
  <si>
    <t>1 Melvin Circle</t>
  </si>
  <si>
    <t>20535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</si>
  <si>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</si>
  <si>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</si>
  <si>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</si>
  <si>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</si>
  <si>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</si>
  <si>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</si>
  <si>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</si>
  <si>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</si>
  <si>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</si>
  <si>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</si>
  <si>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</si>
  <si>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</si>
  <si>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</si>
  <si>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33064</t>
  </si>
  <si>
    <t>23014-48364-QB</t>
  </si>
  <si>
    <t>Olympie Dautry</t>
  </si>
  <si>
    <t>odautry5j@etsy.com</t>
  </si>
  <si>
    <t>+1 (773) 841-1261</t>
  </si>
  <si>
    <t>9015 Anzinger Point</t>
  </si>
  <si>
    <t>60604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</si>
  <si>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</si>
  <si>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</si>
  <si>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</si>
  <si>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</si>
  <si>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</si>
  <si>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</si>
  <si>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</si>
  <si>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</si>
  <si>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</si>
  <si>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</si>
  <si>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</si>
  <si>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</si>
  <si>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</si>
  <si>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</si>
  <si>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</si>
  <si>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12205</t>
  </si>
  <si>
    <t>Vanna Le - Count</t>
  </si>
  <si>
    <t>vle5n@disqus.com</t>
  </si>
  <si>
    <t>+1 (864) 694-6658</t>
  </si>
  <si>
    <t>69128 Ronald Regan Road</t>
  </si>
  <si>
    <t>Spartanburg</t>
  </si>
  <si>
    <t>29305</t>
  </si>
  <si>
    <t>Sarette Ducarel</t>
  </si>
  <si>
    <t>+1 (914) 915-4328</t>
  </si>
  <si>
    <t>04922 Colorado Street</t>
  </si>
  <si>
    <t>Staten Island</t>
  </si>
  <si>
    <t>10310</t>
  </si>
  <si>
    <t>Kendra Glison</t>
  </si>
  <si>
    <t>+1 (202) 137-6867</t>
  </si>
  <si>
    <t>1 Kipling Lane</t>
  </si>
  <si>
    <t>20337</t>
  </si>
  <si>
    <t>Nertie Poolman</t>
  </si>
  <si>
    <t>npoolman5q@howstuffworks.com</t>
  </si>
  <si>
    <t>356 Service Way</t>
  </si>
  <si>
    <t>28225</t>
  </si>
  <si>
    <t>Orbadiah Duny</t>
  </si>
  <si>
    <t>oduny5r@constantcontact.com</t>
  </si>
  <si>
    <t>+1 (806) 181-9003</t>
  </si>
  <si>
    <t>62772 Arkansas Pass</t>
  </si>
  <si>
    <t>Lubbock</t>
  </si>
  <si>
    <t>79491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</si>
  <si>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</si>
  <si>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</si>
  <si>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</si>
  <si>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</si>
  <si>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</si>
  <si>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</si>
  <si>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</si>
  <si>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</si>
  <si>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</si>
  <si>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</si>
  <si>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</si>
  <si>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</si>
  <si>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</si>
  <si>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</si>
  <si>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</si>
  <si>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</si>
  <si>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</si>
  <si>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</si>
  <si>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</si>
  <si>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10105</t>
  </si>
  <si>
    <t>Dael Camilletti</t>
  </si>
  <si>
    <t>dcamilletti5w@businesswire.com</t>
  </si>
  <si>
    <t>+1 (540) 722-6065</t>
  </si>
  <si>
    <t>782 American Terrace</t>
  </si>
  <si>
    <t>24009</t>
  </si>
  <si>
    <t>Emiline Galgey</t>
  </si>
  <si>
    <t>egalgey5x@wufoo.com</t>
  </si>
  <si>
    <t>+1 (718) 311-6732</t>
  </si>
  <si>
    <t>6 Park Meadow Plaza</t>
  </si>
  <si>
    <t>10009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</si>
  <si>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</si>
  <si>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</si>
  <si>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</si>
  <si>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</si>
  <si>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</si>
  <si>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</si>
  <si>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</si>
  <si>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</si>
  <si>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</si>
  <si>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</si>
  <si>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84120</t>
  </si>
  <si>
    <t>Alfy Snowding</t>
  </si>
  <si>
    <t>asnowding60@comsenz.com</t>
  </si>
  <si>
    <t>+1 (419) 996-2492</t>
  </si>
  <si>
    <t>1691 Comanche Lane</t>
  </si>
  <si>
    <t>43635</t>
  </si>
  <si>
    <t>Godfry Poinsett</t>
  </si>
  <si>
    <t>gpoinsett61@berkeley.edu</t>
  </si>
  <si>
    <t>+1 (626) 451-7397</t>
  </si>
  <si>
    <t>75026 Monica Parkway</t>
  </si>
  <si>
    <t>Pasadena</t>
  </si>
  <si>
    <t>91131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</si>
  <si>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</si>
  <si>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</si>
  <si>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</si>
  <si>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</si>
  <si>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</si>
  <si>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</si>
  <si>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</si>
  <si>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</si>
  <si>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</si>
  <si>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</si>
  <si>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64082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</si>
  <si>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</si>
  <si>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</si>
  <si>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</si>
  <si>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</si>
  <si>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</si>
  <si>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</si>
  <si>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</si>
  <si>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</si>
  <si>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</si>
  <si>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</si>
  <si>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92619</t>
  </si>
  <si>
    <t>Waneta Edinborough</t>
  </si>
  <si>
    <t>wedinborough66@github.io</t>
  </si>
  <si>
    <t>+1 (516) 445-4950</t>
  </si>
  <si>
    <t>1 Golden Leaf Hill</t>
  </si>
  <si>
    <t>Hicksville</t>
  </si>
  <si>
    <t>11854</t>
  </si>
  <si>
    <t>Bobbe Piggott</t>
  </si>
  <si>
    <t>+1 (202) 650-1803</t>
  </si>
  <si>
    <t>812 Erie Court</t>
  </si>
  <si>
    <t>20546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</si>
  <si>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</si>
  <si>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</si>
  <si>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</si>
  <si>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</si>
  <si>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</si>
  <si>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</si>
  <si>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</si>
  <si>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</si>
  <si>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</si>
  <si>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</si>
  <si>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</si>
  <si>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</si>
  <si>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</si>
  <si>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66276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</si>
  <si>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</si>
  <si>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</si>
  <si>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</si>
  <si>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</si>
  <si>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</si>
  <si>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</si>
  <si>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</si>
  <si>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</si>
  <si>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</si>
  <si>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</si>
  <si>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</si>
  <si>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94291</t>
  </si>
  <si>
    <t>Kristos Streight</t>
  </si>
  <si>
    <t>kstreight6d@about.com</t>
  </si>
  <si>
    <t>+1 (570) 873-3891</t>
  </si>
  <si>
    <t>5 Anderson Court</t>
  </si>
  <si>
    <t>Wilkes Barre</t>
  </si>
  <si>
    <t>18706</t>
  </si>
  <si>
    <t>Portie Cutchie</t>
  </si>
  <si>
    <t>pcutchie6e@globo.com</t>
  </si>
  <si>
    <t>+1 (336) 679-7755</t>
  </si>
  <si>
    <t>5 Esch Parkway</t>
  </si>
  <si>
    <t>27499</t>
  </si>
  <si>
    <t>Sinclare Edsell</t>
  </si>
  <si>
    <t>+1 (302) 746-8950</t>
  </si>
  <si>
    <t>226 Harper Place</t>
  </si>
  <si>
    <t>19725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</si>
  <si>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</si>
  <si>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</si>
  <si>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</si>
  <si>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</si>
  <si>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</si>
  <si>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</si>
  <si>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</si>
  <si>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</si>
  <si>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96825</t>
  </si>
  <si>
    <t>Tomas Sutty</t>
  </si>
  <si>
    <t>tsutty6i@google.es</t>
  </si>
  <si>
    <t>+1 (212) 586-1957</t>
  </si>
  <si>
    <t>736 Mosinee Court</t>
  </si>
  <si>
    <t>10150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</si>
  <si>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</si>
  <si>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</si>
  <si>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</si>
  <si>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</si>
  <si>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</si>
  <si>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</si>
  <si>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</si>
  <si>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</si>
  <si>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D?n Laoghaire</t>
  </si>
  <si>
    <t>A96</t>
  </si>
  <si>
    <t>Craggy Bril</t>
  </si>
  <si>
    <t>+1 (513) 461-0440</t>
  </si>
  <si>
    <t>955 Ridge Oak Street</t>
  </si>
  <si>
    <t>Cincinnati</t>
  </si>
  <si>
    <t>45218</t>
  </si>
  <si>
    <t>Friederike Drysdale</t>
  </si>
  <si>
    <t>fdrysdale6m@symantec.com</t>
  </si>
  <si>
    <t>+1 (989) 215-5282</t>
  </si>
  <si>
    <t>0229 Hovde Hill</t>
  </si>
  <si>
    <t>48670</t>
  </si>
  <si>
    <t>Devon Magowan</t>
  </si>
  <si>
    <t>dmagowan6n@fc2.com</t>
  </si>
  <si>
    <t>+1 (307) 159-5237</t>
  </si>
  <si>
    <t>42 Sloan Way</t>
  </si>
  <si>
    <t>Cheyenne</t>
  </si>
  <si>
    <t>82007</t>
  </si>
  <si>
    <t>Codi Littrell</t>
  </si>
  <si>
    <t>3 Colorado Lane</t>
  </si>
  <si>
    <t>Atlanta</t>
  </si>
  <si>
    <t>31119</t>
  </si>
  <si>
    <t>Christel Speak</t>
  </si>
  <si>
    <t>+1 (678) 222-0967</t>
  </si>
  <si>
    <t>8 Crowley Place</t>
  </si>
  <si>
    <t>Duluth</t>
  </si>
  <si>
    <t>30096</t>
  </si>
  <si>
    <t>Sibella Rushbrooke</t>
  </si>
  <si>
    <t>srushbrooke6q@youku.com</t>
  </si>
  <si>
    <t>+1 (916) 214-5665</t>
  </si>
  <si>
    <t>00901 Marquette Plaza</t>
  </si>
  <si>
    <t>94250</t>
  </si>
  <si>
    <t>Tammie Drynan</t>
  </si>
  <si>
    <t>tdrynan6r@deviantart.com</t>
  </si>
  <si>
    <t>+1 (813) 619-0579</t>
  </si>
  <si>
    <t>5776 Coleman Circle</t>
  </si>
  <si>
    <t>33661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</si>
  <si>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</si>
  <si>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</si>
  <si>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</si>
  <si>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</si>
  <si>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</si>
  <si>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</si>
  <si>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</si>
  <si>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</si>
  <si>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</si>
  <si>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70820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</si>
  <si>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</si>
  <si>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</si>
  <si>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</si>
  <si>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</si>
  <si>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</si>
  <si>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</si>
  <si>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</si>
  <si>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</si>
  <si>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</si>
  <si>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</si>
  <si>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</si>
  <si>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</si>
  <si>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</si>
  <si>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</si>
  <si>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</si>
  <si>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</si>
  <si>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</si>
  <si>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</si>
  <si>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</si>
  <si>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</si>
  <si>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94159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</si>
  <si>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</si>
  <si>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</si>
  <si>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</si>
  <si>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</si>
  <si>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</si>
  <si>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</si>
  <si>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</si>
  <si>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</si>
  <si>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</si>
  <si>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85099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</si>
  <si>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</si>
  <si>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</si>
  <si>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</si>
  <si>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</si>
  <si>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</si>
  <si>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</si>
  <si>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</si>
  <si>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</si>
  <si>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61825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</si>
  <si>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</si>
  <si>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</si>
  <si>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</si>
  <si>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</si>
  <si>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</si>
  <si>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</si>
  <si>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</si>
  <si>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</si>
  <si>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</si>
  <si>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</si>
  <si>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</si>
  <si>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</si>
  <si>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</si>
  <si>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</si>
  <si>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53205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</si>
  <si>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</si>
  <si>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</si>
  <si>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</si>
  <si>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</si>
  <si>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</si>
  <si>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</si>
  <si>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</si>
  <si>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</si>
  <si>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90610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</si>
  <si>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</si>
  <si>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</si>
  <si>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</si>
  <si>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</si>
  <si>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</si>
  <si>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</si>
  <si>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</si>
  <si>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</si>
  <si>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</si>
  <si>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63180</t>
  </si>
  <si>
    <t>Monique Canty</t>
  </si>
  <si>
    <t>mcanty79@jigsy.com</t>
  </si>
  <si>
    <t>+1 (814) 215-3753</t>
  </si>
  <si>
    <t>21342 Schiller Parkway</t>
  </si>
  <si>
    <t>Erie</t>
  </si>
  <si>
    <t>16522</t>
  </si>
  <si>
    <t>Javier Kopke</t>
  </si>
  <si>
    <t>jkopke7a@auda.org.au</t>
  </si>
  <si>
    <t>+1 (253) 638-4435</t>
  </si>
  <si>
    <t>04 Hanson Junction</t>
  </si>
  <si>
    <t>Tacoma</t>
  </si>
  <si>
    <t>98464</t>
  </si>
  <si>
    <t>Mar McIver</t>
  </si>
  <si>
    <t>+1 (571) 479-3812</t>
  </si>
  <si>
    <t>6 Carberry Pass</t>
  </si>
  <si>
    <t>23277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</si>
  <si>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</si>
  <si>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</si>
  <si>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</si>
  <si>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</si>
  <si>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</si>
  <si>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</si>
  <si>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</si>
  <si>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</si>
  <si>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</si>
  <si>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</si>
  <si>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</si>
  <si>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</si>
  <si>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</si>
  <si>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</si>
  <si>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</si>
  <si>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</si>
  <si>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</si>
  <si>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</si>
  <si>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</si>
  <si>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</si>
  <si>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</si>
  <si>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</si>
  <si>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</si>
  <si>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77806</t>
  </si>
  <si>
    <t>Monica Fearon</t>
  </si>
  <si>
    <t>mfearon7h@reverbnation.com</t>
  </si>
  <si>
    <t>+1 (972) 686-6332</t>
  </si>
  <si>
    <t>41524 Mandrake Center</t>
  </si>
  <si>
    <t>Denton</t>
  </si>
  <si>
    <t>76210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</si>
  <si>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</si>
  <si>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</si>
  <si>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</si>
  <si>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</si>
  <si>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</si>
  <si>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</si>
  <si>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</si>
  <si>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</si>
  <si>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</si>
  <si>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27635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</si>
  <si>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</si>
  <si>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</si>
  <si>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</si>
  <si>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</si>
  <si>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</si>
  <si>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</si>
  <si>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</si>
  <si>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</si>
  <si>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</si>
  <si>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</si>
  <si>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</si>
  <si>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</si>
  <si>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</si>
  <si>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</si>
  <si>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6905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</si>
  <si>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</si>
  <si>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</si>
  <si>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</si>
  <si>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</si>
  <si>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</si>
  <si>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</si>
  <si>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</si>
  <si>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</si>
  <si>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</si>
  <si>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</si>
  <si>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</si>
  <si>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</si>
  <si>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</si>
  <si>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</si>
  <si>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</si>
  <si>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65211</t>
  </si>
  <si>
    <t>Emlynne Palfrey</t>
  </si>
  <si>
    <t>epalfrey7q@devhub.com</t>
  </si>
  <si>
    <t>+1 (260) 500-7893</t>
  </si>
  <si>
    <t>2793 Vera Point</t>
  </si>
  <si>
    <t>46852</t>
  </si>
  <si>
    <t>Parsifal Metrick</t>
  </si>
  <si>
    <t>pmetrick7r@rakuten.co.jp</t>
  </si>
  <si>
    <t>+1 (314) 572-2164</t>
  </si>
  <si>
    <t>091 Old Gate Road</t>
  </si>
  <si>
    <t>63143</t>
  </si>
  <si>
    <t>Christopher Grieveson</t>
  </si>
  <si>
    <t>+1 (208) 826-3825</t>
  </si>
  <si>
    <t>91 Old Gate Road</t>
  </si>
  <si>
    <t>97211</t>
  </si>
  <si>
    <t>Karlan Karby</t>
  </si>
  <si>
    <t>kkarby7t@sbwire.com</t>
  </si>
  <si>
    <t>+1 (303) 516-4935</t>
  </si>
  <si>
    <t>4 Linden Park</t>
  </si>
  <si>
    <t>Boulder</t>
  </si>
  <si>
    <t>80305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</si>
  <si>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</si>
  <si>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</si>
  <si>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</si>
  <si>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</si>
  <si>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</si>
  <si>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</si>
  <si>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</si>
  <si>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</si>
  <si>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</si>
  <si>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</si>
  <si>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</si>
  <si>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</si>
  <si>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</si>
  <si>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</si>
  <si>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40298</t>
  </si>
  <si>
    <t>Lyndsey Megany</t>
  </si>
  <si>
    <t>+1 (716) 790-4379</t>
  </si>
  <si>
    <t>7536 Homewood Place</t>
  </si>
  <si>
    <t>14276</t>
  </si>
  <si>
    <t>Byram Mergue</t>
  </si>
  <si>
    <t>bmergue7y@umn.edu</t>
  </si>
  <si>
    <t>801 Sloan Plaza</t>
  </si>
  <si>
    <t>Canton</t>
  </si>
  <si>
    <t>44710</t>
  </si>
  <si>
    <t>Kerr Patise</t>
  </si>
  <si>
    <t>kpatise7z@jigsy.com</t>
  </si>
  <si>
    <t>+1 (617) 552-8968</t>
  </si>
  <si>
    <t>2469 Hayes Lane</t>
  </si>
  <si>
    <t>2114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</si>
  <si>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</si>
  <si>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</si>
  <si>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</si>
  <si>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</si>
  <si>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</si>
  <si>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</si>
  <si>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</si>
  <si>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</si>
  <si>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24515</t>
  </si>
  <si>
    <t>Domeniga Duke</t>
  </si>
  <si>
    <t>dduke82@vkontakte.ru</t>
  </si>
  <si>
    <t>+1 (626) 268-7265</t>
  </si>
  <si>
    <t>472 Mosinee Crossing</t>
  </si>
  <si>
    <t>90071</t>
  </si>
  <si>
    <t>Violante Skouling</t>
  </si>
  <si>
    <t>9366 Bunting Center</t>
  </si>
  <si>
    <t>Isidore Hussey</t>
  </si>
  <si>
    <t>ihussey84@mapy.cz</t>
  </si>
  <si>
    <t>641 Birchwood Place</t>
  </si>
  <si>
    <t>35236</t>
  </si>
  <si>
    <t>Cassie Pinkerton</t>
  </si>
  <si>
    <t>cpinkerton85@upenn.edu</t>
  </si>
  <si>
    <t>+1 (202) 727-7464</t>
  </si>
  <si>
    <t>5205 Graceland Point</t>
  </si>
  <si>
    <t>22309</t>
  </si>
  <si>
    <t>Micki Fero</t>
  </si>
  <si>
    <t>+1 (203) 722-1559</t>
  </si>
  <si>
    <t>9 Burrows Way</t>
  </si>
  <si>
    <t>Danbury</t>
  </si>
  <si>
    <t>6816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</si>
  <si>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</si>
  <si>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</si>
  <si>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</si>
  <si>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</si>
  <si>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</si>
  <si>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</si>
  <si>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34108</t>
  </si>
  <si>
    <t>Eddi Sedgebeer</t>
  </si>
  <si>
    <t>esedgebeer89@oaic.gov.au</t>
  </si>
  <si>
    <t>+1 (305) 898-4252</t>
  </si>
  <si>
    <t>9715 Shopko Hill</t>
  </si>
  <si>
    <t>Miami Beach</t>
  </si>
  <si>
    <t>33141</t>
  </si>
  <si>
    <t>Ken Lestrange</t>
  </si>
  <si>
    <t>klestrange8a@lulu.com</t>
  </si>
  <si>
    <t>+1 (404) 479-6402</t>
  </si>
  <si>
    <t>1961 Sage Way</t>
  </si>
  <si>
    <t>30358</t>
  </si>
  <si>
    <t>Lacee Tanti</t>
  </si>
  <si>
    <t>ltanti8b@techcrunch.com</t>
  </si>
  <si>
    <t>+1 (361) 383-8015</t>
  </si>
  <si>
    <t>29668 Bashford Trail</t>
  </si>
  <si>
    <t>Corpus Christi</t>
  </si>
  <si>
    <t>78405</t>
  </si>
  <si>
    <t>Arel De Lasci</t>
  </si>
  <si>
    <t>ade8c@1und1.de</t>
  </si>
  <si>
    <t>+1 (808) 868-6669</t>
  </si>
  <si>
    <t>80254 Cherokee Alley</t>
  </si>
  <si>
    <t>96835</t>
  </si>
  <si>
    <t>Trescha Jedrachowicz</t>
  </si>
  <si>
    <t>tjedrachowicz8d@acquirethisname.com</t>
  </si>
  <si>
    <t>+1 (512) 635-4547</t>
  </si>
  <si>
    <t>4019 Hagan Plaza</t>
  </si>
  <si>
    <t>78737</t>
  </si>
  <si>
    <t>Perkin Stonner</t>
  </si>
  <si>
    <t>pstonner8e@moonfruit.com</t>
  </si>
  <si>
    <t>+1 (410) 158-5285</t>
  </si>
  <si>
    <t>09771 Rigney Center</t>
  </si>
  <si>
    <t>Baltimore</t>
  </si>
  <si>
    <t>21290</t>
  </si>
  <si>
    <t>Darrin Tingly</t>
  </si>
  <si>
    <t>dtingly8f@goo.ne.jp</t>
  </si>
  <si>
    <t>6094 Dawn Junction</t>
  </si>
  <si>
    <t>Lexington</t>
  </si>
  <si>
    <t>40596</t>
  </si>
  <si>
    <t>32177-42200-TP</t>
  </si>
  <si>
    <t>Rhodie Whife</t>
  </si>
  <si>
    <t>rwhife8g@360.cn</t>
  </si>
  <si>
    <t>2241 Kim Trail</t>
  </si>
  <si>
    <t>Joliet</t>
  </si>
  <si>
    <t>60435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</si>
  <si>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</si>
  <si>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</si>
  <si>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</si>
  <si>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</si>
  <si>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</si>
  <si>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</si>
  <si>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</si>
  <si>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</si>
  <si>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</si>
  <si>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</si>
  <si>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</si>
  <si>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68505</t>
  </si>
  <si>
    <t>Ermin Beeble</t>
  </si>
  <si>
    <t>ebeeble8j@soundcloud.com</t>
  </si>
  <si>
    <t>+1 (513) 141-9892</t>
  </si>
  <si>
    <t>14777 Leroy Avenue</t>
  </si>
  <si>
    <t>45254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</si>
  <si>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</si>
  <si>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</si>
  <si>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</si>
  <si>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</si>
  <si>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</si>
  <si>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</si>
  <si>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</si>
  <si>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</si>
  <si>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6127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</si>
  <si>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</si>
  <si>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</si>
  <si>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</si>
  <si>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</si>
  <si>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</si>
  <si>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</si>
  <si>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</si>
  <si>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</si>
  <si>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28299</t>
  </si>
  <si>
    <t>Natka Leethem</t>
  </si>
  <si>
    <t>nleethem8o@mac.com</t>
  </si>
  <si>
    <t>+1 (318) 839-1492</t>
  </si>
  <si>
    <t>12 Stone Corner Avenue</t>
  </si>
  <si>
    <t>71307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</si>
  <si>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</si>
  <si>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</si>
  <si>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</si>
  <si>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</si>
  <si>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</si>
  <si>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</si>
  <si>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</si>
  <si>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</si>
  <si>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</si>
  <si>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</si>
  <si>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89115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</si>
  <si>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</si>
  <si>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</si>
  <si>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</si>
  <si>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</si>
  <si>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</si>
  <si>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</si>
  <si>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</si>
  <si>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</si>
  <si>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</si>
  <si>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</si>
  <si>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</si>
  <si>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</si>
  <si>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</si>
  <si>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44315</t>
  </si>
  <si>
    <t>Tess Bennison</t>
  </si>
  <si>
    <t>tbennison8u@google.cn</t>
  </si>
  <si>
    <t>+1 (561) 413-7904</t>
  </si>
  <si>
    <t>00225 Fieldstone Center</t>
  </si>
  <si>
    <t>West Palm Beach</t>
  </si>
  <si>
    <t>33405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</si>
  <si>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</si>
  <si>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</si>
  <si>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</si>
  <si>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</si>
  <si>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</si>
  <si>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</si>
  <si>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</si>
  <si>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</si>
  <si>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</si>
  <si>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52245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</si>
  <si>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</si>
  <si>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</si>
  <si>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</si>
  <si>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</si>
  <si>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</si>
  <si>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</si>
  <si>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</si>
  <si>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</si>
  <si>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</si>
  <si>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</si>
  <si>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</si>
  <si>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</si>
  <si>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</si>
  <si>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</si>
  <si>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</si>
  <si>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37924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</si>
  <si>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</si>
  <si>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</si>
  <si>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</si>
  <si>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</si>
  <si>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</si>
  <si>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</si>
  <si>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</si>
  <si>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94132</t>
  </si>
  <si>
    <t>Flynn Antony</t>
  </si>
  <si>
    <t>+1 (205) 680-5859</t>
  </si>
  <si>
    <t>5678 Doe Crossing Junction</t>
  </si>
  <si>
    <t>35244</t>
  </si>
  <si>
    <t>Baudoin Alldridge</t>
  </si>
  <si>
    <t>balldridge93@yandex.ru</t>
  </si>
  <si>
    <t>+1 (646) 561-0082</t>
  </si>
  <si>
    <t>14 Oriole Hill</t>
  </si>
  <si>
    <t>11215</t>
  </si>
  <si>
    <t>Homer Dulany</t>
  </si>
  <si>
    <t>+1 (915) 761-6081</t>
  </si>
  <si>
    <t>1988 Autumn Leaf Crossing</t>
  </si>
  <si>
    <t>79934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</si>
  <si>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</si>
  <si>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</si>
  <si>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</si>
  <si>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</si>
  <si>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</si>
  <si>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</si>
  <si>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</si>
  <si>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</si>
  <si>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20220</t>
  </si>
  <si>
    <t>Corine Drewett</t>
  </si>
  <si>
    <t>cdrewett97@wikipedia.org</t>
  </si>
  <si>
    <t>+1 (561) 651-3098</t>
  </si>
  <si>
    <t>1881 Elgar Parkway</t>
  </si>
  <si>
    <t>Boynton Beach</t>
  </si>
  <si>
    <t>33436</t>
  </si>
  <si>
    <t>Quinn Parsons</t>
  </si>
  <si>
    <t>qparsons98@blogtalkradio.com</t>
  </si>
  <si>
    <t>+1 (323) 848-5169</t>
  </si>
  <si>
    <t>47 Farwell Park</t>
  </si>
  <si>
    <t>90094</t>
  </si>
  <si>
    <t>Vivyan Ceely</t>
  </si>
  <si>
    <t>vceely99@auda.org.au</t>
  </si>
  <si>
    <t>+1 (410) 876-8486</t>
  </si>
  <si>
    <t>080 Stoughton Hill</t>
  </si>
  <si>
    <t>21275</t>
  </si>
  <si>
    <t>Elonore Goodings</t>
  </si>
  <si>
    <t>7 Grim Point</t>
  </si>
  <si>
    <t>84125</t>
  </si>
  <si>
    <t>Clement Vasiliev</t>
  </si>
  <si>
    <t>cvasiliev9b@discuz.net</t>
  </si>
  <si>
    <t>+1 (214) 507-8264</t>
  </si>
  <si>
    <t>49 Eliot Alley</t>
  </si>
  <si>
    <t>75049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</si>
  <si>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</si>
  <si>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</si>
  <si>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</si>
  <si>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</si>
  <si>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</si>
  <si>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</si>
  <si>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</si>
  <si>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</si>
  <si>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</si>
  <si>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</si>
  <si>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43240</t>
  </si>
  <si>
    <t>Wyatan Fetherston</t>
  </si>
  <si>
    <t>wfetherston9e@constantcontact.com</t>
  </si>
  <si>
    <t>+1 (212) 724-3420</t>
  </si>
  <si>
    <t>74 Morning Avenue</t>
  </si>
  <si>
    <t>10184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</si>
  <si>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</si>
  <si>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</si>
  <si>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</si>
  <si>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</si>
  <si>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</si>
  <si>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</si>
  <si>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</si>
  <si>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</si>
  <si>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</si>
  <si>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</si>
  <si>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</si>
  <si>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</si>
  <si>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</si>
  <si>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46295</t>
  </si>
  <si>
    <t>40507-83899-MR</t>
  </si>
  <si>
    <t>Christy Franseco</t>
  </si>
  <si>
    <t>cfranseco9i@phoca.cz</t>
  </si>
  <si>
    <t>59947 Nobel Park</t>
  </si>
  <si>
    <t>Jacksonville</t>
  </si>
  <si>
    <t>32209</t>
  </si>
  <si>
    <t>Noam Climance</t>
  </si>
  <si>
    <t>nclimance9j@europa.eu</t>
  </si>
  <si>
    <t>34 Orin Crossing</t>
  </si>
  <si>
    <t>Seattle</t>
  </si>
  <si>
    <t>98148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</si>
  <si>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</si>
  <si>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</si>
  <si>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</si>
  <si>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</si>
  <si>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</si>
  <si>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</si>
  <si>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</si>
  <si>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</si>
  <si>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</si>
  <si>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36109</t>
  </si>
  <si>
    <t>Rebeka Worg</t>
  </si>
  <si>
    <t>rworg9m@arstechnica.com</t>
  </si>
  <si>
    <t>+1 (214) 985-2470</t>
  </si>
  <si>
    <t>8753 Texas Court</t>
  </si>
  <si>
    <t>75372</t>
  </si>
  <si>
    <t>Lewes Danes</t>
  </si>
  <si>
    <t>ldanes9n@umn.edu</t>
  </si>
  <si>
    <t>+1 (785) 398-5129</t>
  </si>
  <si>
    <t>37 Graedel Court</t>
  </si>
  <si>
    <t>Topeka</t>
  </si>
  <si>
    <t>66622</t>
  </si>
  <si>
    <t>Shelli Keynd</t>
  </si>
  <si>
    <t>skeynd9o@narod.ru</t>
  </si>
  <si>
    <t>+1 (903) 299-3053</t>
  </si>
  <si>
    <t>9 Iowa Court</t>
  </si>
  <si>
    <t>Tyler</t>
  </si>
  <si>
    <t>75799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</si>
  <si>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</si>
  <si>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</si>
  <si>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</si>
  <si>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</si>
  <si>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</si>
  <si>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</si>
  <si>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</si>
  <si>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</si>
  <si>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</si>
  <si>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71137</t>
  </si>
  <si>
    <t>Ethel Ryles</t>
  </si>
  <si>
    <t>eryles9r@fastcompany.com</t>
  </si>
  <si>
    <t>+1 (208) 760-1705</t>
  </si>
  <si>
    <t>8 Schurz Place</t>
  </si>
  <si>
    <t>Boise</t>
  </si>
  <si>
    <t>83722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</si>
  <si>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</si>
  <si>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</si>
  <si>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</si>
  <si>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</si>
  <si>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</si>
  <si>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</si>
  <si>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</si>
  <si>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</si>
  <si>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36177</t>
  </si>
  <si>
    <t>Jodee Caldicott</t>
  </si>
  <si>
    <t>jcaldicott9u@usda.gov</t>
  </si>
  <si>
    <t>2690 Oak Way</t>
  </si>
  <si>
    <t>Fort Pierce</t>
  </si>
  <si>
    <t>34981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</si>
  <si>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</si>
  <si>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</si>
  <si>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</si>
  <si>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</si>
  <si>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</si>
  <si>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</si>
  <si>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</si>
  <si>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</si>
  <si>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94237</t>
  </si>
  <si>
    <t>Enriqueta Ixor</t>
  </si>
  <si>
    <t>+1 (512) 200-9234</t>
  </si>
  <si>
    <t>068 Meadow Ridge Lane</t>
  </si>
  <si>
    <t>Round Rock</t>
  </si>
  <si>
    <t>78682</t>
  </si>
  <si>
    <t>Tomasina Cotmore</t>
  </si>
  <si>
    <t>tcotmore9y@amazonaws.com</t>
  </si>
  <si>
    <t>+1 (571) 250-3012</t>
  </si>
  <si>
    <t>2146 Helena Court</t>
  </si>
  <si>
    <t>Reston</t>
  </si>
  <si>
    <t>22096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</si>
  <si>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</si>
  <si>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</si>
  <si>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</si>
  <si>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</si>
  <si>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</si>
  <si>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</si>
  <si>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</si>
  <si>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</si>
  <si>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</si>
  <si>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</si>
  <si>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29220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</si>
  <si>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</si>
  <si>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</si>
  <si>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</si>
  <si>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</si>
  <si>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</si>
  <si>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</si>
  <si>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</si>
  <si>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</si>
  <si>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</si>
  <si>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85025</t>
  </si>
  <si>
    <t>Kaja Loxton</t>
  </si>
  <si>
    <t>kloxtona3@opensource.org</t>
  </si>
  <si>
    <t>8477 East Trail</t>
  </si>
  <si>
    <t>Miami</t>
  </si>
  <si>
    <t>33233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</si>
  <si>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</si>
  <si>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</si>
  <si>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</si>
  <si>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</si>
  <si>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</si>
  <si>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</si>
  <si>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</si>
  <si>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</si>
  <si>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92825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</si>
  <si>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</si>
  <si>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</si>
  <si>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</si>
  <si>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</si>
  <si>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</si>
  <si>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</si>
  <si>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</si>
  <si>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</si>
  <si>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</si>
  <si>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10305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</si>
  <si>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</si>
  <si>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</si>
  <si>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</si>
  <si>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</si>
  <si>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</si>
  <si>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</si>
  <si>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84105</t>
  </si>
  <si>
    <t>Cortney Gibbonson</t>
  </si>
  <si>
    <t>cgibbonsonab@accuweather.com</t>
  </si>
  <si>
    <t>+1 (206) 848-3585</t>
  </si>
  <si>
    <t>861 David Crossing</t>
  </si>
  <si>
    <t>98109</t>
  </si>
  <si>
    <t>Terri Farra</t>
  </si>
  <si>
    <t>tfarraac@behance.net</t>
  </si>
  <si>
    <t>+1 (432) 648-9589</t>
  </si>
  <si>
    <t>06448 Burrows Terrace</t>
  </si>
  <si>
    <t>Odessa</t>
  </si>
  <si>
    <t>79764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</si>
  <si>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</si>
  <si>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</si>
  <si>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</si>
  <si>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</si>
  <si>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</si>
  <si>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</si>
  <si>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</si>
  <si>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</si>
  <si>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</si>
  <si>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</si>
  <si>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75037</t>
  </si>
  <si>
    <t>Waylin Hollingdale</t>
  </si>
  <si>
    <t>whollingdaleaf@about.me</t>
  </si>
  <si>
    <t>+1 (937) 354-2653</t>
  </si>
  <si>
    <t>3 Heath Trail</t>
  </si>
  <si>
    <t>45426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</si>
  <si>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</si>
  <si>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</si>
  <si>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</si>
  <si>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</si>
  <si>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</si>
  <si>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</si>
  <si>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</si>
  <si>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</si>
  <si>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</si>
  <si>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</si>
  <si>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</si>
  <si>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</si>
  <si>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</si>
  <si>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</si>
  <si>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</si>
  <si>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</si>
  <si>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</si>
  <si>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</si>
  <si>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</si>
  <si>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</si>
  <si>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</si>
  <si>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</si>
  <si>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</si>
  <si>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62756</t>
  </si>
  <si>
    <t>Pren Bess</t>
  </si>
  <si>
    <t>pbessal@qq.com</t>
  </si>
  <si>
    <t>+1 (949) 121-4600</t>
  </si>
  <si>
    <t>36559 Sommers Parkway</t>
  </si>
  <si>
    <t>90010</t>
  </si>
  <si>
    <t>Elka Windress</t>
  </si>
  <si>
    <t>ewindressam@marketwatch.com</t>
  </si>
  <si>
    <t>+1 (443) 619-7953</t>
  </si>
  <si>
    <t>78 Anderson Alley</t>
  </si>
  <si>
    <t>21239</t>
  </si>
  <si>
    <t>Marty Kidstoun</t>
  </si>
  <si>
    <t>+1 (717) 990-3931</t>
  </si>
  <si>
    <t>4 Sundown Circle</t>
  </si>
  <si>
    <t>Harrisburg</t>
  </si>
  <si>
    <t>17126</t>
  </si>
  <si>
    <t>Nickey Dimbleby</t>
  </si>
  <si>
    <t>+1 (469) 579-2051</t>
  </si>
  <si>
    <t>525 Warner Hill</t>
  </si>
  <si>
    <t>75216</t>
  </si>
  <si>
    <t>Virgil Baumadier</t>
  </si>
  <si>
    <t>vbaumadierap@google.cn</t>
  </si>
  <si>
    <t>+1 (816) 987-4857</t>
  </si>
  <si>
    <t>89508 Atwood Way</t>
  </si>
  <si>
    <t>64125</t>
  </si>
  <si>
    <t>Lenore Messenbird</t>
  </si>
  <si>
    <t>+1 (217) 713-5108</t>
  </si>
  <si>
    <t>7881 Dahle Center</t>
  </si>
  <si>
    <t>62723</t>
  </si>
  <si>
    <t>Shirleen Welds</t>
  </si>
  <si>
    <t>sweldsar@wired.com</t>
  </si>
  <si>
    <t>+1 (203) 568-7058</t>
  </si>
  <si>
    <t>002 Summer Ridge Terrace</t>
  </si>
  <si>
    <t>New Haven</t>
  </si>
  <si>
    <t>6510</t>
  </si>
  <si>
    <t>Maisie Sarvar</t>
  </si>
  <si>
    <t>msarvaras@artisteer.com</t>
  </si>
  <si>
    <t>+1 (404) 401-6865</t>
  </si>
  <si>
    <t>83 Saint Paul Drive</t>
  </si>
  <si>
    <t>Lawrenceville</t>
  </si>
  <si>
    <t>30045</t>
  </si>
  <si>
    <t>Andrej Havick</t>
  </si>
  <si>
    <t>ahavickat@nsw.gov.au</t>
  </si>
  <si>
    <t>+1 (828) 769-0743</t>
  </si>
  <si>
    <t>720 Pennsylvania Pass</t>
  </si>
  <si>
    <t>Asheville</t>
  </si>
  <si>
    <t>28805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</si>
  <si>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</si>
  <si>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</si>
  <si>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</si>
  <si>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</si>
  <si>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</si>
  <si>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</si>
  <si>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</si>
  <si>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</si>
  <si>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</si>
  <si>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</si>
  <si>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</si>
  <si>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</si>
  <si>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</si>
  <si>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</si>
  <si>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</si>
  <si>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</si>
  <si>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21747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</si>
  <si>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</si>
  <si>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</si>
  <si>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</si>
  <si>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</si>
  <si>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</si>
  <si>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</si>
  <si>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</si>
  <si>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20420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</si>
  <si>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</si>
  <si>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</si>
  <si>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</si>
  <si>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</si>
  <si>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</si>
  <si>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</si>
  <si>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</si>
  <si>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</si>
  <si>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14609</t>
  </si>
  <si>
    <t>Gran Sibray</t>
  </si>
  <si>
    <t>gsibrayb2@wsj.com</t>
  </si>
  <si>
    <t>+1 (360) 389-5295</t>
  </si>
  <si>
    <t>5018 Iowa Pass</t>
  </si>
  <si>
    <t>98664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</si>
  <si>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</si>
  <si>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</si>
  <si>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</si>
  <si>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</si>
  <si>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</si>
  <si>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</si>
  <si>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</si>
  <si>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</si>
  <si>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</si>
  <si>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</si>
  <si>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20057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</si>
  <si>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</si>
  <si>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</si>
  <si>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</si>
  <si>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</si>
  <si>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</si>
  <si>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</si>
  <si>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</si>
  <si>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</si>
  <si>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25336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</si>
  <si>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</si>
  <si>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</si>
  <si>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</si>
  <si>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</si>
  <si>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</si>
  <si>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</si>
  <si>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</si>
  <si>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</si>
  <si>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</si>
  <si>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</si>
  <si>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</si>
  <si>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</si>
  <si>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</si>
  <si>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</si>
  <si>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</si>
  <si>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95973</t>
  </si>
  <si>
    <t>Auguste Rizon</t>
  </si>
  <si>
    <t>arizonba@xing.com</t>
  </si>
  <si>
    <t>+1 (501) 732-3644</t>
  </si>
  <si>
    <t>19 Merrick Pass</t>
  </si>
  <si>
    <t>72215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</si>
  <si>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</si>
  <si>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</si>
  <si>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</si>
  <si>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</si>
  <si>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</si>
  <si>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</si>
  <si>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</si>
  <si>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</si>
  <si>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</si>
  <si>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</si>
  <si>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8922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</si>
  <si>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</si>
  <si>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</si>
  <si>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</si>
  <si>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</si>
  <si>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</si>
  <si>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</si>
  <si>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</si>
  <si>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</si>
  <si>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</si>
  <si>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</si>
  <si>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</si>
  <si>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</si>
  <si>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70505</t>
  </si>
  <si>
    <t>Freeland Missenden</t>
  </si>
  <si>
    <t>+1 (619) 481-1493</t>
  </si>
  <si>
    <t>1 Randy Place</t>
  </si>
  <si>
    <t>San Diego</t>
  </si>
  <si>
    <t>92191</t>
  </si>
  <si>
    <t>Waylan Springall</t>
  </si>
  <si>
    <t>wspringallbh@jugem.jp</t>
  </si>
  <si>
    <t>+1 (626) 495-9253</t>
  </si>
  <si>
    <t>99 Schurz Pass</t>
  </si>
  <si>
    <t>Alhambra</t>
  </si>
  <si>
    <t>91841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</si>
  <si>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</si>
  <si>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</si>
  <si>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</si>
  <si>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</si>
  <si>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</si>
  <si>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</si>
  <si>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70593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</si>
  <si>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</si>
  <si>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</si>
  <si>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</si>
  <si>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</si>
  <si>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</si>
  <si>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</si>
  <si>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85072</t>
  </si>
  <si>
    <t>Broderick McGilvra</t>
  </si>
  <si>
    <t>bmcgilvrabm@so-net.ne.jp</t>
  </si>
  <si>
    <t>880 Mockingbird Plaza</t>
  </si>
  <si>
    <t>94263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</si>
  <si>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</si>
  <si>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</si>
  <si>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</si>
  <si>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</si>
  <si>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</si>
  <si>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</si>
  <si>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</si>
  <si>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</si>
  <si>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</si>
  <si>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</si>
  <si>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</si>
  <si>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</si>
  <si>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</si>
  <si>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</si>
  <si>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70174</t>
  </si>
  <si>
    <t>Nevins Glowacz</t>
  </si>
  <si>
    <t>+1 (608) 617-1365</t>
  </si>
  <si>
    <t>8103 Maywood Center</t>
  </si>
  <si>
    <t>Madison</t>
  </si>
  <si>
    <t>53726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</si>
  <si>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</si>
  <si>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</si>
  <si>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</si>
  <si>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</si>
  <si>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</si>
  <si>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</si>
  <si>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</si>
  <si>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</si>
  <si>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</si>
  <si>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</si>
  <si>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</si>
  <si>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</si>
  <si>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</si>
  <si>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</si>
  <si>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</si>
  <si>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</si>
  <si>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</si>
  <si>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</si>
  <si>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</si>
  <si>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</si>
  <si>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94110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</si>
  <si>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</si>
  <si>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</si>
  <si>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</si>
  <si>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</si>
  <si>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</si>
  <si>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</si>
  <si>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</si>
  <si>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</si>
  <si>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</si>
  <si>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</si>
  <si>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23324</t>
  </si>
  <si>
    <t>Melosa Kippen</t>
  </si>
  <si>
    <t>mkippenby@dion.ne.jp</t>
  </si>
  <si>
    <t>+1 (601) 262-2557</t>
  </si>
  <si>
    <t>87 Brentwood Hill</t>
  </si>
  <si>
    <t>Jackson</t>
  </si>
  <si>
    <t>39236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</si>
  <si>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</si>
  <si>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</si>
  <si>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</si>
  <si>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</si>
  <si>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</si>
  <si>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</si>
  <si>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</si>
  <si>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</si>
  <si>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</si>
  <si>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53277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</si>
  <si>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</si>
  <si>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</si>
  <si>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</si>
  <si>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</si>
  <si>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</si>
  <si>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</si>
  <si>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</si>
  <si>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2298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</si>
  <si>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</si>
  <si>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</si>
  <si>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</si>
  <si>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</si>
  <si>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</si>
  <si>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</si>
  <si>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</si>
  <si>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</si>
  <si>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</si>
  <si>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</si>
  <si>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</si>
  <si>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77095</t>
  </si>
  <si>
    <t>48314-32864-VI</t>
  </si>
  <si>
    <t>Brandy Lottrington</t>
  </si>
  <si>
    <t>blottringtonc6@redcross.org</t>
  </si>
  <si>
    <t>+1 (405) 720-9470</t>
  </si>
  <si>
    <t>6 Ilene Hill</t>
  </si>
  <si>
    <t>73190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</si>
  <si>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</si>
  <si>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</si>
  <si>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</si>
  <si>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</si>
  <si>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</si>
  <si>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</si>
  <si>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</si>
  <si>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</si>
  <si>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</si>
  <si>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</si>
  <si>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</si>
  <si>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</si>
  <si>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</si>
  <si>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</si>
  <si>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</si>
  <si>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</si>
  <si>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</si>
  <si>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18018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</si>
  <si>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</si>
  <si>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</si>
  <si>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</si>
  <si>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</si>
  <si>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</si>
  <si>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</si>
  <si>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</si>
  <si>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</si>
  <si>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</si>
  <si>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</si>
  <si>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</si>
  <si>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</si>
  <si>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</si>
  <si>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</si>
  <si>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</si>
  <si>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</si>
  <si>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</si>
  <si>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</si>
  <si>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</si>
  <si>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</si>
  <si>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</si>
  <si>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</si>
  <si>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</si>
  <si>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</si>
  <si>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</si>
  <si>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</si>
  <si>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</si>
  <si>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</si>
  <si>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</si>
  <si>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</si>
  <si>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</si>
  <si>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</si>
  <si>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</si>
  <si>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43610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</si>
  <si>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</si>
  <si>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</si>
  <si>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</si>
  <si>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</si>
  <si>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</si>
  <si>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</si>
  <si>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</si>
  <si>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</si>
  <si>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</si>
  <si>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</si>
  <si>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</si>
  <si>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</si>
  <si>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</si>
  <si>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</si>
  <si>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</si>
  <si>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</si>
  <si>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</si>
  <si>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</si>
  <si>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</si>
  <si>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</si>
  <si>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</si>
  <si>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</si>
  <si>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</si>
  <si>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</si>
  <si>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</si>
  <si>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</si>
  <si>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</si>
  <si>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</si>
  <si>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</si>
  <si>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</si>
  <si>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</si>
  <si>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</si>
  <si>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</si>
  <si>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</si>
  <si>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</si>
  <si>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</si>
  <si>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</si>
  <si>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</si>
  <si>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</si>
  <si>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</si>
  <si>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85754</t>
  </si>
  <si>
    <t>Alvis Elwin</t>
  </si>
  <si>
    <t>aelwincr@privacy.gov.au</t>
  </si>
  <si>
    <t>+1 (612) 244-0885</t>
  </si>
  <si>
    <t>26 Everett Hill</t>
  </si>
  <si>
    <t>55480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</si>
  <si>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</si>
  <si>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</si>
  <si>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</si>
  <si>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</si>
  <si>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</si>
  <si>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</si>
  <si>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</si>
  <si>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</si>
  <si>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</si>
  <si>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</si>
  <si>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</si>
  <si>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</si>
  <si>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</si>
  <si>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</si>
  <si>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</si>
  <si>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</si>
  <si>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</si>
  <si>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</si>
  <si>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</si>
  <si>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</si>
  <si>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</si>
  <si>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</si>
  <si>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</si>
  <si>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</si>
  <si>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</si>
  <si>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</si>
  <si>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</si>
  <si>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</si>
  <si>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</si>
  <si>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</si>
  <si>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37939</t>
  </si>
  <si>
    <t>Dagny Kornel</t>
  </si>
  <si>
    <t>dkornelcy@cyberchimps.com</t>
  </si>
  <si>
    <t>+1 (989) 565-9120</t>
  </si>
  <si>
    <t>60360 Killdeer Alley</t>
  </si>
  <si>
    <t>Saginaw</t>
  </si>
  <si>
    <t>48604</t>
  </si>
  <si>
    <t>Rhona Lequeux</t>
  </si>
  <si>
    <t>rlequeuxcz@newyorker.com</t>
  </si>
  <si>
    <t>+1 (904) 161-6088</t>
  </si>
  <si>
    <t>093 Mayfield Place</t>
  </si>
  <si>
    <t>Saint Augustine</t>
  </si>
  <si>
    <t>32092</t>
  </si>
  <si>
    <t>Julius Mccaull</t>
  </si>
  <si>
    <t>jmccaulld0@parallels.com</t>
  </si>
  <si>
    <t>89 Gulseth Circle</t>
  </si>
  <si>
    <t>San Rafael</t>
  </si>
  <si>
    <t>94913</t>
  </si>
  <si>
    <t>27064-10803-SB</t>
  </si>
  <si>
    <t>Jolyn Dymoke</t>
  </si>
  <si>
    <t>jdymoked1@mapquest.com</t>
  </si>
  <si>
    <t>+1 (408) 775-2801</t>
  </si>
  <si>
    <t>2 Aberg Lane</t>
  </si>
  <si>
    <t>95113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</si>
  <si>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</si>
  <si>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</si>
  <si>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</si>
  <si>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</si>
  <si>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</si>
  <si>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</si>
  <si>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</si>
  <si>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</si>
  <si>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</si>
  <si>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</si>
  <si>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</si>
  <si>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</si>
  <si>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</si>
  <si>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</si>
  <si>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</si>
  <si>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</si>
  <si>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</si>
  <si>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</si>
  <si>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</si>
  <si>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</si>
  <si>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</si>
  <si>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</si>
  <si>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</si>
  <si>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34745</t>
  </si>
  <si>
    <t>Gardy Dimitriou</t>
  </si>
  <si>
    <t>gdimitrioud8@chronoengine.com</t>
  </si>
  <si>
    <t>+1 (585) 303-7337</t>
  </si>
  <si>
    <t>0 Gale Pass</t>
  </si>
  <si>
    <t>14683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</si>
  <si>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</si>
  <si>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</si>
  <si>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</si>
  <si>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</si>
  <si>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</si>
  <si>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</si>
  <si>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</si>
  <si>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</si>
  <si>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</si>
  <si>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11388</t>
  </si>
  <si>
    <t>21565-13068-SH</t>
  </si>
  <si>
    <t>Tatiana Thorn</t>
  </si>
  <si>
    <t>+1 (571) 867-8277</t>
  </si>
  <si>
    <t>30943 High Crossing Point</t>
  </si>
  <si>
    <t>Sterling</t>
  </si>
  <si>
    <t>20167</t>
  </si>
  <si>
    <t>04776-34127-MX</t>
  </si>
  <si>
    <t>Wendeline McInerney</t>
  </si>
  <si>
    <t>wmcinerneydc@wordpress.com</t>
  </si>
  <si>
    <t>+1 (804) 658-7521</t>
  </si>
  <si>
    <t>92 Swallow Street</t>
  </si>
  <si>
    <t>23203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</si>
  <si>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</si>
  <si>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</si>
  <si>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</si>
  <si>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</si>
  <si>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</si>
  <si>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</si>
  <si>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</si>
  <si>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</si>
  <si>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</si>
  <si>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</si>
  <si>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</si>
  <si>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</si>
  <si>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84115</t>
  </si>
  <si>
    <t>Keefer Cake</t>
  </si>
  <si>
    <t>kcakedg@huffingtonpost.com</t>
  </si>
  <si>
    <t>1 Crowley Crossing</t>
  </si>
  <si>
    <t>95108</t>
  </si>
  <si>
    <t>Morna Hansed</t>
  </si>
  <si>
    <t>mhanseddh@instagram.com</t>
  </si>
  <si>
    <t>+353 (997) 520-7802</t>
  </si>
  <si>
    <t>1 Dwight Point</t>
  </si>
  <si>
    <t>Tr? Mh?r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</si>
  <si>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</si>
  <si>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</si>
  <si>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</si>
  <si>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</si>
  <si>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</si>
  <si>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</si>
  <si>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</si>
  <si>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</si>
  <si>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</si>
  <si>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</si>
  <si>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</si>
  <si>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</si>
  <si>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</si>
  <si>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</si>
  <si>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</si>
  <si>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</si>
  <si>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</si>
  <si>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</si>
  <si>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</si>
  <si>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79945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</si>
  <si>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</si>
  <si>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</si>
  <si>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</si>
  <si>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</si>
  <si>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</si>
  <si>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</si>
  <si>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</si>
  <si>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</si>
  <si>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</si>
  <si>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</si>
  <si>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</si>
  <si>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53234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</si>
  <si>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</si>
  <si>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</si>
  <si>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</si>
  <si>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</si>
  <si>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</si>
  <si>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</si>
  <si>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</si>
  <si>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</si>
  <si>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70836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</si>
  <si>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</si>
  <si>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</si>
  <si>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</si>
  <si>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</si>
  <si>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</si>
  <si>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</si>
  <si>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</si>
  <si>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</si>
  <si>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</si>
  <si>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</si>
  <si>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</si>
  <si>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</si>
  <si>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</si>
  <si>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</si>
  <si>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</si>
  <si>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</si>
  <si>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</si>
  <si>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</si>
  <si>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</si>
  <si>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</si>
  <si>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</si>
  <si>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</si>
  <si>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</si>
  <si>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49518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</si>
  <si>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</si>
  <si>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</si>
  <si>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</si>
  <si>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</si>
  <si>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</si>
  <si>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</si>
  <si>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</si>
  <si>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</si>
  <si>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</si>
  <si>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66160</t>
  </si>
  <si>
    <t>29738-86305-ZU</t>
  </si>
  <si>
    <t>Berte Gaddes</t>
  </si>
  <si>
    <t>+1 (607) 684-3969</t>
  </si>
  <si>
    <t>904 Killdeer Place</t>
  </si>
  <si>
    <t>Elmira</t>
  </si>
  <si>
    <t>14905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</si>
  <si>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</si>
  <si>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</si>
  <si>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</si>
  <si>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</si>
  <si>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</si>
  <si>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</si>
  <si>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</si>
  <si>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</si>
  <si>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</si>
  <si>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</si>
  <si>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27264</t>
  </si>
  <si>
    <t>Diane-marie Wincer</t>
  </si>
  <si>
    <t>dwincere2@marriott.com</t>
  </si>
  <si>
    <t>+1 (915) 676-6367</t>
  </si>
  <si>
    <t>04 Stuart Way</t>
  </si>
  <si>
    <t>88546</t>
  </si>
  <si>
    <t>Perry Lyfield</t>
  </si>
  <si>
    <t>plyfielde3@baidu.com</t>
  </si>
  <si>
    <t>+1 (216) 614-9325</t>
  </si>
  <si>
    <t>1263 Thackeray Parkway</t>
  </si>
  <si>
    <t>Cleveland</t>
  </si>
  <si>
    <t>44185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</si>
  <si>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</si>
  <si>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</si>
  <si>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</si>
  <si>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</si>
  <si>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</si>
  <si>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</si>
  <si>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</si>
  <si>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</si>
  <si>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</si>
  <si>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</si>
  <si>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</si>
  <si>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</si>
  <si>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</si>
  <si>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</si>
  <si>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</si>
  <si>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</si>
  <si>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</si>
  <si>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</si>
  <si>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</si>
  <si>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</si>
  <si>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</si>
  <si>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</si>
  <si>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</si>
  <si>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</si>
  <si>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</si>
  <si>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56372</t>
  </si>
  <si>
    <t>Nataniel Helkin</t>
  </si>
  <si>
    <t>nhelkine9@example.com</t>
  </si>
  <si>
    <t>9 Loftsgordon Pass</t>
  </si>
  <si>
    <t>19191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</si>
  <si>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</si>
  <si>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</si>
  <si>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</si>
  <si>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</si>
  <si>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</si>
  <si>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</si>
  <si>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</si>
  <si>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</si>
  <si>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</si>
  <si>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</si>
  <si>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</si>
  <si>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</si>
  <si>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12305</t>
  </si>
  <si>
    <t>Channa Belamy</t>
  </si>
  <si>
    <t>+1 (863) 303-5561</t>
  </si>
  <si>
    <t>14 American Ash Parkway</t>
  </si>
  <si>
    <t>Lakeland</t>
  </si>
  <si>
    <t>33805</t>
  </si>
  <si>
    <t>Karl Imorts</t>
  </si>
  <si>
    <t>kimortsee@alexa.com</t>
  </si>
  <si>
    <t>+1 (321) 156-1160</t>
  </si>
  <si>
    <t>250 Elmside Junction</t>
  </si>
  <si>
    <t>Melbourne</t>
  </si>
  <si>
    <t>32941</t>
  </si>
  <si>
    <t>44086-16292-EU</t>
  </si>
  <si>
    <t>Philippine Starte</t>
  </si>
  <si>
    <t>pstarteef@accuweather.com</t>
  </si>
  <si>
    <t>+1 (713) 329-2578</t>
  </si>
  <si>
    <t>2904 Monterey Plaza</t>
  </si>
  <si>
    <t>77075</t>
  </si>
  <si>
    <t>Mag Armistead</t>
  </si>
  <si>
    <t>marmisteadeg@blogtalkradio.com</t>
  </si>
  <si>
    <t>+1 (504) 611-3400</t>
  </si>
  <si>
    <t>805 Kenwood Plaza</t>
  </si>
  <si>
    <t>70179</t>
  </si>
  <si>
    <t>15451-65859-BG</t>
  </si>
  <si>
    <t>Janela Lemerle</t>
  </si>
  <si>
    <t>jlemerleeh@ustream.tv</t>
  </si>
  <si>
    <t>+1 (405) 469-7785</t>
  </si>
  <si>
    <t>1 Myrtle Hill</t>
  </si>
  <si>
    <t>73142</t>
  </si>
  <si>
    <t>Vasili Upstone</t>
  </si>
  <si>
    <t>vupstoneei@google.pl</t>
  </si>
  <si>
    <t>+1 (785) 366-9983</t>
  </si>
  <si>
    <t>7 Dunning Trail</t>
  </si>
  <si>
    <t>66617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</si>
  <si>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</si>
  <si>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</si>
  <si>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</si>
  <si>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</si>
  <si>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</si>
  <si>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</si>
  <si>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</si>
  <si>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</si>
  <si>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</si>
  <si>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</si>
  <si>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</si>
  <si>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</si>
  <si>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8104</t>
  </si>
  <si>
    <t>Webb Speechly</t>
  </si>
  <si>
    <t>wspeechlyem@amazon.com</t>
  </si>
  <si>
    <t>+1 (206) 440-5750</t>
  </si>
  <si>
    <t>5 Helena Center</t>
  </si>
  <si>
    <t>98185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</si>
  <si>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</si>
  <si>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</si>
  <si>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</si>
  <si>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</si>
  <si>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</si>
  <si>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</si>
  <si>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</si>
  <si>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</si>
  <si>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</si>
  <si>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76711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</si>
  <si>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</si>
  <si>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</si>
  <si>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</si>
  <si>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</si>
  <si>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</si>
  <si>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</si>
  <si>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</si>
  <si>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</si>
  <si>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</si>
  <si>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</si>
  <si>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</si>
  <si>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</si>
  <si>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</si>
  <si>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</si>
  <si>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</si>
  <si>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</si>
  <si>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</si>
  <si>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33884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</si>
  <si>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</si>
  <si>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</si>
  <si>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</si>
  <si>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</si>
  <si>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</si>
  <si>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</si>
  <si>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</si>
  <si>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</si>
  <si>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</si>
  <si>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</si>
  <si>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</si>
  <si>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</si>
  <si>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</si>
  <si>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</si>
  <si>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</si>
  <si>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</si>
  <si>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</si>
  <si>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</si>
  <si>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47747</t>
  </si>
  <si>
    <t>Amii Gallyon</t>
  </si>
  <si>
    <t>agallyoney@engadget.com</t>
  </si>
  <si>
    <t>229 Spohn Center</t>
  </si>
  <si>
    <t>Naperville</t>
  </si>
  <si>
    <t>60567</t>
  </si>
  <si>
    <t>Birgit Domange</t>
  </si>
  <si>
    <t>bdomangeez@yahoo.co.jp</t>
  </si>
  <si>
    <t>5 Sherman Drive</t>
  </si>
  <si>
    <t>29424</t>
  </si>
  <si>
    <t>Killian Osler</t>
  </si>
  <si>
    <t>koslerf0@gmpg.org</t>
  </si>
  <si>
    <t>+1 (517) 647-5356</t>
  </si>
  <si>
    <t>81 Stuart Street</t>
  </si>
  <si>
    <t>48930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</si>
  <si>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</si>
  <si>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</si>
  <si>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</si>
  <si>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</si>
  <si>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</si>
  <si>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</si>
  <si>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</si>
  <si>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</si>
  <si>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71115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</si>
  <si>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</si>
  <si>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</si>
  <si>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</si>
  <si>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</si>
  <si>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</si>
  <si>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</si>
  <si>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</si>
  <si>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</si>
  <si>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19104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</si>
  <si>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</si>
  <si>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</si>
  <si>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</si>
  <si>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</si>
  <si>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</si>
  <si>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</si>
  <si>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</si>
  <si>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</si>
  <si>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</si>
  <si>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</si>
  <si>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</si>
  <si>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</si>
  <si>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</si>
  <si>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21229</t>
  </si>
  <si>
    <t>Bette-ann Munden</t>
  </si>
  <si>
    <t>bmundenf8@elpais.com</t>
  </si>
  <si>
    <t>+1 (405) 290-3207</t>
  </si>
  <si>
    <t>465 Oxford Street</t>
  </si>
  <si>
    <t>73119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</si>
  <si>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</si>
  <si>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</si>
  <si>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</si>
  <si>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</si>
  <si>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</si>
  <si>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</si>
  <si>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</si>
  <si>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</si>
  <si>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7112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</si>
  <si>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</si>
  <si>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</si>
  <si>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</si>
  <si>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</si>
  <si>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</si>
  <si>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</si>
  <si>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</si>
  <si>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</si>
  <si>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</si>
  <si>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</si>
  <si>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</si>
  <si>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</si>
  <si>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</si>
  <si>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</si>
  <si>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</si>
  <si>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</si>
  <si>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</si>
  <si>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</si>
  <si>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</si>
  <si>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</si>
  <si>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</si>
  <si>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</si>
  <si>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</si>
  <si>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</si>
  <si>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71161</t>
  </si>
  <si>
    <t>30256-29772-KK</t>
  </si>
  <si>
    <t>Leslie Laughton</t>
  </si>
  <si>
    <t>+1 (321) 828-8078</t>
  </si>
  <si>
    <t>79 Acker Point</t>
  </si>
  <si>
    <t>Orlando</t>
  </si>
  <si>
    <t>32835</t>
  </si>
  <si>
    <t>Kenton Wetherick</t>
  </si>
  <si>
    <t>+1 (859) 628-7241</t>
  </si>
  <si>
    <t>6976 Knutson Lane</t>
  </si>
  <si>
    <t>40515</t>
  </si>
  <si>
    <t>Reamonn Aynold</t>
  </si>
  <si>
    <t>raynoldfj@ustream.tv</t>
  </si>
  <si>
    <t>+1 (414) 429-0919</t>
  </si>
  <si>
    <t>0380 Orin Road</t>
  </si>
  <si>
    <t>53263</t>
  </si>
  <si>
    <t>Hatty Dovydenas</t>
  </si>
  <si>
    <t>+1 (281) 416-9557</t>
  </si>
  <si>
    <t>227 Huxley Hill</t>
  </si>
  <si>
    <t>Amarillo</t>
  </si>
  <si>
    <t>79176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</si>
  <si>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</si>
  <si>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</si>
  <si>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</si>
  <si>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</si>
  <si>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</si>
  <si>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</si>
  <si>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</si>
  <si>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</si>
  <si>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</si>
  <si>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</si>
  <si>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</si>
  <si>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</si>
  <si>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</si>
  <si>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</si>
  <si>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</si>
  <si>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</si>
  <si>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30323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</si>
  <si>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</si>
  <si>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</si>
  <si>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</si>
  <si>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</si>
  <si>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</si>
  <si>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</si>
  <si>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</si>
  <si>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</si>
  <si>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66225</t>
  </si>
  <si>
    <t>Audra Kelston</t>
  </si>
  <si>
    <t>akelstonfq@sakura.ne.jp</t>
  </si>
  <si>
    <t>+1 (954) 981-8804</t>
  </si>
  <si>
    <t>9522 Oak Valley Way</t>
  </si>
  <si>
    <t>33330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</si>
  <si>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</si>
  <si>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</si>
  <si>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</si>
  <si>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</si>
  <si>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</si>
  <si>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</si>
  <si>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</si>
  <si>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78715</t>
  </si>
  <si>
    <t>66005-20240-MI</t>
  </si>
  <si>
    <t>Dilly Marrison</t>
  </si>
  <si>
    <t>dmarrisonft@geocities.jp</t>
  </si>
  <si>
    <t>+1 (216) 996-5932</t>
  </si>
  <si>
    <t>23 Hallows Plaza</t>
  </si>
  <si>
    <t>44105</t>
  </si>
  <si>
    <t>Donalt Sangwin</t>
  </si>
  <si>
    <t>dsangwinfu@weebly.com</t>
  </si>
  <si>
    <t>+1 (301) 879-4079</t>
  </si>
  <si>
    <t>47 Granby Junction</t>
  </si>
  <si>
    <t>Hyattsville</t>
  </si>
  <si>
    <t>20784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</si>
  <si>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</si>
  <si>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</si>
  <si>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</si>
  <si>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</si>
  <si>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</si>
  <si>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</si>
  <si>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</si>
  <si>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</si>
  <si>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91103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</si>
  <si>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</si>
  <si>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</si>
  <si>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</si>
  <si>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</si>
  <si>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</si>
  <si>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</si>
  <si>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</si>
  <si>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</si>
  <si>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</si>
  <si>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</si>
  <si>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</si>
  <si>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90035</t>
  </si>
  <si>
    <t>Phyllys Ormerod</t>
  </si>
  <si>
    <t>pormerodg0@redcross.org</t>
  </si>
  <si>
    <t>+1 (919) 491-2772</t>
  </si>
  <si>
    <t>04 Arrowood Court</t>
  </si>
  <si>
    <t>Durham</t>
  </si>
  <si>
    <t>27705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</si>
  <si>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</si>
  <si>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</si>
  <si>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</si>
  <si>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</si>
  <si>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</si>
  <si>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</si>
  <si>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</si>
  <si>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</si>
  <si>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</si>
  <si>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</si>
  <si>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</si>
  <si>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</si>
  <si>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</si>
  <si>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</si>
  <si>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</si>
  <si>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</si>
  <si>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</si>
  <si>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</si>
  <si>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</si>
  <si>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</si>
  <si>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</si>
  <si>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</si>
  <si>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</si>
  <si>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</si>
  <si>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</si>
  <si>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</si>
  <si>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</si>
  <si>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23237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</si>
  <si>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</si>
  <si>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</si>
  <si>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</si>
  <si>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</si>
  <si>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</si>
  <si>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</si>
  <si>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</si>
  <si>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</si>
  <si>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89706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</si>
  <si>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</si>
  <si>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</si>
  <si>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</si>
  <si>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</si>
  <si>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</si>
  <si>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</si>
  <si>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</si>
  <si>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</si>
  <si>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</si>
  <si>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</si>
  <si>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</si>
  <si>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35895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</si>
  <si>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</si>
  <si>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</si>
  <si>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</si>
  <si>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</si>
  <si>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</si>
  <si>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</si>
  <si>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</si>
  <si>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</si>
  <si>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30033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</si>
  <si>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</si>
  <si>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</si>
  <si>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</si>
  <si>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</si>
  <si>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</si>
  <si>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</si>
  <si>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</si>
  <si>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</si>
  <si>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92648</t>
  </si>
  <si>
    <t>Kylie Mowat</t>
  </si>
  <si>
    <t>+1 (206) 275-3973</t>
  </si>
  <si>
    <t>06512 Shopko Court</t>
  </si>
  <si>
    <t>53285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</si>
  <si>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</si>
  <si>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</si>
  <si>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</si>
  <si>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</si>
  <si>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</si>
  <si>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</si>
  <si>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</si>
  <si>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</si>
  <si>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</si>
  <si>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</si>
  <si>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</si>
  <si>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</si>
  <si>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</si>
  <si>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</si>
  <si>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</si>
  <si>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43268</t>
  </si>
  <si>
    <t>Bo Kindley</t>
  </si>
  <si>
    <t>bkindleygl@wikimedia.org</t>
  </si>
  <si>
    <t>+1 (650) 799-2315</t>
  </si>
  <si>
    <t>2 Village Plaza</t>
  </si>
  <si>
    <t>91186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</si>
  <si>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</si>
  <si>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</si>
  <si>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</si>
  <si>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</si>
  <si>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</si>
  <si>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</si>
  <si>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</si>
  <si>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</si>
  <si>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</si>
  <si>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</si>
  <si>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</si>
  <si>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19141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</si>
  <si>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</si>
  <si>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</si>
  <si>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</si>
  <si>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</si>
  <si>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</si>
  <si>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</si>
  <si>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</si>
  <si>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</si>
  <si>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</si>
  <si>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</si>
  <si>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</si>
  <si>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80945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</si>
  <si>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</si>
  <si>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</si>
  <si>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</si>
  <si>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</si>
  <si>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</si>
  <si>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</si>
  <si>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</si>
  <si>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</si>
  <si>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15274</t>
  </si>
  <si>
    <t>73171-33001-FC</t>
  </si>
  <si>
    <t>Brendin Peattie</t>
  </si>
  <si>
    <t>bpeattiegu@imgur.com</t>
  </si>
  <si>
    <t>+1 (954) 385-1889</t>
  </si>
  <si>
    <t>4135 Burrows Court</t>
  </si>
  <si>
    <t>33411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</si>
  <si>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</si>
  <si>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</si>
  <si>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</si>
  <si>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</si>
  <si>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</si>
  <si>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</si>
  <si>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</si>
  <si>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</si>
  <si>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</si>
  <si>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</si>
  <si>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</si>
  <si>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</si>
  <si>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</si>
  <si>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</si>
  <si>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</si>
  <si>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</si>
  <si>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</si>
  <si>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</si>
  <si>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71105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</si>
  <si>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</si>
  <si>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</si>
  <si>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</si>
  <si>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</si>
  <si>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</si>
  <si>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</si>
  <si>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94207</t>
  </si>
  <si>
    <t>62762-19458-UY</t>
  </si>
  <si>
    <t>Vita Pummery</t>
  </si>
  <si>
    <t>+1 (615) 549-8774</t>
  </si>
  <si>
    <t>999 Sachtjen Avenue</t>
  </si>
  <si>
    <t>37240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</si>
  <si>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</si>
  <si>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</si>
  <si>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</si>
  <si>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</si>
  <si>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</si>
  <si>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</si>
  <si>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</si>
  <si>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</si>
  <si>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</si>
  <si>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</si>
  <si>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</si>
  <si>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</si>
  <si>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</si>
  <si>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</si>
  <si>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74184</t>
  </si>
  <si>
    <t>Innis Renhard</t>
  </si>
  <si>
    <t>irenhardh6@i2i.jp</t>
  </si>
  <si>
    <t>+1 (646) 225-6560</t>
  </si>
  <si>
    <t>73184 Fieldstone Junction</t>
  </si>
  <si>
    <t>10045</t>
  </si>
  <si>
    <t>Winne Roche</t>
  </si>
  <si>
    <t>wrocheh7@xinhuanet.com</t>
  </si>
  <si>
    <t>+1 (317) 439-5584</t>
  </si>
  <si>
    <t>378 Scofield Place</t>
  </si>
  <si>
    <t>Seminole</t>
  </si>
  <si>
    <t>34642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</si>
  <si>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</si>
  <si>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</si>
  <si>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</si>
  <si>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</si>
  <si>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</si>
  <si>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</si>
  <si>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</si>
  <si>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</si>
  <si>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</si>
  <si>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</si>
  <si>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</si>
  <si>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</si>
  <si>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</si>
  <si>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</si>
  <si>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</si>
  <si>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</si>
  <si>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</si>
  <si>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</si>
  <si>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</si>
  <si>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</si>
  <si>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</si>
  <si>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</si>
  <si>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</si>
  <si>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</si>
  <si>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</si>
  <si>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</si>
  <si>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</si>
  <si>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</si>
  <si>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</si>
  <si>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</si>
  <si>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</si>
  <si>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</si>
  <si>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</si>
  <si>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</si>
  <si>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</si>
  <si>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</si>
  <si>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</si>
  <si>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</si>
  <si>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</si>
  <si>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</si>
  <si>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</si>
  <si>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</si>
  <si>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</si>
  <si>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</si>
  <si>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</si>
  <si>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</si>
  <si>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</si>
  <si>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</si>
  <si>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</si>
  <si>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</si>
  <si>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</si>
  <si>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</si>
  <si>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</si>
  <si>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</si>
  <si>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</si>
  <si>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</si>
  <si>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90005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</si>
  <si>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</si>
  <si>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</si>
  <si>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</si>
  <si>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</si>
  <si>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</si>
  <si>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</si>
  <si>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</si>
  <si>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</si>
  <si>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76205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</si>
  <si>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</si>
  <si>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</si>
  <si>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</si>
  <si>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</si>
  <si>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</si>
  <si>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</si>
  <si>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</si>
  <si>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</si>
  <si>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72209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</si>
  <si>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</si>
  <si>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</si>
  <si>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</si>
  <si>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</si>
  <si>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</si>
  <si>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</si>
  <si>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</si>
  <si>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</si>
  <si>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</si>
  <si>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</si>
  <si>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</si>
  <si>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</si>
  <si>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16534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</si>
  <si>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</si>
  <si>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</si>
  <si>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</si>
  <si>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</si>
  <si>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</si>
  <si>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</si>
  <si>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</si>
  <si>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</si>
  <si>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15255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</si>
  <si>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</si>
  <si>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</si>
  <si>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</si>
  <si>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</si>
  <si>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</si>
  <si>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</si>
  <si>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</si>
  <si>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</si>
  <si>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</si>
  <si>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75260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</si>
  <si>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</si>
  <si>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</si>
  <si>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</si>
  <si>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</si>
  <si>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</si>
  <si>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</si>
  <si>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</si>
  <si>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</si>
  <si>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76905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</si>
  <si>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</si>
  <si>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</si>
  <si>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</si>
  <si>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</si>
  <si>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</si>
  <si>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</si>
  <si>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</si>
  <si>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</si>
  <si>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</si>
  <si>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</si>
  <si>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</si>
  <si>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</si>
  <si>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</si>
  <si>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</si>
  <si>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</si>
  <si>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</si>
  <si>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</si>
  <si>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</si>
  <si>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</si>
  <si>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</si>
  <si>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</si>
  <si>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</si>
  <si>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</si>
  <si>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</si>
  <si>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92883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</si>
  <si>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</si>
  <si>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</si>
  <si>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</si>
  <si>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</si>
  <si>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</si>
  <si>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</si>
  <si>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</si>
  <si>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</si>
  <si>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</si>
  <si>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</si>
  <si>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</si>
  <si>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</si>
  <si>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</si>
  <si>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</si>
  <si>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</si>
  <si>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20088</t>
  </si>
  <si>
    <t>Maxim McParland</t>
  </si>
  <si>
    <t>mmcparlandi7@w3.org</t>
  </si>
  <si>
    <t>17 Valley Edge Terrace</t>
  </si>
  <si>
    <t>Cedar Rapids</t>
  </si>
  <si>
    <t>52405</t>
  </si>
  <si>
    <t>Sylas Jennaroy</t>
  </si>
  <si>
    <t>sjennaroyi8@purevolume.com</t>
  </si>
  <si>
    <t>22 South Court</t>
  </si>
  <si>
    <t>80045</t>
  </si>
  <si>
    <t>Wren Place</t>
  </si>
  <si>
    <t>wplacei9@wsj.com</t>
  </si>
  <si>
    <t>+1 (408) 106-8863</t>
  </si>
  <si>
    <t>9 Artisan Avenue</t>
  </si>
  <si>
    <t>Sunnyvale</t>
  </si>
  <si>
    <t>94089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</si>
  <si>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</si>
  <si>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</si>
  <si>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</si>
  <si>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</si>
  <si>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</si>
  <si>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</si>
  <si>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</si>
  <si>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</si>
  <si>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</si>
  <si>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</si>
  <si>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</si>
  <si>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</si>
  <si>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</si>
  <si>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</si>
  <si>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</si>
  <si>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</si>
  <si>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</si>
  <si>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</si>
  <si>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</si>
  <si>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</si>
  <si>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37131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</si>
  <si>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</si>
  <si>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</si>
  <si>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</si>
  <si>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</si>
  <si>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</si>
  <si>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</si>
  <si>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</si>
  <si>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</si>
  <si>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</si>
  <si>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</si>
  <si>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</si>
  <si>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</si>
  <si>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39204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</si>
  <si>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</si>
  <si>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</si>
  <si>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</si>
  <si>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</si>
  <si>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</si>
  <si>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</si>
  <si>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</si>
  <si>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</si>
  <si>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</si>
  <si>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</si>
  <si>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</si>
  <si>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</si>
  <si>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</si>
  <si>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27717</t>
  </si>
  <si>
    <t>Ferdie Tourry</t>
  </si>
  <si>
    <t>ftourryil@google.de</t>
  </si>
  <si>
    <t>+1 (843) 243-1686</t>
  </si>
  <si>
    <t>9422 Forest Dale Circle</t>
  </si>
  <si>
    <t>Florence</t>
  </si>
  <si>
    <t>29505</t>
  </si>
  <si>
    <t>Cecil Weatherall</t>
  </si>
  <si>
    <t>cweatherallim@toplist.cz</t>
  </si>
  <si>
    <t>+1 (315) 335-0182</t>
  </si>
  <si>
    <t>218 5th Plaza</t>
  </si>
  <si>
    <t>Syracuse</t>
  </si>
  <si>
    <t>13205</t>
  </si>
  <si>
    <t>Gale Heindrick</t>
  </si>
  <si>
    <t>gheindrickin@usda.gov</t>
  </si>
  <si>
    <t>+1 (229) 111-7292</t>
  </si>
  <si>
    <t>37 Schiller Place</t>
  </si>
  <si>
    <t>30245</t>
  </si>
  <si>
    <t>Layne Imason</t>
  </si>
  <si>
    <t>limasonio@discuz.net</t>
  </si>
  <si>
    <t>9 Village Green Parkway</t>
  </si>
  <si>
    <t>77070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</si>
  <si>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</si>
  <si>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</si>
  <si>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</si>
  <si>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</si>
  <si>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</si>
  <si>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</si>
  <si>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</si>
  <si>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</si>
  <si>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</si>
  <si>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34282</t>
  </si>
  <si>
    <t>Terri Lyford</t>
  </si>
  <si>
    <t>+1 (610) 942-2790</t>
  </si>
  <si>
    <t>00 Buell Avenue</t>
  </si>
  <si>
    <t>Allentown</t>
  </si>
  <si>
    <t>18105</t>
  </si>
  <si>
    <t>Gabey Cogan</t>
  </si>
  <si>
    <t>+1 (757) 101-9459</t>
  </si>
  <si>
    <t>05001 Continental Crossing</t>
  </si>
  <si>
    <t>Hampton</t>
  </si>
  <si>
    <t>23663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</si>
  <si>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</si>
  <si>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</si>
  <si>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</si>
  <si>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</si>
  <si>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</si>
  <si>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</si>
  <si>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</si>
  <si>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</si>
  <si>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</si>
  <si>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67260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</si>
  <si>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</si>
  <si>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</si>
  <si>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</si>
  <si>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</si>
  <si>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</si>
  <si>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</si>
  <si>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</si>
  <si>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</si>
  <si>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</si>
  <si>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</si>
  <si>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</si>
  <si>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</si>
  <si>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</si>
  <si>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</si>
  <si>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</si>
  <si>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</si>
  <si>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</si>
  <si>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</si>
  <si>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</si>
  <si>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77299</t>
  </si>
  <si>
    <t>Becca Ableson</t>
  </si>
  <si>
    <t>+1 (971) 254-5295</t>
  </si>
  <si>
    <t>69493 Hanson Place</t>
  </si>
  <si>
    <t>97255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</si>
  <si>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</si>
  <si>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</si>
  <si>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</si>
  <si>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</si>
  <si>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</si>
  <si>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</si>
  <si>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</si>
  <si>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</si>
  <si>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</si>
  <si>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</si>
  <si>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</si>
  <si>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</si>
  <si>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</si>
  <si>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</si>
  <si>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</si>
  <si>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</si>
  <si>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</si>
  <si>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</si>
  <si>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</si>
  <si>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</si>
  <si>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</si>
  <si>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</si>
  <si>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</si>
  <si>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43605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</si>
  <si>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</si>
  <si>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</si>
  <si>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</si>
  <si>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</si>
  <si>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</si>
  <si>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</si>
  <si>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</si>
  <si>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</si>
  <si>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</si>
  <si>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45999</t>
  </si>
  <si>
    <t>Elden Andriessen</t>
  </si>
  <si>
    <t>eandriessenj9@europa.eu</t>
  </si>
  <si>
    <t>+1 (314) 307-5250</t>
  </si>
  <si>
    <t>64390 Sommers Road</t>
  </si>
  <si>
    <t>63121</t>
  </si>
  <si>
    <t>Roxie Deaconson</t>
  </si>
  <si>
    <t>rdeaconsonja@archive.org</t>
  </si>
  <si>
    <t>+1 (914) 524-1161</t>
  </si>
  <si>
    <t>70166 Marcy Center</t>
  </si>
  <si>
    <t>Yonkers</t>
  </si>
  <si>
    <t>10705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</si>
  <si>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</si>
  <si>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</si>
  <si>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</si>
  <si>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</si>
  <si>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</si>
  <si>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</si>
  <si>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</si>
  <si>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</si>
  <si>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32230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</si>
  <si>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</si>
  <si>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</si>
  <si>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</si>
  <si>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</si>
  <si>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</si>
  <si>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</si>
  <si>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</si>
  <si>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</si>
  <si>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</si>
  <si>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</si>
  <si>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</si>
  <si>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</si>
  <si>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33196</t>
  </si>
  <si>
    <t>Barrett Gudde</t>
  </si>
  <si>
    <t>bguddejg@dailymotion.com</t>
  </si>
  <si>
    <t>1 Buhler Trail</t>
  </si>
  <si>
    <t>94121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</si>
  <si>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</si>
  <si>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</si>
  <si>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</si>
  <si>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</si>
  <si>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</si>
  <si>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</si>
  <si>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</si>
  <si>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</si>
  <si>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</si>
  <si>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</si>
  <si>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</si>
  <si>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</si>
  <si>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</si>
  <si>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10125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</si>
  <si>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</si>
  <si>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</si>
  <si>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</si>
  <si>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</si>
  <si>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</si>
  <si>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</si>
  <si>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</si>
  <si>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</si>
  <si>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</si>
  <si>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93305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</si>
  <si>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</si>
  <si>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</si>
  <si>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</si>
  <si>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</si>
  <si>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</si>
  <si>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</si>
  <si>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</si>
  <si>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</si>
  <si>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63169</t>
  </si>
  <si>
    <t>Lyell Murch</t>
  </si>
  <si>
    <t>+1 (260) 280-7251</t>
  </si>
  <si>
    <t>18 Darwin Park</t>
  </si>
  <si>
    <t>46896</t>
  </si>
  <si>
    <t>Stearne Count</t>
  </si>
  <si>
    <t>scountjq@nba.com</t>
  </si>
  <si>
    <t>+1 (952) 721-7276</t>
  </si>
  <si>
    <t>31 Holy Cross Lane</t>
  </si>
  <si>
    <t>Young America</t>
  </si>
  <si>
    <t>55564</t>
  </si>
  <si>
    <t>Selia Ragles</t>
  </si>
  <si>
    <t>sraglesjr@blogtalkradio.com</t>
  </si>
  <si>
    <t>+1 (479) 494-1369</t>
  </si>
  <si>
    <t>214 Dwight Hill</t>
  </si>
  <si>
    <t>Fort Smith</t>
  </si>
  <si>
    <t>72905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</si>
  <si>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</si>
  <si>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</si>
  <si>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</si>
  <si>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</si>
  <si>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</si>
  <si>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</si>
  <si>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95210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</si>
  <si>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</si>
  <si>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</si>
  <si>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</si>
  <si>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</si>
  <si>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</si>
  <si>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</si>
  <si>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</si>
  <si>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</si>
  <si>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</si>
  <si>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</si>
  <si>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</si>
  <si>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</si>
  <si>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</si>
  <si>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</si>
  <si>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</si>
  <si>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</si>
  <si>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</si>
  <si>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</si>
  <si>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</si>
  <si>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</si>
  <si>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</si>
  <si>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</si>
  <si>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</si>
  <si>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</si>
  <si>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</si>
  <si>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</si>
  <si>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</si>
  <si>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</si>
  <si>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</si>
  <si>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48912</t>
  </si>
  <si>
    <t>Niels Leake</t>
  </si>
  <si>
    <t>nleakek1@cmu.edu</t>
  </si>
  <si>
    <t>+1 (786) 470-1233</t>
  </si>
  <si>
    <t>1138 Vermont Alley</t>
  </si>
  <si>
    <t>34615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</si>
  <si>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</si>
  <si>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</si>
  <si>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</si>
  <si>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</si>
  <si>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</si>
  <si>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</si>
  <si>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</si>
  <si>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93773</t>
  </si>
  <si>
    <t>Nico Hubert</t>
  </si>
  <si>
    <t>+1 (646) 228-3492</t>
  </si>
  <si>
    <t>027 Village Avenue</t>
  </si>
  <si>
    <t>10155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</si>
  <si>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</si>
  <si>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</si>
  <si>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</si>
  <si>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</si>
  <si>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</si>
  <si>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</si>
  <si>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</si>
  <si>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</si>
  <si>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90831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</si>
  <si>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</si>
  <si>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</si>
  <si>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</si>
  <si>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</si>
  <si>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</si>
  <si>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</si>
  <si>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</si>
  <si>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</si>
  <si>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</si>
  <si>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</si>
  <si>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89510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</si>
  <si>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</si>
  <si>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</si>
  <si>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</si>
  <si>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</si>
  <si>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</si>
  <si>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</si>
  <si>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</si>
  <si>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</si>
  <si>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89155</t>
  </si>
  <si>
    <t>Leta Clarricoates</t>
  </si>
  <si>
    <t>+1 (302) 620-1205</t>
  </si>
  <si>
    <t>12504 Westport Hill</t>
  </si>
  <si>
    <t>Wilmington</t>
  </si>
  <si>
    <t>19805</t>
  </si>
  <si>
    <t>Jacquelyn Maha</t>
  </si>
  <si>
    <t>jmahakc@cyberchimps.com</t>
  </si>
  <si>
    <t>+1 (702) 238-8287</t>
  </si>
  <si>
    <t>604 Hintze Place</t>
  </si>
  <si>
    <t>89550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</si>
  <si>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</si>
  <si>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</si>
  <si>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</si>
  <si>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</si>
  <si>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</si>
  <si>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</si>
  <si>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</si>
  <si>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</si>
  <si>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92645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</si>
  <si>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</si>
  <si>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</si>
  <si>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</si>
  <si>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</si>
  <si>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</si>
  <si>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</si>
  <si>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</si>
  <si>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</si>
  <si>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</si>
  <si>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</si>
  <si>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</si>
  <si>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45228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</si>
  <si>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</si>
  <si>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</si>
  <si>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</si>
  <si>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</si>
  <si>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</si>
  <si>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</si>
  <si>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</si>
  <si>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</si>
  <si>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</si>
  <si>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</si>
  <si>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</si>
  <si>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</si>
  <si>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</si>
  <si>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</si>
  <si>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</si>
  <si>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</si>
  <si>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</si>
  <si>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</si>
  <si>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</si>
  <si>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</si>
  <si>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38188</t>
  </si>
  <si>
    <t>Tersina Castagne</t>
  </si>
  <si>
    <t>tcastagnekn@wikia.com</t>
  </si>
  <si>
    <t>+1 (407) 154-6967</t>
  </si>
  <si>
    <t>403 Mifflin Pass</t>
  </si>
  <si>
    <t>32868</t>
  </si>
  <si>
    <t>Samuele Klaaassen</t>
  </si>
  <si>
    <t>+1 (313) 436-2249</t>
  </si>
  <si>
    <t>52 2nd Road</t>
  </si>
  <si>
    <t>48232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</si>
  <si>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</si>
  <si>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</si>
  <si>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</si>
  <si>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</si>
  <si>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</si>
  <si>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</si>
  <si>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</si>
  <si>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</si>
  <si>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</si>
  <si>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</si>
  <si>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</si>
  <si>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</si>
  <si>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</si>
  <si>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</si>
  <si>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</si>
  <si>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</si>
  <si>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</si>
  <si>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</si>
  <si>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</si>
  <si>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</si>
  <si>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</si>
  <si>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</si>
  <si>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</si>
  <si>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</si>
  <si>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</si>
  <si>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</si>
  <si>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</si>
  <si>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</si>
  <si>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</si>
  <si>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</si>
  <si>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</si>
  <si>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</si>
  <si>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</si>
  <si>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</si>
  <si>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</si>
  <si>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</si>
  <si>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</si>
  <si>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76198</t>
  </si>
  <si>
    <t>Simone Capon</t>
  </si>
  <si>
    <t>scaponkx@craigslist.org</t>
  </si>
  <si>
    <t>+1 (602) 619-0168</t>
  </si>
  <si>
    <t>0616 Utah Parkway</t>
  </si>
  <si>
    <t>85053</t>
  </si>
  <si>
    <t>91950-91273-JT</t>
  </si>
  <si>
    <t>Philomena Traite</t>
  </si>
  <si>
    <t>ptraiteky@huffingtonpost.com</t>
  </si>
  <si>
    <t>75 Saint Paul Junction</t>
  </si>
  <si>
    <t>20470</t>
  </si>
  <si>
    <t>Foster Constance</t>
  </si>
  <si>
    <t>fconstancekz@ifeng.com</t>
  </si>
  <si>
    <t>+1 (214) 388-6754</t>
  </si>
  <si>
    <t>2236 Mitchell Trail</t>
  </si>
  <si>
    <t>75287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</si>
  <si>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</si>
  <si>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</si>
  <si>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</si>
  <si>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</si>
  <si>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</si>
  <si>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</si>
  <si>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</si>
  <si>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</si>
  <si>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</si>
  <si>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59112</t>
  </si>
  <si>
    <t>Lorelei Nardoni</t>
  </si>
  <si>
    <t>lnardonil2@hao123.com</t>
  </si>
  <si>
    <t>77724 Roxbury Road</t>
  </si>
  <si>
    <t>63126</t>
  </si>
  <si>
    <t>Dallas Yarham</t>
  </si>
  <si>
    <t>dyarhaml3@moonfruit.com</t>
  </si>
  <si>
    <t>+1 (816) 213-5248</t>
  </si>
  <si>
    <t>689 8th Hill</t>
  </si>
  <si>
    <t>Independence</t>
  </si>
  <si>
    <t>64054</t>
  </si>
  <si>
    <t>Arlana Ferrea</t>
  </si>
  <si>
    <t>aferreal4@wikia.com</t>
  </si>
  <si>
    <t>5299 Springs Park</t>
  </si>
  <si>
    <t>27404</t>
  </si>
  <si>
    <t>Chuck Kendrick</t>
  </si>
  <si>
    <t>ckendrickl5@webnode.com</t>
  </si>
  <si>
    <t>74028 Hansons Crossing</t>
  </si>
  <si>
    <t>Monroe</t>
  </si>
  <si>
    <t>71213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</si>
  <si>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</si>
  <si>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</si>
  <si>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</si>
  <si>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</si>
  <si>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</si>
  <si>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</si>
  <si>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</si>
  <si>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76129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</si>
  <si>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</si>
  <si>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</si>
  <si>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</si>
  <si>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</si>
  <si>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</si>
  <si>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</si>
  <si>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</si>
  <si>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</si>
  <si>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</si>
  <si>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</si>
  <si>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</si>
  <si>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</si>
  <si>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</si>
  <si>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</si>
  <si>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</si>
  <si>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</si>
  <si>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</si>
  <si>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</si>
  <si>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</si>
  <si>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</si>
  <si>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</si>
  <si>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</si>
  <si>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36104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</si>
  <si>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</si>
  <si>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</si>
  <si>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</si>
  <si>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</si>
  <si>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</si>
  <si>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</si>
  <si>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</si>
  <si>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22156</t>
  </si>
  <si>
    <t>Suzanna Bollam</t>
  </si>
  <si>
    <t>sbollamlf@list-manage.com</t>
  </si>
  <si>
    <t>+1 (303) 746-0415</t>
  </si>
  <si>
    <t>5 Buhler Center</t>
  </si>
  <si>
    <t>Littleton</t>
  </si>
  <si>
    <t>80126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</si>
  <si>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</si>
  <si>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</si>
  <si>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</si>
  <si>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</si>
  <si>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</si>
  <si>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</si>
  <si>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</si>
  <si>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</si>
  <si>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</si>
  <si>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</si>
  <si>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</si>
  <si>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</si>
  <si>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</si>
  <si>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</si>
  <si>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</si>
  <si>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</si>
  <si>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</si>
  <si>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</si>
  <si>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</si>
  <si>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</si>
  <si>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</si>
  <si>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</si>
  <si>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</si>
  <si>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</si>
  <si>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</si>
  <si>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</si>
  <si>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49510</t>
  </si>
  <si>
    <t>Ugo Southerden</t>
  </si>
  <si>
    <t>usoutherdenln@hao123.com</t>
  </si>
  <si>
    <t>+1 (786) 490-0037</t>
  </si>
  <si>
    <t>63 Holmberg Avenue</t>
  </si>
  <si>
    <t>34620</t>
  </si>
  <si>
    <t>Verne Dunkerley</t>
  </si>
  <si>
    <t>+1 (763) 806-0186</t>
  </si>
  <si>
    <t>5770 Crest Line Place</t>
  </si>
  <si>
    <t>55441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</si>
  <si>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</si>
  <si>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</si>
  <si>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</si>
  <si>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</si>
  <si>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</si>
  <si>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</si>
  <si>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</si>
  <si>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</si>
  <si>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</si>
  <si>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</si>
  <si>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</si>
  <si>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</si>
  <si>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</si>
  <si>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</si>
  <si>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33673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</si>
  <si>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</si>
  <si>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</si>
  <si>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</si>
  <si>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</si>
  <si>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</si>
  <si>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</si>
  <si>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</si>
  <si>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33175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</si>
  <si>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</si>
  <si>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</si>
  <si>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</si>
  <si>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</si>
  <si>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</si>
  <si>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</si>
  <si>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</si>
  <si>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60686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</si>
  <si>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</si>
  <si>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</si>
  <si>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</si>
  <si>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</si>
  <si>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</si>
  <si>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</si>
  <si>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</si>
  <si>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</si>
  <si>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</si>
  <si>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</si>
  <si>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94807</t>
  </si>
  <si>
    <t>Silvan McShea</t>
  </si>
  <si>
    <t>smcshealy@photobucket.com</t>
  </si>
  <si>
    <t>+1 (360) 578-2262</t>
  </si>
  <si>
    <t>017 Loeprich Trail</t>
  </si>
  <si>
    <t>Olympia</t>
  </si>
  <si>
    <t>98506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</si>
  <si>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</si>
  <si>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</si>
  <si>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</si>
  <si>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</si>
  <si>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</si>
  <si>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</si>
  <si>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</si>
  <si>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</si>
  <si>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</si>
  <si>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</si>
  <si>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</si>
  <si>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</si>
  <si>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</si>
  <si>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</si>
  <si>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</si>
  <si>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</si>
  <si>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</si>
  <si>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</si>
  <si>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</si>
  <si>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11044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</si>
  <si>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</si>
  <si>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</si>
  <si>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</si>
  <si>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</si>
  <si>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</si>
  <si>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</si>
  <si>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</si>
  <si>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</si>
  <si>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</si>
  <si>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</si>
  <si>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</si>
  <si>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</si>
  <si>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</si>
  <si>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</si>
  <si>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</si>
  <si>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95138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</si>
  <si>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</si>
  <si>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</si>
  <si>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</si>
  <si>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</si>
  <si>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</si>
  <si>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</si>
  <si>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</si>
  <si>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</si>
  <si>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</si>
  <si>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</si>
  <si>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</si>
  <si>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</si>
  <si>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</si>
  <si>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</si>
  <si>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</si>
  <si>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75185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</si>
  <si>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</si>
  <si>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</si>
  <si>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</si>
  <si>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</si>
  <si>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</si>
  <si>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</si>
  <si>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</si>
  <si>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</si>
  <si>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</si>
  <si>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</si>
  <si>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55590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</si>
  <si>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</si>
  <si>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</si>
  <si>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</si>
  <si>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</si>
  <si>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</si>
  <si>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</si>
  <si>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</si>
  <si>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</si>
  <si>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</si>
  <si>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</si>
  <si>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</si>
  <si>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11499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</si>
  <si>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</si>
  <si>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</si>
  <si>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</si>
  <si>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</si>
  <si>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</si>
  <si>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</si>
  <si>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</si>
  <si>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</si>
  <si>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34643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</si>
  <si>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</si>
  <si>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</si>
  <si>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</si>
  <si>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</si>
  <si>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</si>
  <si>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</si>
  <si>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</si>
  <si>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</si>
  <si>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</si>
  <si>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</si>
  <si>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</si>
  <si>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</si>
  <si>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</si>
  <si>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</si>
  <si>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</si>
  <si>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</si>
  <si>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</si>
  <si>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</si>
  <si>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</si>
  <si>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</si>
  <si>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20051</t>
  </si>
  <si>
    <t>Lenci Haggerstone</t>
  </si>
  <si>
    <t>lhaggerstonemn@independent.co.uk</t>
  </si>
  <si>
    <t>+1 (770) 779-0007</t>
  </si>
  <si>
    <t>52441 Evergreen Lane</t>
  </si>
  <si>
    <t>30351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</si>
  <si>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</si>
  <si>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</si>
  <si>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</si>
  <si>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</si>
  <si>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</si>
  <si>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</si>
  <si>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</si>
  <si>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</si>
  <si>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</si>
  <si>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</si>
  <si>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</si>
  <si>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</si>
  <si>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</si>
  <si>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</si>
  <si>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</si>
  <si>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</si>
  <si>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</si>
  <si>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</si>
  <si>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78764</t>
  </si>
  <si>
    <t>Ericka Tripp</t>
  </si>
  <si>
    <t>etrippmt@wp.com</t>
  </si>
  <si>
    <t>+1 (602) 971-9708</t>
  </si>
  <si>
    <t>4 4th Pass</t>
  </si>
  <si>
    <t>85205</t>
  </si>
  <si>
    <t>Lyndsey MacManus</t>
  </si>
  <si>
    <t>lmacmanusmu@imdb.com</t>
  </si>
  <si>
    <t>+1 (912) 191-6620</t>
  </si>
  <si>
    <t>9 Springs Crossing</t>
  </si>
  <si>
    <t>Savannah</t>
  </si>
  <si>
    <t>31416</t>
  </si>
  <si>
    <t>Tess Benediktovich</t>
  </si>
  <si>
    <t>tbenediktovichmv@ebay.com</t>
  </si>
  <si>
    <t>+1 (505) 523-8113</t>
  </si>
  <si>
    <t>1068 Sutherland Plaza</t>
  </si>
  <si>
    <t>Albuquerque</t>
  </si>
  <si>
    <t>87140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</si>
  <si>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</si>
  <si>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</si>
  <si>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</si>
  <si>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</si>
  <si>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</si>
  <si>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</si>
  <si>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</si>
  <si>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</si>
  <si>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</si>
  <si>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</si>
  <si>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</si>
  <si>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</si>
  <si>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</si>
  <si>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</si>
  <si>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</si>
  <si>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</si>
  <si>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</si>
  <si>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</si>
  <si>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</si>
  <si>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</si>
  <si>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</si>
  <si>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34985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</si>
  <si>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</si>
  <si>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</si>
  <si>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</si>
  <si>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</si>
  <si>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</si>
  <si>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</si>
  <si>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</si>
  <si>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</si>
  <si>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</si>
  <si>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</si>
  <si>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</si>
  <si>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</si>
  <si>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73167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</si>
  <si>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</si>
  <si>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</si>
  <si>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</si>
  <si>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</si>
  <si>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</si>
  <si>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</si>
  <si>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</si>
  <si>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</si>
  <si>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</si>
  <si>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</si>
  <si>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</si>
  <si>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</si>
  <si>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</si>
  <si>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68117</t>
  </si>
  <si>
    <t>Konstantine Thoumasson</t>
  </si>
  <si>
    <t>kthoumassonn7@bloglovin.com</t>
  </si>
  <si>
    <t>342 North Lane</t>
  </si>
  <si>
    <t>85732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</si>
  <si>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</si>
  <si>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</si>
  <si>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</si>
  <si>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</si>
  <si>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</si>
  <si>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</si>
  <si>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</si>
  <si>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</si>
  <si>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</si>
  <si>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</si>
  <si>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</si>
  <si>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</si>
  <si>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</si>
  <si>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20067</t>
  </si>
  <si>
    <t>Miran Doidge</t>
  </si>
  <si>
    <t>mdoidgenb@etsy.com</t>
  </si>
  <si>
    <t>+1 (831) 955-4716</t>
  </si>
  <si>
    <t>94 Del Mar Lane</t>
  </si>
  <si>
    <t>Salinas</t>
  </si>
  <si>
    <t>93907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</si>
  <si>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</si>
  <si>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</si>
  <si>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</si>
  <si>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</si>
  <si>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</si>
  <si>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</si>
  <si>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</si>
  <si>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</si>
  <si>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</si>
  <si>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</si>
  <si>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</si>
  <si>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</si>
  <si>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91210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</si>
  <si>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</si>
  <si>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</si>
  <si>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</si>
  <si>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</si>
  <si>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</si>
  <si>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</si>
  <si>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</si>
  <si>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</si>
  <si>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</si>
  <si>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</si>
  <si>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</si>
  <si>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47732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</si>
  <si>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</si>
  <si>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</si>
  <si>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</si>
  <si>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</si>
  <si>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</si>
  <si>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</si>
  <si>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</si>
  <si>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36670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</si>
  <si>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</si>
  <si>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</si>
  <si>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</si>
  <si>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</si>
  <si>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</si>
  <si>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</si>
  <si>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</si>
  <si>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</si>
  <si>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33023</t>
  </si>
  <si>
    <t>39652-20484-RV</t>
  </si>
  <si>
    <t>Bobbe Jevon</t>
  </si>
  <si>
    <t>bjevonnm@feedburner.com</t>
  </si>
  <si>
    <t>+1 (785) 211-7568</t>
  </si>
  <si>
    <t>66 Roth Center</t>
  </si>
  <si>
    <t>66611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</si>
  <si>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</si>
  <si>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</si>
  <si>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</si>
  <si>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</si>
  <si>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</si>
  <si>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</si>
  <si>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</si>
  <si>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</si>
  <si>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</si>
  <si>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</si>
  <si>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</si>
  <si>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</si>
  <si>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</si>
  <si>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</si>
  <si>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25326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</si>
  <si>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</si>
  <si>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</si>
  <si>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</si>
  <si>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</si>
  <si>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</si>
  <si>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</si>
  <si>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</si>
  <si>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</si>
  <si>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</si>
  <si>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</si>
  <si>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</si>
  <si>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</si>
  <si>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</si>
  <si>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</si>
  <si>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</si>
  <si>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</si>
  <si>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</si>
  <si>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</si>
  <si>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</si>
  <si>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</si>
  <si>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</si>
  <si>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</si>
  <si>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</si>
  <si>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</si>
  <si>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</si>
  <si>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33811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</si>
  <si>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</si>
  <si>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</si>
  <si>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</si>
  <si>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</si>
  <si>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</si>
  <si>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</si>
  <si>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</si>
  <si>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</si>
  <si>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90030</t>
  </si>
  <si>
    <t>Meade Birkin</t>
  </si>
  <si>
    <t>mbirkinnz@java.com</t>
  </si>
  <si>
    <t>+1 (954) 431-7206</t>
  </si>
  <si>
    <t>218 Elka Trail</t>
  </si>
  <si>
    <t>33169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</si>
  <si>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</si>
  <si>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</si>
  <si>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</si>
  <si>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</si>
  <si>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</si>
  <si>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</si>
  <si>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</si>
  <si>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</si>
  <si>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</si>
  <si>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</si>
  <si>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</si>
  <si>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</si>
  <si>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</si>
  <si>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</si>
  <si>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</si>
  <si>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</si>
  <si>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</si>
  <si>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</si>
  <si>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</si>
  <si>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</si>
  <si>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</si>
  <si>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</si>
  <si>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</si>
  <si>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</si>
  <si>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</si>
  <si>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94297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</si>
  <si>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</si>
  <si>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</si>
  <si>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</si>
  <si>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</si>
  <si>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</si>
  <si>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</si>
  <si>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</si>
  <si>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</si>
  <si>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</si>
  <si>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</si>
  <si>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</si>
  <si>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</si>
  <si>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</si>
  <si>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</si>
  <si>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</si>
  <si>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</si>
  <si>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</si>
  <si>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</si>
  <si>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</si>
  <si>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</si>
  <si>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</si>
  <si>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</si>
  <si>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</si>
  <si>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</si>
  <si>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</si>
  <si>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</si>
  <si>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</si>
  <si>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</si>
  <si>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</si>
  <si>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</si>
  <si>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</si>
  <si>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20575</t>
  </si>
  <si>
    <t>Zachary Tramel</t>
  </si>
  <si>
    <t>ztramelod@netlog.com</t>
  </si>
  <si>
    <t>+1 (862) 925-5943</t>
  </si>
  <si>
    <t>28834 Wayridge Lane</t>
  </si>
  <si>
    <t>7195</t>
  </si>
  <si>
    <t>Izaak Primak</t>
  </si>
  <si>
    <t>+1 (206) 705-3979</t>
  </si>
  <si>
    <t>55 Buhler Pass</t>
  </si>
  <si>
    <t>98195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</si>
  <si>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</si>
  <si>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</si>
  <si>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</si>
  <si>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</si>
  <si>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</si>
  <si>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</si>
  <si>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</si>
  <si>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</si>
  <si>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61105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</si>
  <si>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</si>
  <si>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</si>
  <si>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</si>
  <si>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</si>
  <si>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</si>
  <si>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</si>
  <si>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</si>
  <si>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</si>
  <si>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31165</t>
  </si>
  <si>
    <t>Lindon Agnolo</t>
  </si>
  <si>
    <t>lagnolooj@pinterest.com</t>
  </si>
  <si>
    <t>+1 (918) 228-6949</t>
  </si>
  <si>
    <t>82499 Mallard Lane</t>
  </si>
  <si>
    <t>74108</t>
  </si>
  <si>
    <t>Delainey Kiddy</t>
  </si>
  <si>
    <t>dkiddyok@fda.gov</t>
  </si>
  <si>
    <t>+1 (209) 103-3933</t>
  </si>
  <si>
    <t>66184 Melby Avenue</t>
  </si>
  <si>
    <t>93704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</si>
  <si>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</si>
  <si>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</si>
  <si>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</si>
  <si>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</si>
  <si>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</si>
  <si>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</si>
  <si>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</si>
  <si>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</si>
  <si>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</si>
  <si>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94154</t>
  </si>
  <si>
    <t>Kienan Ferson</t>
  </si>
  <si>
    <t>kfersonon@g.co</t>
  </si>
  <si>
    <t>+1 (251) 291-1195</t>
  </si>
  <si>
    <t>72997 Annamark Plaza</t>
  </si>
  <si>
    <t>36689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</si>
  <si>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</si>
  <si>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</si>
  <si>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</si>
  <si>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</si>
  <si>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</si>
  <si>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</si>
  <si>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</si>
  <si>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</si>
  <si>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11470</t>
  </si>
  <si>
    <t>Kippie Marrison</t>
  </si>
  <si>
    <t>kmarrisonoq@dropbox.com</t>
  </si>
  <si>
    <t>+1 (303) 808-6803</t>
  </si>
  <si>
    <t>84 Sutherland Alley</t>
  </si>
  <si>
    <t>80243</t>
  </si>
  <si>
    <t>Celestia Dolohunty</t>
  </si>
  <si>
    <t>cdolohuntyor@dailymail.co.uk</t>
  </si>
  <si>
    <t>+1 (619) 353-0412</t>
  </si>
  <si>
    <t>836 Towne Court</t>
  </si>
  <si>
    <t>92165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</si>
  <si>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</si>
  <si>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</si>
  <si>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</si>
  <si>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</si>
  <si>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</si>
  <si>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</si>
  <si>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</si>
  <si>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15250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</si>
  <si>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</si>
  <si>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</si>
  <si>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</si>
  <si>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</si>
  <si>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</si>
  <si>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</si>
  <si>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</si>
  <si>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10004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</si>
  <si>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</si>
  <si>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</si>
  <si>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</si>
  <si>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</si>
  <si>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</si>
  <si>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</si>
  <si>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</si>
  <si>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</si>
  <si>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</si>
  <si>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</si>
  <si>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</si>
  <si>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</si>
  <si>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49018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</si>
  <si>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</si>
  <si>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</si>
  <si>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</si>
  <si>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</si>
  <si>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</si>
  <si>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</si>
  <si>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</si>
  <si>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</si>
  <si>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</si>
  <si>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</si>
  <si>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</si>
  <si>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</si>
  <si>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</si>
  <si>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</si>
  <si>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</si>
  <si>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</si>
  <si>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45249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</si>
  <si>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</si>
  <si>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</si>
  <si>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</si>
  <si>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</si>
  <si>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</si>
  <si>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</si>
  <si>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</si>
  <si>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</si>
  <si>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</si>
  <si>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</si>
  <si>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</si>
  <si>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88519</t>
  </si>
  <si>
    <t>Lauritz Ledgley</t>
  </si>
  <si>
    <t>lledgleyp6@de.vu</t>
  </si>
  <si>
    <t>+1 (515) 261-2295</t>
  </si>
  <si>
    <t>99138 Waywood Junction</t>
  </si>
  <si>
    <t>50981</t>
  </si>
  <si>
    <t>Tawnya Menary</t>
  </si>
  <si>
    <t>tmenaryp7@phoca.cz</t>
  </si>
  <si>
    <t>+1 (971) 467-6353</t>
  </si>
  <si>
    <t>5546 Kensington Hill</t>
  </si>
  <si>
    <t>97240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</si>
  <si>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</si>
  <si>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</si>
  <si>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</si>
  <si>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</si>
  <si>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</si>
  <si>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</si>
  <si>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</si>
  <si>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</si>
  <si>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</si>
  <si>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</si>
  <si>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</si>
  <si>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</si>
  <si>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</si>
  <si>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</si>
  <si>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</si>
  <si>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20226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</si>
  <si>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</si>
  <si>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</si>
  <si>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</si>
  <si>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</si>
  <si>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</si>
  <si>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</si>
  <si>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</si>
  <si>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</si>
  <si>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</si>
  <si>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</si>
  <si>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</si>
  <si>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</si>
  <si>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</si>
  <si>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</si>
  <si>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</si>
  <si>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</si>
  <si>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99709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</si>
  <si>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</si>
  <si>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</si>
  <si>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</si>
  <si>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</si>
  <si>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</si>
  <si>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</si>
  <si>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</si>
  <si>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</si>
  <si>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</si>
  <si>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</si>
  <si>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</si>
  <si>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</si>
  <si>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</si>
  <si>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</si>
  <si>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</si>
  <si>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</si>
  <si>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</si>
  <si>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</si>
  <si>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</si>
  <si>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</si>
  <si>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</si>
  <si>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</si>
  <si>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</si>
  <si>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</si>
  <si>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</si>
  <si>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</si>
  <si>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19810</t>
  </si>
  <si>
    <t>Goldie Wynes</t>
  </si>
  <si>
    <t>gwynespn@dagondesign.com</t>
  </si>
  <si>
    <t>+1 (512) 118-8603</t>
  </si>
  <si>
    <t>5251 Everett Way</t>
  </si>
  <si>
    <t>78726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</si>
  <si>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</si>
  <si>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</si>
  <si>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</si>
  <si>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</si>
  <si>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</si>
  <si>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</si>
  <si>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</si>
  <si>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91199</t>
  </si>
  <si>
    <t>Evy Wilsone</t>
  </si>
  <si>
    <t>ewilsonepq@eepurl.com</t>
  </si>
  <si>
    <t>+1 (202) 969-6382</t>
  </si>
  <si>
    <t>13130 Heffernan Point</t>
  </si>
  <si>
    <t>20238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</si>
  <si>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</si>
  <si>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</si>
  <si>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</si>
  <si>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</si>
  <si>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</si>
  <si>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</si>
  <si>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</si>
  <si>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</si>
  <si>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</si>
  <si>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</si>
  <si>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</si>
  <si>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20404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</si>
  <si>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</si>
  <si>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</si>
  <si>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</si>
  <si>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</si>
  <si>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</si>
  <si>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</si>
  <si>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</si>
  <si>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</si>
  <si>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</si>
  <si>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</si>
  <si>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</si>
  <si>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</si>
  <si>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</si>
  <si>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</si>
  <si>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</si>
  <si>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</si>
  <si>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</si>
  <si>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</si>
  <si>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</si>
  <si>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</si>
  <si>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</si>
  <si>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</si>
  <si>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</si>
  <si>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</si>
  <si>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91117</t>
  </si>
  <si>
    <t>91240-83405-ZQ</t>
  </si>
  <si>
    <t>Caitlin Cattermull</t>
  </si>
  <si>
    <t>ccattermullq1@columbia.edu</t>
  </si>
  <si>
    <t>+1 (312) 880-3388</t>
  </si>
  <si>
    <t>1 Gina Street</t>
  </si>
  <si>
    <t>60624</t>
  </si>
  <si>
    <t>Dell Gut</t>
  </si>
  <si>
    <t>dgutq2@umich.edu</t>
  </si>
  <si>
    <t>+1 (281) 648-9915</t>
  </si>
  <si>
    <t>30506 Bowman Avenue</t>
  </si>
  <si>
    <t>77293</t>
  </si>
  <si>
    <t>Willy Pummery</t>
  </si>
  <si>
    <t>wpummeryq3@topsy.com</t>
  </si>
  <si>
    <t>+1 (231) 416-9594</t>
  </si>
  <si>
    <t>9795 Acker Plaza</t>
  </si>
  <si>
    <t>Muskegon</t>
  </si>
  <si>
    <t>49444</t>
  </si>
  <si>
    <t>Geoffrey Siuda</t>
  </si>
  <si>
    <t>gsiudaq4@nytimes.com</t>
  </si>
  <si>
    <t>+1 (202) 315-8135</t>
  </si>
  <si>
    <t>64284 Pearson Parkway</t>
  </si>
  <si>
    <t>20380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</si>
  <si>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</si>
  <si>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</si>
  <si>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</si>
  <si>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</si>
  <si>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</si>
  <si>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</si>
  <si>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</si>
  <si>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</si>
  <si>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</si>
  <si>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</si>
  <si>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</si>
  <si>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</si>
  <si>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</si>
  <si>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</si>
  <si>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</si>
  <si>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</si>
  <si>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</si>
  <si>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</si>
  <si>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98405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</si>
  <si>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</si>
  <si>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</si>
  <si>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</si>
  <si>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</si>
  <si>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</si>
  <si>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</si>
  <si>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35263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</si>
  <si>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</si>
  <si>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</si>
  <si>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</si>
  <si>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</si>
  <si>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</si>
  <si>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</si>
  <si>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</si>
  <si>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</si>
  <si>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</si>
  <si>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</si>
  <si>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</si>
  <si>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</si>
  <si>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</si>
  <si>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</si>
  <si>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</si>
  <si>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</si>
  <si>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</si>
  <si>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</si>
  <si>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</si>
  <si>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</si>
  <si>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</si>
  <si>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17121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</si>
  <si>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</si>
  <si>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</si>
  <si>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</si>
  <si>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</si>
  <si>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</si>
  <si>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</si>
  <si>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</si>
  <si>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</si>
  <si>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</si>
  <si>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79940</t>
  </si>
  <si>
    <t>48392-32021-EC</t>
  </si>
  <si>
    <t>Correy Lampel</t>
  </si>
  <si>
    <t>clampelqi@jimdo.com</t>
  </si>
  <si>
    <t>+1 (314) 143-0842</t>
  </si>
  <si>
    <t>445 Brown Way</t>
  </si>
  <si>
    <t>63136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</si>
  <si>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</si>
  <si>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</si>
  <si>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</si>
  <si>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</si>
  <si>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</si>
  <si>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</si>
  <si>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</si>
  <si>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</si>
  <si>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</si>
  <si>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</si>
  <si>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37245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</si>
  <si>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</si>
  <si>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</si>
  <si>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</si>
  <si>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</si>
  <si>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</si>
  <si>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</si>
  <si>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</si>
  <si>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</si>
  <si>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</si>
  <si>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</si>
  <si>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90305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</si>
  <si>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</si>
  <si>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</si>
  <si>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</si>
  <si>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</si>
  <si>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</si>
  <si>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</si>
  <si>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</si>
  <si>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</si>
  <si>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</si>
  <si>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</si>
  <si>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</si>
  <si>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</si>
  <si>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</si>
  <si>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</si>
  <si>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</si>
  <si>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</si>
  <si>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</si>
  <si>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</si>
  <si>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</si>
  <si>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40510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</si>
  <si>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</si>
  <si>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</si>
  <si>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</si>
  <si>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</si>
  <si>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</si>
  <si>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</si>
  <si>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</si>
  <si>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</si>
  <si>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</si>
  <si>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</si>
  <si>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</si>
  <si>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11210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</si>
  <si>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</si>
  <si>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</si>
  <si>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</si>
  <si>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</si>
  <si>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</si>
  <si>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</si>
  <si>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</si>
  <si>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</si>
  <si>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</si>
  <si>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</si>
  <si>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32627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</si>
  <si>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</si>
  <si>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</si>
  <si>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</si>
  <si>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</si>
  <si>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</si>
  <si>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</si>
  <si>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</si>
  <si>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79165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</si>
  <si>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</si>
  <si>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</si>
  <si>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</si>
  <si>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</si>
  <si>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</si>
  <si>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</si>
  <si>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</si>
  <si>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</si>
  <si>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</si>
  <si>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</si>
  <si>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</si>
  <si>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</si>
  <si>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</si>
  <si>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</si>
  <si>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</si>
  <si>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</si>
  <si>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</si>
  <si>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</si>
  <si>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</si>
  <si>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</si>
  <si>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</si>
  <si>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</si>
  <si>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</si>
  <si>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</si>
  <si>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</si>
  <si>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</si>
  <si>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</si>
  <si>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</si>
  <si>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79105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</si>
  <si>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</si>
  <si>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</si>
  <si>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</si>
  <si>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</si>
  <si>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</si>
  <si>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</si>
  <si>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</si>
  <si>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</si>
  <si>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</si>
  <si>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20910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</si>
  <si>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</si>
  <si>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</si>
  <si>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</si>
  <si>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</si>
  <si>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</si>
  <si>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</si>
  <si>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</si>
  <si>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</si>
  <si>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77305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</si>
  <si>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</si>
  <si>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</si>
  <si>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</si>
  <si>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</si>
  <si>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</si>
  <si>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</si>
  <si>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</si>
  <si>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</si>
  <si>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</si>
  <si>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</si>
  <si>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</si>
  <si>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</si>
  <si>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</si>
  <si>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</si>
  <si>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</si>
  <si>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</si>
  <si>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</si>
  <si>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</si>
  <si>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</si>
  <si>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</si>
  <si>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</si>
  <si>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32128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</si>
  <si>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</si>
  <si>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</si>
  <si>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</si>
  <si>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</si>
  <si>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</si>
  <si>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</si>
  <si>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</si>
  <si>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</si>
  <si>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</si>
  <si>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</si>
  <si>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</si>
  <si>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</si>
  <si>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</si>
  <si>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</si>
  <si>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</si>
  <si>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</si>
  <si>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</si>
  <si>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</si>
  <si>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92056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</si>
  <si>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</si>
  <si>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</si>
  <si>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</si>
  <si>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</si>
  <si>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</si>
  <si>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</si>
  <si>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</si>
  <si>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</si>
  <si>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</si>
  <si>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</si>
  <si>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19125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</si>
  <si>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</si>
  <si>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</si>
  <si>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</si>
  <si>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</si>
  <si>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</si>
  <si>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</si>
  <si>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</si>
  <si>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75210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</si>
  <si>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</si>
  <si>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</si>
  <si>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</si>
  <si>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</si>
  <si>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</si>
  <si>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</si>
  <si>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</si>
  <si>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80920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</si>
  <si>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</si>
  <si>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</si>
  <si>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</si>
  <si>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</si>
  <si>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</si>
  <si>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</si>
  <si>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</si>
  <si>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</si>
  <si>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ProductID</t>
  </si>
  <si>
    <t>AmtPricePer100g</t>
  </si>
  <si>
    <t>AmtProfit</t>
  </si>
  <si>
    <t>Ara</t>
  </si>
  <si>
    <t>L</t>
  </si>
  <si>
    <t>M</t>
  </si>
  <si>
    <t>D</t>
  </si>
  <si>
    <t>Rob</t>
  </si>
  <si>
    <t>Lib</t>
  </si>
  <si>
    <t>Exc</t>
  </si>
  <si>
    <t>ColumnName</t>
  </si>
  <si>
    <t>DataType</t>
  </si>
  <si>
    <t>Text</t>
  </si>
  <si>
    <t>Date</t>
  </si>
  <si>
    <t>Whole Number</t>
  </si>
  <si>
    <t>True/False</t>
  </si>
  <si>
    <t>Decimal Number</t>
  </si>
  <si>
    <t>Currency</t>
  </si>
  <si>
    <t>CoffeeTypeName</t>
  </si>
  <si>
    <t>RoastTypeName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</si>
</sst>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"/>
    <numFmt numFmtId="166" formatCode="dd\-mmm\-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5" formatCode="0.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164" formatCode="&quot;$&quot;#,##0.00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30" formatCode="@"/>
    </dxf>
    <dxf>
      <numFmt numFmtId="30" formatCode="@"/>
    </dxf>
    <dxf>
      <numFmt numFmtId="166" formatCode="dd\-mmm\-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3B9F0A-B6EC-433A-8B52-BA221229D588}" autoFormatId="16" applyNumberFormats="0" applyBorderFormats="0" applyFontFormats="0" applyPatternFormats="0" applyAlignmentFormats="0" applyWidthHeightFormats="0">
  <queryTableRefresh nextId="16">
    <queryTableFields count="15">
      <queryTableField id="1" name="OrderID" tableColumnId="1"/>
      <queryTableField id="2" name="DtOrder" tableColumnId="2"/>
      <queryTableField id="3" name="FK_CustomerID" tableColumnId="3"/>
      <queryTableField id="4" name="FK_ProductID" tableColumnId="4"/>
      <queryTableField id="5" name="Quantity" tableColumnId="5"/>
      <queryTableField id="6" name="CustomerName" tableColumnId="6"/>
      <queryTableField id="7" name="Email" tableColumnId="7"/>
      <queryTableField id="8" name="Country" tableColumnId="8"/>
      <queryTableField id="9" name="CoffeeType" tableColumnId="9"/>
      <queryTableField id="14" dataBound="0" tableColumnId="15"/>
      <queryTableField id="10" name="RoastType" tableColumnId="10"/>
      <queryTableField id="15" dataBound="0" tableColumnId="16"/>
      <queryTableField id="11" name="SizeKg" tableColumnId="11"/>
      <queryTableField id="12" name="AmtUnitPrice" tableColumnId="12"/>
      <queryTableField id="13" name="AmtSales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3F11B30-8D80-42E7-AEB0-F6CBF313D216}" autoFormatId="16" applyNumberFormats="0" applyBorderFormats="0" applyFontFormats="0" applyPatternFormats="0" applyAlignmentFormats="0" applyWidthHeightFormats="0">
  <queryTableRefresh nextId="10">
    <queryTableFields count="9">
      <queryTableField id="1" name="CustomerID" tableColumnId="1"/>
      <queryTableField id="2" name="CustomerName" tableColumnId="2"/>
      <queryTableField id="3" name="Email" tableColumnId="3"/>
      <queryTableField id="4" name="PhoneNumber" tableColumnId="4"/>
      <queryTableField id="5" name="AddressLine" tableColumnId="5"/>
      <queryTableField id="6" name="City" tableColumnId="6"/>
      <queryTableField id="7" name="Country" tableColumnId="7"/>
      <queryTableField id="8" name="PostCode" tableColumnId="8"/>
      <queryTableField id="9" name="IsLoyalty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422E303-342F-439C-BE6B-673E14E39B86}" autoFormatId="16" applyNumberFormats="0" applyBorderFormats="0" applyFontFormats="0" applyPatternFormats="0" applyAlignmentFormats="0" applyWidthHeightFormats="0">
  <queryTableRefresh nextId="8">
    <queryTableFields count="7">
      <queryTableField id="1" name="ProductID" tableColumnId="1"/>
      <queryTableField id="2" name="CoffeeType" tableColumnId="2"/>
      <queryTableField id="3" name="RoastType" tableColumnId="3"/>
      <queryTableField id="4" name="SizeKg" tableColumnId="4"/>
      <queryTableField id="5" name="AmtUnitPrice" tableColumnId="5"/>
      <queryTableField id="6" name="AmtPricePer100g" tableColumnId="6"/>
      <queryTableField id="7" name="AmtProfi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A5900-A120-4AED-B913-1021006E2392}" name="Orders" displayName="Orders" ref="A1:O1001" tableType="queryTable" totalsRowShown="0">
  <autoFilter ref="A1:O1001" xr:uid="{B03A5900-A120-4AED-B913-1021006E2392}"/>
  <tableColumns count="15">
    <tableColumn id="1" xr3:uid="{536A38B4-11A2-4A70-A950-93C9BF4F81CA}" uniqueName="1" name="OrderID" queryTableFieldId="1" dataDxfId="32"/>
    <tableColumn id="2" xr3:uid="{19C91B0F-5B27-4B15-8788-84052B097B61}" uniqueName="2" name="DtOrder" queryTableFieldId="2" dataDxfId="31"/>
    <tableColumn id="3" xr3:uid="{8FC8E393-080E-41EE-95E8-BF7B374C1321}" uniqueName="3" name="FK_CustomerID" queryTableFieldId="3" dataDxfId="30"/>
    <tableColumn id="4" xr3:uid="{AD9298F9-160B-49B3-BD03-C66DBBECA14C}" uniqueName="4" name="FK_ProductID" queryTableFieldId="4" dataDxfId="29"/>
    <tableColumn id="5" xr3:uid="{D848F11F-F85F-4400-A8C8-EEBC8B2156BF}" uniqueName="5" name="Quantity" queryTableFieldId="5" dataDxfId="28"/>
    <tableColumn id="6" xr3:uid="{C2329452-51D9-45AA-83B1-C5D49EB93F55}" uniqueName="6" name="CustomerName" queryTableFieldId="6" dataDxfId="27"/>
    <tableColumn id="7" xr3:uid="{3F7A5C84-EE15-416A-9BD5-4D6EF623063D}" uniqueName="7" name="Email" queryTableFieldId="7" dataDxfId="26"/>
    <tableColumn id="8" xr3:uid="{923A62E8-B7D1-4FF7-9475-6A378D238576}" uniqueName="8" name="Country" queryTableFieldId="8" dataDxfId="25"/>
    <tableColumn id="9" xr3:uid="{E0E04501-DF84-47D6-B3F2-698230B9051C}" uniqueName="9" name="CoffeeType" queryTableFieldId="9" dataDxfId="24"/>
    <tableColumn id="15" xr3:uid="{3D999435-6E80-4095-A42B-4E85D5954306}" uniqueName="15" name="CoffeeTypeName" queryTableFieldId="14" dataDxfId="23">
      <calculatedColumnFormula array="1">_xlfn.SWITCH(Orders[[#This Row],[CoffeeType]], "Rob", "Robusta", "Exc", "Excelsa", "Ara", "Arabica", "Lib", "Liberica")</calculatedColumnFormula>
    </tableColumn>
    <tableColumn id="10" xr3:uid="{1619467F-6EEB-4AF0-BBA4-0463E87E32CB}" uniqueName="10" name="RoastType" queryTableFieldId="10" dataDxfId="22"/>
    <tableColumn id="16" xr3:uid="{20BC755E-0117-46CA-B2E6-D9E9B84F8775}" uniqueName="16" name="RoastTypeName" queryTableFieldId="15" dataDxfId="21">
      <calculatedColumnFormula array="1">_xlfn.SWITCH(Orders[[#This Row],[RoastType]], "L", "Light", "M", "Medium", "D", "Dark")</calculatedColumnFormula>
    </tableColumn>
    <tableColumn id="11" xr3:uid="{F3BFE3F6-6A0E-4F5A-953C-DC0E77997C89}" uniqueName="11" name="SizeKg" queryTableFieldId="11" dataDxfId="20"/>
    <tableColumn id="12" xr3:uid="{56774A8E-366A-4127-9491-C66E3B005BA0}" uniqueName="12" name="AmtUnitPrice" queryTableFieldId="12" dataDxfId="19"/>
    <tableColumn id="13" xr3:uid="{B9B151EA-896E-42C3-A11C-B6BE40EC903B}" uniqueName="13" name="AmtSales" queryTableFieldId="13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EFE34B-74E8-402E-931E-52DD79044B7B}" name="Customers" displayName="Customers" ref="A1:I1001" tableType="queryTable" totalsRowShown="0">
  <autoFilter ref="A1:I1001" xr:uid="{E5EFE34B-74E8-402E-931E-52DD79044B7B}"/>
  <tableColumns count="9">
    <tableColumn id="1" xr3:uid="{D982E28E-AD61-4D25-A135-7BA901CC44C4}" uniqueName="1" name="CustomerID" queryTableFieldId="1" dataDxfId="17"/>
    <tableColumn id="2" xr3:uid="{A4139882-0CC4-4513-89F9-184331F2DD7F}" uniqueName="2" name="CustomerName" queryTableFieldId="2" dataDxfId="16"/>
    <tableColumn id="3" xr3:uid="{FFBB14DF-4F4C-4BAB-B03F-E9F1AC9DFFEA}" uniqueName="3" name="Email" queryTableFieldId="3" dataDxfId="15"/>
    <tableColumn id="4" xr3:uid="{34E1BD37-F3D2-42C5-BA01-C598CDF8A508}" uniqueName="4" name="PhoneNumber" queryTableFieldId="4" dataDxfId="14"/>
    <tableColumn id="5" xr3:uid="{9E670CBB-21BC-441D-8AAC-D48CC3F7A3EF}" uniqueName="5" name="AddressLine" queryTableFieldId="5" dataDxfId="13"/>
    <tableColumn id="6" xr3:uid="{C32639C2-33CF-43EE-BB1E-50F612ACCCE8}" uniqueName="6" name="City" queryTableFieldId="6" dataDxfId="12"/>
    <tableColumn id="7" xr3:uid="{5CC8A48E-5711-4D63-A4B2-CA4C4729798E}" uniqueName="7" name="Country" queryTableFieldId="7" dataDxfId="11"/>
    <tableColumn id="8" xr3:uid="{0895F9D3-0BDC-4BB0-AB08-A47B2207987B}" uniqueName="8" name="PostCode" queryTableFieldId="8" dataDxfId="10"/>
    <tableColumn id="9" xr3:uid="{B2A1D067-591C-4830-B74B-E2B146E6E3E9}" uniqueName="9" name="IsLoyalty" queryTableFieldId="9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39085B-AB40-40C5-8365-CD60A4378A78}" name="Products" displayName="Products" ref="A1:G49" tableType="queryTable" totalsRowShown="0">
  <autoFilter ref="A1:G49" xr:uid="{5039085B-AB40-40C5-8365-CD60A4378A78}"/>
  <tableColumns count="7">
    <tableColumn id="1" xr3:uid="{29C71F71-142B-4D02-968A-C3CE46A7A447}" uniqueName="1" name="ProductID" queryTableFieldId="1" dataDxfId="8"/>
    <tableColumn id="2" xr3:uid="{3B4C6E87-8F6C-4CFC-9389-DD52B9253A64}" uniqueName="2" name="CoffeeType" queryTableFieldId="2" dataDxfId="7"/>
    <tableColumn id="3" xr3:uid="{40B9DA84-EF6D-4F60-B3EA-593AC4E81FDD}" uniqueName="3" name="RoastType" queryTableFieldId="3" dataDxfId="6"/>
    <tableColumn id="4" xr3:uid="{3A175588-549C-42C7-9B1D-108A7F301573}" uniqueName="4" name="SizeKg" queryTableFieldId="4" dataDxfId="5"/>
    <tableColumn id="5" xr3:uid="{D7B245ED-0060-43B1-BF59-080CE00BA06D}" uniqueName="5" name="AmtUnitPrice" queryTableFieldId="5" dataDxfId="4"/>
    <tableColumn id="6" xr3:uid="{24A4371B-D761-4727-9491-FAAA7CE6ED66}" uniqueName="6" name="AmtPricePer100g" queryTableFieldId="6" dataDxfId="3"/>
    <tableColumn id="7" xr3:uid="{EED9AAEC-939F-4561-B5FA-086CC219DA9E}" uniqueName="7" name="AmtProfit" queryTableFieldId="7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7837F-43B1-45BB-8AFF-F89FB498FC6E}" name="MetaOrders" displayName="MetaOrders" ref="A1:B6" totalsRowShown="0">
  <autoFilter ref="A1:B6" xr:uid="{DF57837F-43B1-45BB-8AFF-F89FB498FC6E}"/>
  <tableColumns count="2">
    <tableColumn id="1" xr3:uid="{6EE69C87-7CA4-482F-AF71-64DBC18D2508}" name="ColumnName"/>
    <tableColumn id="2" xr3:uid="{180101FA-6781-42F0-B52D-90F987F42832}" name="DataTyp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9DC4CE-1C97-4992-8FFB-E927AB15E211}" name="MetaCustomers" displayName="MetaCustomers" ref="D1:E10" totalsRowShown="0">
  <autoFilter ref="D1:E10" xr:uid="{5F9DC4CE-1C97-4992-8FFB-E927AB15E211}"/>
  <tableColumns count="2">
    <tableColumn id="1" xr3:uid="{25ADB723-F052-4F5F-8B9F-F093C8718743}" name="ColumnName"/>
    <tableColumn id="2" xr3:uid="{800E7043-985A-495D-A167-1CF4A79DBE54}" name="DataType" dataDxfId="1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F6112C-7657-4377-8017-7102F3E1A850}" name="MetaProducts" displayName="MetaProducts" ref="G1:H8" totalsRowShown="0">
  <autoFilter ref="G1:H8" xr:uid="{B4F6112C-7657-4377-8017-7102F3E1A850}"/>
  <tableColumns count="2">
    <tableColumn id="1" xr3:uid="{A1CB6E06-57DB-4510-A817-2A4A84129F60}" name="ColumnName"/>
    <tableColumn id="2" xr3:uid="{529B04CC-B7DB-43BF-A6E4-6C8141B62EA1}" name="DataTyp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F8CC-D659-429C-AB63-76722A9D40DF}">
  <dimension ref="A1:O1001"/>
  <sheetViews>
    <sheetView tabSelected="1" workbookViewId="0">
      <selection activeCell="H4" sqref="H4"/>
    </sheetView>
  </sheetViews>
  <sheetFormatPr defaultRowHeight="15" x14ac:dyDescent="0.25"/>
  <cols>
    <col min="1" max="1" width="15.28515625" bestFit="1" customWidth="1"/>
    <col min="2" max="2" width="12" bestFit="1" customWidth="1"/>
    <col min="3" max="3" width="17.42578125" bestFit="1" customWidth="1"/>
    <col min="4" max="4" width="15.42578125" bestFit="1" customWidth="1"/>
    <col min="5" max="5" width="11" bestFit="1" customWidth="1"/>
    <col min="6" max="6" width="24" bestFit="1" customWidth="1"/>
    <col min="7" max="7" width="38.140625" customWidth="1"/>
    <col min="8" max="8" width="15.140625" customWidth="1"/>
    <col min="9" max="9" width="13.85546875" bestFit="1" customWidth="1"/>
    <col min="10" max="10" width="19.28515625" bestFit="1" customWidth="1"/>
    <col min="11" max="11" width="12.7109375" bestFit="1" customWidth="1"/>
    <col min="12" max="12" width="18.140625" bestFit="1" customWidth="1"/>
    <col min="14" max="14" width="15.140625" bestFit="1" customWidth="1"/>
    <col min="15" max="15" width="1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6727</v>
      </c>
      <c r="K1" t="s">
        <v>9</v>
      </c>
      <c r="L1" t="s">
        <v>6728</v>
      </c>
      <c r="M1" t="s">
        <v>10</v>
      </c>
      <c r="N1" t="s">
        <v>11</v>
      </c>
      <c r="O1" t="s">
        <v>12</v>
      </c>
    </row>
    <row r="2" spans="1:15" x14ac:dyDescent="0.25">
      <c r="A2" s="3" t="s">
        <v>13</v>
      </c>
      <c r="B2" s="5">
        <v>43713</v>
      </c>
      <c r="C2" s="3" t="s">
        <v>14</v>
      </c>
      <c r="D2" s="3" t="s">
        <v>15</v>
      </c>
      <c r="E2" s="4">
        <v>2</v>
      </c>
      <c r="F2" t="str">
        <f>_xlfn.XLOOKUP(Orders[[#This Row],[FK_CustomerID]],Customers[CustomerID],Customers[CustomerName],,0)</f>
        <v>Aloisia Allner</v>
      </c>
      <c r="G2" t="str">
        <f>_xlfn.XLOOKUP(Orders[[#This Row],[FK_CustomerID]],Customers[CustomerID],Customers[Email],,0)</f>
        <v>aallner0@lulu.com</v>
      </c>
      <c r="H2" t="str">
        <f>_xlfn.XLOOKUP(Orders[[#This Row],[FK_CustomerID]],Customers[CustomerID],Customers[Country],,0)</f>
        <v>United States</v>
      </c>
      <c r="I2" t="str" cm="1">
        <f t="array" ref="I2">INDEX(Products[],MATCH(Orders[[#This Row],[FK_ProductID]:[FK_ProductID]],Products[[ProductID]:[ProductID]],0),MATCH(Orders[[#Headers],[CoffeeType]],Products[#Headers],0))</f>
        <v>Rob</v>
      </c>
      <c r="J2" t="str" cm="1">
        <f t="array" ref="J2">_xlfn.SWITCH(Orders[[#This Row],[CoffeeType]], "Rob", "Robusta", "Exc", "Excelsa", "Ara", "Arabica", "Lib", "Liberica")</f>
        <v>Robusta</v>
      </c>
      <c r="K2" t="str" cm="1">
        <f t="array" ref="K2">INDEX(Products[],MATCH(Orders[[#This Row],[FK_ProductID]:[FK_ProductID]],Products[[ProductID]:[ProductID]],0),MATCH(Orders[[#Headers],[RoastType]],Products[#Headers],0))</f>
        <v>M</v>
      </c>
      <c r="L2" t="str" cm="1">
        <f t="array" ref="L2">_xlfn.SWITCH(Orders[[#This Row],[RoastType]], "L", "Light", "M", "Medium", "D", "Dark")</f>
        <v>Medium</v>
      </c>
      <c r="M2" s="2" cm="1">
        <f t="array" ref="M2">INDEX(Products[],MATCH(Orders[[#This Row],[FK_ProductID]:[FK_ProductID]],Products[[ProductID]:[ProductID]],0),MATCH(Orders[[#Headers],[SizeKg]],Products[#Headers],0))</f>
        <v>1</v>
      </c>
      <c r="N2" s="1" cm="1">
        <f t="array" ref="N2">INDEX(Products[],MATCH(Orders[[#This Row],[FK_ProductID]:[FK_ProductID]],Products[[ProductID]:[ProductID]],0),MATCH(Orders[[#Headers],[AmtUnitPrice]],Products[#Headers],0))</f>
        <v>9.9499999999999993</v>
      </c>
      <c r="O2" s="1">
        <f>Orders[[#This Row],[AmtUnitPrice]] *Orders[[#This Row],[Quantity]]</f>
        <v>19.899999999999999</v>
      </c>
    </row>
    <row r="3" spans="1:15" x14ac:dyDescent="0.25">
      <c r="A3" s="3" t="s">
        <v>13</v>
      </c>
      <c r="B3" s="5">
        <v>43713</v>
      </c>
      <c r="C3" s="3" t="s">
        <v>14</v>
      </c>
      <c r="D3" s="3" t="s">
        <v>17</v>
      </c>
      <c r="E3" s="4">
        <v>5</v>
      </c>
      <c r="F3" t="str">
        <f>_xlfn.XLOOKUP(Orders[[#This Row],[FK_CustomerID]],Customers[CustomerID],Customers[CustomerName],,0)</f>
        <v>Aloisia Allner</v>
      </c>
      <c r="G3" t="str">
        <f>_xlfn.XLOOKUP(Orders[[#This Row],[FK_CustomerID]],Customers[CustomerID],Customers[Email],,0)</f>
        <v>aallner0@lulu.com</v>
      </c>
      <c r="H3" t="str">
        <f>_xlfn.XLOOKUP(Orders[[#This Row],[FK_CustomerID]],Customers[CustomerID],Customers[Country],,0)</f>
        <v>United States</v>
      </c>
      <c r="I3" t="str" cm="1">
        <f t="array" ref="I3">INDEX(Products[],MATCH(Orders[[#This Row],[FK_ProductID]:[FK_ProductID]],Products[[ProductID]:[ProductID]],0),MATCH(Orders[[#Headers],[CoffeeType]],Products[#Headers],0))</f>
        <v>Exc</v>
      </c>
      <c r="J3" t="str" cm="1">
        <f t="array" ref="J3">_xlfn.SWITCH(Orders[[#This Row],[CoffeeType]], "Rob", "Robusta", "Exc", "Excelsa", "Ara", "Arabica", "Lib", "Liberica")</f>
        <v>Excelsa</v>
      </c>
      <c r="K3" t="str" cm="1">
        <f t="array" ref="K3">INDEX(Products[],MATCH(Orders[[#This Row],[FK_ProductID]:[FK_ProductID]],Products[[ProductID]:[ProductID]],0),MATCH(Orders[[#Headers],[RoastType]],Products[#Headers],0))</f>
        <v>M</v>
      </c>
      <c r="L3" t="str" cm="1">
        <f t="array" ref="L3">_xlfn.SWITCH(Orders[[#This Row],[RoastType]], "L", "Light", "M", "Medium", "D", "Dark")</f>
        <v>Medium</v>
      </c>
      <c r="M3" s="2" cm="1">
        <f t="array" ref="M3">INDEX(Products[],MATCH(Orders[[#This Row],[FK_ProductID]:[FK_ProductID]],Products[[ProductID]:[ProductID]],0),MATCH(Orders[[#Headers],[SizeKg]],Products[#Headers],0))</f>
        <v>0.5</v>
      </c>
      <c r="N3" s="1" cm="1">
        <f t="array" ref="N3">INDEX(Products[],MATCH(Orders[[#This Row],[FK_ProductID]:[FK_ProductID]],Products[[ProductID]:[ProductID]],0),MATCH(Orders[[#Headers],[AmtUnitPrice]],Products[#Headers],0))</f>
        <v>8.25</v>
      </c>
      <c r="O3" s="1">
        <f>Orders[[#This Row],[AmtUnitPrice]] *Orders[[#This Row],[Quantity]]</f>
        <v>41.25</v>
      </c>
    </row>
    <row r="4" spans="1:15" x14ac:dyDescent="0.25">
      <c r="A4" s="3" t="s">
        <v>18</v>
      </c>
      <c r="B4" s="5">
        <v>44364</v>
      </c>
      <c r="C4" s="3" t="s">
        <v>19</v>
      </c>
      <c r="D4" s="3" t="s">
        <v>20</v>
      </c>
      <c r="E4" s="4">
        <v>1</v>
      </c>
      <c r="F4" t="str">
        <f>_xlfn.XLOOKUP(Orders[[#This Row],[FK_CustomerID]],Customers[CustomerID],Customers[CustomerName],,0)</f>
        <v>Jami Redholes</v>
      </c>
      <c r="G4" t="str">
        <f>_xlfn.XLOOKUP(Orders[[#This Row],[FK_CustomerID]],Customers[CustomerID],Customers[Email],,0)</f>
        <v>jredholes2@tmall.com</v>
      </c>
      <c r="H4" t="str">
        <f>_xlfn.XLOOKUP(Orders[[#This Row],[FK_CustomerID]],Customers[CustomerID],Customers[Country],,0)</f>
        <v>United States</v>
      </c>
      <c r="I4" t="str" cm="1">
        <f t="array" ref="I4">INDEX(Products[],MATCH(Orders[[#This Row],[FK_ProductID]:[FK_ProductID]],Products[[ProductID]:[ProductID]],0),MATCH(Orders[[#Headers],[CoffeeType]],Products[#Headers],0))</f>
        <v>Ara</v>
      </c>
      <c r="J4" t="str" cm="1">
        <f t="array" ref="J4">_xlfn.SWITCH(Orders[[#This Row],[CoffeeType]], "Rob", "Robusta", "Exc", "Excelsa", "Ara", "Arabica", "Lib", "Liberica")</f>
        <v>Arabica</v>
      </c>
      <c r="K4" t="str" cm="1">
        <f t="array" ref="K4">INDEX(Products[],MATCH(Orders[[#This Row],[FK_ProductID]:[FK_ProductID]],Products[[ProductID]:[ProductID]],0),MATCH(Orders[[#Headers],[RoastType]],Products[#Headers],0))</f>
        <v>L</v>
      </c>
      <c r="L4" t="str" cm="1">
        <f t="array" ref="L4">_xlfn.SWITCH(Orders[[#This Row],[RoastType]], "L", "Light", "M", "Medium", "D", "Dark")</f>
        <v>Light</v>
      </c>
      <c r="M4" s="2" cm="1">
        <f t="array" ref="M4">INDEX(Products[],MATCH(Orders[[#This Row],[FK_ProductID]:[FK_ProductID]],Products[[ProductID]:[ProductID]],0),MATCH(Orders[[#Headers],[SizeKg]],Products[#Headers],0))</f>
        <v>1</v>
      </c>
      <c r="N4" s="1" cm="1">
        <f t="array" ref="N4">INDEX(Products[],MATCH(Orders[[#This Row],[FK_ProductID]:[FK_ProductID]],Products[[ProductID]:[ProductID]],0),MATCH(Orders[[#Headers],[AmtUnitPrice]],Products[#Headers],0))</f>
        <v>12.95</v>
      </c>
      <c r="O4" s="1">
        <f>Orders[[#This Row],[AmtUnitPrice]] *Orders[[#This Row],[Quantity]]</f>
        <v>12.95</v>
      </c>
    </row>
    <row r="5" spans="1:15" x14ac:dyDescent="0.25">
      <c r="A5" s="3" t="s">
        <v>21</v>
      </c>
      <c r="B5" s="5">
        <v>44392</v>
      </c>
      <c r="C5" s="3" t="s">
        <v>22</v>
      </c>
      <c r="D5" s="3" t="s">
        <v>23</v>
      </c>
      <c r="E5" s="4">
        <v>2</v>
      </c>
      <c r="F5" t="str">
        <f>_xlfn.XLOOKUP(Orders[[#This Row],[FK_CustomerID]],Customers[CustomerID],Customers[CustomerName],,0)</f>
        <v>Christoffer O' Shea</v>
      </c>
      <c r="G5" t="str">
        <f>_xlfn.XLOOKUP(Orders[[#This Row],[FK_CustomerID]],Customers[CustomerID],Customers[Email],,0)</f>
        <v/>
      </c>
      <c r="H5" t="str">
        <f>_xlfn.XLOOKUP(Orders[[#This Row],[FK_CustomerID]],Customers[CustomerID],Customers[Country],,0)</f>
        <v>Ireland</v>
      </c>
      <c r="I5" t="str" cm="1">
        <f t="array" ref="I5">INDEX(Products[],MATCH(Orders[[#This Row],[FK_ProductID]:[FK_ProductID]],Products[[ProductID]:[ProductID]],0),MATCH(Orders[[#Headers],[CoffeeType]],Products[#Headers],0))</f>
        <v>Exc</v>
      </c>
      <c r="J5" t="str" cm="1">
        <f t="array" ref="J5">_xlfn.SWITCH(Orders[[#This Row],[CoffeeType]], "Rob", "Robusta", "Exc", "Excelsa", "Ara", "Arabica", "Lib", "Liberica")</f>
        <v>Excelsa</v>
      </c>
      <c r="K5" t="str" cm="1">
        <f t="array" ref="K5">INDEX(Products[],MATCH(Orders[[#This Row],[FK_ProductID]:[FK_ProductID]],Products[[ProductID]:[ProductID]],0),MATCH(Orders[[#Headers],[RoastType]],Products[#Headers],0))</f>
        <v>M</v>
      </c>
      <c r="L5" t="str" cm="1">
        <f t="array" ref="L5">_xlfn.SWITCH(Orders[[#This Row],[RoastType]], "L", "Light", "M", "Medium", "D", "Dark")</f>
        <v>Medium</v>
      </c>
      <c r="M5" s="2" cm="1">
        <f t="array" ref="M5">INDEX(Products[],MATCH(Orders[[#This Row],[FK_ProductID]:[FK_ProductID]],Products[[ProductID]:[ProductID]],0),MATCH(Orders[[#Headers],[SizeKg]],Products[#Headers],0))</f>
        <v>1</v>
      </c>
      <c r="N5" s="1" cm="1">
        <f t="array" ref="N5">INDEX(Products[],MATCH(Orders[[#This Row],[FK_ProductID]:[FK_ProductID]],Products[[ProductID]:[ProductID]],0),MATCH(Orders[[#Headers],[AmtUnitPrice]],Products[#Headers],0))</f>
        <v>13.75</v>
      </c>
      <c r="O5" s="1">
        <f>Orders[[#This Row],[AmtUnitPrice]] *Orders[[#This Row],[Quantity]]</f>
        <v>27.5</v>
      </c>
    </row>
    <row r="6" spans="1:15" x14ac:dyDescent="0.25">
      <c r="A6" s="3" t="s">
        <v>21</v>
      </c>
      <c r="B6" s="5">
        <v>44392</v>
      </c>
      <c r="C6" s="3" t="s">
        <v>22</v>
      </c>
      <c r="D6" s="3" t="s">
        <v>24</v>
      </c>
      <c r="E6" s="4">
        <v>2</v>
      </c>
      <c r="F6" t="str">
        <f>_xlfn.XLOOKUP(Orders[[#This Row],[FK_CustomerID]],Customers[CustomerID],Customers[CustomerName],,0)</f>
        <v>Christoffer O' Shea</v>
      </c>
      <c r="G6" t="str">
        <f>_xlfn.XLOOKUP(Orders[[#This Row],[FK_CustomerID]],Customers[CustomerID],Customers[Email],,0)</f>
        <v/>
      </c>
      <c r="H6" t="str">
        <f>_xlfn.XLOOKUP(Orders[[#This Row],[FK_CustomerID]],Customers[CustomerID],Customers[Country],,0)</f>
        <v>Ireland</v>
      </c>
      <c r="I6" t="str" cm="1">
        <f t="array" ref="I6">INDEX(Products[],MATCH(Orders[[#This Row],[FK_ProductID]:[FK_ProductID]],Products[[ProductID]:[ProductID]],0),MATCH(Orders[[#Headers],[CoffeeType]],Products[#Headers],0))</f>
        <v>Rob</v>
      </c>
      <c r="J6" t="str" cm="1">
        <f t="array" ref="J6">_xlfn.SWITCH(Orders[[#This Row],[CoffeeType]], "Rob", "Robusta", "Exc", "Excelsa", "Ara", "Arabica", "Lib", "Liberica")</f>
        <v>Robusta</v>
      </c>
      <c r="K6" t="str" cm="1">
        <f t="array" ref="K6">INDEX(Products[],MATCH(Orders[[#This Row],[FK_ProductID]:[FK_ProductID]],Products[[ProductID]:[ProductID]],0),MATCH(Orders[[#Headers],[RoastType]],Products[#Headers],0))</f>
        <v>L</v>
      </c>
      <c r="L6" t="str" cm="1">
        <f t="array" ref="L6">_xlfn.SWITCH(Orders[[#This Row],[RoastType]], "L", "Light", "M", "Medium", "D", "Dark")</f>
        <v>Light</v>
      </c>
      <c r="M6" s="2" cm="1">
        <f t="array" ref="M6">INDEX(Products[],MATCH(Orders[[#This Row],[FK_ProductID]:[FK_ProductID]],Products[[ProductID]:[ProductID]],0),MATCH(Orders[[#Headers],[SizeKg]],Products[#Headers],0))</f>
        <v>2.5</v>
      </c>
      <c r="N6" s="1" cm="1">
        <f t="array" ref="N6">INDEX(Products[],MATCH(Orders[[#This Row],[FK_ProductID]:[FK_ProductID]],Products[[ProductID]:[ProductID]],0),MATCH(Orders[[#Headers],[AmtUnitPrice]],Products[#Headers],0))</f>
        <v>27.484999999999999</v>
      </c>
      <c r="O6" s="1">
        <f>Orders[[#This Row],[AmtUnitPrice]] *Orders[[#This Row],[Quantity]]</f>
        <v>54.97</v>
      </c>
    </row>
    <row r="7" spans="1:15" x14ac:dyDescent="0.25">
      <c r="A7" s="3" t="s">
        <v>25</v>
      </c>
      <c r="B7" s="5">
        <v>44412</v>
      </c>
      <c r="C7" s="3" t="s">
        <v>26</v>
      </c>
      <c r="D7" s="3" t="s">
        <v>27</v>
      </c>
      <c r="E7" s="4">
        <v>3</v>
      </c>
      <c r="F7" t="str">
        <f>_xlfn.XLOOKUP(Orders[[#This Row],[FK_CustomerID]],Customers[CustomerID],Customers[CustomerName],,0)</f>
        <v>Beryle Cottier</v>
      </c>
      <c r="G7" t="str">
        <f>_xlfn.XLOOKUP(Orders[[#This Row],[FK_CustomerID]],Customers[CustomerID],Customers[Email],,0)</f>
        <v/>
      </c>
      <c r="H7" t="str">
        <f>_xlfn.XLOOKUP(Orders[[#This Row],[FK_CustomerID]],Customers[CustomerID],Customers[Country],,0)</f>
        <v>United States</v>
      </c>
      <c r="I7" t="str" cm="1">
        <f t="array" ref="I7">INDEX(Products[],MATCH(Orders[[#This Row],[FK_ProductID]:[FK_ProductID]],Products[[ProductID]:[ProductID]],0),MATCH(Orders[[#Headers],[CoffeeType]],Products[#Headers],0))</f>
        <v>Lib</v>
      </c>
      <c r="J7" t="str" cm="1">
        <f t="array" ref="J7">_xlfn.SWITCH(Orders[[#This Row],[CoffeeType]], "Rob", "Robusta", "Exc", "Excelsa", "Ara", "Arabica", "Lib", "Liberica")</f>
        <v>Liberica</v>
      </c>
      <c r="K7" t="str" cm="1">
        <f t="array" ref="K7">INDEX(Products[],MATCH(Orders[[#This Row],[FK_ProductID]:[FK_ProductID]],Products[[ProductID]:[ProductID]],0),MATCH(Orders[[#Headers],[RoastType]],Products[#Headers],0))</f>
        <v>D</v>
      </c>
      <c r="L7" t="str" cm="1">
        <f t="array" ref="L7">_xlfn.SWITCH(Orders[[#This Row],[RoastType]], "L", "Light", "M", "Medium", "D", "Dark")</f>
        <v>Dark</v>
      </c>
      <c r="M7" s="2" cm="1">
        <f t="array" ref="M7">INDEX(Products[],MATCH(Orders[[#This Row],[FK_ProductID]:[FK_ProductID]],Products[[ProductID]:[ProductID]],0),MATCH(Orders[[#Headers],[SizeKg]],Products[#Headers],0))</f>
        <v>1</v>
      </c>
      <c r="N7" s="1" cm="1">
        <f t="array" ref="N7">INDEX(Products[],MATCH(Orders[[#This Row],[FK_ProductID]:[FK_ProductID]],Products[[ProductID]:[ProductID]],0),MATCH(Orders[[#Headers],[AmtUnitPrice]],Products[#Headers],0))</f>
        <v>12.95</v>
      </c>
      <c r="O7" s="1">
        <f>Orders[[#This Row],[AmtUnitPrice]] *Orders[[#This Row],[Quantity]]</f>
        <v>38.849999999999994</v>
      </c>
    </row>
    <row r="8" spans="1:15" x14ac:dyDescent="0.25">
      <c r="A8" s="3" t="s">
        <v>28</v>
      </c>
      <c r="B8" s="5">
        <v>44582</v>
      </c>
      <c r="C8" s="3" t="s">
        <v>29</v>
      </c>
      <c r="D8" s="3" t="s">
        <v>30</v>
      </c>
      <c r="E8" s="4">
        <v>3</v>
      </c>
      <c r="F8" t="str">
        <f>_xlfn.XLOOKUP(Orders[[#This Row],[FK_CustomerID]],Customers[CustomerID],Customers[CustomerName],,0)</f>
        <v>Shaylynn Lobe</v>
      </c>
      <c r="G8" t="str">
        <f>_xlfn.XLOOKUP(Orders[[#This Row],[FK_CustomerID]],Customers[CustomerID],Customers[Email],,0)</f>
        <v>slobe6@nifty.com</v>
      </c>
      <c r="H8" t="str">
        <f>_xlfn.XLOOKUP(Orders[[#This Row],[FK_CustomerID]],Customers[CustomerID],Customers[Country],,0)</f>
        <v>United States</v>
      </c>
      <c r="I8" t="str" cm="1">
        <f t="array" ref="I8">INDEX(Products[],MATCH(Orders[[#This Row],[FK_ProductID]:[FK_ProductID]],Products[[ProductID]:[ProductID]],0),MATCH(Orders[[#Headers],[CoffeeType]],Products[#Headers],0))</f>
        <v>Exc</v>
      </c>
      <c r="J8" t="str" cm="1">
        <f t="array" ref="J8">_xlfn.SWITCH(Orders[[#This Row],[CoffeeType]], "Rob", "Robusta", "Exc", "Excelsa", "Ara", "Arabica", "Lib", "Liberica")</f>
        <v>Excelsa</v>
      </c>
      <c r="K8" t="str" cm="1">
        <f t="array" ref="K8">INDEX(Products[],MATCH(Orders[[#This Row],[FK_ProductID]:[FK_ProductID]],Products[[ProductID]:[ProductID]],0),MATCH(Orders[[#Headers],[RoastType]],Products[#Headers],0))</f>
        <v>D</v>
      </c>
      <c r="L8" t="str" cm="1">
        <f t="array" ref="L8">_xlfn.SWITCH(Orders[[#This Row],[RoastType]], "L", "Light", "M", "Medium", "D", "Dark")</f>
        <v>Dark</v>
      </c>
      <c r="M8" s="2" cm="1">
        <f t="array" ref="M8">INDEX(Products[],MATCH(Orders[[#This Row],[FK_ProductID]:[FK_ProductID]],Products[[ProductID]:[ProductID]],0),MATCH(Orders[[#Headers],[SizeKg]],Products[#Headers],0))</f>
        <v>0.5</v>
      </c>
      <c r="N8" s="1" cm="1">
        <f t="array" ref="N8">INDEX(Products[],MATCH(Orders[[#This Row],[FK_ProductID]:[FK_ProductID]],Products[[ProductID]:[ProductID]],0),MATCH(Orders[[#Headers],[AmtUnitPrice]],Products[#Headers],0))</f>
        <v>7.29</v>
      </c>
      <c r="O8" s="1">
        <f>Orders[[#This Row],[AmtUnitPrice]] *Orders[[#This Row],[Quantity]]</f>
        <v>21.87</v>
      </c>
    </row>
    <row r="9" spans="1:15" x14ac:dyDescent="0.25">
      <c r="A9" s="3" t="s">
        <v>31</v>
      </c>
      <c r="B9" s="5">
        <v>44701</v>
      </c>
      <c r="C9" s="3" t="s">
        <v>32</v>
      </c>
      <c r="D9" s="3" t="s">
        <v>33</v>
      </c>
      <c r="E9" s="4">
        <v>1</v>
      </c>
      <c r="F9" t="str">
        <f>_xlfn.XLOOKUP(Orders[[#This Row],[FK_CustomerID]],Customers[CustomerID],Customers[CustomerName],,0)</f>
        <v>Melvin Wharfe</v>
      </c>
      <c r="G9" t="str">
        <f>_xlfn.XLOOKUP(Orders[[#This Row],[FK_CustomerID]],Customers[CustomerID],Customers[Email],,0)</f>
        <v/>
      </c>
      <c r="H9" t="str">
        <f>_xlfn.XLOOKUP(Orders[[#This Row],[FK_CustomerID]],Customers[CustomerID],Customers[Country],,0)</f>
        <v>Ireland</v>
      </c>
      <c r="I9" t="str" cm="1">
        <f t="array" ref="I9">INDEX(Products[],MATCH(Orders[[#This Row],[FK_ProductID]:[FK_ProductID]],Products[[ProductID]:[ProductID]],0),MATCH(Orders[[#Headers],[CoffeeType]],Products[#Headers],0))</f>
        <v>Lib</v>
      </c>
      <c r="J9" t="str" cm="1">
        <f t="array" ref="J9">_xlfn.SWITCH(Orders[[#This Row],[CoffeeType]], "Rob", "Robusta", "Exc", "Excelsa", "Ara", "Arabica", "Lib", "Liberica")</f>
        <v>Liberica</v>
      </c>
      <c r="K9" t="str" cm="1">
        <f t="array" ref="K9">INDEX(Products[],MATCH(Orders[[#This Row],[FK_ProductID]:[FK_ProductID]],Products[[ProductID]:[ProductID]],0),MATCH(Orders[[#Headers],[RoastType]],Products[#Headers],0))</f>
        <v>L</v>
      </c>
      <c r="L9" t="str" cm="1">
        <f t="array" ref="L9">_xlfn.SWITCH(Orders[[#This Row],[RoastType]], "L", "Light", "M", "Medium", "D", "Dark")</f>
        <v>Light</v>
      </c>
      <c r="M9" s="2" cm="1">
        <f t="array" ref="M9">INDEX(Products[],MATCH(Orders[[#This Row],[FK_ProductID]:[FK_ProductID]],Products[[ProductID]:[ProductID]],0),MATCH(Orders[[#Headers],[SizeKg]],Products[#Headers],0))</f>
        <v>0.2</v>
      </c>
      <c r="N9" s="1" cm="1">
        <f t="array" ref="N9">INDEX(Products[],MATCH(Orders[[#This Row],[FK_ProductID]:[FK_ProductID]],Products[[ProductID]:[ProductID]],0),MATCH(Orders[[#Headers],[AmtUnitPrice]],Products[#Headers],0))</f>
        <v>4.7549999999999999</v>
      </c>
      <c r="O9" s="1">
        <f>Orders[[#This Row],[AmtUnitPrice]] *Orders[[#This Row],[Quantity]]</f>
        <v>4.7549999999999999</v>
      </c>
    </row>
    <row r="10" spans="1:15" x14ac:dyDescent="0.25">
      <c r="A10" s="3" t="s">
        <v>34</v>
      </c>
      <c r="B10" s="5">
        <v>43467</v>
      </c>
      <c r="C10" s="3" t="s">
        <v>35</v>
      </c>
      <c r="D10" s="3" t="s">
        <v>36</v>
      </c>
      <c r="E10" s="4">
        <v>3</v>
      </c>
      <c r="F10" t="str">
        <f>_xlfn.XLOOKUP(Orders[[#This Row],[FK_CustomerID]],Customers[CustomerID],Customers[CustomerName],,0)</f>
        <v>Guthrey Petracci</v>
      </c>
      <c r="G10" t="str">
        <f>_xlfn.XLOOKUP(Orders[[#This Row],[FK_CustomerID]],Customers[CustomerID],Customers[Email],,0)</f>
        <v>gpetracci8@livejournal.com</v>
      </c>
      <c r="H10" t="str">
        <f>_xlfn.XLOOKUP(Orders[[#This Row],[FK_CustomerID]],Customers[CustomerID],Customers[Country],,0)</f>
        <v>United States</v>
      </c>
      <c r="I10" t="str" cm="1">
        <f t="array" ref="I10">INDEX(Products[],MATCH(Orders[[#This Row],[FK_ProductID]:[FK_ProductID]],Products[[ProductID]:[ProductID]],0),MATCH(Orders[[#Headers],[CoffeeType]],Products[#Headers],0))</f>
        <v>Rob</v>
      </c>
      <c r="J10" t="str" cm="1">
        <f t="array" ref="J10">_xlfn.SWITCH(Orders[[#This Row],[CoffeeType]], "Rob", "Robusta", "Exc", "Excelsa", "Ara", "Arabica", "Lib", "Liberica")</f>
        <v>Robusta</v>
      </c>
      <c r="K10" t="str" cm="1">
        <f t="array" ref="K10">INDEX(Products[],MATCH(Orders[[#This Row],[FK_ProductID]:[FK_ProductID]],Products[[ProductID]:[ProductID]],0),MATCH(Orders[[#Headers],[RoastType]],Products[#Headers],0))</f>
        <v>M</v>
      </c>
      <c r="L10" t="str" cm="1">
        <f t="array" ref="L10">_xlfn.SWITCH(Orders[[#This Row],[RoastType]], "L", "Light", "M", "Medium", "D", "Dark")</f>
        <v>Medium</v>
      </c>
      <c r="M10" s="2" cm="1">
        <f t="array" ref="M10">INDEX(Products[],MATCH(Orders[[#This Row],[FK_ProductID]:[FK_ProductID]],Products[[ProductID]:[ProductID]],0),MATCH(Orders[[#Headers],[SizeKg]],Products[#Headers],0))</f>
        <v>0.5</v>
      </c>
      <c r="N10" s="1" cm="1">
        <f t="array" ref="N10">INDEX(Products[],MATCH(Orders[[#This Row],[FK_ProductID]:[FK_ProductID]],Products[[ProductID]:[ProductID]],0),MATCH(Orders[[#Headers],[AmtUnitPrice]],Products[#Headers],0))</f>
        <v>5.97</v>
      </c>
      <c r="O10" s="1">
        <f>Orders[[#This Row],[AmtUnitPrice]] *Orders[[#This Row],[Quantity]]</f>
        <v>17.91</v>
      </c>
    </row>
    <row r="11" spans="1:15" x14ac:dyDescent="0.25">
      <c r="A11" s="3" t="s">
        <v>37</v>
      </c>
      <c r="B11" s="5">
        <v>43713</v>
      </c>
      <c r="C11" s="3" t="s">
        <v>38</v>
      </c>
      <c r="D11" s="3" t="s">
        <v>36</v>
      </c>
      <c r="E11" s="4">
        <v>1</v>
      </c>
      <c r="F11" t="str">
        <f>_xlfn.XLOOKUP(Orders[[#This Row],[FK_CustomerID]],Customers[CustomerID],Customers[CustomerName],,0)</f>
        <v>Rodger Raven</v>
      </c>
      <c r="G11" t="str">
        <f>_xlfn.XLOOKUP(Orders[[#This Row],[FK_CustomerID]],Customers[CustomerID],Customers[Email],,0)</f>
        <v>rraven9@ed.gov</v>
      </c>
      <c r="H11" t="str">
        <f>_xlfn.XLOOKUP(Orders[[#This Row],[FK_CustomerID]],Customers[CustomerID],Customers[Country],,0)</f>
        <v>United States</v>
      </c>
      <c r="I11" t="str" cm="1">
        <f t="array" ref="I11">INDEX(Products[],MATCH(Orders[[#This Row],[FK_ProductID]:[FK_ProductID]],Products[[ProductID]:[ProductID]],0),MATCH(Orders[[#Headers],[CoffeeType]],Products[#Headers],0))</f>
        <v>Rob</v>
      </c>
      <c r="J11" t="str" cm="1">
        <f t="array" ref="J11">_xlfn.SWITCH(Orders[[#This Row],[CoffeeType]], "Rob", "Robusta", "Exc", "Excelsa", "Ara", "Arabica", "Lib", "Liberica")</f>
        <v>Robusta</v>
      </c>
      <c r="K11" t="str" cm="1">
        <f t="array" ref="K11">INDEX(Products[],MATCH(Orders[[#This Row],[FK_ProductID]:[FK_ProductID]],Products[[ProductID]:[ProductID]],0),MATCH(Orders[[#Headers],[RoastType]],Products[#Headers],0))</f>
        <v>M</v>
      </c>
      <c r="L11" t="str" cm="1">
        <f t="array" ref="L11">_xlfn.SWITCH(Orders[[#This Row],[RoastType]], "L", "Light", "M", "Medium", "D", "Dark")</f>
        <v>Medium</v>
      </c>
      <c r="M11" s="2" cm="1">
        <f t="array" ref="M11">INDEX(Products[],MATCH(Orders[[#This Row],[FK_ProductID]:[FK_ProductID]],Products[[ProductID]:[ProductID]],0),MATCH(Orders[[#Headers],[SizeKg]],Products[#Headers],0))</f>
        <v>0.5</v>
      </c>
      <c r="N11" s="1" cm="1">
        <f t="array" ref="N11">INDEX(Products[],MATCH(Orders[[#This Row],[FK_ProductID]:[FK_ProductID]],Products[[ProductID]:[ProductID]],0),MATCH(Orders[[#Headers],[AmtUnitPrice]],Products[#Headers],0))</f>
        <v>5.97</v>
      </c>
      <c r="O11" s="1">
        <f>Orders[[#This Row],[AmtUnitPrice]] *Orders[[#This Row],[Quantity]]</f>
        <v>5.97</v>
      </c>
    </row>
    <row r="12" spans="1:15" x14ac:dyDescent="0.25">
      <c r="A12" s="3" t="s">
        <v>39</v>
      </c>
      <c r="B12" s="5">
        <v>44263</v>
      </c>
      <c r="C12" s="3" t="s">
        <v>40</v>
      </c>
      <c r="D12" s="3" t="s">
        <v>41</v>
      </c>
      <c r="E12" s="4">
        <v>4</v>
      </c>
      <c r="F12" t="str">
        <f>_xlfn.XLOOKUP(Orders[[#This Row],[FK_CustomerID]],Customers[CustomerID],Customers[CustomerName],,0)</f>
        <v>Ferrell Ferber</v>
      </c>
      <c r="G12" t="str">
        <f>_xlfn.XLOOKUP(Orders[[#This Row],[FK_CustomerID]],Customers[CustomerID],Customers[Email],,0)</f>
        <v>fferbera@businesswire.com</v>
      </c>
      <c r="H12" t="str">
        <f>_xlfn.XLOOKUP(Orders[[#This Row],[FK_CustomerID]],Customers[CustomerID],Customers[Country],,0)</f>
        <v>United States</v>
      </c>
      <c r="I12" t="str" cm="1">
        <f t="array" ref="I12">INDEX(Products[],MATCH(Orders[[#This Row],[FK_ProductID]:[FK_ProductID]],Products[[ProductID]:[ProductID]],0),MATCH(Orders[[#Headers],[CoffeeType]],Products[#Headers],0))</f>
        <v>Ara</v>
      </c>
      <c r="J12" t="str" cm="1">
        <f t="array" ref="J12">_xlfn.SWITCH(Orders[[#This Row],[CoffeeType]], "Rob", "Robusta", "Exc", "Excelsa", "Ara", "Arabica", "Lib", "Liberica")</f>
        <v>Arabica</v>
      </c>
      <c r="K12" t="str" cm="1">
        <f t="array" ref="K12">INDEX(Products[],MATCH(Orders[[#This Row],[FK_ProductID]:[FK_ProductID]],Products[[ProductID]:[ProductID]],0),MATCH(Orders[[#Headers],[RoastType]],Products[#Headers],0))</f>
        <v>D</v>
      </c>
      <c r="L12" t="str" cm="1">
        <f t="array" ref="L12">_xlfn.SWITCH(Orders[[#This Row],[RoastType]], "L", "Light", "M", "Medium", "D", "Dark")</f>
        <v>Dark</v>
      </c>
      <c r="M12" s="2" cm="1">
        <f t="array" ref="M12">INDEX(Products[],MATCH(Orders[[#This Row],[FK_ProductID]:[FK_ProductID]],Products[[ProductID]:[ProductID]],0),MATCH(Orders[[#Headers],[SizeKg]],Products[#Headers],0))</f>
        <v>1</v>
      </c>
      <c r="N12" s="1" cm="1">
        <f t="array" ref="N12">INDEX(Products[],MATCH(Orders[[#This Row],[FK_ProductID]:[FK_ProductID]],Products[[ProductID]:[ProductID]],0),MATCH(Orders[[#Headers],[AmtUnitPrice]],Products[#Headers],0))</f>
        <v>9.9499999999999993</v>
      </c>
      <c r="O12" s="1">
        <f>Orders[[#This Row],[AmtUnitPrice]] *Orders[[#This Row],[Quantity]]</f>
        <v>39.799999999999997</v>
      </c>
    </row>
    <row r="13" spans="1:15" x14ac:dyDescent="0.25">
      <c r="A13" s="3" t="s">
        <v>42</v>
      </c>
      <c r="B13" s="5">
        <v>44132</v>
      </c>
      <c r="C13" s="3" t="s">
        <v>43</v>
      </c>
      <c r="D13" s="3" t="s">
        <v>44</v>
      </c>
      <c r="E13" s="4">
        <v>5</v>
      </c>
      <c r="F13" t="str">
        <f>_xlfn.XLOOKUP(Orders[[#This Row],[FK_CustomerID]],Customers[CustomerID],Customers[CustomerName],,0)</f>
        <v>Duky Phizackerly</v>
      </c>
      <c r="G13" t="str">
        <f>_xlfn.XLOOKUP(Orders[[#This Row],[FK_CustomerID]],Customers[CustomerID],Customers[Email],,0)</f>
        <v>dphizackerlyb@utexas.edu</v>
      </c>
      <c r="H13" t="str">
        <f>_xlfn.XLOOKUP(Orders[[#This Row],[FK_CustomerID]],Customers[CustomerID],Customers[Country],,0)</f>
        <v>United States</v>
      </c>
      <c r="I13" t="str" cm="1">
        <f t="array" ref="I13">INDEX(Products[],MATCH(Orders[[#This Row],[FK_ProductID]:[FK_ProductID]],Products[[ProductID]:[ProductID]],0),MATCH(Orders[[#Headers],[CoffeeType]],Products[#Headers],0))</f>
        <v>Exc</v>
      </c>
      <c r="J13" t="str" cm="1">
        <f t="array" ref="J13">_xlfn.SWITCH(Orders[[#This Row],[CoffeeType]], "Rob", "Robusta", "Exc", "Excelsa", "Ara", "Arabica", "Lib", "Liberica")</f>
        <v>Excelsa</v>
      </c>
      <c r="K13" t="str" cm="1">
        <f t="array" ref="K13">INDEX(Products[],MATCH(Orders[[#This Row],[FK_ProductID]:[FK_ProductID]],Products[[ProductID]:[ProductID]],0),MATCH(Orders[[#Headers],[RoastType]],Products[#Headers],0))</f>
        <v>L</v>
      </c>
      <c r="L13" t="str" cm="1">
        <f t="array" ref="L13">_xlfn.SWITCH(Orders[[#This Row],[RoastType]], "L", "Light", "M", "Medium", "D", "Dark")</f>
        <v>Light</v>
      </c>
      <c r="M13" s="2" cm="1">
        <f t="array" ref="M13">INDEX(Products[],MATCH(Orders[[#This Row],[FK_ProductID]:[FK_ProductID]],Products[[ProductID]:[ProductID]],0),MATCH(Orders[[#Headers],[SizeKg]],Products[#Headers],0))</f>
        <v>2.5</v>
      </c>
      <c r="N13" s="1" cm="1">
        <f t="array" ref="N13">INDEX(Products[],MATCH(Orders[[#This Row],[FK_ProductID]:[FK_ProductID]],Products[[ProductID]:[ProductID]],0),MATCH(Orders[[#Headers],[AmtUnitPrice]],Products[#Headers],0))</f>
        <v>34.155000000000001</v>
      </c>
      <c r="O13" s="1">
        <f>Orders[[#This Row],[AmtUnitPrice]] *Orders[[#This Row],[Quantity]]</f>
        <v>170.77500000000001</v>
      </c>
    </row>
    <row r="14" spans="1:15" x14ac:dyDescent="0.25">
      <c r="A14" s="3" t="s">
        <v>45</v>
      </c>
      <c r="B14" s="5">
        <v>44744</v>
      </c>
      <c r="C14" s="3" t="s">
        <v>46</v>
      </c>
      <c r="D14" s="3" t="s">
        <v>15</v>
      </c>
      <c r="E14" s="4">
        <v>5</v>
      </c>
      <c r="F14" t="str">
        <f>_xlfn.XLOOKUP(Orders[[#This Row],[FK_CustomerID]],Customers[CustomerID],Customers[CustomerName],,0)</f>
        <v>Rosaleen Scholar</v>
      </c>
      <c r="G14" t="str">
        <f>_xlfn.XLOOKUP(Orders[[#This Row],[FK_CustomerID]],Customers[CustomerID],Customers[Email],,0)</f>
        <v>rscholarc@nyu.edu</v>
      </c>
      <c r="H14" t="str">
        <f>_xlfn.XLOOKUP(Orders[[#This Row],[FK_CustomerID]],Customers[CustomerID],Customers[Country],,0)</f>
        <v>United States</v>
      </c>
      <c r="I14" t="str" cm="1">
        <f t="array" ref="I14">INDEX(Products[],MATCH(Orders[[#This Row],[FK_ProductID]:[FK_ProductID]],Products[[ProductID]:[ProductID]],0),MATCH(Orders[[#Headers],[CoffeeType]],Products[#Headers],0))</f>
        <v>Rob</v>
      </c>
      <c r="J14" t="str" cm="1">
        <f t="array" ref="J14">_xlfn.SWITCH(Orders[[#This Row],[CoffeeType]], "Rob", "Robusta", "Exc", "Excelsa", "Ara", "Arabica", "Lib", "Liberica")</f>
        <v>Robusta</v>
      </c>
      <c r="K14" t="str" cm="1">
        <f t="array" ref="K14">INDEX(Products[],MATCH(Orders[[#This Row],[FK_ProductID]:[FK_ProductID]],Products[[ProductID]:[ProductID]],0),MATCH(Orders[[#Headers],[RoastType]],Products[#Headers],0))</f>
        <v>M</v>
      </c>
      <c r="L14" t="str" cm="1">
        <f t="array" ref="L14">_xlfn.SWITCH(Orders[[#This Row],[RoastType]], "L", "Light", "M", "Medium", "D", "Dark")</f>
        <v>Medium</v>
      </c>
      <c r="M14" s="2" cm="1">
        <f t="array" ref="M14">INDEX(Products[],MATCH(Orders[[#This Row],[FK_ProductID]:[FK_ProductID]],Products[[ProductID]:[ProductID]],0),MATCH(Orders[[#Headers],[SizeKg]],Products[#Headers],0))</f>
        <v>1</v>
      </c>
      <c r="N14" s="1" cm="1">
        <f t="array" ref="N14">INDEX(Products[],MATCH(Orders[[#This Row],[FK_ProductID]:[FK_ProductID]],Products[[ProductID]:[ProductID]],0),MATCH(Orders[[#Headers],[AmtUnitPrice]],Products[#Headers],0))</f>
        <v>9.9499999999999993</v>
      </c>
      <c r="O14" s="1">
        <f>Orders[[#This Row],[AmtUnitPrice]] *Orders[[#This Row],[Quantity]]</f>
        <v>49.75</v>
      </c>
    </row>
    <row r="15" spans="1:15" x14ac:dyDescent="0.25">
      <c r="A15" s="3" t="s">
        <v>47</v>
      </c>
      <c r="B15" s="5">
        <v>43973</v>
      </c>
      <c r="C15" s="3" t="s">
        <v>48</v>
      </c>
      <c r="D15" s="3" t="s">
        <v>49</v>
      </c>
      <c r="E15" s="4">
        <v>2</v>
      </c>
      <c r="F15" t="str">
        <f>_xlfn.XLOOKUP(Orders[[#This Row],[FK_CustomerID]],Customers[CustomerID],Customers[CustomerName],,0)</f>
        <v>Terence Vanyutin</v>
      </c>
      <c r="G15" t="str">
        <f>_xlfn.XLOOKUP(Orders[[#This Row],[FK_CustomerID]],Customers[CustomerID],Customers[Email],,0)</f>
        <v>tvanyutind@wix.com</v>
      </c>
      <c r="H15" t="str">
        <f>_xlfn.XLOOKUP(Orders[[#This Row],[FK_CustomerID]],Customers[CustomerID],Customers[Country],,0)</f>
        <v>United States</v>
      </c>
      <c r="I15" t="str" cm="1">
        <f t="array" ref="I15">INDEX(Products[],MATCH(Orders[[#This Row],[FK_ProductID]:[FK_ProductID]],Products[[ProductID]:[ProductID]],0),MATCH(Orders[[#Headers],[CoffeeType]],Products[#Headers],0))</f>
        <v>Rob</v>
      </c>
      <c r="J15" t="str" cm="1">
        <f t="array" ref="J15">_xlfn.SWITCH(Orders[[#This Row],[CoffeeType]], "Rob", "Robusta", "Exc", "Excelsa", "Ara", "Arabica", "Lib", "Liberica")</f>
        <v>Robusta</v>
      </c>
      <c r="K15" t="str" cm="1">
        <f t="array" ref="K15">INDEX(Products[],MATCH(Orders[[#This Row],[FK_ProductID]:[FK_ProductID]],Products[[ProductID]:[ProductID]],0),MATCH(Orders[[#Headers],[RoastType]],Products[#Headers],0))</f>
        <v>D</v>
      </c>
      <c r="L15" t="str" cm="1">
        <f t="array" ref="L15">_xlfn.SWITCH(Orders[[#This Row],[RoastType]], "L", "Light", "M", "Medium", "D", "Dark")</f>
        <v>Dark</v>
      </c>
      <c r="M15" s="2" cm="1">
        <f t="array" ref="M15">INDEX(Products[],MATCH(Orders[[#This Row],[FK_ProductID]:[FK_ProductID]],Products[[ProductID]:[ProductID]],0),MATCH(Orders[[#Headers],[SizeKg]],Products[#Headers],0))</f>
        <v>2.5</v>
      </c>
      <c r="N15" s="1" cm="1">
        <f t="array" ref="N15">INDEX(Products[],MATCH(Orders[[#This Row],[FK_ProductID]:[FK_ProductID]],Products[[ProductID]:[ProductID]],0),MATCH(Orders[[#Headers],[AmtUnitPrice]],Products[#Headers],0))</f>
        <v>20.585000000000001</v>
      </c>
      <c r="O15" s="1">
        <f>Orders[[#This Row],[AmtUnitPrice]] *Orders[[#This Row],[Quantity]]</f>
        <v>41.17</v>
      </c>
    </row>
    <row r="16" spans="1:15" x14ac:dyDescent="0.25">
      <c r="A16" s="3" t="s">
        <v>50</v>
      </c>
      <c r="B16" s="5">
        <v>44656</v>
      </c>
      <c r="C16" s="3" t="s">
        <v>51</v>
      </c>
      <c r="D16" s="3" t="s">
        <v>52</v>
      </c>
      <c r="E16" s="4">
        <v>3</v>
      </c>
      <c r="F16" t="str">
        <f>_xlfn.XLOOKUP(Orders[[#This Row],[FK_CustomerID]],Customers[CustomerID],Customers[CustomerName],,0)</f>
        <v>Patrice Trobe</v>
      </c>
      <c r="G16" t="str">
        <f>_xlfn.XLOOKUP(Orders[[#This Row],[FK_CustomerID]],Customers[CustomerID],Customers[Email],,0)</f>
        <v>ptrobee@wunderground.com</v>
      </c>
      <c r="H16" t="str">
        <f>_xlfn.XLOOKUP(Orders[[#This Row],[FK_CustomerID]],Customers[CustomerID],Customers[Country],,0)</f>
        <v>United States</v>
      </c>
      <c r="I16" t="str" cm="1">
        <f t="array" ref="I16">INDEX(Products[],MATCH(Orders[[#This Row],[FK_ProductID]:[FK_ProductID]],Products[[ProductID]:[ProductID]],0),MATCH(Orders[[#Headers],[CoffeeType]],Products[#Headers],0))</f>
        <v>Lib</v>
      </c>
      <c r="J16" t="str" cm="1">
        <f t="array" ref="J16">_xlfn.SWITCH(Orders[[#This Row],[CoffeeType]], "Rob", "Robusta", "Exc", "Excelsa", "Ara", "Arabica", "Lib", "Liberica")</f>
        <v>Liberica</v>
      </c>
      <c r="K16" t="str" cm="1">
        <f t="array" ref="K16">INDEX(Products[],MATCH(Orders[[#This Row],[FK_ProductID]:[FK_ProductID]],Products[[ProductID]:[ProductID]],0),MATCH(Orders[[#Headers],[RoastType]],Products[#Headers],0))</f>
        <v>D</v>
      </c>
      <c r="L16" t="str" cm="1">
        <f t="array" ref="L16">_xlfn.SWITCH(Orders[[#This Row],[RoastType]], "L", "Light", "M", "Medium", "D", "Dark")</f>
        <v>Dark</v>
      </c>
      <c r="M16" s="2" cm="1">
        <f t="array" ref="M16">INDEX(Products[],MATCH(Orders[[#This Row],[FK_ProductID]:[FK_ProductID]],Products[[ProductID]:[ProductID]],0),MATCH(Orders[[#Headers],[SizeKg]],Products[#Headers],0))</f>
        <v>0.2</v>
      </c>
      <c r="N16" s="1" cm="1">
        <f t="array" ref="N16">INDEX(Products[],MATCH(Orders[[#This Row],[FK_ProductID]:[FK_ProductID]],Products[[ProductID]:[ProductID]],0),MATCH(Orders[[#Headers],[AmtUnitPrice]],Products[#Headers],0))</f>
        <v>3.8849999999999998</v>
      </c>
      <c r="O16" s="1">
        <f>Orders[[#This Row],[AmtUnitPrice]] *Orders[[#This Row],[Quantity]]</f>
        <v>11.654999999999999</v>
      </c>
    </row>
    <row r="17" spans="1:15" x14ac:dyDescent="0.25">
      <c r="A17" s="3" t="s">
        <v>53</v>
      </c>
      <c r="B17" s="5">
        <v>44719</v>
      </c>
      <c r="C17" s="3" t="s">
        <v>54</v>
      </c>
      <c r="D17" s="3" t="s">
        <v>55</v>
      </c>
      <c r="E17" s="4">
        <v>5</v>
      </c>
      <c r="F17" t="str">
        <f>_xlfn.XLOOKUP(Orders[[#This Row],[FK_CustomerID]],Customers[CustomerID],Customers[CustomerName],,0)</f>
        <v>Llywellyn Oscroft</v>
      </c>
      <c r="G17" t="str">
        <f>_xlfn.XLOOKUP(Orders[[#This Row],[FK_CustomerID]],Customers[CustomerID],Customers[Email],,0)</f>
        <v>loscroftf@ebay.co.uk</v>
      </c>
      <c r="H17" t="str">
        <f>_xlfn.XLOOKUP(Orders[[#This Row],[FK_CustomerID]],Customers[CustomerID],Customers[Country],,0)</f>
        <v>United States</v>
      </c>
      <c r="I17" t="str" cm="1">
        <f t="array" ref="I17">INDEX(Products[],MATCH(Orders[[#This Row],[FK_ProductID]:[FK_ProductID]],Products[[ProductID]:[ProductID]],0),MATCH(Orders[[#Headers],[CoffeeType]],Products[#Headers],0))</f>
        <v>Rob</v>
      </c>
      <c r="J17" t="str" cm="1">
        <f t="array" ref="J17">_xlfn.SWITCH(Orders[[#This Row],[CoffeeType]], "Rob", "Robusta", "Exc", "Excelsa", "Ara", "Arabica", "Lib", "Liberica")</f>
        <v>Robusta</v>
      </c>
      <c r="K17" t="str" cm="1">
        <f t="array" ref="K17">INDEX(Products[],MATCH(Orders[[#This Row],[FK_ProductID]:[FK_ProductID]],Products[[ProductID]:[ProductID]],0),MATCH(Orders[[#Headers],[RoastType]],Products[#Headers],0))</f>
        <v>M</v>
      </c>
      <c r="L17" t="str" cm="1">
        <f t="array" ref="L17">_xlfn.SWITCH(Orders[[#This Row],[RoastType]], "L", "Light", "M", "Medium", "D", "Dark")</f>
        <v>Medium</v>
      </c>
      <c r="M17" s="2" cm="1">
        <f t="array" ref="M17">INDEX(Products[],MATCH(Orders[[#This Row],[FK_ProductID]:[FK_ProductID]],Products[[ProductID]:[ProductID]],0),MATCH(Orders[[#Headers],[SizeKg]],Products[#Headers],0))</f>
        <v>2.5</v>
      </c>
      <c r="N17" s="1" cm="1">
        <f t="array" ref="N17">INDEX(Products[],MATCH(Orders[[#This Row],[FK_ProductID]:[FK_ProductID]],Products[[ProductID]:[ProductID]],0),MATCH(Orders[[#Headers],[AmtUnitPrice]],Products[#Headers],0))</f>
        <v>22.885000000000002</v>
      </c>
      <c r="O17" s="1">
        <f>Orders[[#This Row],[AmtUnitPrice]] *Orders[[#This Row],[Quantity]]</f>
        <v>114.42500000000001</v>
      </c>
    </row>
    <row r="18" spans="1:15" x14ac:dyDescent="0.25">
      <c r="A18" s="3" t="s">
        <v>56</v>
      </c>
      <c r="B18" s="5">
        <v>43544</v>
      </c>
      <c r="C18" s="3" t="s">
        <v>57</v>
      </c>
      <c r="D18" s="3" t="s">
        <v>58</v>
      </c>
      <c r="E18" s="4">
        <v>6</v>
      </c>
      <c r="F18" t="str">
        <f>_xlfn.XLOOKUP(Orders[[#This Row],[FK_CustomerID]],Customers[CustomerID],Customers[CustomerName],,0)</f>
        <v>Minni Alabaster</v>
      </c>
      <c r="G18" t="str">
        <f>_xlfn.XLOOKUP(Orders[[#This Row],[FK_CustomerID]],Customers[CustomerID],Customers[Email],,0)</f>
        <v>malabasterg@hexun.com</v>
      </c>
      <c r="H18" t="str">
        <f>_xlfn.XLOOKUP(Orders[[#This Row],[FK_CustomerID]],Customers[CustomerID],Customers[Country],,0)</f>
        <v>United States</v>
      </c>
      <c r="I18" t="str" cm="1">
        <f t="array" ref="I18">INDEX(Products[],MATCH(Orders[[#This Row],[FK_ProductID]:[FK_ProductID]],Products[[ProductID]:[ProductID]],0),MATCH(Orders[[#Headers],[CoffeeType]],Products[#Headers],0))</f>
        <v>Ara</v>
      </c>
      <c r="J18" t="str" cm="1">
        <f t="array" ref="J18">_xlfn.SWITCH(Orders[[#This Row],[CoffeeType]], "Rob", "Robusta", "Exc", "Excelsa", "Ara", "Arabica", "Lib", "Liberica")</f>
        <v>Arabica</v>
      </c>
      <c r="K18" t="str" cm="1">
        <f t="array" ref="K18">INDEX(Products[],MATCH(Orders[[#This Row],[FK_ProductID]:[FK_ProductID]],Products[[ProductID]:[ProductID]],0),MATCH(Orders[[#Headers],[RoastType]],Products[#Headers],0))</f>
        <v>M</v>
      </c>
      <c r="L18" t="str" cm="1">
        <f t="array" ref="L18">_xlfn.SWITCH(Orders[[#This Row],[RoastType]], "L", "Light", "M", "Medium", "D", "Dark")</f>
        <v>Medium</v>
      </c>
      <c r="M18" s="2" cm="1">
        <f t="array" ref="M18">INDEX(Products[],MATCH(Orders[[#This Row],[FK_ProductID]:[FK_ProductID]],Products[[ProductID]:[ProductID]],0),MATCH(Orders[[#Headers],[SizeKg]],Products[#Headers],0))</f>
        <v>0.2</v>
      </c>
      <c r="N18" s="1" cm="1">
        <f t="array" ref="N18">INDEX(Products[],MATCH(Orders[[#This Row],[FK_ProductID]:[FK_ProductID]],Products[[ProductID]:[ProductID]],0),MATCH(Orders[[#Headers],[AmtUnitPrice]],Products[#Headers],0))</f>
        <v>3.375</v>
      </c>
      <c r="O18" s="1">
        <f>Orders[[#This Row],[AmtUnitPrice]] *Orders[[#This Row],[Quantity]]</f>
        <v>20.25</v>
      </c>
    </row>
    <row r="19" spans="1:15" x14ac:dyDescent="0.25">
      <c r="A19" s="3" t="s">
        <v>59</v>
      </c>
      <c r="B19" s="5">
        <v>43757</v>
      </c>
      <c r="C19" s="3" t="s">
        <v>60</v>
      </c>
      <c r="D19" s="3" t="s">
        <v>20</v>
      </c>
      <c r="E19" s="4">
        <v>6</v>
      </c>
      <c r="F19" t="str">
        <f>_xlfn.XLOOKUP(Orders[[#This Row],[FK_CustomerID]],Customers[CustomerID],Customers[CustomerName],,0)</f>
        <v>Rhianon Broxup</v>
      </c>
      <c r="G19" t="str">
        <f>_xlfn.XLOOKUP(Orders[[#This Row],[FK_CustomerID]],Customers[CustomerID],Customers[Email],,0)</f>
        <v>rbroxuph@jimdo.com</v>
      </c>
      <c r="H19" t="str">
        <f>_xlfn.XLOOKUP(Orders[[#This Row],[FK_CustomerID]],Customers[CustomerID],Customers[Country],,0)</f>
        <v>United States</v>
      </c>
      <c r="I19" t="str" cm="1">
        <f t="array" ref="I19">INDEX(Products[],MATCH(Orders[[#This Row],[FK_ProductID]:[FK_ProductID]],Products[[ProductID]:[ProductID]],0),MATCH(Orders[[#Headers],[CoffeeType]],Products[#Headers],0))</f>
        <v>Ara</v>
      </c>
      <c r="J19" t="str" cm="1">
        <f t="array" ref="J19">_xlfn.SWITCH(Orders[[#This Row],[CoffeeType]], "Rob", "Robusta", "Exc", "Excelsa", "Ara", "Arabica", "Lib", "Liberica")</f>
        <v>Arabica</v>
      </c>
      <c r="K19" t="str" cm="1">
        <f t="array" ref="K19">INDEX(Products[],MATCH(Orders[[#This Row],[FK_ProductID]:[FK_ProductID]],Products[[ProductID]:[ProductID]],0),MATCH(Orders[[#Headers],[RoastType]],Products[#Headers],0))</f>
        <v>L</v>
      </c>
      <c r="L19" t="str" cm="1">
        <f t="array" ref="L19">_xlfn.SWITCH(Orders[[#This Row],[RoastType]], "L", "Light", "M", "Medium", "D", "Dark")</f>
        <v>Light</v>
      </c>
      <c r="M19" s="2" cm="1">
        <f t="array" ref="M19">INDEX(Products[],MATCH(Orders[[#This Row],[FK_ProductID]:[FK_ProductID]],Products[[ProductID]:[ProductID]],0),MATCH(Orders[[#Headers],[SizeKg]],Products[#Headers],0))</f>
        <v>1</v>
      </c>
      <c r="N19" s="1" cm="1">
        <f t="array" ref="N19">INDEX(Products[],MATCH(Orders[[#This Row],[FK_ProductID]:[FK_ProductID]],Products[[ProductID]:[ProductID]],0),MATCH(Orders[[#Headers],[AmtUnitPrice]],Products[#Headers],0))</f>
        <v>12.95</v>
      </c>
      <c r="O19" s="1">
        <f>Orders[[#This Row],[AmtUnitPrice]] *Orders[[#This Row],[Quantity]]</f>
        <v>77.699999999999989</v>
      </c>
    </row>
    <row r="20" spans="1:15" x14ac:dyDescent="0.25">
      <c r="A20" s="3" t="s">
        <v>61</v>
      </c>
      <c r="B20" s="5">
        <v>43629</v>
      </c>
      <c r="C20" s="3" t="s">
        <v>62</v>
      </c>
      <c r="D20" s="3" t="s">
        <v>49</v>
      </c>
      <c r="E20" s="4">
        <v>4</v>
      </c>
      <c r="F20" t="str">
        <f>_xlfn.XLOOKUP(Orders[[#This Row],[FK_CustomerID]],Customers[CustomerID],Customers[CustomerName],,0)</f>
        <v>Pall Redford</v>
      </c>
      <c r="G20" t="str">
        <f>_xlfn.XLOOKUP(Orders[[#This Row],[FK_CustomerID]],Customers[CustomerID],Customers[Email],,0)</f>
        <v>predfordi@ow.ly</v>
      </c>
      <c r="H20" t="str">
        <f>_xlfn.XLOOKUP(Orders[[#This Row],[FK_CustomerID]],Customers[CustomerID],Customers[Country],,0)</f>
        <v>Ireland</v>
      </c>
      <c r="I20" t="str" cm="1">
        <f t="array" ref="I20">INDEX(Products[],MATCH(Orders[[#This Row],[FK_ProductID]:[FK_ProductID]],Products[[ProductID]:[ProductID]],0),MATCH(Orders[[#Headers],[CoffeeType]],Products[#Headers],0))</f>
        <v>Rob</v>
      </c>
      <c r="J20" t="str" cm="1">
        <f t="array" ref="J20">_xlfn.SWITCH(Orders[[#This Row],[CoffeeType]], "Rob", "Robusta", "Exc", "Excelsa", "Ara", "Arabica", "Lib", "Liberica")</f>
        <v>Robusta</v>
      </c>
      <c r="K20" t="str" cm="1">
        <f t="array" ref="K20">INDEX(Products[],MATCH(Orders[[#This Row],[FK_ProductID]:[FK_ProductID]],Products[[ProductID]:[ProductID]],0),MATCH(Orders[[#Headers],[RoastType]],Products[#Headers],0))</f>
        <v>D</v>
      </c>
      <c r="L20" t="str" cm="1">
        <f t="array" ref="L20">_xlfn.SWITCH(Orders[[#This Row],[RoastType]], "L", "Light", "M", "Medium", "D", "Dark")</f>
        <v>Dark</v>
      </c>
      <c r="M20" s="2" cm="1">
        <f t="array" ref="M20">INDEX(Products[],MATCH(Orders[[#This Row],[FK_ProductID]:[FK_ProductID]],Products[[ProductID]:[ProductID]],0),MATCH(Orders[[#Headers],[SizeKg]],Products[#Headers],0))</f>
        <v>2.5</v>
      </c>
      <c r="N20" s="1" cm="1">
        <f t="array" ref="N20">INDEX(Products[],MATCH(Orders[[#This Row],[FK_ProductID]:[FK_ProductID]],Products[[ProductID]:[ProductID]],0),MATCH(Orders[[#Headers],[AmtUnitPrice]],Products[#Headers],0))</f>
        <v>20.585000000000001</v>
      </c>
      <c r="O20" s="1">
        <f>Orders[[#This Row],[AmtUnitPrice]] *Orders[[#This Row],[Quantity]]</f>
        <v>82.34</v>
      </c>
    </row>
    <row r="21" spans="1:15" x14ac:dyDescent="0.25">
      <c r="A21" s="3" t="s">
        <v>63</v>
      </c>
      <c r="B21" s="5">
        <v>44169</v>
      </c>
      <c r="C21" s="3" t="s">
        <v>64</v>
      </c>
      <c r="D21" s="3" t="s">
        <v>58</v>
      </c>
      <c r="E21" s="4">
        <v>5</v>
      </c>
      <c r="F21" t="str">
        <f>_xlfn.XLOOKUP(Orders[[#This Row],[FK_CustomerID]],Customers[CustomerID],Customers[CustomerName],,0)</f>
        <v>Aurea Corradino</v>
      </c>
      <c r="G21" t="str">
        <f>_xlfn.XLOOKUP(Orders[[#This Row],[FK_CustomerID]],Customers[CustomerID],Customers[Email],,0)</f>
        <v>acorradinoj@harvard.edu</v>
      </c>
      <c r="H21" t="str">
        <f>_xlfn.XLOOKUP(Orders[[#This Row],[FK_CustomerID]],Customers[CustomerID],Customers[Country],,0)</f>
        <v>United States</v>
      </c>
      <c r="I21" t="str" cm="1">
        <f t="array" ref="I21">INDEX(Products[],MATCH(Orders[[#This Row],[FK_ProductID]:[FK_ProductID]],Products[[ProductID]:[ProductID]],0),MATCH(Orders[[#Headers],[CoffeeType]],Products[#Headers],0))</f>
        <v>Ara</v>
      </c>
      <c r="J21" t="str" cm="1">
        <f t="array" ref="J21">_xlfn.SWITCH(Orders[[#This Row],[CoffeeType]], "Rob", "Robusta", "Exc", "Excelsa", "Ara", "Arabica", "Lib", "Liberica")</f>
        <v>Arabica</v>
      </c>
      <c r="K21" t="str" cm="1">
        <f t="array" ref="K21">INDEX(Products[],MATCH(Orders[[#This Row],[FK_ProductID]:[FK_ProductID]],Products[[ProductID]:[ProductID]],0),MATCH(Orders[[#Headers],[RoastType]],Products[#Headers],0))</f>
        <v>M</v>
      </c>
      <c r="L21" t="str" cm="1">
        <f t="array" ref="L21">_xlfn.SWITCH(Orders[[#This Row],[RoastType]], "L", "Light", "M", "Medium", "D", "Dark")</f>
        <v>Medium</v>
      </c>
      <c r="M21" s="2" cm="1">
        <f t="array" ref="M21">INDEX(Products[],MATCH(Orders[[#This Row],[FK_ProductID]:[FK_ProductID]],Products[[ProductID]:[ProductID]],0),MATCH(Orders[[#Headers],[SizeKg]],Products[#Headers],0))</f>
        <v>0.2</v>
      </c>
      <c r="N21" s="1" cm="1">
        <f t="array" ref="N21">INDEX(Products[],MATCH(Orders[[#This Row],[FK_ProductID]:[FK_ProductID]],Products[[ProductID]:[ProductID]],0),MATCH(Orders[[#Headers],[AmtUnitPrice]],Products[#Headers],0))</f>
        <v>3.375</v>
      </c>
      <c r="O21" s="1">
        <f>Orders[[#This Row],[AmtUnitPrice]] *Orders[[#This Row],[Quantity]]</f>
        <v>16.875</v>
      </c>
    </row>
    <row r="22" spans="1:15" x14ac:dyDescent="0.25">
      <c r="A22" s="3" t="s">
        <v>63</v>
      </c>
      <c r="B22" s="5">
        <v>44169</v>
      </c>
      <c r="C22" s="3" t="s">
        <v>64</v>
      </c>
      <c r="D22" s="3" t="s">
        <v>65</v>
      </c>
      <c r="E22" s="4">
        <v>4</v>
      </c>
      <c r="F22" t="str">
        <f>_xlfn.XLOOKUP(Orders[[#This Row],[FK_CustomerID]],Customers[CustomerID],Customers[CustomerName],,0)</f>
        <v>Aurea Corradino</v>
      </c>
      <c r="G22" t="str">
        <f>_xlfn.XLOOKUP(Orders[[#This Row],[FK_CustomerID]],Customers[CustomerID],Customers[Email],,0)</f>
        <v>acorradinoj@harvard.edu</v>
      </c>
      <c r="H22" t="str">
        <f>_xlfn.XLOOKUP(Orders[[#This Row],[FK_CustomerID]],Customers[CustomerID],Customers[Country],,0)</f>
        <v>United States</v>
      </c>
      <c r="I22" t="str" cm="1">
        <f t="array" ref="I22">INDEX(Products[],MATCH(Orders[[#This Row],[FK_ProductID]:[FK_ProductID]],Products[[ProductID]:[ProductID]],0),MATCH(Orders[[#Headers],[CoffeeType]],Products[#Headers],0))</f>
        <v>Exc</v>
      </c>
      <c r="J22" t="str" cm="1">
        <f t="array" ref="J22">_xlfn.SWITCH(Orders[[#This Row],[CoffeeType]], "Rob", "Robusta", "Exc", "Excelsa", "Ara", "Arabica", "Lib", "Liberica")</f>
        <v>Excelsa</v>
      </c>
      <c r="K22" t="str" cm="1">
        <f t="array" ref="K22">INDEX(Products[],MATCH(Orders[[#This Row],[FK_ProductID]:[FK_ProductID]],Products[[ProductID]:[ProductID]],0),MATCH(Orders[[#Headers],[RoastType]],Products[#Headers],0))</f>
        <v>D</v>
      </c>
      <c r="L22" t="str" cm="1">
        <f t="array" ref="L22">_xlfn.SWITCH(Orders[[#This Row],[RoastType]], "L", "Light", "M", "Medium", "D", "Dark")</f>
        <v>Dark</v>
      </c>
      <c r="M22" s="2" cm="1">
        <f t="array" ref="M22">INDEX(Products[],MATCH(Orders[[#This Row],[FK_ProductID]:[FK_ProductID]],Products[[ProductID]:[ProductID]],0),MATCH(Orders[[#Headers],[SizeKg]],Products[#Headers],0))</f>
        <v>0.2</v>
      </c>
      <c r="N22" s="1" cm="1">
        <f t="array" ref="N22">INDEX(Products[],MATCH(Orders[[#This Row],[FK_ProductID]:[FK_ProductID]],Products[[ProductID]:[ProductID]],0),MATCH(Orders[[#Headers],[AmtUnitPrice]],Products[#Headers],0))</f>
        <v>3.645</v>
      </c>
      <c r="O22" s="1">
        <f>Orders[[#This Row],[AmtUnitPrice]] *Orders[[#This Row],[Quantity]]</f>
        <v>14.58</v>
      </c>
    </row>
    <row r="23" spans="1:15" x14ac:dyDescent="0.25">
      <c r="A23" s="3" t="s">
        <v>66</v>
      </c>
      <c r="B23" s="5">
        <v>44169</v>
      </c>
      <c r="C23" s="3" t="s">
        <v>67</v>
      </c>
      <c r="D23" s="3" t="s">
        <v>68</v>
      </c>
      <c r="E23" s="4">
        <v>6</v>
      </c>
      <c r="F23" t="str">
        <f>_xlfn.XLOOKUP(Orders[[#This Row],[FK_CustomerID]],Customers[CustomerID],Customers[CustomerName],,0)</f>
        <v>Avrit Davidowsky</v>
      </c>
      <c r="G23" t="str">
        <f>_xlfn.XLOOKUP(Orders[[#This Row],[FK_CustomerID]],Customers[CustomerID],Customers[Email],,0)</f>
        <v>adavidowskyl@netvibes.com</v>
      </c>
      <c r="H23" t="str">
        <f>_xlfn.XLOOKUP(Orders[[#This Row],[FK_CustomerID]],Customers[CustomerID],Customers[Country],,0)</f>
        <v>United States</v>
      </c>
      <c r="I23" t="str" cm="1">
        <f t="array" ref="I23">INDEX(Products[],MATCH(Orders[[#This Row],[FK_ProductID]:[FK_ProductID]],Products[[ProductID]:[ProductID]],0),MATCH(Orders[[#Headers],[CoffeeType]],Products[#Headers],0))</f>
        <v>Ara</v>
      </c>
      <c r="J23" t="str" cm="1">
        <f t="array" ref="J23">_xlfn.SWITCH(Orders[[#This Row],[CoffeeType]], "Rob", "Robusta", "Exc", "Excelsa", "Ara", "Arabica", "Lib", "Liberica")</f>
        <v>Arabica</v>
      </c>
      <c r="K23" t="str" cm="1">
        <f t="array" ref="K23">INDEX(Products[],MATCH(Orders[[#This Row],[FK_ProductID]:[FK_ProductID]],Products[[ProductID]:[ProductID]],0),MATCH(Orders[[#Headers],[RoastType]],Products[#Headers],0))</f>
        <v>D</v>
      </c>
      <c r="L23" t="str" cm="1">
        <f t="array" ref="L23">_xlfn.SWITCH(Orders[[#This Row],[RoastType]], "L", "Light", "M", "Medium", "D", "Dark")</f>
        <v>Dark</v>
      </c>
      <c r="M23" s="2" cm="1">
        <f t="array" ref="M23">INDEX(Products[],MATCH(Orders[[#This Row],[FK_ProductID]:[FK_ProductID]],Products[[ProductID]:[ProductID]],0),MATCH(Orders[[#Headers],[SizeKg]],Products[#Headers],0))</f>
        <v>0.2</v>
      </c>
      <c r="N23" s="1" cm="1">
        <f t="array" ref="N23">INDEX(Products[],MATCH(Orders[[#This Row],[FK_ProductID]:[FK_ProductID]],Products[[ProductID]:[ProductID]],0),MATCH(Orders[[#Headers],[AmtUnitPrice]],Products[#Headers],0))</f>
        <v>2.9849999999999999</v>
      </c>
      <c r="O23" s="1">
        <f>Orders[[#This Row],[AmtUnitPrice]] *Orders[[#This Row],[Quantity]]</f>
        <v>17.91</v>
      </c>
    </row>
    <row r="24" spans="1:15" x14ac:dyDescent="0.25">
      <c r="A24" s="3" t="s">
        <v>69</v>
      </c>
      <c r="B24" s="5">
        <v>44218</v>
      </c>
      <c r="C24" s="3" t="s">
        <v>70</v>
      </c>
      <c r="D24" s="3" t="s">
        <v>55</v>
      </c>
      <c r="E24" s="4">
        <v>4</v>
      </c>
      <c r="F24" t="str">
        <f>_xlfn.XLOOKUP(Orders[[#This Row],[FK_CustomerID]],Customers[CustomerID],Customers[CustomerName],,0)</f>
        <v>Annabel Antuk</v>
      </c>
      <c r="G24" t="str">
        <f>_xlfn.XLOOKUP(Orders[[#This Row],[FK_CustomerID]],Customers[CustomerID],Customers[Email],,0)</f>
        <v>aantukm@kickstarter.com</v>
      </c>
      <c r="H24" t="str">
        <f>_xlfn.XLOOKUP(Orders[[#This Row],[FK_CustomerID]],Customers[CustomerID],Customers[Country],,0)</f>
        <v>United States</v>
      </c>
      <c r="I24" t="str" cm="1">
        <f t="array" ref="I24">INDEX(Products[],MATCH(Orders[[#This Row],[FK_ProductID]:[FK_ProductID]],Products[[ProductID]:[ProductID]],0),MATCH(Orders[[#Headers],[CoffeeType]],Products[#Headers],0))</f>
        <v>Rob</v>
      </c>
      <c r="J24" t="str" cm="1">
        <f t="array" ref="J24">_xlfn.SWITCH(Orders[[#This Row],[CoffeeType]], "Rob", "Robusta", "Exc", "Excelsa", "Ara", "Arabica", "Lib", "Liberica")</f>
        <v>Robusta</v>
      </c>
      <c r="K24" t="str" cm="1">
        <f t="array" ref="K24">INDEX(Products[],MATCH(Orders[[#This Row],[FK_ProductID]:[FK_ProductID]],Products[[ProductID]:[ProductID]],0),MATCH(Orders[[#Headers],[RoastType]],Products[#Headers],0))</f>
        <v>M</v>
      </c>
      <c r="L24" t="str" cm="1">
        <f t="array" ref="L24">_xlfn.SWITCH(Orders[[#This Row],[RoastType]], "L", "Light", "M", "Medium", "D", "Dark")</f>
        <v>Medium</v>
      </c>
      <c r="M24" s="2" cm="1">
        <f t="array" ref="M24">INDEX(Products[],MATCH(Orders[[#This Row],[FK_ProductID]:[FK_ProductID]],Products[[ProductID]:[ProductID]],0),MATCH(Orders[[#Headers],[SizeKg]],Products[#Headers],0))</f>
        <v>2.5</v>
      </c>
      <c r="N24" s="1" cm="1">
        <f t="array" ref="N24">INDEX(Products[],MATCH(Orders[[#This Row],[FK_ProductID]:[FK_ProductID]],Products[[ProductID]:[ProductID]],0),MATCH(Orders[[#Headers],[AmtUnitPrice]],Products[#Headers],0))</f>
        <v>22.885000000000002</v>
      </c>
      <c r="O24" s="1">
        <f>Orders[[#This Row],[AmtUnitPrice]] *Orders[[#This Row],[Quantity]]</f>
        <v>91.54</v>
      </c>
    </row>
    <row r="25" spans="1:15" x14ac:dyDescent="0.25">
      <c r="A25" s="3" t="s">
        <v>71</v>
      </c>
      <c r="B25" s="5">
        <v>44603</v>
      </c>
      <c r="C25" s="3" t="s">
        <v>72</v>
      </c>
      <c r="D25" s="3" t="s">
        <v>68</v>
      </c>
      <c r="E25" s="4">
        <v>4</v>
      </c>
      <c r="F25" t="str">
        <f>_xlfn.XLOOKUP(Orders[[#This Row],[FK_CustomerID]],Customers[CustomerID],Customers[CustomerName],,0)</f>
        <v>Iorgo Kleinert</v>
      </c>
      <c r="G25" t="str">
        <f>_xlfn.XLOOKUP(Orders[[#This Row],[FK_CustomerID]],Customers[CustomerID],Customers[Email],,0)</f>
        <v>ikleinertn@timesonline.co.uk</v>
      </c>
      <c r="H25" t="str">
        <f>_xlfn.XLOOKUP(Orders[[#This Row],[FK_CustomerID]],Customers[CustomerID],Customers[Country],,0)</f>
        <v>United States</v>
      </c>
      <c r="I25" t="str" cm="1">
        <f t="array" ref="I25">INDEX(Products[],MATCH(Orders[[#This Row],[FK_ProductID]:[FK_ProductID]],Products[[ProductID]:[ProductID]],0),MATCH(Orders[[#Headers],[CoffeeType]],Products[#Headers],0))</f>
        <v>Ara</v>
      </c>
      <c r="J25" t="str" cm="1">
        <f t="array" ref="J25">_xlfn.SWITCH(Orders[[#This Row],[CoffeeType]], "Rob", "Robusta", "Exc", "Excelsa", "Ara", "Arabica", "Lib", "Liberica")</f>
        <v>Arabica</v>
      </c>
      <c r="K25" t="str" cm="1">
        <f t="array" ref="K25">INDEX(Products[],MATCH(Orders[[#This Row],[FK_ProductID]:[FK_ProductID]],Products[[ProductID]:[ProductID]],0),MATCH(Orders[[#Headers],[RoastType]],Products[#Headers],0))</f>
        <v>D</v>
      </c>
      <c r="L25" t="str" cm="1">
        <f t="array" ref="L25">_xlfn.SWITCH(Orders[[#This Row],[RoastType]], "L", "Light", "M", "Medium", "D", "Dark")</f>
        <v>Dark</v>
      </c>
      <c r="M25" s="2" cm="1">
        <f t="array" ref="M25">INDEX(Products[],MATCH(Orders[[#This Row],[FK_ProductID]:[FK_ProductID]],Products[[ProductID]:[ProductID]],0),MATCH(Orders[[#Headers],[SizeKg]],Products[#Headers],0))</f>
        <v>0.2</v>
      </c>
      <c r="N25" s="1" cm="1">
        <f t="array" ref="N25">INDEX(Products[],MATCH(Orders[[#This Row],[FK_ProductID]:[FK_ProductID]],Products[[ProductID]:[ProductID]],0),MATCH(Orders[[#Headers],[AmtUnitPrice]],Products[#Headers],0))</f>
        <v>2.9849999999999999</v>
      </c>
      <c r="O25" s="1">
        <f>Orders[[#This Row],[AmtUnitPrice]] *Orders[[#This Row],[Quantity]]</f>
        <v>11.94</v>
      </c>
    </row>
    <row r="26" spans="1:15" x14ac:dyDescent="0.25">
      <c r="A26" s="3" t="s">
        <v>73</v>
      </c>
      <c r="B26" s="5">
        <v>44454</v>
      </c>
      <c r="C26" s="3" t="s">
        <v>74</v>
      </c>
      <c r="D26" s="3" t="s">
        <v>75</v>
      </c>
      <c r="E26" s="4">
        <v>1</v>
      </c>
      <c r="F26" t="str">
        <f>_xlfn.XLOOKUP(Orders[[#This Row],[FK_CustomerID]],Customers[CustomerID],Customers[CustomerName],,0)</f>
        <v>Chrisy Blofeld</v>
      </c>
      <c r="G26" t="str">
        <f>_xlfn.XLOOKUP(Orders[[#This Row],[FK_CustomerID]],Customers[CustomerID],Customers[Email],,0)</f>
        <v>cblofeldo@amazon.co.uk</v>
      </c>
      <c r="H26" t="str">
        <f>_xlfn.XLOOKUP(Orders[[#This Row],[FK_CustomerID]],Customers[CustomerID],Customers[Country],,0)</f>
        <v>United States</v>
      </c>
      <c r="I26" t="str" cm="1">
        <f t="array" ref="I26">INDEX(Products[],MATCH(Orders[[#This Row],[FK_ProductID]:[FK_ProductID]],Products[[ProductID]:[ProductID]],0),MATCH(Orders[[#Headers],[CoffeeType]],Products[#Headers],0))</f>
        <v>Ara</v>
      </c>
      <c r="J26" t="str" cm="1">
        <f t="array" ref="J26">_xlfn.SWITCH(Orders[[#This Row],[CoffeeType]], "Rob", "Robusta", "Exc", "Excelsa", "Ara", "Arabica", "Lib", "Liberica")</f>
        <v>Arabica</v>
      </c>
      <c r="K26" t="str" cm="1">
        <f t="array" ref="K26">INDEX(Products[],MATCH(Orders[[#This Row],[FK_ProductID]:[FK_ProductID]],Products[[ProductID]:[ProductID]],0),MATCH(Orders[[#Headers],[RoastType]],Products[#Headers],0))</f>
        <v>M</v>
      </c>
      <c r="L26" t="str" cm="1">
        <f t="array" ref="L26">_xlfn.SWITCH(Orders[[#This Row],[RoastType]], "L", "Light", "M", "Medium", "D", "Dark")</f>
        <v>Medium</v>
      </c>
      <c r="M26" s="2" cm="1">
        <f t="array" ref="M26">INDEX(Products[],MATCH(Orders[[#This Row],[FK_ProductID]:[FK_ProductID]],Products[[ProductID]:[ProductID]],0),MATCH(Orders[[#Headers],[SizeKg]],Products[#Headers],0))</f>
        <v>1</v>
      </c>
      <c r="N26" s="1" cm="1">
        <f t="array" ref="N26">INDEX(Products[],MATCH(Orders[[#This Row],[FK_ProductID]:[FK_ProductID]],Products[[ProductID]:[ProductID]],0),MATCH(Orders[[#Headers],[AmtUnitPrice]],Products[#Headers],0))</f>
        <v>11.25</v>
      </c>
      <c r="O26" s="1">
        <f>Orders[[#This Row],[AmtUnitPrice]] *Orders[[#This Row],[Quantity]]</f>
        <v>11.25</v>
      </c>
    </row>
    <row r="27" spans="1:15" x14ac:dyDescent="0.25">
      <c r="A27" s="3" t="s">
        <v>76</v>
      </c>
      <c r="B27" s="5">
        <v>44128</v>
      </c>
      <c r="C27" s="3" t="s">
        <v>77</v>
      </c>
      <c r="D27" s="3" t="s">
        <v>78</v>
      </c>
      <c r="E27" s="4">
        <v>3</v>
      </c>
      <c r="F27" t="str">
        <f>_xlfn.XLOOKUP(Orders[[#This Row],[FK_CustomerID]],Customers[CustomerID],Customers[CustomerName],,0)</f>
        <v>Culley Farris</v>
      </c>
      <c r="G27" t="str">
        <f>_xlfn.XLOOKUP(Orders[[#This Row],[FK_CustomerID]],Customers[CustomerID],Customers[Email],,0)</f>
        <v/>
      </c>
      <c r="H27" t="str">
        <f>_xlfn.XLOOKUP(Orders[[#This Row],[FK_CustomerID]],Customers[CustomerID],Customers[Country],,0)</f>
        <v>United States</v>
      </c>
      <c r="I27" t="str" cm="1">
        <f t="array" ref="I27">INDEX(Products[],MATCH(Orders[[#This Row],[FK_ProductID]:[FK_ProductID]],Products[[ProductID]:[ProductID]],0),MATCH(Orders[[#Headers],[CoffeeType]],Products[#Headers],0))</f>
        <v>Exc</v>
      </c>
      <c r="J27" t="str" cm="1">
        <f t="array" ref="J27">_xlfn.SWITCH(Orders[[#This Row],[CoffeeType]], "Rob", "Robusta", "Exc", "Excelsa", "Ara", "Arabica", "Lib", "Liberica")</f>
        <v>Excelsa</v>
      </c>
      <c r="K27" t="str" cm="1">
        <f t="array" ref="K27">INDEX(Products[],MATCH(Orders[[#This Row],[FK_ProductID]:[FK_ProductID]],Products[[ProductID]:[ProductID]],0),MATCH(Orders[[#Headers],[RoastType]],Products[#Headers],0))</f>
        <v>M</v>
      </c>
      <c r="L27" t="str" cm="1">
        <f t="array" ref="L27">_xlfn.SWITCH(Orders[[#This Row],[RoastType]], "L", "Light", "M", "Medium", "D", "Dark")</f>
        <v>Medium</v>
      </c>
      <c r="M27" s="2" cm="1">
        <f t="array" ref="M27">INDEX(Products[],MATCH(Orders[[#This Row],[FK_ProductID]:[FK_ProductID]],Products[[ProductID]:[ProductID]],0),MATCH(Orders[[#Headers],[SizeKg]],Products[#Headers],0))</f>
        <v>0.2</v>
      </c>
      <c r="N27" s="1" cm="1">
        <f t="array" ref="N27">INDEX(Products[],MATCH(Orders[[#This Row],[FK_ProductID]:[FK_ProductID]],Products[[ProductID]:[ProductID]],0),MATCH(Orders[[#Headers],[AmtUnitPrice]],Products[#Headers],0))</f>
        <v>4.125</v>
      </c>
      <c r="O27" s="1">
        <f>Orders[[#This Row],[AmtUnitPrice]] *Orders[[#This Row],[Quantity]]</f>
        <v>12.375</v>
      </c>
    </row>
    <row r="28" spans="1:15" x14ac:dyDescent="0.25">
      <c r="A28" s="3" t="s">
        <v>79</v>
      </c>
      <c r="B28" s="5">
        <v>43516</v>
      </c>
      <c r="C28" s="3" t="s">
        <v>80</v>
      </c>
      <c r="D28" s="3" t="s">
        <v>81</v>
      </c>
      <c r="E28" s="4">
        <v>4</v>
      </c>
      <c r="F28" t="str">
        <f>_xlfn.XLOOKUP(Orders[[#This Row],[FK_CustomerID]],Customers[CustomerID],Customers[CustomerName],,0)</f>
        <v>Selene Shales</v>
      </c>
      <c r="G28" t="str">
        <f>_xlfn.XLOOKUP(Orders[[#This Row],[FK_CustomerID]],Customers[CustomerID],Customers[Email],,0)</f>
        <v>sshalesq@umich.edu</v>
      </c>
      <c r="H28" t="str">
        <f>_xlfn.XLOOKUP(Orders[[#This Row],[FK_CustomerID]],Customers[CustomerID],Customers[Country],,0)</f>
        <v>United States</v>
      </c>
      <c r="I28" t="str" cm="1">
        <f t="array" ref="I28">INDEX(Products[],MATCH(Orders[[#This Row],[FK_ProductID]:[FK_ProductID]],Products[[ProductID]:[ProductID]],0),MATCH(Orders[[#Headers],[CoffeeType]],Products[#Headers],0))</f>
        <v>Ara</v>
      </c>
      <c r="J28" t="str" cm="1">
        <f t="array" ref="J28">_xlfn.SWITCH(Orders[[#This Row],[CoffeeType]], "Rob", "Robusta", "Exc", "Excelsa", "Ara", "Arabica", "Lib", "Liberica")</f>
        <v>Arabica</v>
      </c>
      <c r="K28" t="str" cm="1">
        <f t="array" ref="K28">INDEX(Products[],MATCH(Orders[[#This Row],[FK_ProductID]:[FK_ProductID]],Products[[ProductID]:[ProductID]],0),MATCH(Orders[[#Headers],[RoastType]],Products[#Headers],0))</f>
        <v>M</v>
      </c>
      <c r="L28" t="str" cm="1">
        <f t="array" ref="L28">_xlfn.SWITCH(Orders[[#This Row],[RoastType]], "L", "Light", "M", "Medium", "D", "Dark")</f>
        <v>Medium</v>
      </c>
      <c r="M28" s="2" cm="1">
        <f t="array" ref="M28">INDEX(Products[],MATCH(Orders[[#This Row],[FK_ProductID]:[FK_ProductID]],Products[[ProductID]:[ProductID]],0),MATCH(Orders[[#Headers],[SizeKg]],Products[#Headers],0))</f>
        <v>0.5</v>
      </c>
      <c r="N28" s="1" cm="1">
        <f t="array" ref="N28">INDEX(Products[],MATCH(Orders[[#This Row],[FK_ProductID]:[FK_ProductID]],Products[[ProductID]:[ProductID]],0),MATCH(Orders[[#Headers],[AmtUnitPrice]],Products[#Headers],0))</f>
        <v>6.75</v>
      </c>
      <c r="O28" s="1">
        <f>Orders[[#This Row],[AmtUnitPrice]] *Orders[[#This Row],[Quantity]]</f>
        <v>27</v>
      </c>
    </row>
    <row r="29" spans="1:15" x14ac:dyDescent="0.25">
      <c r="A29" s="3" t="s">
        <v>82</v>
      </c>
      <c r="B29" s="5">
        <v>43746</v>
      </c>
      <c r="C29" s="3" t="s">
        <v>83</v>
      </c>
      <c r="D29" s="3" t="s">
        <v>58</v>
      </c>
      <c r="E29" s="4">
        <v>5</v>
      </c>
      <c r="F29" t="str">
        <f>_xlfn.XLOOKUP(Orders[[#This Row],[FK_CustomerID]],Customers[CustomerID],Customers[CustomerName],,0)</f>
        <v>Vivie Danneil</v>
      </c>
      <c r="G29" t="str">
        <f>_xlfn.XLOOKUP(Orders[[#This Row],[FK_CustomerID]],Customers[CustomerID],Customers[Email],,0)</f>
        <v>vdanneilr@mtv.com</v>
      </c>
      <c r="H29" t="str">
        <f>_xlfn.XLOOKUP(Orders[[#This Row],[FK_CustomerID]],Customers[CustomerID],Customers[Country],,0)</f>
        <v>Ireland</v>
      </c>
      <c r="I29" t="str" cm="1">
        <f t="array" ref="I29">INDEX(Products[],MATCH(Orders[[#This Row],[FK_ProductID]:[FK_ProductID]],Products[[ProductID]:[ProductID]],0),MATCH(Orders[[#Headers],[CoffeeType]],Products[#Headers],0))</f>
        <v>Ara</v>
      </c>
      <c r="J29" t="str" cm="1">
        <f t="array" ref="J29">_xlfn.SWITCH(Orders[[#This Row],[CoffeeType]], "Rob", "Robusta", "Exc", "Excelsa", "Ara", "Arabica", "Lib", "Liberica")</f>
        <v>Arabica</v>
      </c>
      <c r="K29" t="str" cm="1">
        <f t="array" ref="K29">INDEX(Products[],MATCH(Orders[[#This Row],[FK_ProductID]:[FK_ProductID]],Products[[ProductID]:[ProductID]],0),MATCH(Orders[[#Headers],[RoastType]],Products[#Headers],0))</f>
        <v>M</v>
      </c>
      <c r="L29" t="str" cm="1">
        <f t="array" ref="L29">_xlfn.SWITCH(Orders[[#This Row],[RoastType]], "L", "Light", "M", "Medium", "D", "Dark")</f>
        <v>Medium</v>
      </c>
      <c r="M29" s="2" cm="1">
        <f t="array" ref="M29">INDEX(Products[],MATCH(Orders[[#This Row],[FK_ProductID]:[FK_ProductID]],Products[[ProductID]:[ProductID]],0),MATCH(Orders[[#Headers],[SizeKg]],Products[#Headers],0))</f>
        <v>0.2</v>
      </c>
      <c r="N29" s="1" cm="1">
        <f t="array" ref="N29">INDEX(Products[],MATCH(Orders[[#This Row],[FK_ProductID]:[FK_ProductID]],Products[[ProductID]:[ProductID]],0),MATCH(Orders[[#Headers],[AmtUnitPrice]],Products[#Headers],0))</f>
        <v>3.375</v>
      </c>
      <c r="O29" s="1">
        <f>Orders[[#This Row],[AmtUnitPrice]] *Orders[[#This Row],[Quantity]]</f>
        <v>16.875</v>
      </c>
    </row>
    <row r="30" spans="1:15" x14ac:dyDescent="0.25">
      <c r="A30" s="3" t="s">
        <v>84</v>
      </c>
      <c r="B30" s="5">
        <v>44775</v>
      </c>
      <c r="C30" s="3" t="s">
        <v>85</v>
      </c>
      <c r="D30" s="3" t="s">
        <v>86</v>
      </c>
      <c r="E30" s="4">
        <v>3</v>
      </c>
      <c r="F30" t="str">
        <f>_xlfn.XLOOKUP(Orders[[#This Row],[FK_CustomerID]],Customers[CustomerID],Customers[CustomerName],,0)</f>
        <v>Theresita Newbury</v>
      </c>
      <c r="G30" t="str">
        <f>_xlfn.XLOOKUP(Orders[[#This Row],[FK_CustomerID]],Customers[CustomerID],Customers[Email],,0)</f>
        <v>tnewburys@usda.gov</v>
      </c>
      <c r="H30" t="str">
        <f>_xlfn.XLOOKUP(Orders[[#This Row],[FK_CustomerID]],Customers[CustomerID],Customers[Country],,0)</f>
        <v>Ireland</v>
      </c>
      <c r="I30" t="str" cm="1">
        <f t="array" ref="I30">INDEX(Products[],MATCH(Orders[[#This Row],[FK_ProductID]:[FK_ProductID]],Products[[ProductID]:[ProductID]],0),MATCH(Orders[[#Headers],[CoffeeType]],Products[#Headers],0))</f>
        <v>Ara</v>
      </c>
      <c r="J30" t="str" cm="1">
        <f t="array" ref="J30">_xlfn.SWITCH(Orders[[#This Row],[CoffeeType]], "Rob", "Robusta", "Exc", "Excelsa", "Ara", "Arabica", "Lib", "Liberica")</f>
        <v>Arabica</v>
      </c>
      <c r="K30" t="str" cm="1">
        <f t="array" ref="K30">INDEX(Products[],MATCH(Orders[[#This Row],[FK_ProductID]:[FK_ProductID]],Products[[ProductID]:[ProductID]],0),MATCH(Orders[[#Headers],[RoastType]],Products[#Headers],0))</f>
        <v>D</v>
      </c>
      <c r="L30" t="str" cm="1">
        <f t="array" ref="L30">_xlfn.SWITCH(Orders[[#This Row],[RoastType]], "L", "Light", "M", "Medium", "D", "Dark")</f>
        <v>Dark</v>
      </c>
      <c r="M30" s="2" cm="1">
        <f t="array" ref="M30">INDEX(Products[],MATCH(Orders[[#This Row],[FK_ProductID]:[FK_ProductID]],Products[[ProductID]:[ProductID]],0),MATCH(Orders[[#Headers],[SizeKg]],Products[#Headers],0))</f>
        <v>0.5</v>
      </c>
      <c r="N30" s="1" cm="1">
        <f t="array" ref="N30">INDEX(Products[],MATCH(Orders[[#This Row],[FK_ProductID]:[FK_ProductID]],Products[[ProductID]:[ProductID]],0),MATCH(Orders[[#Headers],[AmtUnitPrice]],Products[#Headers],0))</f>
        <v>5.97</v>
      </c>
      <c r="O30" s="1">
        <f>Orders[[#This Row],[AmtUnitPrice]] *Orders[[#This Row],[Quantity]]</f>
        <v>17.91</v>
      </c>
    </row>
    <row r="31" spans="1:15" x14ac:dyDescent="0.25">
      <c r="A31" s="3" t="s">
        <v>87</v>
      </c>
      <c r="B31" s="5">
        <v>43516</v>
      </c>
      <c r="C31" s="3" t="s">
        <v>88</v>
      </c>
      <c r="D31" s="3" t="s">
        <v>41</v>
      </c>
      <c r="E31" s="4">
        <v>4</v>
      </c>
      <c r="F31" t="str">
        <f>_xlfn.XLOOKUP(Orders[[#This Row],[FK_CustomerID]],Customers[CustomerID],Customers[CustomerName],,0)</f>
        <v>Mozelle Calcutt</v>
      </c>
      <c r="G31" t="str">
        <f>_xlfn.XLOOKUP(Orders[[#This Row],[FK_CustomerID]],Customers[CustomerID],Customers[Email],,0)</f>
        <v>mcalcuttt@baidu.com</v>
      </c>
      <c r="H31" t="str">
        <f>_xlfn.XLOOKUP(Orders[[#This Row],[FK_CustomerID]],Customers[CustomerID],Customers[Country],,0)</f>
        <v>Ireland</v>
      </c>
      <c r="I31" t="str" cm="1">
        <f t="array" ref="I31">INDEX(Products[],MATCH(Orders[[#This Row],[FK_ProductID]:[FK_ProductID]],Products[[ProductID]:[ProductID]],0),MATCH(Orders[[#Headers],[CoffeeType]],Products[#Headers],0))</f>
        <v>Ara</v>
      </c>
      <c r="J31" t="str" cm="1">
        <f t="array" ref="J31">_xlfn.SWITCH(Orders[[#This Row],[CoffeeType]], "Rob", "Robusta", "Exc", "Excelsa", "Ara", "Arabica", "Lib", "Liberica")</f>
        <v>Arabica</v>
      </c>
      <c r="K31" t="str" cm="1">
        <f t="array" ref="K31">INDEX(Products[],MATCH(Orders[[#This Row],[FK_ProductID]:[FK_ProductID]],Products[[ProductID]:[ProductID]],0),MATCH(Orders[[#Headers],[RoastType]],Products[#Headers],0))</f>
        <v>D</v>
      </c>
      <c r="L31" t="str" cm="1">
        <f t="array" ref="L31">_xlfn.SWITCH(Orders[[#This Row],[RoastType]], "L", "Light", "M", "Medium", "D", "Dark")</f>
        <v>Dark</v>
      </c>
      <c r="M31" s="2" cm="1">
        <f t="array" ref="M31">INDEX(Products[],MATCH(Orders[[#This Row],[FK_ProductID]:[FK_ProductID]],Products[[ProductID]:[ProductID]],0),MATCH(Orders[[#Headers],[SizeKg]],Products[#Headers],0))</f>
        <v>1</v>
      </c>
      <c r="N31" s="1" cm="1">
        <f t="array" ref="N31">INDEX(Products[],MATCH(Orders[[#This Row],[FK_ProductID]:[FK_ProductID]],Products[[ProductID]:[ProductID]],0),MATCH(Orders[[#Headers],[AmtUnitPrice]],Products[#Headers],0))</f>
        <v>9.9499999999999993</v>
      </c>
      <c r="O31" s="1">
        <f>Orders[[#This Row],[AmtUnitPrice]] *Orders[[#This Row],[Quantity]]</f>
        <v>39.799999999999997</v>
      </c>
    </row>
    <row r="32" spans="1:15" x14ac:dyDescent="0.25">
      <c r="A32" s="3" t="s">
        <v>89</v>
      </c>
      <c r="B32" s="5">
        <v>44464</v>
      </c>
      <c r="C32" s="3" t="s">
        <v>90</v>
      </c>
      <c r="D32" s="3" t="s">
        <v>91</v>
      </c>
      <c r="E32" s="4">
        <v>5</v>
      </c>
      <c r="F32" t="str">
        <f>_xlfn.XLOOKUP(Orders[[#This Row],[FK_CustomerID]],Customers[CustomerID],Customers[CustomerName],,0)</f>
        <v>Adrian Swaine</v>
      </c>
      <c r="G32" t="str">
        <f>_xlfn.XLOOKUP(Orders[[#This Row],[FK_CustomerID]],Customers[CustomerID],Customers[Email],,0)</f>
        <v/>
      </c>
      <c r="H32" t="str">
        <f>_xlfn.XLOOKUP(Orders[[#This Row],[FK_CustomerID]],Customers[CustomerID],Customers[Country],,0)</f>
        <v>United States</v>
      </c>
      <c r="I32" t="str" cm="1">
        <f t="array" ref="I32">INDEX(Products[],MATCH(Orders[[#This Row],[FK_ProductID]:[FK_ProductID]],Products[[ProductID]:[ProductID]],0),MATCH(Orders[[#Headers],[CoffeeType]],Products[#Headers],0))</f>
        <v>Lib</v>
      </c>
      <c r="J32" t="str" cm="1">
        <f t="array" ref="J32">_xlfn.SWITCH(Orders[[#This Row],[CoffeeType]], "Rob", "Robusta", "Exc", "Excelsa", "Ara", "Arabica", "Lib", "Liberica")</f>
        <v>Liberica</v>
      </c>
      <c r="K32" t="str" cm="1">
        <f t="array" ref="K32">INDEX(Products[],MATCH(Orders[[#This Row],[FK_ProductID]:[FK_ProductID]],Products[[ProductID]:[ProductID]],0),MATCH(Orders[[#Headers],[RoastType]],Products[#Headers],0))</f>
        <v>M</v>
      </c>
      <c r="L32" t="str" cm="1">
        <f t="array" ref="L32">_xlfn.SWITCH(Orders[[#This Row],[RoastType]], "L", "Light", "M", "Medium", "D", "Dark")</f>
        <v>Medium</v>
      </c>
      <c r="M32" s="2" cm="1">
        <f t="array" ref="M32">INDEX(Products[],MATCH(Orders[[#This Row],[FK_ProductID]:[FK_ProductID]],Products[[ProductID]:[ProductID]],0),MATCH(Orders[[#Headers],[SizeKg]],Products[#Headers],0))</f>
        <v>0.2</v>
      </c>
      <c r="N32" s="1" cm="1">
        <f t="array" ref="N32">INDEX(Products[],MATCH(Orders[[#This Row],[FK_ProductID]:[FK_ProductID]],Products[[ProductID]:[ProductID]],0),MATCH(Orders[[#Headers],[AmtUnitPrice]],Products[#Headers],0))</f>
        <v>4.3650000000000002</v>
      </c>
      <c r="O32" s="1">
        <f>Orders[[#This Row],[AmtUnitPrice]] *Orders[[#This Row],[Quantity]]</f>
        <v>21.825000000000003</v>
      </c>
    </row>
    <row r="33" spans="1:15" x14ac:dyDescent="0.25">
      <c r="A33" s="3" t="s">
        <v>89</v>
      </c>
      <c r="B33" s="5">
        <v>44464</v>
      </c>
      <c r="C33" s="3" t="s">
        <v>90</v>
      </c>
      <c r="D33" s="3" t="s">
        <v>86</v>
      </c>
      <c r="E33" s="4">
        <v>6</v>
      </c>
      <c r="F33" t="str">
        <f>_xlfn.XLOOKUP(Orders[[#This Row],[FK_CustomerID]],Customers[CustomerID],Customers[CustomerName],,0)</f>
        <v>Adrian Swaine</v>
      </c>
      <c r="G33" t="str">
        <f>_xlfn.XLOOKUP(Orders[[#This Row],[FK_CustomerID]],Customers[CustomerID],Customers[Email],,0)</f>
        <v/>
      </c>
      <c r="H33" t="str">
        <f>_xlfn.XLOOKUP(Orders[[#This Row],[FK_CustomerID]],Customers[CustomerID],Customers[Country],,0)</f>
        <v>United States</v>
      </c>
      <c r="I33" t="str" cm="1">
        <f t="array" ref="I33">INDEX(Products[],MATCH(Orders[[#This Row],[FK_ProductID]:[FK_ProductID]],Products[[ProductID]:[ProductID]],0),MATCH(Orders[[#Headers],[CoffeeType]],Products[#Headers],0))</f>
        <v>Ara</v>
      </c>
      <c r="J33" t="str" cm="1">
        <f t="array" ref="J33">_xlfn.SWITCH(Orders[[#This Row],[CoffeeType]], "Rob", "Robusta", "Exc", "Excelsa", "Ara", "Arabica", "Lib", "Liberica")</f>
        <v>Arabica</v>
      </c>
      <c r="K33" t="str" cm="1">
        <f t="array" ref="K33">INDEX(Products[],MATCH(Orders[[#This Row],[FK_ProductID]:[FK_ProductID]],Products[[ProductID]:[ProductID]],0),MATCH(Orders[[#Headers],[RoastType]],Products[#Headers],0))</f>
        <v>D</v>
      </c>
      <c r="L33" t="str" cm="1">
        <f t="array" ref="L33">_xlfn.SWITCH(Orders[[#This Row],[RoastType]], "L", "Light", "M", "Medium", "D", "Dark")</f>
        <v>Dark</v>
      </c>
      <c r="M33" s="2" cm="1">
        <f t="array" ref="M33">INDEX(Products[],MATCH(Orders[[#This Row],[FK_ProductID]:[FK_ProductID]],Products[[ProductID]:[ProductID]],0),MATCH(Orders[[#Headers],[SizeKg]],Products[#Headers],0))</f>
        <v>0.5</v>
      </c>
      <c r="N33" s="1" cm="1">
        <f t="array" ref="N33">INDEX(Products[],MATCH(Orders[[#This Row],[FK_ProductID]:[FK_ProductID]],Products[[ProductID]:[ProductID]],0),MATCH(Orders[[#Headers],[AmtUnitPrice]],Products[#Headers],0))</f>
        <v>5.97</v>
      </c>
      <c r="O33" s="1">
        <f>Orders[[#This Row],[AmtUnitPrice]] *Orders[[#This Row],[Quantity]]</f>
        <v>35.82</v>
      </c>
    </row>
    <row r="34" spans="1:15" x14ac:dyDescent="0.25">
      <c r="A34" s="3" t="s">
        <v>89</v>
      </c>
      <c r="B34" s="5">
        <v>44464</v>
      </c>
      <c r="C34" s="3" t="s">
        <v>90</v>
      </c>
      <c r="D34" s="3" t="s">
        <v>92</v>
      </c>
      <c r="E34" s="4">
        <v>6</v>
      </c>
      <c r="F34" t="str">
        <f>_xlfn.XLOOKUP(Orders[[#This Row],[FK_CustomerID]],Customers[CustomerID],Customers[CustomerName],,0)</f>
        <v>Adrian Swaine</v>
      </c>
      <c r="G34" t="str">
        <f>_xlfn.XLOOKUP(Orders[[#This Row],[FK_CustomerID]],Customers[CustomerID],Customers[Email],,0)</f>
        <v/>
      </c>
      <c r="H34" t="str">
        <f>_xlfn.XLOOKUP(Orders[[#This Row],[FK_CustomerID]],Customers[CustomerID],Customers[Country],,0)</f>
        <v>United States</v>
      </c>
      <c r="I34" t="str" cm="1">
        <f t="array" ref="I34">INDEX(Products[],MATCH(Orders[[#This Row],[FK_ProductID]:[FK_ProductID]],Products[[ProductID]:[ProductID]],0),MATCH(Orders[[#Headers],[CoffeeType]],Products[#Headers],0))</f>
        <v>Lib</v>
      </c>
      <c r="J34" t="str" cm="1">
        <f t="array" ref="J34">_xlfn.SWITCH(Orders[[#This Row],[CoffeeType]], "Rob", "Robusta", "Exc", "Excelsa", "Ara", "Arabica", "Lib", "Liberica")</f>
        <v>Liberica</v>
      </c>
      <c r="K34" t="str" cm="1">
        <f t="array" ref="K34">INDEX(Products[],MATCH(Orders[[#This Row],[FK_ProductID]:[FK_ProductID]],Products[[ProductID]:[ProductID]],0),MATCH(Orders[[#Headers],[RoastType]],Products[#Headers],0))</f>
        <v>M</v>
      </c>
      <c r="L34" t="str" cm="1">
        <f t="array" ref="L34">_xlfn.SWITCH(Orders[[#This Row],[RoastType]], "L", "Light", "M", "Medium", "D", "Dark")</f>
        <v>Medium</v>
      </c>
      <c r="M34" s="2" cm="1">
        <f t="array" ref="M34">INDEX(Products[],MATCH(Orders[[#This Row],[FK_ProductID]:[FK_ProductID]],Products[[ProductID]:[ProductID]],0),MATCH(Orders[[#Headers],[SizeKg]],Products[#Headers],0))</f>
        <v>0.5</v>
      </c>
      <c r="N34" s="1" cm="1">
        <f t="array" ref="N34">INDEX(Products[],MATCH(Orders[[#This Row],[FK_ProductID]:[FK_ProductID]],Products[[ProductID]:[ProductID]],0),MATCH(Orders[[#Headers],[AmtUnitPrice]],Products[#Headers],0))</f>
        <v>8.73</v>
      </c>
      <c r="O34" s="1">
        <f>Orders[[#This Row],[AmtUnitPrice]] *Orders[[#This Row],[Quantity]]</f>
        <v>52.38</v>
      </c>
    </row>
    <row r="35" spans="1:15" x14ac:dyDescent="0.25">
      <c r="A35" s="3" t="s">
        <v>93</v>
      </c>
      <c r="B35" s="5">
        <v>44394</v>
      </c>
      <c r="C35" s="3" t="s">
        <v>94</v>
      </c>
      <c r="D35" s="3" t="s">
        <v>33</v>
      </c>
      <c r="E35" s="4">
        <v>5</v>
      </c>
      <c r="F35" t="str">
        <f>_xlfn.XLOOKUP(Orders[[#This Row],[FK_CustomerID]],Customers[CustomerID],Customers[CustomerName],,0)</f>
        <v>Gallard Gatheral</v>
      </c>
      <c r="G35" t="str">
        <f>_xlfn.XLOOKUP(Orders[[#This Row],[FK_CustomerID]],Customers[CustomerID],Customers[Email],,0)</f>
        <v>ggatheralx@123-reg.co.uk</v>
      </c>
      <c r="H35" t="str">
        <f>_xlfn.XLOOKUP(Orders[[#This Row],[FK_CustomerID]],Customers[CustomerID],Customers[Country],,0)</f>
        <v>United States</v>
      </c>
      <c r="I35" t="str" cm="1">
        <f t="array" ref="I35">INDEX(Products[],MATCH(Orders[[#This Row],[FK_ProductID]:[FK_ProductID]],Products[[ProductID]:[ProductID]],0),MATCH(Orders[[#Headers],[CoffeeType]],Products[#Headers],0))</f>
        <v>Lib</v>
      </c>
      <c r="J35" t="str" cm="1">
        <f t="array" ref="J35">_xlfn.SWITCH(Orders[[#This Row],[CoffeeType]], "Rob", "Robusta", "Exc", "Excelsa", "Ara", "Arabica", "Lib", "Liberica")</f>
        <v>Liberica</v>
      </c>
      <c r="K35" t="str" cm="1">
        <f t="array" ref="K35">INDEX(Products[],MATCH(Orders[[#This Row],[FK_ProductID]:[FK_ProductID]],Products[[ProductID]:[ProductID]],0),MATCH(Orders[[#Headers],[RoastType]],Products[#Headers],0))</f>
        <v>L</v>
      </c>
      <c r="L35" t="str" cm="1">
        <f t="array" ref="L35">_xlfn.SWITCH(Orders[[#This Row],[RoastType]], "L", "Light", "M", "Medium", "D", "Dark")</f>
        <v>Light</v>
      </c>
      <c r="M35" s="2" cm="1">
        <f t="array" ref="M35">INDEX(Products[],MATCH(Orders[[#This Row],[FK_ProductID]:[FK_ProductID]],Products[[ProductID]:[ProductID]],0),MATCH(Orders[[#Headers],[SizeKg]],Products[#Headers],0))</f>
        <v>0.2</v>
      </c>
      <c r="N35" s="1" cm="1">
        <f t="array" ref="N35">INDEX(Products[],MATCH(Orders[[#This Row],[FK_ProductID]:[FK_ProductID]],Products[[ProductID]:[ProductID]],0),MATCH(Orders[[#Headers],[AmtUnitPrice]],Products[#Headers],0))</f>
        <v>4.7549999999999999</v>
      </c>
      <c r="O35" s="1">
        <f>Orders[[#This Row],[AmtUnitPrice]] *Orders[[#This Row],[Quantity]]</f>
        <v>23.774999999999999</v>
      </c>
    </row>
    <row r="36" spans="1:15" x14ac:dyDescent="0.25">
      <c r="A36" s="3" t="s">
        <v>95</v>
      </c>
      <c r="B36" s="5">
        <v>44011</v>
      </c>
      <c r="C36" s="3" t="s">
        <v>96</v>
      </c>
      <c r="D36" s="3" t="s">
        <v>97</v>
      </c>
      <c r="E36" s="4">
        <v>6</v>
      </c>
      <c r="F36" t="str">
        <f>_xlfn.XLOOKUP(Orders[[#This Row],[FK_CustomerID]],Customers[CustomerID],Customers[CustomerName],,0)</f>
        <v>Una Welberry</v>
      </c>
      <c r="G36" t="str">
        <f>_xlfn.XLOOKUP(Orders[[#This Row],[FK_CustomerID]],Customers[CustomerID],Customers[Email],,0)</f>
        <v>uwelberryy@ebay.co.uk</v>
      </c>
      <c r="H36" t="str">
        <f>_xlfn.XLOOKUP(Orders[[#This Row],[FK_CustomerID]],Customers[CustomerID],Customers[Country],,0)</f>
        <v>United Kingdom</v>
      </c>
      <c r="I36" t="str" cm="1">
        <f t="array" ref="I36">INDEX(Products[],MATCH(Orders[[#This Row],[FK_ProductID]:[FK_ProductID]],Products[[ProductID]:[ProductID]],0),MATCH(Orders[[#Headers],[CoffeeType]],Products[#Headers],0))</f>
        <v>Lib</v>
      </c>
      <c r="J36" t="str" cm="1">
        <f t="array" ref="J36">_xlfn.SWITCH(Orders[[#This Row],[CoffeeType]], "Rob", "Robusta", "Exc", "Excelsa", "Ara", "Arabica", "Lib", "Liberica")</f>
        <v>Liberica</v>
      </c>
      <c r="K36" t="str" cm="1">
        <f t="array" ref="K36">INDEX(Products[],MATCH(Orders[[#This Row],[FK_ProductID]:[FK_ProductID]],Products[[ProductID]:[ProductID]],0),MATCH(Orders[[#Headers],[RoastType]],Products[#Headers],0))</f>
        <v>L</v>
      </c>
      <c r="L36" t="str" cm="1">
        <f t="array" ref="L36">_xlfn.SWITCH(Orders[[#This Row],[RoastType]], "L", "Light", "M", "Medium", "D", "Dark")</f>
        <v>Light</v>
      </c>
      <c r="M36" s="2" cm="1">
        <f t="array" ref="M36">INDEX(Products[],MATCH(Orders[[#This Row],[FK_ProductID]:[FK_ProductID]],Products[[ProductID]:[ProductID]],0),MATCH(Orders[[#Headers],[SizeKg]],Products[#Headers],0))</f>
        <v>0.5</v>
      </c>
      <c r="N36" s="1" cm="1">
        <f t="array" ref="N36">INDEX(Products[],MATCH(Orders[[#This Row],[FK_ProductID]:[FK_ProductID]],Products[[ProductID]:[ProductID]],0),MATCH(Orders[[#Headers],[AmtUnitPrice]],Products[#Headers],0))</f>
        <v>9.51</v>
      </c>
      <c r="O36" s="1">
        <f>Orders[[#This Row],[AmtUnitPrice]] *Orders[[#This Row],[Quantity]]</f>
        <v>57.06</v>
      </c>
    </row>
    <row r="37" spans="1:15" x14ac:dyDescent="0.25">
      <c r="A37" s="3" t="s">
        <v>98</v>
      </c>
      <c r="B37" s="5">
        <v>44348</v>
      </c>
      <c r="C37" s="3" t="s">
        <v>99</v>
      </c>
      <c r="D37" s="3" t="s">
        <v>86</v>
      </c>
      <c r="E37" s="4">
        <v>6</v>
      </c>
      <c r="F37" t="str">
        <f>_xlfn.XLOOKUP(Orders[[#This Row],[FK_CustomerID]],Customers[CustomerID],Customers[CustomerName],,0)</f>
        <v>Faber Eilhart</v>
      </c>
      <c r="G37" t="str">
        <f>_xlfn.XLOOKUP(Orders[[#This Row],[FK_CustomerID]],Customers[CustomerID],Customers[Email],,0)</f>
        <v>feilhartz@who.int</v>
      </c>
      <c r="H37" t="str">
        <f>_xlfn.XLOOKUP(Orders[[#This Row],[FK_CustomerID]],Customers[CustomerID],Customers[Country],,0)</f>
        <v>United States</v>
      </c>
      <c r="I37" t="str" cm="1">
        <f t="array" ref="I37">INDEX(Products[],MATCH(Orders[[#This Row],[FK_ProductID]:[FK_ProductID]],Products[[ProductID]:[ProductID]],0),MATCH(Orders[[#Headers],[CoffeeType]],Products[#Headers],0))</f>
        <v>Ara</v>
      </c>
      <c r="J37" t="str" cm="1">
        <f t="array" ref="J37">_xlfn.SWITCH(Orders[[#This Row],[CoffeeType]], "Rob", "Robusta", "Exc", "Excelsa", "Ara", "Arabica", "Lib", "Liberica")</f>
        <v>Arabica</v>
      </c>
      <c r="K37" t="str" cm="1">
        <f t="array" ref="K37">INDEX(Products[],MATCH(Orders[[#This Row],[FK_ProductID]:[FK_ProductID]],Products[[ProductID]:[ProductID]],0),MATCH(Orders[[#Headers],[RoastType]],Products[#Headers],0))</f>
        <v>D</v>
      </c>
      <c r="L37" t="str" cm="1">
        <f t="array" ref="L37">_xlfn.SWITCH(Orders[[#This Row],[RoastType]], "L", "Light", "M", "Medium", "D", "Dark")</f>
        <v>Dark</v>
      </c>
      <c r="M37" s="2" cm="1">
        <f t="array" ref="M37">INDEX(Products[],MATCH(Orders[[#This Row],[FK_ProductID]:[FK_ProductID]],Products[[ProductID]:[ProductID]],0),MATCH(Orders[[#Headers],[SizeKg]],Products[#Headers],0))</f>
        <v>0.5</v>
      </c>
      <c r="N37" s="1" cm="1">
        <f t="array" ref="N37">INDEX(Products[],MATCH(Orders[[#This Row],[FK_ProductID]:[FK_ProductID]],Products[[ProductID]:[ProductID]],0),MATCH(Orders[[#Headers],[AmtUnitPrice]],Products[#Headers],0))</f>
        <v>5.97</v>
      </c>
      <c r="O37" s="1">
        <f>Orders[[#This Row],[AmtUnitPrice]] *Orders[[#This Row],[Quantity]]</f>
        <v>35.82</v>
      </c>
    </row>
    <row r="38" spans="1:15" x14ac:dyDescent="0.25">
      <c r="A38" s="3" t="s">
        <v>100</v>
      </c>
      <c r="B38" s="5">
        <v>44233</v>
      </c>
      <c r="C38" s="3" t="s">
        <v>101</v>
      </c>
      <c r="D38" s="3" t="s">
        <v>91</v>
      </c>
      <c r="E38" s="4">
        <v>2</v>
      </c>
      <c r="F38" t="str">
        <f>_xlfn.XLOOKUP(Orders[[#This Row],[FK_CustomerID]],Customers[CustomerID],Customers[CustomerName],,0)</f>
        <v>Zorina Ponting</v>
      </c>
      <c r="G38" t="str">
        <f>_xlfn.XLOOKUP(Orders[[#This Row],[FK_CustomerID]],Customers[CustomerID],Customers[Email],,0)</f>
        <v>zponting10@altervista.org</v>
      </c>
      <c r="H38" t="str">
        <f>_xlfn.XLOOKUP(Orders[[#This Row],[FK_CustomerID]],Customers[CustomerID],Customers[Country],,0)</f>
        <v>United States</v>
      </c>
      <c r="I38" t="str" cm="1">
        <f t="array" ref="I38">INDEX(Products[],MATCH(Orders[[#This Row],[FK_ProductID]:[FK_ProductID]],Products[[ProductID]:[ProductID]],0),MATCH(Orders[[#Headers],[CoffeeType]],Products[#Headers],0))</f>
        <v>Lib</v>
      </c>
      <c r="J38" t="str" cm="1">
        <f t="array" ref="J38">_xlfn.SWITCH(Orders[[#This Row],[CoffeeType]], "Rob", "Robusta", "Exc", "Excelsa", "Ara", "Arabica", "Lib", "Liberica")</f>
        <v>Liberica</v>
      </c>
      <c r="K38" t="str" cm="1">
        <f t="array" ref="K38">INDEX(Products[],MATCH(Orders[[#This Row],[FK_ProductID]:[FK_ProductID]],Products[[ProductID]:[ProductID]],0),MATCH(Orders[[#Headers],[RoastType]],Products[#Headers],0))</f>
        <v>M</v>
      </c>
      <c r="L38" t="str" cm="1">
        <f t="array" ref="L38">_xlfn.SWITCH(Orders[[#This Row],[RoastType]], "L", "Light", "M", "Medium", "D", "Dark")</f>
        <v>Medium</v>
      </c>
      <c r="M38" s="2" cm="1">
        <f t="array" ref="M38">INDEX(Products[],MATCH(Orders[[#This Row],[FK_ProductID]:[FK_ProductID]],Products[[ProductID]:[ProductID]],0),MATCH(Orders[[#Headers],[SizeKg]],Products[#Headers],0))</f>
        <v>0.2</v>
      </c>
      <c r="N38" s="1" cm="1">
        <f t="array" ref="N38">INDEX(Products[],MATCH(Orders[[#This Row],[FK_ProductID]:[FK_ProductID]],Products[[ProductID]:[ProductID]],0),MATCH(Orders[[#Headers],[AmtUnitPrice]],Products[#Headers],0))</f>
        <v>4.3650000000000002</v>
      </c>
      <c r="O38" s="1">
        <f>Orders[[#This Row],[AmtUnitPrice]] *Orders[[#This Row],[Quantity]]</f>
        <v>8.73</v>
      </c>
    </row>
    <row r="39" spans="1:15" x14ac:dyDescent="0.25">
      <c r="A39" s="3" t="s">
        <v>102</v>
      </c>
      <c r="B39" s="5">
        <v>43580</v>
      </c>
      <c r="C39" s="3" t="s">
        <v>103</v>
      </c>
      <c r="D39" s="3" t="s">
        <v>97</v>
      </c>
      <c r="E39" s="4">
        <v>3</v>
      </c>
      <c r="F39" t="str">
        <f>_xlfn.XLOOKUP(Orders[[#This Row],[FK_CustomerID]],Customers[CustomerID],Customers[CustomerName],,0)</f>
        <v>Silvio Strase</v>
      </c>
      <c r="G39" t="str">
        <f>_xlfn.XLOOKUP(Orders[[#This Row],[FK_CustomerID]],Customers[CustomerID],Customers[Email],,0)</f>
        <v>sstrase11@booking.com</v>
      </c>
      <c r="H39" t="str">
        <f>_xlfn.XLOOKUP(Orders[[#This Row],[FK_CustomerID]],Customers[CustomerID],Customers[Country],,0)</f>
        <v>United States</v>
      </c>
      <c r="I39" t="str" cm="1">
        <f t="array" ref="I39">INDEX(Products[],MATCH(Orders[[#This Row],[FK_ProductID]:[FK_ProductID]],Products[[ProductID]:[ProductID]],0),MATCH(Orders[[#Headers],[CoffeeType]],Products[#Headers],0))</f>
        <v>Lib</v>
      </c>
      <c r="J39" t="str" cm="1">
        <f t="array" ref="J39">_xlfn.SWITCH(Orders[[#This Row],[CoffeeType]], "Rob", "Robusta", "Exc", "Excelsa", "Ara", "Arabica", "Lib", "Liberica")</f>
        <v>Liberica</v>
      </c>
      <c r="K39" t="str" cm="1">
        <f t="array" ref="K39">INDEX(Products[],MATCH(Orders[[#This Row],[FK_ProductID]:[FK_ProductID]],Products[[ProductID]:[ProductID]],0),MATCH(Orders[[#Headers],[RoastType]],Products[#Headers],0))</f>
        <v>L</v>
      </c>
      <c r="L39" t="str" cm="1">
        <f t="array" ref="L39">_xlfn.SWITCH(Orders[[#This Row],[RoastType]], "L", "Light", "M", "Medium", "D", "Dark")</f>
        <v>Light</v>
      </c>
      <c r="M39" s="2" cm="1">
        <f t="array" ref="M39">INDEX(Products[],MATCH(Orders[[#This Row],[FK_ProductID]:[FK_ProductID]],Products[[ProductID]:[ProductID]],0),MATCH(Orders[[#Headers],[SizeKg]],Products[#Headers],0))</f>
        <v>0.5</v>
      </c>
      <c r="N39" s="1" cm="1">
        <f t="array" ref="N39">INDEX(Products[],MATCH(Orders[[#This Row],[FK_ProductID]:[FK_ProductID]],Products[[ProductID]:[ProductID]],0),MATCH(Orders[[#Headers],[AmtUnitPrice]],Products[#Headers],0))</f>
        <v>9.51</v>
      </c>
      <c r="O39" s="1">
        <f>Orders[[#This Row],[AmtUnitPrice]] *Orders[[#This Row],[Quantity]]</f>
        <v>28.53</v>
      </c>
    </row>
    <row r="40" spans="1:15" x14ac:dyDescent="0.25">
      <c r="A40" s="3" t="s">
        <v>104</v>
      </c>
      <c r="B40" s="5">
        <v>43946</v>
      </c>
      <c r="C40" s="3" t="s">
        <v>105</v>
      </c>
      <c r="D40" s="3" t="s">
        <v>55</v>
      </c>
      <c r="E40" s="4">
        <v>5</v>
      </c>
      <c r="F40" t="str">
        <f>_xlfn.XLOOKUP(Orders[[#This Row],[FK_CustomerID]],Customers[CustomerID],Customers[CustomerName],,0)</f>
        <v>Dorie de la Tremoille</v>
      </c>
      <c r="G40" t="str">
        <f>_xlfn.XLOOKUP(Orders[[#This Row],[FK_CustomerID]],Customers[CustomerID],Customers[Email],,0)</f>
        <v>dde12@unesco.org</v>
      </c>
      <c r="H40" t="str">
        <f>_xlfn.XLOOKUP(Orders[[#This Row],[FK_CustomerID]],Customers[CustomerID],Customers[Country],,0)</f>
        <v>United States</v>
      </c>
      <c r="I40" t="str" cm="1">
        <f t="array" ref="I40">INDEX(Products[],MATCH(Orders[[#This Row],[FK_ProductID]:[FK_ProductID]],Products[[ProductID]:[ProductID]],0),MATCH(Orders[[#Headers],[CoffeeType]],Products[#Headers],0))</f>
        <v>Rob</v>
      </c>
      <c r="J40" t="str" cm="1">
        <f t="array" ref="J40">_xlfn.SWITCH(Orders[[#This Row],[CoffeeType]], "Rob", "Robusta", "Exc", "Excelsa", "Ara", "Arabica", "Lib", "Liberica")</f>
        <v>Robusta</v>
      </c>
      <c r="K40" t="str" cm="1">
        <f t="array" ref="K40">INDEX(Products[],MATCH(Orders[[#This Row],[FK_ProductID]:[FK_ProductID]],Products[[ProductID]:[ProductID]],0),MATCH(Orders[[#Headers],[RoastType]],Products[#Headers],0))</f>
        <v>M</v>
      </c>
      <c r="L40" t="str" cm="1">
        <f t="array" ref="L40">_xlfn.SWITCH(Orders[[#This Row],[RoastType]], "L", "Light", "M", "Medium", "D", "Dark")</f>
        <v>Medium</v>
      </c>
      <c r="M40" s="2" cm="1">
        <f t="array" ref="M40">INDEX(Products[],MATCH(Orders[[#This Row],[FK_ProductID]:[FK_ProductID]],Products[[ProductID]:[ProductID]],0),MATCH(Orders[[#Headers],[SizeKg]],Products[#Headers],0))</f>
        <v>2.5</v>
      </c>
      <c r="N40" s="1" cm="1">
        <f t="array" ref="N40">INDEX(Products[],MATCH(Orders[[#This Row],[FK_ProductID]:[FK_ProductID]],Products[[ProductID]:[ProductID]],0),MATCH(Orders[[#Headers],[AmtUnitPrice]],Products[#Headers],0))</f>
        <v>22.885000000000002</v>
      </c>
      <c r="O40" s="1">
        <f>Orders[[#This Row],[AmtUnitPrice]] *Orders[[#This Row],[Quantity]]</f>
        <v>114.42500000000001</v>
      </c>
    </row>
    <row r="41" spans="1:15" x14ac:dyDescent="0.25">
      <c r="A41" s="3" t="s">
        <v>106</v>
      </c>
      <c r="B41" s="5">
        <v>44524</v>
      </c>
      <c r="C41" s="3" t="s">
        <v>107</v>
      </c>
      <c r="D41" s="3" t="s">
        <v>15</v>
      </c>
      <c r="E41" s="4">
        <v>6</v>
      </c>
      <c r="F41" t="str">
        <f>_xlfn.XLOOKUP(Orders[[#This Row],[FK_CustomerID]],Customers[CustomerID],Customers[CustomerName],,0)</f>
        <v>Hy Zanetto</v>
      </c>
      <c r="G41" t="str">
        <f>_xlfn.XLOOKUP(Orders[[#This Row],[FK_CustomerID]],Customers[CustomerID],Customers[Email],,0)</f>
        <v/>
      </c>
      <c r="H41" t="str">
        <f>_xlfn.XLOOKUP(Orders[[#This Row],[FK_CustomerID]],Customers[CustomerID],Customers[Country],,0)</f>
        <v>United States</v>
      </c>
      <c r="I41" t="str" cm="1">
        <f t="array" ref="I41">INDEX(Products[],MATCH(Orders[[#This Row],[FK_ProductID]:[FK_ProductID]],Products[[ProductID]:[ProductID]],0),MATCH(Orders[[#Headers],[CoffeeType]],Products[#Headers],0))</f>
        <v>Rob</v>
      </c>
      <c r="J41" t="str" cm="1">
        <f t="array" ref="J41">_xlfn.SWITCH(Orders[[#This Row],[CoffeeType]], "Rob", "Robusta", "Exc", "Excelsa", "Ara", "Arabica", "Lib", "Liberica")</f>
        <v>Robusta</v>
      </c>
      <c r="K41" t="str" cm="1">
        <f t="array" ref="K41">INDEX(Products[],MATCH(Orders[[#This Row],[FK_ProductID]:[FK_ProductID]],Products[[ProductID]:[ProductID]],0),MATCH(Orders[[#Headers],[RoastType]],Products[#Headers],0))</f>
        <v>M</v>
      </c>
      <c r="L41" t="str" cm="1">
        <f t="array" ref="L41">_xlfn.SWITCH(Orders[[#This Row],[RoastType]], "L", "Light", "M", "Medium", "D", "Dark")</f>
        <v>Medium</v>
      </c>
      <c r="M41" s="2" cm="1">
        <f t="array" ref="M41">INDEX(Products[],MATCH(Orders[[#This Row],[FK_ProductID]:[FK_ProductID]],Products[[ProductID]:[ProductID]],0),MATCH(Orders[[#Headers],[SizeKg]],Products[#Headers],0))</f>
        <v>1</v>
      </c>
      <c r="N41" s="1" cm="1">
        <f t="array" ref="N41">INDEX(Products[],MATCH(Orders[[#This Row],[FK_ProductID]:[FK_ProductID]],Products[[ProductID]:[ProductID]],0),MATCH(Orders[[#Headers],[AmtUnitPrice]],Products[#Headers],0))</f>
        <v>9.9499999999999993</v>
      </c>
      <c r="O41" s="1">
        <f>Orders[[#This Row],[AmtUnitPrice]] *Orders[[#This Row],[Quantity]]</f>
        <v>59.699999999999996</v>
      </c>
    </row>
    <row r="42" spans="1:15" x14ac:dyDescent="0.25">
      <c r="A42" s="3" t="s">
        <v>108</v>
      </c>
      <c r="B42" s="5">
        <v>44305</v>
      </c>
      <c r="C42" s="3" t="s">
        <v>109</v>
      </c>
      <c r="D42" s="3" t="s">
        <v>110</v>
      </c>
      <c r="E42" s="4">
        <v>3</v>
      </c>
      <c r="F42" t="str">
        <f>_xlfn.XLOOKUP(Orders[[#This Row],[FK_CustomerID]],Customers[CustomerID],Customers[CustomerName],,0)</f>
        <v>Jessica McNess</v>
      </c>
      <c r="G42" t="str">
        <f>_xlfn.XLOOKUP(Orders[[#This Row],[FK_CustomerID]],Customers[CustomerID],Customers[Email],,0)</f>
        <v/>
      </c>
      <c r="H42" t="str">
        <f>_xlfn.XLOOKUP(Orders[[#This Row],[FK_CustomerID]],Customers[CustomerID],Customers[Country],,0)</f>
        <v>United States</v>
      </c>
      <c r="I42" t="str" cm="1">
        <f t="array" ref="I42">INDEX(Products[],MATCH(Orders[[#This Row],[FK_ProductID]:[FK_ProductID]],Products[[ProductID]:[ProductID]],0),MATCH(Orders[[#Headers],[CoffeeType]],Products[#Headers],0))</f>
        <v>Lib</v>
      </c>
      <c r="J42" t="str" cm="1">
        <f t="array" ref="J42">_xlfn.SWITCH(Orders[[#This Row],[CoffeeType]], "Rob", "Robusta", "Exc", "Excelsa", "Ara", "Arabica", "Lib", "Liberica")</f>
        <v>Liberica</v>
      </c>
      <c r="K42" t="str" cm="1">
        <f t="array" ref="K42">INDEX(Products[],MATCH(Orders[[#This Row],[FK_ProductID]:[FK_ProductID]],Products[[ProductID]:[ProductID]],0),MATCH(Orders[[#Headers],[RoastType]],Products[#Headers],0))</f>
        <v>M</v>
      </c>
      <c r="L42" t="str" cm="1">
        <f t="array" ref="L42">_xlfn.SWITCH(Orders[[#This Row],[RoastType]], "L", "Light", "M", "Medium", "D", "Dark")</f>
        <v>Medium</v>
      </c>
      <c r="M42" s="2" cm="1">
        <f t="array" ref="M42">INDEX(Products[],MATCH(Orders[[#This Row],[FK_ProductID]:[FK_ProductID]],Products[[ProductID]:[ProductID]],0),MATCH(Orders[[#Headers],[SizeKg]],Products[#Headers],0))</f>
        <v>1</v>
      </c>
      <c r="N42" s="1" cm="1">
        <f t="array" ref="N42">INDEX(Products[],MATCH(Orders[[#This Row],[FK_ProductID]:[FK_ProductID]],Products[[ProductID]:[ProductID]],0),MATCH(Orders[[#Headers],[AmtUnitPrice]],Products[#Headers],0))</f>
        <v>14.55</v>
      </c>
      <c r="O42" s="1">
        <f>Orders[[#This Row],[AmtUnitPrice]] *Orders[[#This Row],[Quantity]]</f>
        <v>43.650000000000006</v>
      </c>
    </row>
    <row r="43" spans="1:15" x14ac:dyDescent="0.25">
      <c r="A43" s="3" t="s">
        <v>111</v>
      </c>
      <c r="B43" s="5">
        <v>44749</v>
      </c>
      <c r="C43" s="3" t="s">
        <v>112</v>
      </c>
      <c r="D43" s="3" t="s">
        <v>65</v>
      </c>
      <c r="E43" s="4">
        <v>2</v>
      </c>
      <c r="F43" t="str">
        <f>_xlfn.XLOOKUP(Orders[[#This Row],[FK_CustomerID]],Customers[CustomerID],Customers[CustomerName],,0)</f>
        <v>Lorenzo Yeoland</v>
      </c>
      <c r="G43" t="str">
        <f>_xlfn.XLOOKUP(Orders[[#This Row],[FK_CustomerID]],Customers[CustomerID],Customers[Email],,0)</f>
        <v>lyeoland15@pbs.org</v>
      </c>
      <c r="H43" t="str">
        <f>_xlfn.XLOOKUP(Orders[[#This Row],[FK_CustomerID]],Customers[CustomerID],Customers[Country],,0)</f>
        <v>United States</v>
      </c>
      <c r="I43" t="str" cm="1">
        <f t="array" ref="I43">INDEX(Products[],MATCH(Orders[[#This Row],[FK_ProductID]:[FK_ProductID]],Products[[ProductID]:[ProductID]],0),MATCH(Orders[[#Headers],[CoffeeType]],Products[#Headers],0))</f>
        <v>Exc</v>
      </c>
      <c r="J43" t="str" cm="1">
        <f t="array" ref="J43">_xlfn.SWITCH(Orders[[#This Row],[CoffeeType]], "Rob", "Robusta", "Exc", "Excelsa", "Ara", "Arabica", "Lib", "Liberica")</f>
        <v>Excelsa</v>
      </c>
      <c r="K43" t="str" cm="1">
        <f t="array" ref="K43">INDEX(Products[],MATCH(Orders[[#This Row],[FK_ProductID]:[FK_ProductID]],Products[[ProductID]:[ProductID]],0),MATCH(Orders[[#Headers],[RoastType]],Products[#Headers],0))</f>
        <v>D</v>
      </c>
      <c r="L43" t="str" cm="1">
        <f t="array" ref="L43">_xlfn.SWITCH(Orders[[#This Row],[RoastType]], "L", "Light", "M", "Medium", "D", "Dark")</f>
        <v>Dark</v>
      </c>
      <c r="M43" s="2" cm="1">
        <f t="array" ref="M43">INDEX(Products[],MATCH(Orders[[#This Row],[FK_ProductID]:[FK_ProductID]],Products[[ProductID]:[ProductID]],0),MATCH(Orders[[#Headers],[SizeKg]],Products[#Headers],0))</f>
        <v>0.2</v>
      </c>
      <c r="N43" s="1" cm="1">
        <f t="array" ref="N43">INDEX(Products[],MATCH(Orders[[#This Row],[FK_ProductID]:[FK_ProductID]],Products[[ProductID]:[ProductID]],0),MATCH(Orders[[#Headers],[AmtUnitPrice]],Products[#Headers],0))</f>
        <v>3.645</v>
      </c>
      <c r="O43" s="1">
        <f>Orders[[#This Row],[AmtUnitPrice]] *Orders[[#This Row],[Quantity]]</f>
        <v>7.29</v>
      </c>
    </row>
    <row r="44" spans="1:15" x14ac:dyDescent="0.25">
      <c r="A44" s="3" t="s">
        <v>113</v>
      </c>
      <c r="B44" s="5">
        <v>43607</v>
      </c>
      <c r="C44" s="3" t="s">
        <v>114</v>
      </c>
      <c r="D44" s="3" t="s">
        <v>115</v>
      </c>
      <c r="E44" s="4">
        <v>3</v>
      </c>
      <c r="F44" t="str">
        <f>_xlfn.XLOOKUP(Orders[[#This Row],[FK_CustomerID]],Customers[CustomerID],Customers[CustomerName],,0)</f>
        <v>Abigail Tolworthy</v>
      </c>
      <c r="G44" t="str">
        <f>_xlfn.XLOOKUP(Orders[[#This Row],[FK_CustomerID]],Customers[CustomerID],Customers[Email],,0)</f>
        <v>atolworthy16@toplist.cz</v>
      </c>
      <c r="H44" t="str">
        <f>_xlfn.XLOOKUP(Orders[[#This Row],[FK_CustomerID]],Customers[CustomerID],Customers[Country],,0)</f>
        <v>United States</v>
      </c>
      <c r="I44" t="str" cm="1">
        <f t="array" ref="I44">INDEX(Products[],MATCH(Orders[[#This Row],[FK_ProductID]:[FK_ProductID]],Products[[ProductID]:[ProductID]],0),MATCH(Orders[[#Headers],[CoffeeType]],Products[#Headers],0))</f>
        <v>Rob</v>
      </c>
      <c r="J44" t="str" cm="1">
        <f t="array" ref="J44">_xlfn.SWITCH(Orders[[#This Row],[CoffeeType]], "Rob", "Robusta", "Exc", "Excelsa", "Ara", "Arabica", "Lib", "Liberica")</f>
        <v>Robusta</v>
      </c>
      <c r="K44" t="str" cm="1">
        <f t="array" ref="K44">INDEX(Products[],MATCH(Orders[[#This Row],[FK_ProductID]:[FK_ProductID]],Products[[ProductID]:[ProductID]],0),MATCH(Orders[[#Headers],[RoastType]],Products[#Headers],0))</f>
        <v>D</v>
      </c>
      <c r="L44" t="str" cm="1">
        <f t="array" ref="L44">_xlfn.SWITCH(Orders[[#This Row],[RoastType]], "L", "Light", "M", "Medium", "D", "Dark")</f>
        <v>Dark</v>
      </c>
      <c r="M44" s="2" cm="1">
        <f t="array" ref="M44">INDEX(Products[],MATCH(Orders[[#This Row],[FK_ProductID]:[FK_ProductID]],Products[[ProductID]:[ProductID]],0),MATCH(Orders[[#Headers],[SizeKg]],Products[#Headers],0))</f>
        <v>0.2</v>
      </c>
      <c r="N44" s="1" cm="1">
        <f t="array" ref="N44">INDEX(Products[],MATCH(Orders[[#This Row],[FK_ProductID]:[FK_ProductID]],Products[[ProductID]:[ProductID]],0),MATCH(Orders[[#Headers],[AmtUnitPrice]],Products[#Headers],0))</f>
        <v>2.6850000000000001</v>
      </c>
      <c r="O44" s="1">
        <f>Orders[[#This Row],[AmtUnitPrice]] *Orders[[#This Row],[Quantity]]</f>
        <v>8.0549999999999997</v>
      </c>
    </row>
    <row r="45" spans="1:15" x14ac:dyDescent="0.25">
      <c r="A45" s="3" t="s">
        <v>116</v>
      </c>
      <c r="B45" s="5">
        <v>44473</v>
      </c>
      <c r="C45" s="3" t="s">
        <v>117</v>
      </c>
      <c r="D45" s="3" t="s">
        <v>118</v>
      </c>
      <c r="E45" s="4">
        <v>2</v>
      </c>
      <c r="F45" t="str">
        <f>_xlfn.XLOOKUP(Orders[[#This Row],[FK_CustomerID]],Customers[CustomerID],Customers[CustomerName],,0)</f>
        <v>Maurie Bartol</v>
      </c>
      <c r="G45" t="str">
        <f>_xlfn.XLOOKUP(Orders[[#This Row],[FK_CustomerID]],Customers[CustomerID],Customers[Email],,0)</f>
        <v/>
      </c>
      <c r="H45" t="str">
        <f>_xlfn.XLOOKUP(Orders[[#This Row],[FK_CustomerID]],Customers[CustomerID],Customers[Country],,0)</f>
        <v>United States</v>
      </c>
      <c r="I45" t="str" cm="1">
        <f t="array" ref="I45">INDEX(Products[],MATCH(Orders[[#This Row],[FK_ProductID]:[FK_ProductID]],Products[[ProductID]:[ProductID]],0),MATCH(Orders[[#Headers],[CoffeeType]],Products[#Headers],0))</f>
        <v>Lib</v>
      </c>
      <c r="J45" t="str" cm="1">
        <f t="array" ref="J45">_xlfn.SWITCH(Orders[[#This Row],[CoffeeType]], "Rob", "Robusta", "Exc", "Excelsa", "Ara", "Arabica", "Lib", "Liberica")</f>
        <v>Liberica</v>
      </c>
      <c r="K45" t="str" cm="1">
        <f t="array" ref="K45">INDEX(Products[],MATCH(Orders[[#This Row],[FK_ProductID]:[FK_ProductID]],Products[[ProductID]:[ProductID]],0),MATCH(Orders[[#Headers],[RoastType]],Products[#Headers],0))</f>
        <v>L</v>
      </c>
      <c r="L45" t="str" cm="1">
        <f t="array" ref="L45">_xlfn.SWITCH(Orders[[#This Row],[RoastType]], "L", "Light", "M", "Medium", "D", "Dark")</f>
        <v>Light</v>
      </c>
      <c r="M45" s="2" cm="1">
        <f t="array" ref="M45">INDEX(Products[],MATCH(Orders[[#This Row],[FK_ProductID]:[FK_ProductID]],Products[[ProductID]:[ProductID]],0),MATCH(Orders[[#Headers],[SizeKg]],Products[#Headers],0))</f>
        <v>2.5</v>
      </c>
      <c r="N45" s="1" cm="1">
        <f t="array" ref="N45">INDEX(Products[],MATCH(Orders[[#This Row],[FK_ProductID]:[FK_ProductID]],Products[[ProductID]:[ProductID]],0),MATCH(Orders[[#Headers],[AmtUnitPrice]],Products[#Headers],0))</f>
        <v>36.454999999999998</v>
      </c>
      <c r="O45" s="1">
        <f>Orders[[#This Row],[AmtUnitPrice]] *Orders[[#This Row],[Quantity]]</f>
        <v>72.91</v>
      </c>
    </row>
    <row r="46" spans="1:15" x14ac:dyDescent="0.25">
      <c r="A46" s="3" t="s">
        <v>119</v>
      </c>
      <c r="B46" s="5">
        <v>43932</v>
      </c>
      <c r="C46" s="3" t="s">
        <v>120</v>
      </c>
      <c r="D46" s="3" t="s">
        <v>17</v>
      </c>
      <c r="E46" s="4">
        <v>2</v>
      </c>
      <c r="F46" t="str">
        <f>_xlfn.XLOOKUP(Orders[[#This Row],[FK_CustomerID]],Customers[CustomerID],Customers[CustomerName],,0)</f>
        <v>Olag Baudassi</v>
      </c>
      <c r="G46" t="str">
        <f>_xlfn.XLOOKUP(Orders[[#This Row],[FK_CustomerID]],Customers[CustomerID],Customers[Email],,0)</f>
        <v>obaudassi18@seesaa.net</v>
      </c>
      <c r="H46" t="str">
        <f>_xlfn.XLOOKUP(Orders[[#This Row],[FK_CustomerID]],Customers[CustomerID],Customers[Country],,0)</f>
        <v>United States</v>
      </c>
      <c r="I46" t="str" cm="1">
        <f t="array" ref="I46">INDEX(Products[],MATCH(Orders[[#This Row],[FK_ProductID]:[FK_ProductID]],Products[[ProductID]:[ProductID]],0),MATCH(Orders[[#Headers],[CoffeeType]],Products[#Headers],0))</f>
        <v>Exc</v>
      </c>
      <c r="J46" t="str" cm="1">
        <f t="array" ref="J46">_xlfn.SWITCH(Orders[[#This Row],[CoffeeType]], "Rob", "Robusta", "Exc", "Excelsa", "Ara", "Arabica", "Lib", "Liberica")</f>
        <v>Excelsa</v>
      </c>
      <c r="K46" t="str" cm="1">
        <f t="array" ref="K46">INDEX(Products[],MATCH(Orders[[#This Row],[FK_ProductID]:[FK_ProductID]],Products[[ProductID]:[ProductID]],0),MATCH(Orders[[#Headers],[RoastType]],Products[#Headers],0))</f>
        <v>M</v>
      </c>
      <c r="L46" t="str" cm="1">
        <f t="array" ref="L46">_xlfn.SWITCH(Orders[[#This Row],[RoastType]], "L", "Light", "M", "Medium", "D", "Dark")</f>
        <v>Medium</v>
      </c>
      <c r="M46" s="2" cm="1">
        <f t="array" ref="M46">INDEX(Products[],MATCH(Orders[[#This Row],[FK_ProductID]:[FK_ProductID]],Products[[ProductID]:[ProductID]],0),MATCH(Orders[[#Headers],[SizeKg]],Products[#Headers],0))</f>
        <v>0.5</v>
      </c>
      <c r="N46" s="1" cm="1">
        <f t="array" ref="N46">INDEX(Products[],MATCH(Orders[[#This Row],[FK_ProductID]:[FK_ProductID]],Products[[ProductID]:[ProductID]],0),MATCH(Orders[[#Headers],[AmtUnitPrice]],Products[#Headers],0))</f>
        <v>8.25</v>
      </c>
      <c r="O46" s="1">
        <f>Orders[[#This Row],[AmtUnitPrice]] *Orders[[#This Row],[Quantity]]</f>
        <v>16.5</v>
      </c>
    </row>
    <row r="47" spans="1:15" x14ac:dyDescent="0.25">
      <c r="A47" s="3" t="s">
        <v>121</v>
      </c>
      <c r="B47" s="5">
        <v>44592</v>
      </c>
      <c r="C47" s="3" t="s">
        <v>122</v>
      </c>
      <c r="D47" s="3" t="s">
        <v>123</v>
      </c>
      <c r="E47" s="4">
        <v>6</v>
      </c>
      <c r="F47" t="str">
        <f>_xlfn.XLOOKUP(Orders[[#This Row],[FK_CustomerID]],Customers[CustomerID],Customers[CustomerName],,0)</f>
        <v>Petey Kingsbury</v>
      </c>
      <c r="G47" t="str">
        <f>_xlfn.XLOOKUP(Orders[[#This Row],[FK_CustomerID]],Customers[CustomerID],Customers[Email],,0)</f>
        <v>pkingsbury19@comcast.net</v>
      </c>
      <c r="H47" t="str">
        <f>_xlfn.XLOOKUP(Orders[[#This Row],[FK_CustomerID]],Customers[CustomerID],Customers[Country],,0)</f>
        <v>United States</v>
      </c>
      <c r="I47" t="str" cm="1">
        <f t="array" ref="I47">INDEX(Products[],MATCH(Orders[[#This Row],[FK_ProductID]:[FK_ProductID]],Products[[ProductID]:[ProductID]],0),MATCH(Orders[[#Headers],[CoffeeType]],Products[#Headers],0))</f>
        <v>Lib</v>
      </c>
      <c r="J47" t="str" cm="1">
        <f t="array" ref="J47">_xlfn.SWITCH(Orders[[#This Row],[CoffeeType]], "Rob", "Robusta", "Exc", "Excelsa", "Ara", "Arabica", "Lib", "Liberica")</f>
        <v>Liberica</v>
      </c>
      <c r="K47" t="str" cm="1">
        <f t="array" ref="K47">INDEX(Products[],MATCH(Orders[[#This Row],[FK_ProductID]:[FK_ProductID]],Products[[ProductID]:[ProductID]],0),MATCH(Orders[[#Headers],[RoastType]],Products[#Headers],0))</f>
        <v>D</v>
      </c>
      <c r="L47" t="str" cm="1">
        <f t="array" ref="L47">_xlfn.SWITCH(Orders[[#This Row],[RoastType]], "L", "Light", "M", "Medium", "D", "Dark")</f>
        <v>Dark</v>
      </c>
      <c r="M47" s="2" cm="1">
        <f t="array" ref="M47">INDEX(Products[],MATCH(Orders[[#This Row],[FK_ProductID]:[FK_ProductID]],Products[[ProductID]:[ProductID]],0),MATCH(Orders[[#Headers],[SizeKg]],Products[#Headers],0))</f>
        <v>2.5</v>
      </c>
      <c r="N47" s="1" cm="1">
        <f t="array" ref="N47">INDEX(Products[],MATCH(Orders[[#This Row],[FK_ProductID]:[FK_ProductID]],Products[[ProductID]:[ProductID]],0),MATCH(Orders[[#Headers],[AmtUnitPrice]],Products[#Headers],0))</f>
        <v>29.785</v>
      </c>
      <c r="O47" s="1">
        <f>Orders[[#This Row],[AmtUnitPrice]] *Orders[[#This Row],[Quantity]]</f>
        <v>178.71</v>
      </c>
    </row>
    <row r="48" spans="1:15" x14ac:dyDescent="0.25">
      <c r="A48" s="3" t="s">
        <v>124</v>
      </c>
      <c r="B48" s="5">
        <v>43776</v>
      </c>
      <c r="C48" s="3" t="s">
        <v>125</v>
      </c>
      <c r="D48" s="3" t="s">
        <v>126</v>
      </c>
      <c r="E48" s="4">
        <v>2</v>
      </c>
      <c r="F48" t="str">
        <f>_xlfn.XLOOKUP(Orders[[#This Row],[FK_CustomerID]],Customers[CustomerID],Customers[CustomerName],,0)</f>
        <v>Donna Baskeyfied</v>
      </c>
      <c r="G48" t="str">
        <f>_xlfn.XLOOKUP(Orders[[#This Row],[FK_CustomerID]],Customers[CustomerID],Customers[Email],,0)</f>
        <v/>
      </c>
      <c r="H48" t="str">
        <f>_xlfn.XLOOKUP(Orders[[#This Row],[FK_CustomerID]],Customers[CustomerID],Customers[Country],,0)</f>
        <v>United States</v>
      </c>
      <c r="I48" t="str" cm="1">
        <f t="array" ref="I48">INDEX(Products[],MATCH(Orders[[#This Row],[FK_ProductID]:[FK_ProductID]],Products[[ProductID]:[ProductID]],0),MATCH(Orders[[#Headers],[CoffeeType]],Products[#Headers],0))</f>
        <v>Exc</v>
      </c>
      <c r="J48" t="str" cm="1">
        <f t="array" ref="J48">_xlfn.SWITCH(Orders[[#This Row],[CoffeeType]], "Rob", "Robusta", "Exc", "Excelsa", "Ara", "Arabica", "Lib", "Liberica")</f>
        <v>Excelsa</v>
      </c>
      <c r="K48" t="str" cm="1">
        <f t="array" ref="K48">INDEX(Products[],MATCH(Orders[[#This Row],[FK_ProductID]:[FK_ProductID]],Products[[ProductID]:[ProductID]],0),MATCH(Orders[[#Headers],[RoastType]],Products[#Headers],0))</f>
        <v>M</v>
      </c>
      <c r="L48" t="str" cm="1">
        <f t="array" ref="L48">_xlfn.SWITCH(Orders[[#This Row],[RoastType]], "L", "Light", "M", "Medium", "D", "Dark")</f>
        <v>Medium</v>
      </c>
      <c r="M48" s="2" cm="1">
        <f t="array" ref="M48">INDEX(Products[],MATCH(Orders[[#This Row],[FK_ProductID]:[FK_ProductID]],Products[[ProductID]:[ProductID]],0),MATCH(Orders[[#Headers],[SizeKg]],Products[#Headers],0))</f>
        <v>2.5</v>
      </c>
      <c r="N48" s="1" cm="1">
        <f t="array" ref="N48">INDEX(Products[],MATCH(Orders[[#This Row],[FK_ProductID]:[FK_ProductID]],Products[[ProductID]:[ProductID]],0),MATCH(Orders[[#Headers],[AmtUnitPrice]],Products[#Headers],0))</f>
        <v>31.625</v>
      </c>
      <c r="O48" s="1">
        <f>Orders[[#This Row],[AmtUnitPrice]] *Orders[[#This Row],[Quantity]]</f>
        <v>63.25</v>
      </c>
    </row>
    <row r="49" spans="1:15" x14ac:dyDescent="0.25">
      <c r="A49" s="3" t="s">
        <v>127</v>
      </c>
      <c r="B49" s="5">
        <v>43644</v>
      </c>
      <c r="C49" s="3" t="s">
        <v>128</v>
      </c>
      <c r="D49" s="3" t="s">
        <v>129</v>
      </c>
      <c r="E49" s="4">
        <v>2</v>
      </c>
      <c r="F49" t="str">
        <f>_xlfn.XLOOKUP(Orders[[#This Row],[FK_CustomerID]],Customers[CustomerID],Customers[CustomerName],,0)</f>
        <v>Arda Curley</v>
      </c>
      <c r="G49" t="str">
        <f>_xlfn.XLOOKUP(Orders[[#This Row],[FK_CustomerID]],Customers[CustomerID],Customers[Email],,0)</f>
        <v>acurley1b@hao123.com</v>
      </c>
      <c r="H49" t="str">
        <f>_xlfn.XLOOKUP(Orders[[#This Row],[FK_CustomerID]],Customers[CustomerID],Customers[Country],,0)</f>
        <v>United States</v>
      </c>
      <c r="I49" t="str" cm="1">
        <f t="array" ref="I49">INDEX(Products[],MATCH(Orders[[#This Row],[FK_ProductID]:[FK_ProductID]],Products[[ProductID]:[ProductID]],0),MATCH(Orders[[#Headers],[CoffeeType]],Products[#Headers],0))</f>
        <v>Ara</v>
      </c>
      <c r="J49" t="str" cm="1">
        <f t="array" ref="J49">_xlfn.SWITCH(Orders[[#This Row],[CoffeeType]], "Rob", "Robusta", "Exc", "Excelsa", "Ara", "Arabica", "Lib", "Liberica")</f>
        <v>Arabica</v>
      </c>
      <c r="K49" t="str" cm="1">
        <f t="array" ref="K49">INDEX(Products[],MATCH(Orders[[#This Row],[FK_ProductID]:[FK_ProductID]],Products[[ProductID]:[ProductID]],0),MATCH(Orders[[#Headers],[RoastType]],Products[#Headers],0))</f>
        <v>L</v>
      </c>
      <c r="L49" t="str" cm="1">
        <f t="array" ref="L49">_xlfn.SWITCH(Orders[[#This Row],[RoastType]], "L", "Light", "M", "Medium", "D", "Dark")</f>
        <v>Light</v>
      </c>
      <c r="M49" s="2" cm="1">
        <f t="array" ref="M49">INDEX(Products[],MATCH(Orders[[#This Row],[FK_ProductID]:[FK_ProductID]],Products[[ProductID]:[ProductID]],0),MATCH(Orders[[#Headers],[SizeKg]],Products[#Headers],0))</f>
        <v>0.2</v>
      </c>
      <c r="N49" s="1" cm="1">
        <f t="array" ref="N49">INDEX(Products[],MATCH(Orders[[#This Row],[FK_ProductID]:[FK_ProductID]],Products[[ProductID]:[ProductID]],0),MATCH(Orders[[#Headers],[AmtUnitPrice]],Products[#Headers],0))</f>
        <v>3.8849999999999998</v>
      </c>
      <c r="O49" s="1">
        <f>Orders[[#This Row],[AmtUnitPrice]] *Orders[[#This Row],[Quantity]]</f>
        <v>7.77</v>
      </c>
    </row>
    <row r="50" spans="1:15" x14ac:dyDescent="0.25">
      <c r="A50" s="3" t="s">
        <v>130</v>
      </c>
      <c r="B50" s="5">
        <v>44085</v>
      </c>
      <c r="C50" s="3" t="s">
        <v>131</v>
      </c>
      <c r="D50" s="3" t="s">
        <v>132</v>
      </c>
      <c r="E50" s="4">
        <v>4</v>
      </c>
      <c r="F50" t="str">
        <f>_xlfn.XLOOKUP(Orders[[#This Row],[FK_CustomerID]],Customers[CustomerID],Customers[CustomerName],,0)</f>
        <v>Raynor McGilvary</v>
      </c>
      <c r="G50" t="str">
        <f>_xlfn.XLOOKUP(Orders[[#This Row],[FK_CustomerID]],Customers[CustomerID],Customers[Email],,0)</f>
        <v>rmcgilvary1c@tamu.edu</v>
      </c>
      <c r="H50" t="str">
        <f>_xlfn.XLOOKUP(Orders[[#This Row],[FK_CustomerID]],Customers[CustomerID],Customers[Country],,0)</f>
        <v>United States</v>
      </c>
      <c r="I50" t="str" cm="1">
        <f t="array" ref="I50">INDEX(Products[],MATCH(Orders[[#This Row],[FK_ProductID]:[FK_ProductID]],Products[[ProductID]:[ProductID]],0),MATCH(Orders[[#Headers],[CoffeeType]],Products[#Headers],0))</f>
        <v>Ara</v>
      </c>
      <c r="J50" t="str" cm="1">
        <f t="array" ref="J50">_xlfn.SWITCH(Orders[[#This Row],[CoffeeType]], "Rob", "Robusta", "Exc", "Excelsa", "Ara", "Arabica", "Lib", "Liberica")</f>
        <v>Arabica</v>
      </c>
      <c r="K50" t="str" cm="1">
        <f t="array" ref="K50">INDEX(Products[],MATCH(Orders[[#This Row],[FK_ProductID]:[FK_ProductID]],Products[[ProductID]:[ProductID]],0),MATCH(Orders[[#Headers],[RoastType]],Products[#Headers],0))</f>
        <v>D</v>
      </c>
      <c r="L50" t="str" cm="1">
        <f t="array" ref="L50">_xlfn.SWITCH(Orders[[#This Row],[RoastType]], "L", "Light", "M", "Medium", "D", "Dark")</f>
        <v>Dark</v>
      </c>
      <c r="M50" s="2" cm="1">
        <f t="array" ref="M50">INDEX(Products[],MATCH(Orders[[#This Row],[FK_ProductID]:[FK_ProductID]],Products[[ProductID]:[ProductID]],0),MATCH(Orders[[#Headers],[SizeKg]],Products[#Headers],0))</f>
        <v>2.5</v>
      </c>
      <c r="N50" s="1" cm="1">
        <f t="array" ref="N50">INDEX(Products[],MATCH(Orders[[#This Row],[FK_ProductID]:[FK_ProductID]],Products[[ProductID]:[ProductID]],0),MATCH(Orders[[#Headers],[AmtUnitPrice]],Products[#Headers],0))</f>
        <v>22.885000000000002</v>
      </c>
      <c r="O50" s="1">
        <f>Orders[[#This Row],[AmtUnitPrice]] *Orders[[#This Row],[Quantity]]</f>
        <v>91.54</v>
      </c>
    </row>
    <row r="51" spans="1:15" x14ac:dyDescent="0.25">
      <c r="A51" s="3" t="s">
        <v>133</v>
      </c>
      <c r="B51" s="5">
        <v>44790</v>
      </c>
      <c r="C51" s="3" t="s">
        <v>134</v>
      </c>
      <c r="D51" s="3" t="s">
        <v>20</v>
      </c>
      <c r="E51" s="4">
        <v>3</v>
      </c>
      <c r="F51" t="str">
        <f>_xlfn.XLOOKUP(Orders[[#This Row],[FK_CustomerID]],Customers[CustomerID],Customers[CustomerName],,0)</f>
        <v>Isis Pikett</v>
      </c>
      <c r="G51" t="str">
        <f>_xlfn.XLOOKUP(Orders[[#This Row],[FK_CustomerID]],Customers[CustomerID],Customers[Email],,0)</f>
        <v>ipikett1d@xinhuanet.com</v>
      </c>
      <c r="H51" t="str">
        <f>_xlfn.XLOOKUP(Orders[[#This Row],[FK_CustomerID]],Customers[CustomerID],Customers[Country],,0)</f>
        <v>United States</v>
      </c>
      <c r="I51" t="str" cm="1">
        <f t="array" ref="I51">INDEX(Products[],MATCH(Orders[[#This Row],[FK_ProductID]:[FK_ProductID]],Products[[ProductID]:[ProductID]],0),MATCH(Orders[[#Headers],[CoffeeType]],Products[#Headers],0))</f>
        <v>Ara</v>
      </c>
      <c r="J51" t="str" cm="1">
        <f t="array" ref="J51">_xlfn.SWITCH(Orders[[#This Row],[CoffeeType]], "Rob", "Robusta", "Exc", "Excelsa", "Ara", "Arabica", "Lib", "Liberica")</f>
        <v>Arabica</v>
      </c>
      <c r="K51" t="str" cm="1">
        <f t="array" ref="K51">INDEX(Products[],MATCH(Orders[[#This Row],[FK_ProductID]:[FK_ProductID]],Products[[ProductID]:[ProductID]],0),MATCH(Orders[[#Headers],[RoastType]],Products[#Headers],0))</f>
        <v>L</v>
      </c>
      <c r="L51" t="str" cm="1">
        <f t="array" ref="L51">_xlfn.SWITCH(Orders[[#This Row],[RoastType]], "L", "Light", "M", "Medium", "D", "Dark")</f>
        <v>Light</v>
      </c>
      <c r="M51" s="2" cm="1">
        <f t="array" ref="M51">INDEX(Products[],MATCH(Orders[[#This Row],[FK_ProductID]:[FK_ProductID]],Products[[ProductID]:[ProductID]],0),MATCH(Orders[[#Headers],[SizeKg]],Products[#Headers],0))</f>
        <v>1</v>
      </c>
      <c r="N51" s="1" cm="1">
        <f t="array" ref="N51">INDEX(Products[],MATCH(Orders[[#This Row],[FK_ProductID]:[FK_ProductID]],Products[[ProductID]:[ProductID]],0),MATCH(Orders[[#Headers],[AmtUnitPrice]],Products[#Headers],0))</f>
        <v>12.95</v>
      </c>
      <c r="O51" s="1">
        <f>Orders[[#This Row],[AmtUnitPrice]] *Orders[[#This Row],[Quantity]]</f>
        <v>38.849999999999994</v>
      </c>
    </row>
    <row r="52" spans="1:15" x14ac:dyDescent="0.25">
      <c r="A52" s="3" t="s">
        <v>135</v>
      </c>
      <c r="B52" s="5">
        <v>44792</v>
      </c>
      <c r="C52" s="3" t="s">
        <v>136</v>
      </c>
      <c r="D52" s="3" t="s">
        <v>137</v>
      </c>
      <c r="E52" s="4">
        <v>2</v>
      </c>
      <c r="F52" t="str">
        <f>_xlfn.XLOOKUP(Orders[[#This Row],[FK_CustomerID]],Customers[CustomerID],Customers[CustomerName],,0)</f>
        <v>Inger Bouldon</v>
      </c>
      <c r="G52" t="str">
        <f>_xlfn.XLOOKUP(Orders[[#This Row],[FK_CustomerID]],Customers[CustomerID],Customers[Email],,0)</f>
        <v>ibouldon1e@gizmodo.com</v>
      </c>
      <c r="H52" t="str">
        <f>_xlfn.XLOOKUP(Orders[[#This Row],[FK_CustomerID]],Customers[CustomerID],Customers[Country],,0)</f>
        <v>United States</v>
      </c>
      <c r="I52" t="str" cm="1">
        <f t="array" ref="I52">INDEX(Products[],MATCH(Orders[[#This Row],[FK_ProductID]:[FK_ProductID]],Products[[ProductID]:[ProductID]],0),MATCH(Orders[[#Headers],[CoffeeType]],Products[#Headers],0))</f>
        <v>Lib</v>
      </c>
      <c r="J52" t="str" cm="1">
        <f t="array" ref="J52">_xlfn.SWITCH(Orders[[#This Row],[CoffeeType]], "Rob", "Robusta", "Exc", "Excelsa", "Ara", "Arabica", "Lib", "Liberica")</f>
        <v>Liberica</v>
      </c>
      <c r="K52" t="str" cm="1">
        <f t="array" ref="K52">INDEX(Products[],MATCH(Orders[[#This Row],[FK_ProductID]:[FK_ProductID]],Products[[ProductID]:[ProductID]],0),MATCH(Orders[[#Headers],[RoastType]],Products[#Headers],0))</f>
        <v>D</v>
      </c>
      <c r="L52" t="str" cm="1">
        <f t="array" ref="L52">_xlfn.SWITCH(Orders[[#This Row],[RoastType]], "L", "Light", "M", "Medium", "D", "Dark")</f>
        <v>Dark</v>
      </c>
      <c r="M52" s="2" cm="1">
        <f t="array" ref="M52">INDEX(Products[],MATCH(Orders[[#This Row],[FK_ProductID]:[FK_ProductID]],Products[[ProductID]:[ProductID]],0),MATCH(Orders[[#Headers],[SizeKg]],Products[#Headers],0))</f>
        <v>0.5</v>
      </c>
      <c r="N52" s="1" cm="1">
        <f t="array" ref="N52">INDEX(Products[],MATCH(Orders[[#This Row],[FK_ProductID]:[FK_ProductID]],Products[[ProductID]:[ProductID]],0),MATCH(Orders[[#Headers],[AmtUnitPrice]],Products[#Headers],0))</f>
        <v>7.77</v>
      </c>
      <c r="O52" s="1">
        <f>Orders[[#This Row],[AmtUnitPrice]] *Orders[[#This Row],[Quantity]]</f>
        <v>15.54</v>
      </c>
    </row>
    <row r="53" spans="1:15" x14ac:dyDescent="0.25">
      <c r="A53" s="3" t="s">
        <v>138</v>
      </c>
      <c r="B53" s="5">
        <v>43600</v>
      </c>
      <c r="C53" s="3" t="s">
        <v>139</v>
      </c>
      <c r="D53" s="3" t="s">
        <v>118</v>
      </c>
      <c r="E53" s="4">
        <v>4</v>
      </c>
      <c r="F53" t="str">
        <f>_xlfn.XLOOKUP(Orders[[#This Row],[FK_CustomerID]],Customers[CustomerID],Customers[CustomerName],,0)</f>
        <v>Karry Flanders</v>
      </c>
      <c r="G53" t="str">
        <f>_xlfn.XLOOKUP(Orders[[#This Row],[FK_CustomerID]],Customers[CustomerID],Customers[Email],,0)</f>
        <v>kflanders1f@over-blog.com</v>
      </c>
      <c r="H53" t="str">
        <f>_xlfn.XLOOKUP(Orders[[#This Row],[FK_CustomerID]],Customers[CustomerID],Customers[Country],,0)</f>
        <v>Ireland</v>
      </c>
      <c r="I53" t="str" cm="1">
        <f t="array" ref="I53">INDEX(Products[],MATCH(Orders[[#This Row],[FK_ProductID]:[FK_ProductID]],Products[[ProductID]:[ProductID]],0),MATCH(Orders[[#Headers],[CoffeeType]],Products[#Headers],0))</f>
        <v>Lib</v>
      </c>
      <c r="J53" t="str" cm="1">
        <f t="array" ref="J53">_xlfn.SWITCH(Orders[[#This Row],[CoffeeType]], "Rob", "Robusta", "Exc", "Excelsa", "Ara", "Arabica", "Lib", "Liberica")</f>
        <v>Liberica</v>
      </c>
      <c r="K53" t="str" cm="1">
        <f t="array" ref="K53">INDEX(Products[],MATCH(Orders[[#This Row],[FK_ProductID]:[FK_ProductID]],Products[[ProductID]:[ProductID]],0),MATCH(Orders[[#Headers],[RoastType]],Products[#Headers],0))</f>
        <v>L</v>
      </c>
      <c r="L53" t="str" cm="1">
        <f t="array" ref="L53">_xlfn.SWITCH(Orders[[#This Row],[RoastType]], "L", "Light", "M", "Medium", "D", "Dark")</f>
        <v>Light</v>
      </c>
      <c r="M53" s="2" cm="1">
        <f t="array" ref="M53">INDEX(Products[],MATCH(Orders[[#This Row],[FK_ProductID]:[FK_ProductID]],Products[[ProductID]:[ProductID]],0),MATCH(Orders[[#Headers],[SizeKg]],Products[#Headers],0))</f>
        <v>2.5</v>
      </c>
      <c r="N53" s="1" cm="1">
        <f t="array" ref="N53">INDEX(Products[],MATCH(Orders[[#This Row],[FK_ProductID]:[FK_ProductID]],Products[[ProductID]:[ProductID]],0),MATCH(Orders[[#Headers],[AmtUnitPrice]],Products[#Headers],0))</f>
        <v>36.454999999999998</v>
      </c>
      <c r="O53" s="1">
        <f>Orders[[#This Row],[AmtUnitPrice]] *Orders[[#This Row],[Quantity]]</f>
        <v>145.82</v>
      </c>
    </row>
    <row r="54" spans="1:15" x14ac:dyDescent="0.25">
      <c r="A54" s="3" t="s">
        <v>140</v>
      </c>
      <c r="B54" s="5">
        <v>43719</v>
      </c>
      <c r="C54" s="3" t="s">
        <v>141</v>
      </c>
      <c r="D54" s="3" t="s">
        <v>36</v>
      </c>
      <c r="E54" s="4">
        <v>5</v>
      </c>
      <c r="F54" t="str">
        <f>_xlfn.XLOOKUP(Orders[[#This Row],[FK_CustomerID]],Customers[CustomerID],Customers[CustomerName],,0)</f>
        <v>Hartley Mattioli</v>
      </c>
      <c r="G54" t="str">
        <f>_xlfn.XLOOKUP(Orders[[#This Row],[FK_CustomerID]],Customers[CustomerID],Customers[Email],,0)</f>
        <v>hmattioli1g@webmd.com</v>
      </c>
      <c r="H54" t="str">
        <f>_xlfn.XLOOKUP(Orders[[#This Row],[FK_CustomerID]],Customers[CustomerID],Customers[Country],,0)</f>
        <v>United Kingdom</v>
      </c>
      <c r="I54" t="str" cm="1">
        <f t="array" ref="I54">INDEX(Products[],MATCH(Orders[[#This Row],[FK_ProductID]:[FK_ProductID]],Products[[ProductID]:[ProductID]],0),MATCH(Orders[[#Headers],[CoffeeType]],Products[#Headers],0))</f>
        <v>Rob</v>
      </c>
      <c r="J54" t="str" cm="1">
        <f t="array" ref="J54">_xlfn.SWITCH(Orders[[#This Row],[CoffeeType]], "Rob", "Robusta", "Exc", "Excelsa", "Ara", "Arabica", "Lib", "Liberica")</f>
        <v>Robusta</v>
      </c>
      <c r="K54" t="str" cm="1">
        <f t="array" ref="K54">INDEX(Products[],MATCH(Orders[[#This Row],[FK_ProductID]:[FK_ProductID]],Products[[ProductID]:[ProductID]],0),MATCH(Orders[[#Headers],[RoastType]],Products[#Headers],0))</f>
        <v>M</v>
      </c>
      <c r="L54" t="str" cm="1">
        <f t="array" ref="L54">_xlfn.SWITCH(Orders[[#This Row],[RoastType]], "L", "Light", "M", "Medium", "D", "Dark")</f>
        <v>Medium</v>
      </c>
      <c r="M54" s="2" cm="1">
        <f t="array" ref="M54">INDEX(Products[],MATCH(Orders[[#This Row],[FK_ProductID]:[FK_ProductID]],Products[[ProductID]:[ProductID]],0),MATCH(Orders[[#Headers],[SizeKg]],Products[#Headers],0))</f>
        <v>0.5</v>
      </c>
      <c r="N54" s="1" cm="1">
        <f t="array" ref="N54">INDEX(Products[],MATCH(Orders[[#This Row],[FK_ProductID]:[FK_ProductID]],Products[[ProductID]:[ProductID]],0),MATCH(Orders[[#Headers],[AmtUnitPrice]],Products[#Headers],0))</f>
        <v>5.97</v>
      </c>
      <c r="O54" s="1">
        <f>Orders[[#This Row],[AmtUnitPrice]] *Orders[[#This Row],[Quantity]]</f>
        <v>29.849999999999998</v>
      </c>
    </row>
    <row r="55" spans="1:15" x14ac:dyDescent="0.25">
      <c r="A55" s="3" t="s">
        <v>140</v>
      </c>
      <c r="B55" s="5">
        <v>43719</v>
      </c>
      <c r="C55" s="3" t="s">
        <v>141</v>
      </c>
      <c r="D55" s="3" t="s">
        <v>118</v>
      </c>
      <c r="E55" s="4">
        <v>2</v>
      </c>
      <c r="F55" t="str">
        <f>_xlfn.XLOOKUP(Orders[[#This Row],[FK_CustomerID]],Customers[CustomerID],Customers[CustomerName],,0)</f>
        <v>Hartley Mattioli</v>
      </c>
      <c r="G55" t="str">
        <f>_xlfn.XLOOKUP(Orders[[#This Row],[FK_CustomerID]],Customers[CustomerID],Customers[Email],,0)</f>
        <v>hmattioli1g@webmd.com</v>
      </c>
      <c r="H55" t="str">
        <f>_xlfn.XLOOKUP(Orders[[#This Row],[FK_CustomerID]],Customers[CustomerID],Customers[Country],,0)</f>
        <v>United Kingdom</v>
      </c>
      <c r="I55" t="str" cm="1">
        <f t="array" ref="I55">INDEX(Products[],MATCH(Orders[[#This Row],[FK_ProductID]:[FK_ProductID]],Products[[ProductID]:[ProductID]],0),MATCH(Orders[[#Headers],[CoffeeType]],Products[#Headers],0))</f>
        <v>Lib</v>
      </c>
      <c r="J55" t="str" cm="1">
        <f t="array" ref="J55">_xlfn.SWITCH(Orders[[#This Row],[CoffeeType]], "Rob", "Robusta", "Exc", "Excelsa", "Ara", "Arabica", "Lib", "Liberica")</f>
        <v>Liberica</v>
      </c>
      <c r="K55" t="str" cm="1">
        <f t="array" ref="K55">INDEX(Products[],MATCH(Orders[[#This Row],[FK_ProductID]:[FK_ProductID]],Products[[ProductID]:[ProductID]],0),MATCH(Orders[[#Headers],[RoastType]],Products[#Headers],0))</f>
        <v>L</v>
      </c>
      <c r="L55" t="str" cm="1">
        <f t="array" ref="L55">_xlfn.SWITCH(Orders[[#This Row],[RoastType]], "L", "Light", "M", "Medium", "D", "Dark")</f>
        <v>Light</v>
      </c>
      <c r="M55" s="2" cm="1">
        <f t="array" ref="M55">INDEX(Products[],MATCH(Orders[[#This Row],[FK_ProductID]:[FK_ProductID]],Products[[ProductID]:[ProductID]],0),MATCH(Orders[[#Headers],[SizeKg]],Products[#Headers],0))</f>
        <v>2.5</v>
      </c>
      <c r="N55" s="1" cm="1">
        <f t="array" ref="N55">INDEX(Products[],MATCH(Orders[[#This Row],[FK_ProductID]:[FK_ProductID]],Products[[ProductID]:[ProductID]],0),MATCH(Orders[[#Headers],[AmtUnitPrice]],Products[#Headers],0))</f>
        <v>36.454999999999998</v>
      </c>
      <c r="O55" s="1">
        <f>Orders[[#This Row],[AmtUnitPrice]] *Orders[[#This Row],[Quantity]]</f>
        <v>72.91</v>
      </c>
    </row>
    <row r="56" spans="1:15" x14ac:dyDescent="0.25">
      <c r="A56" s="3" t="s">
        <v>142</v>
      </c>
      <c r="B56" s="5">
        <v>44271</v>
      </c>
      <c r="C56" s="3" t="s">
        <v>143</v>
      </c>
      <c r="D56" s="3" t="s">
        <v>110</v>
      </c>
      <c r="E56" s="4">
        <v>5</v>
      </c>
      <c r="F56" t="str">
        <f>_xlfn.XLOOKUP(Orders[[#This Row],[FK_CustomerID]],Customers[CustomerID],Customers[CustomerName],,0)</f>
        <v>Archambault Gillard</v>
      </c>
      <c r="G56" t="str">
        <f>_xlfn.XLOOKUP(Orders[[#This Row],[FK_CustomerID]],Customers[CustomerID],Customers[Email],,0)</f>
        <v>agillard1i@issuu.com</v>
      </c>
      <c r="H56" t="str">
        <f>_xlfn.XLOOKUP(Orders[[#This Row],[FK_CustomerID]],Customers[CustomerID],Customers[Country],,0)</f>
        <v>United States</v>
      </c>
      <c r="I56" t="str" cm="1">
        <f t="array" ref="I56">INDEX(Products[],MATCH(Orders[[#This Row],[FK_ProductID]:[FK_ProductID]],Products[[ProductID]:[ProductID]],0),MATCH(Orders[[#Headers],[CoffeeType]],Products[#Headers],0))</f>
        <v>Lib</v>
      </c>
      <c r="J56" t="str" cm="1">
        <f t="array" ref="J56">_xlfn.SWITCH(Orders[[#This Row],[CoffeeType]], "Rob", "Robusta", "Exc", "Excelsa", "Ara", "Arabica", "Lib", "Liberica")</f>
        <v>Liberica</v>
      </c>
      <c r="K56" t="str" cm="1">
        <f t="array" ref="K56">INDEX(Products[],MATCH(Orders[[#This Row],[FK_ProductID]:[FK_ProductID]],Products[[ProductID]:[ProductID]],0),MATCH(Orders[[#Headers],[RoastType]],Products[#Headers],0))</f>
        <v>M</v>
      </c>
      <c r="L56" t="str" cm="1">
        <f t="array" ref="L56">_xlfn.SWITCH(Orders[[#This Row],[RoastType]], "L", "Light", "M", "Medium", "D", "Dark")</f>
        <v>Medium</v>
      </c>
      <c r="M56" s="2" cm="1">
        <f t="array" ref="M56">INDEX(Products[],MATCH(Orders[[#This Row],[FK_ProductID]:[FK_ProductID]],Products[[ProductID]:[ProductID]],0),MATCH(Orders[[#Headers],[SizeKg]],Products[#Headers],0))</f>
        <v>1</v>
      </c>
      <c r="N56" s="1" cm="1">
        <f t="array" ref="N56">INDEX(Products[],MATCH(Orders[[#This Row],[FK_ProductID]:[FK_ProductID]],Products[[ProductID]:[ProductID]],0),MATCH(Orders[[#Headers],[AmtUnitPrice]],Products[#Headers],0))</f>
        <v>14.55</v>
      </c>
      <c r="O56" s="1">
        <f>Orders[[#This Row],[AmtUnitPrice]] *Orders[[#This Row],[Quantity]]</f>
        <v>72.75</v>
      </c>
    </row>
    <row r="57" spans="1:15" x14ac:dyDescent="0.25">
      <c r="A57" s="3" t="s">
        <v>144</v>
      </c>
      <c r="B57" s="5">
        <v>44168</v>
      </c>
      <c r="C57" s="3" t="s">
        <v>145</v>
      </c>
      <c r="D57" s="3" t="s">
        <v>146</v>
      </c>
      <c r="E57" s="4">
        <v>3</v>
      </c>
      <c r="F57" t="str">
        <f>_xlfn.XLOOKUP(Orders[[#This Row],[FK_CustomerID]],Customers[CustomerID],Customers[CustomerName],,0)</f>
        <v>Salomo Cushworth</v>
      </c>
      <c r="G57" t="str">
        <f>_xlfn.XLOOKUP(Orders[[#This Row],[FK_CustomerID]],Customers[CustomerID],Customers[Email],,0)</f>
        <v/>
      </c>
      <c r="H57" t="str">
        <f>_xlfn.XLOOKUP(Orders[[#This Row],[FK_CustomerID]],Customers[CustomerID],Customers[Country],,0)</f>
        <v>United States</v>
      </c>
      <c r="I57" t="str" cm="1">
        <f t="array" ref="I57">INDEX(Products[],MATCH(Orders[[#This Row],[FK_ProductID]:[FK_ProductID]],Products[[ProductID]:[ProductID]],0),MATCH(Orders[[#Headers],[CoffeeType]],Products[#Headers],0))</f>
        <v>Lib</v>
      </c>
      <c r="J57" t="str" cm="1">
        <f t="array" ref="J57">_xlfn.SWITCH(Orders[[#This Row],[CoffeeType]], "Rob", "Robusta", "Exc", "Excelsa", "Ara", "Arabica", "Lib", "Liberica")</f>
        <v>Liberica</v>
      </c>
      <c r="K57" t="str" cm="1">
        <f t="array" ref="K57">INDEX(Products[],MATCH(Orders[[#This Row],[FK_ProductID]:[FK_ProductID]],Products[[ProductID]:[ProductID]],0),MATCH(Orders[[#Headers],[RoastType]],Products[#Headers],0))</f>
        <v>L</v>
      </c>
      <c r="L57" t="str" cm="1">
        <f t="array" ref="L57">_xlfn.SWITCH(Orders[[#This Row],[RoastType]], "L", "Light", "M", "Medium", "D", "Dark")</f>
        <v>Light</v>
      </c>
      <c r="M57" s="2" cm="1">
        <f t="array" ref="M57">INDEX(Products[],MATCH(Orders[[#This Row],[FK_ProductID]:[FK_ProductID]],Products[[ProductID]:[ProductID]],0),MATCH(Orders[[#Headers],[SizeKg]],Products[#Headers],0))</f>
        <v>1</v>
      </c>
      <c r="N57" s="1" cm="1">
        <f t="array" ref="N57">INDEX(Products[],MATCH(Orders[[#This Row],[FK_ProductID]:[FK_ProductID]],Products[[ProductID]:[ProductID]],0),MATCH(Orders[[#Headers],[AmtUnitPrice]],Products[#Headers],0))</f>
        <v>15.85</v>
      </c>
      <c r="O57" s="1">
        <f>Orders[[#This Row],[AmtUnitPrice]] *Orders[[#This Row],[Quantity]]</f>
        <v>47.55</v>
      </c>
    </row>
    <row r="58" spans="1:15" x14ac:dyDescent="0.25">
      <c r="A58" s="3" t="s">
        <v>147</v>
      </c>
      <c r="B58" s="5">
        <v>43857</v>
      </c>
      <c r="C58" s="3" t="s">
        <v>148</v>
      </c>
      <c r="D58" s="3" t="s">
        <v>65</v>
      </c>
      <c r="E58" s="4">
        <v>3</v>
      </c>
      <c r="F58" t="str">
        <f>_xlfn.XLOOKUP(Orders[[#This Row],[FK_CustomerID]],Customers[CustomerID],Customers[CustomerName],,0)</f>
        <v>Theda Grizard</v>
      </c>
      <c r="G58" t="str">
        <f>_xlfn.XLOOKUP(Orders[[#This Row],[FK_CustomerID]],Customers[CustomerID],Customers[Email],,0)</f>
        <v>tgrizard1k@odnoklassniki.ru</v>
      </c>
      <c r="H58" t="str">
        <f>_xlfn.XLOOKUP(Orders[[#This Row],[FK_CustomerID]],Customers[CustomerID],Customers[Country],,0)</f>
        <v>United States</v>
      </c>
      <c r="I58" t="str" cm="1">
        <f t="array" ref="I58">INDEX(Products[],MATCH(Orders[[#This Row],[FK_ProductID]:[FK_ProductID]],Products[[ProductID]:[ProductID]],0),MATCH(Orders[[#Headers],[CoffeeType]],Products[#Headers],0))</f>
        <v>Exc</v>
      </c>
      <c r="J58" t="str" cm="1">
        <f t="array" ref="J58">_xlfn.SWITCH(Orders[[#This Row],[CoffeeType]], "Rob", "Robusta", "Exc", "Excelsa", "Ara", "Arabica", "Lib", "Liberica")</f>
        <v>Excelsa</v>
      </c>
      <c r="K58" t="str" cm="1">
        <f t="array" ref="K58">INDEX(Products[],MATCH(Orders[[#This Row],[FK_ProductID]:[FK_ProductID]],Products[[ProductID]:[ProductID]],0),MATCH(Orders[[#Headers],[RoastType]],Products[#Headers],0))</f>
        <v>D</v>
      </c>
      <c r="L58" t="str" cm="1">
        <f t="array" ref="L58">_xlfn.SWITCH(Orders[[#This Row],[RoastType]], "L", "Light", "M", "Medium", "D", "Dark")</f>
        <v>Dark</v>
      </c>
      <c r="M58" s="2" cm="1">
        <f t="array" ref="M58">INDEX(Products[],MATCH(Orders[[#This Row],[FK_ProductID]:[FK_ProductID]],Products[[ProductID]:[ProductID]],0),MATCH(Orders[[#Headers],[SizeKg]],Products[#Headers],0))</f>
        <v>0.2</v>
      </c>
      <c r="N58" s="1" cm="1">
        <f t="array" ref="N58">INDEX(Products[],MATCH(Orders[[#This Row],[FK_ProductID]:[FK_ProductID]],Products[[ProductID]:[ProductID]],0),MATCH(Orders[[#Headers],[AmtUnitPrice]],Products[#Headers],0))</f>
        <v>3.645</v>
      </c>
      <c r="O58" s="1">
        <f>Orders[[#This Row],[AmtUnitPrice]] *Orders[[#This Row],[Quantity]]</f>
        <v>10.935</v>
      </c>
    </row>
    <row r="59" spans="1:15" x14ac:dyDescent="0.25">
      <c r="A59" s="3" t="s">
        <v>149</v>
      </c>
      <c r="B59" s="5">
        <v>44759</v>
      </c>
      <c r="C59" s="3" t="s">
        <v>150</v>
      </c>
      <c r="D59" s="3" t="s">
        <v>151</v>
      </c>
      <c r="E59" s="4">
        <v>4</v>
      </c>
      <c r="F59" t="str">
        <f>_xlfn.XLOOKUP(Orders[[#This Row],[FK_CustomerID]],Customers[CustomerID],Customers[CustomerName],,0)</f>
        <v>Rozele Relton</v>
      </c>
      <c r="G59" t="str">
        <f>_xlfn.XLOOKUP(Orders[[#This Row],[FK_CustomerID]],Customers[CustomerID],Customers[Email],,0)</f>
        <v>rrelton1l@stanford.edu</v>
      </c>
      <c r="H59" t="str">
        <f>_xlfn.XLOOKUP(Orders[[#This Row],[FK_CustomerID]],Customers[CustomerID],Customers[Country],,0)</f>
        <v>United States</v>
      </c>
      <c r="I59" t="str" cm="1">
        <f t="array" ref="I59">INDEX(Products[],MATCH(Orders[[#This Row],[FK_ProductID]:[FK_ProductID]],Products[[ProductID]:[ProductID]],0),MATCH(Orders[[#Headers],[CoffeeType]],Products[#Headers],0))</f>
        <v>Exc</v>
      </c>
      <c r="J59" t="str" cm="1">
        <f t="array" ref="J59">_xlfn.SWITCH(Orders[[#This Row],[CoffeeType]], "Rob", "Robusta", "Exc", "Excelsa", "Ara", "Arabica", "Lib", "Liberica")</f>
        <v>Excelsa</v>
      </c>
      <c r="K59" t="str" cm="1">
        <f t="array" ref="K59">INDEX(Products[],MATCH(Orders[[#This Row],[FK_ProductID]:[FK_ProductID]],Products[[ProductID]:[ProductID]],0),MATCH(Orders[[#Headers],[RoastType]],Products[#Headers],0))</f>
        <v>L</v>
      </c>
      <c r="L59" t="str" cm="1">
        <f t="array" ref="L59">_xlfn.SWITCH(Orders[[#This Row],[RoastType]], "L", "Light", "M", "Medium", "D", "Dark")</f>
        <v>Light</v>
      </c>
      <c r="M59" s="2" cm="1">
        <f t="array" ref="M59">INDEX(Products[],MATCH(Orders[[#This Row],[FK_ProductID]:[FK_ProductID]],Products[[ProductID]:[ProductID]],0),MATCH(Orders[[#Headers],[SizeKg]],Products[#Headers],0))</f>
        <v>1</v>
      </c>
      <c r="N59" s="1" cm="1">
        <f t="array" ref="N59">INDEX(Products[],MATCH(Orders[[#This Row],[FK_ProductID]:[FK_ProductID]],Products[[ProductID]:[ProductID]],0),MATCH(Orders[[#Headers],[AmtUnitPrice]],Products[#Headers],0))</f>
        <v>14.85</v>
      </c>
      <c r="O59" s="1">
        <f>Orders[[#This Row],[AmtUnitPrice]] *Orders[[#This Row],[Quantity]]</f>
        <v>59.4</v>
      </c>
    </row>
    <row r="60" spans="1:15" x14ac:dyDescent="0.25">
      <c r="A60" s="3" t="s">
        <v>152</v>
      </c>
      <c r="B60" s="5">
        <v>44624</v>
      </c>
      <c r="C60" s="3" t="s">
        <v>153</v>
      </c>
      <c r="D60" s="3" t="s">
        <v>123</v>
      </c>
      <c r="E60" s="4">
        <v>3</v>
      </c>
      <c r="F60" t="str">
        <f>_xlfn.XLOOKUP(Orders[[#This Row],[FK_CustomerID]],Customers[CustomerID],Customers[CustomerName],,0)</f>
        <v>Willa Rolling</v>
      </c>
      <c r="G60" t="str">
        <f>_xlfn.XLOOKUP(Orders[[#This Row],[FK_CustomerID]],Customers[CustomerID],Customers[Email],,0)</f>
        <v/>
      </c>
      <c r="H60" t="str">
        <f>_xlfn.XLOOKUP(Orders[[#This Row],[FK_CustomerID]],Customers[CustomerID],Customers[Country],,0)</f>
        <v>United States</v>
      </c>
      <c r="I60" t="str" cm="1">
        <f t="array" ref="I60">INDEX(Products[],MATCH(Orders[[#This Row],[FK_ProductID]:[FK_ProductID]],Products[[ProductID]:[ProductID]],0),MATCH(Orders[[#Headers],[CoffeeType]],Products[#Headers],0))</f>
        <v>Lib</v>
      </c>
      <c r="J60" t="str" cm="1">
        <f t="array" ref="J60">_xlfn.SWITCH(Orders[[#This Row],[CoffeeType]], "Rob", "Robusta", "Exc", "Excelsa", "Ara", "Arabica", "Lib", "Liberica")</f>
        <v>Liberica</v>
      </c>
      <c r="K60" t="str" cm="1">
        <f t="array" ref="K60">INDEX(Products[],MATCH(Orders[[#This Row],[FK_ProductID]:[FK_ProductID]],Products[[ProductID]:[ProductID]],0),MATCH(Orders[[#Headers],[RoastType]],Products[#Headers],0))</f>
        <v>D</v>
      </c>
      <c r="L60" t="str" cm="1">
        <f t="array" ref="L60">_xlfn.SWITCH(Orders[[#This Row],[RoastType]], "L", "Light", "M", "Medium", "D", "Dark")</f>
        <v>Dark</v>
      </c>
      <c r="M60" s="2" cm="1">
        <f t="array" ref="M60">INDEX(Products[],MATCH(Orders[[#This Row],[FK_ProductID]:[FK_ProductID]],Products[[ProductID]:[ProductID]],0),MATCH(Orders[[#Headers],[SizeKg]],Products[#Headers],0))</f>
        <v>2.5</v>
      </c>
      <c r="N60" s="1" cm="1">
        <f t="array" ref="N60">INDEX(Products[],MATCH(Orders[[#This Row],[FK_ProductID]:[FK_ProductID]],Products[[ProductID]:[ProductID]],0),MATCH(Orders[[#Headers],[AmtUnitPrice]],Products[#Headers],0))</f>
        <v>29.785</v>
      </c>
      <c r="O60" s="1">
        <f>Orders[[#This Row],[AmtUnitPrice]] *Orders[[#This Row],[Quantity]]</f>
        <v>89.355000000000004</v>
      </c>
    </row>
    <row r="61" spans="1:15" x14ac:dyDescent="0.25">
      <c r="A61" s="3" t="s">
        <v>154</v>
      </c>
      <c r="B61" s="5">
        <v>44537</v>
      </c>
      <c r="C61" s="3" t="s">
        <v>155</v>
      </c>
      <c r="D61" s="3" t="s">
        <v>92</v>
      </c>
      <c r="E61" s="4">
        <v>3</v>
      </c>
      <c r="F61" t="str">
        <f>_xlfn.XLOOKUP(Orders[[#This Row],[FK_CustomerID]],Customers[CustomerID],Customers[CustomerName],,0)</f>
        <v>Stanislaus Gilroy</v>
      </c>
      <c r="G61" t="str">
        <f>_xlfn.XLOOKUP(Orders[[#This Row],[FK_CustomerID]],Customers[CustomerID],Customers[Email],,0)</f>
        <v>sgilroy1n@eepurl.com</v>
      </c>
      <c r="H61" t="str">
        <f>_xlfn.XLOOKUP(Orders[[#This Row],[FK_CustomerID]],Customers[CustomerID],Customers[Country],,0)</f>
        <v>United States</v>
      </c>
      <c r="I61" t="str" cm="1">
        <f t="array" ref="I61">INDEX(Products[],MATCH(Orders[[#This Row],[FK_ProductID]:[FK_ProductID]],Products[[ProductID]:[ProductID]],0),MATCH(Orders[[#Headers],[CoffeeType]],Products[#Headers],0))</f>
        <v>Lib</v>
      </c>
      <c r="J61" t="str" cm="1">
        <f t="array" ref="J61">_xlfn.SWITCH(Orders[[#This Row],[CoffeeType]], "Rob", "Robusta", "Exc", "Excelsa", "Ara", "Arabica", "Lib", "Liberica")</f>
        <v>Liberica</v>
      </c>
      <c r="K61" t="str" cm="1">
        <f t="array" ref="K61">INDEX(Products[],MATCH(Orders[[#This Row],[FK_ProductID]:[FK_ProductID]],Products[[ProductID]:[ProductID]],0),MATCH(Orders[[#Headers],[RoastType]],Products[#Headers],0))</f>
        <v>M</v>
      </c>
      <c r="L61" t="str" cm="1">
        <f t="array" ref="L61">_xlfn.SWITCH(Orders[[#This Row],[RoastType]], "L", "Light", "M", "Medium", "D", "Dark")</f>
        <v>Medium</v>
      </c>
      <c r="M61" s="2" cm="1">
        <f t="array" ref="M61">INDEX(Products[],MATCH(Orders[[#This Row],[FK_ProductID]:[FK_ProductID]],Products[[ProductID]:[ProductID]],0),MATCH(Orders[[#Headers],[SizeKg]],Products[#Headers],0))</f>
        <v>0.5</v>
      </c>
      <c r="N61" s="1" cm="1">
        <f t="array" ref="N61">INDEX(Products[],MATCH(Orders[[#This Row],[FK_ProductID]:[FK_ProductID]],Products[[ProductID]:[ProductID]],0),MATCH(Orders[[#Headers],[AmtUnitPrice]],Products[#Headers],0))</f>
        <v>8.73</v>
      </c>
      <c r="O61" s="1">
        <f>Orders[[#This Row],[AmtUnitPrice]] *Orders[[#This Row],[Quantity]]</f>
        <v>26.19</v>
      </c>
    </row>
    <row r="62" spans="1:15" x14ac:dyDescent="0.25">
      <c r="A62" s="3" t="s">
        <v>156</v>
      </c>
      <c r="B62" s="5">
        <v>44252</v>
      </c>
      <c r="C62" s="3" t="s">
        <v>157</v>
      </c>
      <c r="D62" s="3" t="s">
        <v>132</v>
      </c>
      <c r="E62" s="4">
        <v>5</v>
      </c>
      <c r="F62" t="str">
        <f>_xlfn.XLOOKUP(Orders[[#This Row],[FK_CustomerID]],Customers[CustomerID],Customers[CustomerName],,0)</f>
        <v>Correy Cottingham</v>
      </c>
      <c r="G62" t="str">
        <f>_xlfn.XLOOKUP(Orders[[#This Row],[FK_CustomerID]],Customers[CustomerID],Customers[Email],,0)</f>
        <v>ccottingham1o@wikipedia.org</v>
      </c>
      <c r="H62" t="str">
        <f>_xlfn.XLOOKUP(Orders[[#This Row],[FK_CustomerID]],Customers[CustomerID],Customers[Country],,0)</f>
        <v>United States</v>
      </c>
      <c r="I62" t="str" cm="1">
        <f t="array" ref="I62">INDEX(Products[],MATCH(Orders[[#This Row],[FK_ProductID]:[FK_ProductID]],Products[[ProductID]:[ProductID]],0),MATCH(Orders[[#Headers],[CoffeeType]],Products[#Headers],0))</f>
        <v>Ara</v>
      </c>
      <c r="J62" t="str" cm="1">
        <f t="array" ref="J62">_xlfn.SWITCH(Orders[[#This Row],[CoffeeType]], "Rob", "Robusta", "Exc", "Excelsa", "Ara", "Arabica", "Lib", "Liberica")</f>
        <v>Arabica</v>
      </c>
      <c r="K62" t="str" cm="1">
        <f t="array" ref="K62">INDEX(Products[],MATCH(Orders[[#This Row],[FK_ProductID]:[FK_ProductID]],Products[[ProductID]:[ProductID]],0),MATCH(Orders[[#Headers],[RoastType]],Products[#Headers],0))</f>
        <v>D</v>
      </c>
      <c r="L62" t="str" cm="1">
        <f t="array" ref="L62">_xlfn.SWITCH(Orders[[#This Row],[RoastType]], "L", "Light", "M", "Medium", "D", "Dark")</f>
        <v>Dark</v>
      </c>
      <c r="M62" s="2" cm="1">
        <f t="array" ref="M62">INDEX(Products[],MATCH(Orders[[#This Row],[FK_ProductID]:[FK_ProductID]],Products[[ProductID]:[ProductID]],0),MATCH(Orders[[#Headers],[SizeKg]],Products[#Headers],0))</f>
        <v>2.5</v>
      </c>
      <c r="N62" s="1" cm="1">
        <f t="array" ref="N62">INDEX(Products[],MATCH(Orders[[#This Row],[FK_ProductID]:[FK_ProductID]],Products[[ProductID]:[ProductID]],0),MATCH(Orders[[#Headers],[AmtUnitPrice]],Products[#Headers],0))</f>
        <v>22.885000000000002</v>
      </c>
      <c r="O62" s="1">
        <f>Orders[[#This Row],[AmtUnitPrice]] *Orders[[#This Row],[Quantity]]</f>
        <v>114.42500000000001</v>
      </c>
    </row>
    <row r="63" spans="1:15" x14ac:dyDescent="0.25">
      <c r="A63" s="3" t="s">
        <v>158</v>
      </c>
      <c r="B63" s="5">
        <v>43521</v>
      </c>
      <c r="C63" s="3" t="s">
        <v>159</v>
      </c>
      <c r="D63" s="3" t="s">
        <v>160</v>
      </c>
      <c r="E63" s="4">
        <v>5</v>
      </c>
      <c r="F63" t="str">
        <f>_xlfn.XLOOKUP(Orders[[#This Row],[FK_CustomerID]],Customers[CustomerID],Customers[CustomerName],,0)</f>
        <v>Pammi Endacott</v>
      </c>
      <c r="G63" t="str">
        <f>_xlfn.XLOOKUP(Orders[[#This Row],[FK_CustomerID]],Customers[CustomerID],Customers[Email],,0)</f>
        <v/>
      </c>
      <c r="H63" t="str">
        <f>_xlfn.XLOOKUP(Orders[[#This Row],[FK_CustomerID]],Customers[CustomerID],Customers[Country],,0)</f>
        <v>United Kingdom</v>
      </c>
      <c r="I63" t="str" cm="1">
        <f t="array" ref="I63">INDEX(Products[],MATCH(Orders[[#This Row],[FK_ProductID]:[FK_ProductID]],Products[[ProductID]:[ProductID]],0),MATCH(Orders[[#Headers],[CoffeeType]],Products[#Headers],0))</f>
        <v>Rob</v>
      </c>
      <c r="J63" t="str" cm="1">
        <f t="array" ref="J63">_xlfn.SWITCH(Orders[[#This Row],[CoffeeType]], "Rob", "Robusta", "Exc", "Excelsa", "Ara", "Arabica", "Lib", "Liberica")</f>
        <v>Robusta</v>
      </c>
      <c r="K63" t="str" cm="1">
        <f t="array" ref="K63">INDEX(Products[],MATCH(Orders[[#This Row],[FK_ProductID]:[FK_ProductID]],Products[[ProductID]:[ProductID]],0),MATCH(Orders[[#Headers],[RoastType]],Products[#Headers],0))</f>
        <v>D</v>
      </c>
      <c r="L63" t="str" cm="1">
        <f t="array" ref="L63">_xlfn.SWITCH(Orders[[#This Row],[RoastType]], "L", "Light", "M", "Medium", "D", "Dark")</f>
        <v>Dark</v>
      </c>
      <c r="M63" s="2" cm="1">
        <f t="array" ref="M63">INDEX(Products[],MATCH(Orders[[#This Row],[FK_ProductID]:[FK_ProductID]],Products[[ProductID]:[ProductID]],0),MATCH(Orders[[#Headers],[SizeKg]],Products[#Headers],0))</f>
        <v>0.5</v>
      </c>
      <c r="N63" s="1" cm="1">
        <f t="array" ref="N63">INDEX(Products[],MATCH(Orders[[#This Row],[FK_ProductID]:[FK_ProductID]],Products[[ProductID]:[ProductID]],0),MATCH(Orders[[#Headers],[AmtUnitPrice]],Products[#Headers],0))</f>
        <v>5.37</v>
      </c>
      <c r="O63" s="1">
        <f>Orders[[#This Row],[AmtUnitPrice]] *Orders[[#This Row],[Quantity]]</f>
        <v>26.85</v>
      </c>
    </row>
    <row r="64" spans="1:15" x14ac:dyDescent="0.25">
      <c r="A64" s="3" t="s">
        <v>161</v>
      </c>
      <c r="B64" s="5">
        <v>43505</v>
      </c>
      <c r="C64" s="3" t="s">
        <v>162</v>
      </c>
      <c r="D64" s="3" t="s">
        <v>33</v>
      </c>
      <c r="E64" s="4">
        <v>5</v>
      </c>
      <c r="F64" t="str">
        <f>_xlfn.XLOOKUP(Orders[[#This Row],[FK_CustomerID]],Customers[CustomerID],Customers[CustomerName],,0)</f>
        <v>Nona Linklater</v>
      </c>
      <c r="G64" t="str">
        <f>_xlfn.XLOOKUP(Orders[[#This Row],[FK_CustomerID]],Customers[CustomerID],Customers[Email],,0)</f>
        <v/>
      </c>
      <c r="H64" t="str">
        <f>_xlfn.XLOOKUP(Orders[[#This Row],[FK_CustomerID]],Customers[CustomerID],Customers[Country],,0)</f>
        <v>United States</v>
      </c>
      <c r="I64" t="str" cm="1">
        <f t="array" ref="I64">INDEX(Products[],MATCH(Orders[[#This Row],[FK_ProductID]:[FK_ProductID]],Products[[ProductID]:[ProductID]],0),MATCH(Orders[[#Headers],[CoffeeType]],Products[#Headers],0))</f>
        <v>Lib</v>
      </c>
      <c r="J64" t="str" cm="1">
        <f t="array" ref="J64">_xlfn.SWITCH(Orders[[#This Row],[CoffeeType]], "Rob", "Robusta", "Exc", "Excelsa", "Ara", "Arabica", "Lib", "Liberica")</f>
        <v>Liberica</v>
      </c>
      <c r="K64" t="str" cm="1">
        <f t="array" ref="K64">INDEX(Products[],MATCH(Orders[[#This Row],[FK_ProductID]:[FK_ProductID]],Products[[ProductID]:[ProductID]],0),MATCH(Orders[[#Headers],[RoastType]],Products[#Headers],0))</f>
        <v>L</v>
      </c>
      <c r="L64" t="str" cm="1">
        <f t="array" ref="L64">_xlfn.SWITCH(Orders[[#This Row],[RoastType]], "L", "Light", "M", "Medium", "D", "Dark")</f>
        <v>Light</v>
      </c>
      <c r="M64" s="2" cm="1">
        <f t="array" ref="M64">INDEX(Products[],MATCH(Orders[[#This Row],[FK_ProductID]:[FK_ProductID]],Products[[ProductID]:[ProductID]],0),MATCH(Orders[[#Headers],[SizeKg]],Products[#Headers],0))</f>
        <v>0.2</v>
      </c>
      <c r="N64" s="1" cm="1">
        <f t="array" ref="N64">INDEX(Products[],MATCH(Orders[[#This Row],[FK_ProductID]:[FK_ProductID]],Products[[ProductID]:[ProductID]],0),MATCH(Orders[[#Headers],[AmtUnitPrice]],Products[#Headers],0))</f>
        <v>4.7549999999999999</v>
      </c>
      <c r="O64" s="1">
        <f>Orders[[#This Row],[AmtUnitPrice]] *Orders[[#This Row],[Quantity]]</f>
        <v>23.774999999999999</v>
      </c>
    </row>
    <row r="65" spans="1:15" x14ac:dyDescent="0.25">
      <c r="A65" s="3" t="s">
        <v>163</v>
      </c>
      <c r="B65" s="5">
        <v>43868</v>
      </c>
      <c r="C65" s="3" t="s">
        <v>164</v>
      </c>
      <c r="D65" s="3" t="s">
        <v>81</v>
      </c>
      <c r="E65" s="4">
        <v>1</v>
      </c>
      <c r="F65" t="str">
        <f>_xlfn.XLOOKUP(Orders[[#This Row],[FK_CustomerID]],Customers[CustomerID],Customers[CustomerName],,0)</f>
        <v>Annadiane Dykes</v>
      </c>
      <c r="G65" t="str">
        <f>_xlfn.XLOOKUP(Orders[[#This Row],[FK_CustomerID]],Customers[CustomerID],Customers[Email],,0)</f>
        <v>adykes1r@eventbrite.com</v>
      </c>
      <c r="H65" t="str">
        <f>_xlfn.XLOOKUP(Orders[[#This Row],[FK_CustomerID]],Customers[CustomerID],Customers[Country],,0)</f>
        <v>United States</v>
      </c>
      <c r="I65" t="str" cm="1">
        <f t="array" ref="I65">INDEX(Products[],MATCH(Orders[[#This Row],[FK_ProductID]:[FK_ProductID]],Products[[ProductID]:[ProductID]],0),MATCH(Orders[[#Headers],[CoffeeType]],Products[#Headers],0))</f>
        <v>Ara</v>
      </c>
      <c r="J65" t="str" cm="1">
        <f t="array" ref="J65">_xlfn.SWITCH(Orders[[#This Row],[CoffeeType]], "Rob", "Robusta", "Exc", "Excelsa", "Ara", "Arabica", "Lib", "Liberica")</f>
        <v>Arabica</v>
      </c>
      <c r="K65" t="str" cm="1">
        <f t="array" ref="K65">INDEX(Products[],MATCH(Orders[[#This Row],[FK_ProductID]:[FK_ProductID]],Products[[ProductID]:[ProductID]],0),MATCH(Orders[[#Headers],[RoastType]],Products[#Headers],0))</f>
        <v>M</v>
      </c>
      <c r="L65" t="str" cm="1">
        <f t="array" ref="L65">_xlfn.SWITCH(Orders[[#This Row],[RoastType]], "L", "Light", "M", "Medium", "D", "Dark")</f>
        <v>Medium</v>
      </c>
      <c r="M65" s="2" cm="1">
        <f t="array" ref="M65">INDEX(Products[],MATCH(Orders[[#This Row],[FK_ProductID]:[FK_ProductID]],Products[[ProductID]:[ProductID]],0),MATCH(Orders[[#Headers],[SizeKg]],Products[#Headers],0))</f>
        <v>0.5</v>
      </c>
      <c r="N65" s="1" cm="1">
        <f t="array" ref="N65">INDEX(Products[],MATCH(Orders[[#This Row],[FK_ProductID]:[FK_ProductID]],Products[[ProductID]:[ProductID]],0),MATCH(Orders[[#Headers],[AmtUnitPrice]],Products[#Headers],0))</f>
        <v>6.75</v>
      </c>
      <c r="O65" s="1">
        <f>Orders[[#This Row],[AmtUnitPrice]] *Orders[[#This Row],[Quantity]]</f>
        <v>6.75</v>
      </c>
    </row>
    <row r="66" spans="1:15" x14ac:dyDescent="0.25">
      <c r="A66" s="3" t="s">
        <v>165</v>
      </c>
      <c r="B66" s="5">
        <v>43913</v>
      </c>
      <c r="C66" s="3" t="s">
        <v>166</v>
      </c>
      <c r="D66" s="3" t="s">
        <v>36</v>
      </c>
      <c r="E66" s="4">
        <v>6</v>
      </c>
      <c r="F66" t="str">
        <f>_xlfn.XLOOKUP(Orders[[#This Row],[FK_CustomerID]],Customers[CustomerID],Customers[CustomerName],,0)</f>
        <v>Felecia Dodgson</v>
      </c>
      <c r="G66" t="str">
        <f>_xlfn.XLOOKUP(Orders[[#This Row],[FK_CustomerID]],Customers[CustomerID],Customers[Email],,0)</f>
        <v/>
      </c>
      <c r="H66" t="str">
        <f>_xlfn.XLOOKUP(Orders[[#This Row],[FK_CustomerID]],Customers[CustomerID],Customers[Country],,0)</f>
        <v>United States</v>
      </c>
      <c r="I66" t="str" cm="1">
        <f t="array" ref="I66">INDEX(Products[],MATCH(Orders[[#This Row],[FK_ProductID]:[FK_ProductID]],Products[[ProductID]:[ProductID]],0),MATCH(Orders[[#Headers],[CoffeeType]],Products[#Headers],0))</f>
        <v>Rob</v>
      </c>
      <c r="J66" t="str" cm="1">
        <f t="array" ref="J66">_xlfn.SWITCH(Orders[[#This Row],[CoffeeType]], "Rob", "Robusta", "Exc", "Excelsa", "Ara", "Arabica", "Lib", "Liberica")</f>
        <v>Robusta</v>
      </c>
      <c r="K66" t="str" cm="1">
        <f t="array" ref="K66">INDEX(Products[],MATCH(Orders[[#This Row],[FK_ProductID]:[FK_ProductID]],Products[[ProductID]:[ProductID]],0),MATCH(Orders[[#Headers],[RoastType]],Products[#Headers],0))</f>
        <v>M</v>
      </c>
      <c r="L66" t="str" cm="1">
        <f t="array" ref="L66">_xlfn.SWITCH(Orders[[#This Row],[RoastType]], "L", "Light", "M", "Medium", "D", "Dark")</f>
        <v>Medium</v>
      </c>
      <c r="M66" s="2" cm="1">
        <f t="array" ref="M66">INDEX(Products[],MATCH(Orders[[#This Row],[FK_ProductID]:[FK_ProductID]],Products[[ProductID]:[ProductID]],0),MATCH(Orders[[#Headers],[SizeKg]],Products[#Headers],0))</f>
        <v>0.5</v>
      </c>
      <c r="N66" s="1" cm="1">
        <f t="array" ref="N66">INDEX(Products[],MATCH(Orders[[#This Row],[FK_ProductID]:[FK_ProductID]],Products[[ProductID]:[ProductID]],0),MATCH(Orders[[#Headers],[AmtUnitPrice]],Products[#Headers],0))</f>
        <v>5.97</v>
      </c>
      <c r="O66" s="1">
        <f>Orders[[#This Row],[AmtUnitPrice]] *Orders[[#This Row],[Quantity]]</f>
        <v>35.82</v>
      </c>
    </row>
    <row r="67" spans="1:15" x14ac:dyDescent="0.25">
      <c r="A67" s="3" t="s">
        <v>167</v>
      </c>
      <c r="B67" s="5">
        <v>44626</v>
      </c>
      <c r="C67" s="3" t="s">
        <v>168</v>
      </c>
      <c r="D67" s="3" t="s">
        <v>49</v>
      </c>
      <c r="E67" s="4">
        <v>4</v>
      </c>
      <c r="F67" t="str">
        <f>_xlfn.XLOOKUP(Orders[[#This Row],[FK_CustomerID]],Customers[CustomerID],Customers[CustomerName],,0)</f>
        <v>Angelia Cockrem</v>
      </c>
      <c r="G67" t="str">
        <f>_xlfn.XLOOKUP(Orders[[#This Row],[FK_CustomerID]],Customers[CustomerID],Customers[Email],,0)</f>
        <v>acockrem1t@engadget.com</v>
      </c>
      <c r="H67" t="str">
        <f>_xlfn.XLOOKUP(Orders[[#This Row],[FK_CustomerID]],Customers[CustomerID],Customers[Country],,0)</f>
        <v>United States</v>
      </c>
      <c r="I67" t="str" cm="1">
        <f t="array" ref="I67">INDEX(Products[],MATCH(Orders[[#This Row],[FK_ProductID]:[FK_ProductID]],Products[[ProductID]:[ProductID]],0),MATCH(Orders[[#Headers],[CoffeeType]],Products[#Headers],0))</f>
        <v>Rob</v>
      </c>
      <c r="J67" t="str" cm="1">
        <f t="array" ref="J67">_xlfn.SWITCH(Orders[[#This Row],[CoffeeType]], "Rob", "Robusta", "Exc", "Excelsa", "Ara", "Arabica", "Lib", "Liberica")</f>
        <v>Robusta</v>
      </c>
      <c r="K67" t="str" cm="1">
        <f t="array" ref="K67">INDEX(Products[],MATCH(Orders[[#This Row],[FK_ProductID]:[FK_ProductID]],Products[[ProductID]:[ProductID]],0),MATCH(Orders[[#Headers],[RoastType]],Products[#Headers],0))</f>
        <v>D</v>
      </c>
      <c r="L67" t="str" cm="1">
        <f t="array" ref="L67">_xlfn.SWITCH(Orders[[#This Row],[RoastType]], "L", "Light", "M", "Medium", "D", "Dark")</f>
        <v>Dark</v>
      </c>
      <c r="M67" s="2" cm="1">
        <f t="array" ref="M67">INDEX(Products[],MATCH(Orders[[#This Row],[FK_ProductID]:[FK_ProductID]],Products[[ProductID]:[ProductID]],0),MATCH(Orders[[#Headers],[SizeKg]],Products[#Headers],0))</f>
        <v>2.5</v>
      </c>
      <c r="N67" s="1" cm="1">
        <f t="array" ref="N67">INDEX(Products[],MATCH(Orders[[#This Row],[FK_ProductID]:[FK_ProductID]],Products[[ProductID]:[ProductID]],0),MATCH(Orders[[#Headers],[AmtUnitPrice]],Products[#Headers],0))</f>
        <v>20.585000000000001</v>
      </c>
      <c r="O67" s="1">
        <f>Orders[[#This Row],[AmtUnitPrice]] *Orders[[#This Row],[Quantity]]</f>
        <v>82.34</v>
      </c>
    </row>
    <row r="68" spans="1:15" x14ac:dyDescent="0.25">
      <c r="A68" s="3" t="s">
        <v>169</v>
      </c>
      <c r="B68" s="5">
        <v>44666</v>
      </c>
      <c r="C68" s="3" t="s">
        <v>170</v>
      </c>
      <c r="D68" s="3" t="s">
        <v>171</v>
      </c>
      <c r="E68" s="4">
        <v>1</v>
      </c>
      <c r="F68" t="str">
        <f>_xlfn.XLOOKUP(Orders[[#This Row],[FK_CustomerID]],Customers[CustomerID],Customers[CustomerName],,0)</f>
        <v>Belvia Umpleby</v>
      </c>
      <c r="G68" t="str">
        <f>_xlfn.XLOOKUP(Orders[[#This Row],[FK_CustomerID]],Customers[CustomerID],Customers[Email],,0)</f>
        <v>bumpleby1u@soundcloud.com</v>
      </c>
      <c r="H68" t="str">
        <f>_xlfn.XLOOKUP(Orders[[#This Row],[FK_CustomerID]],Customers[CustomerID],Customers[Country],,0)</f>
        <v>United States</v>
      </c>
      <c r="I68" t="str" cm="1">
        <f t="array" ref="I68">INDEX(Products[],MATCH(Orders[[#This Row],[FK_ProductID]:[FK_ProductID]],Products[[ProductID]:[ProductID]],0),MATCH(Orders[[#Headers],[CoffeeType]],Products[#Headers],0))</f>
        <v>Rob</v>
      </c>
      <c r="J68" t="str" cm="1">
        <f t="array" ref="J68">_xlfn.SWITCH(Orders[[#This Row],[CoffeeType]], "Rob", "Robusta", "Exc", "Excelsa", "Ara", "Arabica", "Lib", "Liberica")</f>
        <v>Robusta</v>
      </c>
      <c r="K68" t="str" cm="1">
        <f t="array" ref="K68">INDEX(Products[],MATCH(Orders[[#This Row],[FK_ProductID]:[FK_ProductID]],Products[[ProductID]:[ProductID]],0),MATCH(Orders[[#Headers],[RoastType]],Products[#Headers],0))</f>
        <v>L</v>
      </c>
      <c r="L68" t="str" cm="1">
        <f t="array" ref="L68">_xlfn.SWITCH(Orders[[#This Row],[RoastType]], "L", "Light", "M", "Medium", "D", "Dark")</f>
        <v>Light</v>
      </c>
      <c r="M68" s="2" cm="1">
        <f t="array" ref="M68">INDEX(Products[],MATCH(Orders[[#This Row],[FK_ProductID]:[FK_ProductID]],Products[[ProductID]:[ProductID]],0),MATCH(Orders[[#Headers],[SizeKg]],Products[#Headers],0))</f>
        <v>0.5</v>
      </c>
      <c r="N68" s="1" cm="1">
        <f t="array" ref="N68">INDEX(Products[],MATCH(Orders[[#This Row],[FK_ProductID]:[FK_ProductID]],Products[[ProductID]:[ProductID]],0),MATCH(Orders[[#Headers],[AmtUnitPrice]],Products[#Headers],0))</f>
        <v>7.17</v>
      </c>
      <c r="O68" s="1">
        <f>Orders[[#This Row],[AmtUnitPrice]] *Orders[[#This Row],[Quantity]]</f>
        <v>7.17</v>
      </c>
    </row>
    <row r="69" spans="1:15" x14ac:dyDescent="0.25">
      <c r="A69" s="3" t="s">
        <v>172</v>
      </c>
      <c r="B69" s="5">
        <v>44519</v>
      </c>
      <c r="C69" s="3" t="s">
        <v>173</v>
      </c>
      <c r="D69" s="3" t="s">
        <v>33</v>
      </c>
      <c r="E69" s="4">
        <v>2</v>
      </c>
      <c r="F69" t="str">
        <f>_xlfn.XLOOKUP(Orders[[#This Row],[FK_CustomerID]],Customers[CustomerID],Customers[CustomerName],,0)</f>
        <v>Nat Saleway</v>
      </c>
      <c r="G69" t="str">
        <f>_xlfn.XLOOKUP(Orders[[#This Row],[FK_CustomerID]],Customers[CustomerID],Customers[Email],,0)</f>
        <v>nsaleway1v@dedecms.com</v>
      </c>
      <c r="H69" t="str">
        <f>_xlfn.XLOOKUP(Orders[[#This Row],[FK_CustomerID]],Customers[CustomerID],Customers[Country],,0)</f>
        <v>United States</v>
      </c>
      <c r="I69" t="str" cm="1">
        <f t="array" ref="I69">INDEX(Products[],MATCH(Orders[[#This Row],[FK_ProductID]:[FK_ProductID]],Products[[ProductID]:[ProductID]],0),MATCH(Orders[[#Headers],[CoffeeType]],Products[#Headers],0))</f>
        <v>Lib</v>
      </c>
      <c r="J69" t="str" cm="1">
        <f t="array" ref="J69">_xlfn.SWITCH(Orders[[#This Row],[CoffeeType]], "Rob", "Robusta", "Exc", "Excelsa", "Ara", "Arabica", "Lib", "Liberica")</f>
        <v>Liberica</v>
      </c>
      <c r="K69" t="str" cm="1">
        <f t="array" ref="K69">INDEX(Products[],MATCH(Orders[[#This Row],[FK_ProductID]:[FK_ProductID]],Products[[ProductID]:[ProductID]],0),MATCH(Orders[[#Headers],[RoastType]],Products[#Headers],0))</f>
        <v>L</v>
      </c>
      <c r="L69" t="str" cm="1">
        <f t="array" ref="L69">_xlfn.SWITCH(Orders[[#This Row],[RoastType]], "L", "Light", "M", "Medium", "D", "Dark")</f>
        <v>Light</v>
      </c>
      <c r="M69" s="2" cm="1">
        <f t="array" ref="M69">INDEX(Products[],MATCH(Orders[[#This Row],[FK_ProductID]:[FK_ProductID]],Products[[ProductID]:[ProductID]],0),MATCH(Orders[[#Headers],[SizeKg]],Products[#Headers],0))</f>
        <v>0.2</v>
      </c>
      <c r="N69" s="1" cm="1">
        <f t="array" ref="N69">INDEX(Products[],MATCH(Orders[[#This Row],[FK_ProductID]:[FK_ProductID]],Products[[ProductID]:[ProductID]],0),MATCH(Orders[[#Headers],[AmtUnitPrice]],Products[#Headers],0))</f>
        <v>4.7549999999999999</v>
      </c>
      <c r="O69" s="1">
        <f>Orders[[#This Row],[AmtUnitPrice]] *Orders[[#This Row],[Quantity]]</f>
        <v>9.51</v>
      </c>
    </row>
    <row r="70" spans="1:15" x14ac:dyDescent="0.25">
      <c r="A70" s="3" t="s">
        <v>174</v>
      </c>
      <c r="B70" s="5">
        <v>43754</v>
      </c>
      <c r="C70" s="3" t="s">
        <v>175</v>
      </c>
      <c r="D70" s="3" t="s">
        <v>176</v>
      </c>
      <c r="E70" s="4">
        <v>1</v>
      </c>
      <c r="F70" t="str">
        <f>_xlfn.XLOOKUP(Orders[[#This Row],[FK_CustomerID]],Customers[CustomerID],Customers[CustomerName],,0)</f>
        <v>Hayward Goulter</v>
      </c>
      <c r="G70" t="str">
        <f>_xlfn.XLOOKUP(Orders[[#This Row],[FK_CustomerID]],Customers[CustomerID],Customers[Email],,0)</f>
        <v>hgoulter1w@abc.net.au</v>
      </c>
      <c r="H70" t="str">
        <f>_xlfn.XLOOKUP(Orders[[#This Row],[FK_CustomerID]],Customers[CustomerID],Customers[Country],,0)</f>
        <v>United States</v>
      </c>
      <c r="I70" t="str" cm="1">
        <f t="array" ref="I70">INDEX(Products[],MATCH(Orders[[#This Row],[FK_ProductID]:[FK_ProductID]],Products[[ProductID]:[ProductID]],0),MATCH(Orders[[#Headers],[CoffeeType]],Products[#Headers],0))</f>
        <v>Rob</v>
      </c>
      <c r="J70" t="str" cm="1">
        <f t="array" ref="J70">_xlfn.SWITCH(Orders[[#This Row],[CoffeeType]], "Rob", "Robusta", "Exc", "Excelsa", "Ara", "Arabica", "Lib", "Liberica")</f>
        <v>Robusta</v>
      </c>
      <c r="K70" t="str" cm="1">
        <f t="array" ref="K70">INDEX(Products[],MATCH(Orders[[#This Row],[FK_ProductID]:[FK_ProductID]],Products[[ProductID]:[ProductID]],0),MATCH(Orders[[#Headers],[RoastType]],Products[#Headers],0))</f>
        <v>M</v>
      </c>
      <c r="L70" t="str" cm="1">
        <f t="array" ref="L70">_xlfn.SWITCH(Orders[[#This Row],[RoastType]], "L", "Light", "M", "Medium", "D", "Dark")</f>
        <v>Medium</v>
      </c>
      <c r="M70" s="2" cm="1">
        <f t="array" ref="M70">INDEX(Products[],MATCH(Orders[[#This Row],[FK_ProductID]:[FK_ProductID]],Products[[ProductID]:[ProductID]],0),MATCH(Orders[[#Headers],[SizeKg]],Products[#Headers],0))</f>
        <v>0.2</v>
      </c>
      <c r="N70" s="1" cm="1">
        <f t="array" ref="N70">INDEX(Products[],MATCH(Orders[[#This Row],[FK_ProductID]:[FK_ProductID]],Products[[ProductID]:[ProductID]],0),MATCH(Orders[[#Headers],[AmtUnitPrice]],Products[#Headers],0))</f>
        <v>2.9849999999999999</v>
      </c>
      <c r="O70" s="1">
        <f>Orders[[#This Row],[AmtUnitPrice]] *Orders[[#This Row],[Quantity]]</f>
        <v>2.9849999999999999</v>
      </c>
    </row>
    <row r="71" spans="1:15" x14ac:dyDescent="0.25">
      <c r="A71" s="3" t="s">
        <v>177</v>
      </c>
      <c r="B71" s="5">
        <v>43795</v>
      </c>
      <c r="C71" s="3" t="s">
        <v>178</v>
      </c>
      <c r="D71" s="3" t="s">
        <v>15</v>
      </c>
      <c r="E71" s="4">
        <v>6</v>
      </c>
      <c r="F71" t="str">
        <f>_xlfn.XLOOKUP(Orders[[#This Row],[FK_CustomerID]],Customers[CustomerID],Customers[CustomerName],,0)</f>
        <v>Gay Rizzello</v>
      </c>
      <c r="G71" t="str">
        <f>_xlfn.XLOOKUP(Orders[[#This Row],[FK_CustomerID]],Customers[CustomerID],Customers[Email],,0)</f>
        <v>grizzello1x@symantec.com</v>
      </c>
      <c r="H71" t="str">
        <f>_xlfn.XLOOKUP(Orders[[#This Row],[FK_CustomerID]],Customers[CustomerID],Customers[Country],,0)</f>
        <v>United Kingdom</v>
      </c>
      <c r="I71" t="str" cm="1">
        <f t="array" ref="I71">INDEX(Products[],MATCH(Orders[[#This Row],[FK_ProductID]:[FK_ProductID]],Products[[ProductID]:[ProductID]],0),MATCH(Orders[[#Headers],[CoffeeType]],Products[#Headers],0))</f>
        <v>Rob</v>
      </c>
      <c r="J71" t="str" cm="1">
        <f t="array" ref="J71">_xlfn.SWITCH(Orders[[#This Row],[CoffeeType]], "Rob", "Robusta", "Exc", "Excelsa", "Ara", "Arabica", "Lib", "Liberica")</f>
        <v>Robusta</v>
      </c>
      <c r="K71" t="str" cm="1">
        <f t="array" ref="K71">INDEX(Products[],MATCH(Orders[[#This Row],[FK_ProductID]:[FK_ProductID]],Products[[ProductID]:[ProductID]],0),MATCH(Orders[[#Headers],[RoastType]],Products[#Headers],0))</f>
        <v>M</v>
      </c>
      <c r="L71" t="str" cm="1">
        <f t="array" ref="L71">_xlfn.SWITCH(Orders[[#This Row],[RoastType]], "L", "Light", "M", "Medium", "D", "Dark")</f>
        <v>Medium</v>
      </c>
      <c r="M71" s="2" cm="1">
        <f t="array" ref="M71">INDEX(Products[],MATCH(Orders[[#This Row],[FK_ProductID]:[FK_ProductID]],Products[[ProductID]:[ProductID]],0),MATCH(Orders[[#Headers],[SizeKg]],Products[#Headers],0))</f>
        <v>1</v>
      </c>
      <c r="N71" s="1" cm="1">
        <f t="array" ref="N71">INDEX(Products[],MATCH(Orders[[#This Row],[FK_ProductID]:[FK_ProductID]],Products[[ProductID]:[ProductID]],0),MATCH(Orders[[#Headers],[AmtUnitPrice]],Products[#Headers],0))</f>
        <v>9.9499999999999993</v>
      </c>
      <c r="O71" s="1">
        <f>Orders[[#This Row],[AmtUnitPrice]] *Orders[[#This Row],[Quantity]]</f>
        <v>59.699999999999996</v>
      </c>
    </row>
    <row r="72" spans="1:15" x14ac:dyDescent="0.25">
      <c r="A72" s="3" t="s">
        <v>179</v>
      </c>
      <c r="B72" s="5">
        <v>43646</v>
      </c>
      <c r="C72" s="3" t="s">
        <v>180</v>
      </c>
      <c r="D72" s="3" t="s">
        <v>44</v>
      </c>
      <c r="E72" s="4">
        <v>4</v>
      </c>
      <c r="F72" t="str">
        <f>_xlfn.XLOOKUP(Orders[[#This Row],[FK_CustomerID]],Customers[CustomerID],Customers[CustomerName],,0)</f>
        <v>Shannon List</v>
      </c>
      <c r="G72" t="str">
        <f>_xlfn.XLOOKUP(Orders[[#This Row],[FK_CustomerID]],Customers[CustomerID],Customers[Email],,0)</f>
        <v>slist1y@mapquest.com</v>
      </c>
      <c r="H72" t="str">
        <f>_xlfn.XLOOKUP(Orders[[#This Row],[FK_CustomerID]],Customers[CustomerID],Customers[Country],,0)</f>
        <v>United States</v>
      </c>
      <c r="I72" t="str" cm="1">
        <f t="array" ref="I72">INDEX(Products[],MATCH(Orders[[#This Row],[FK_ProductID]:[FK_ProductID]],Products[[ProductID]:[ProductID]],0),MATCH(Orders[[#Headers],[CoffeeType]],Products[#Headers],0))</f>
        <v>Exc</v>
      </c>
      <c r="J72" t="str" cm="1">
        <f t="array" ref="J72">_xlfn.SWITCH(Orders[[#This Row],[CoffeeType]], "Rob", "Robusta", "Exc", "Excelsa", "Ara", "Arabica", "Lib", "Liberica")</f>
        <v>Excelsa</v>
      </c>
      <c r="K72" t="str" cm="1">
        <f t="array" ref="K72">INDEX(Products[],MATCH(Orders[[#This Row],[FK_ProductID]:[FK_ProductID]],Products[[ProductID]:[ProductID]],0),MATCH(Orders[[#Headers],[RoastType]],Products[#Headers],0))</f>
        <v>L</v>
      </c>
      <c r="L72" t="str" cm="1">
        <f t="array" ref="L72">_xlfn.SWITCH(Orders[[#This Row],[RoastType]], "L", "Light", "M", "Medium", "D", "Dark")</f>
        <v>Light</v>
      </c>
      <c r="M72" s="2" cm="1">
        <f t="array" ref="M72">INDEX(Products[],MATCH(Orders[[#This Row],[FK_ProductID]:[FK_ProductID]],Products[[ProductID]:[ProductID]],0),MATCH(Orders[[#Headers],[SizeKg]],Products[#Headers],0))</f>
        <v>2.5</v>
      </c>
      <c r="N72" s="1" cm="1">
        <f t="array" ref="N72">INDEX(Products[],MATCH(Orders[[#This Row],[FK_ProductID]:[FK_ProductID]],Products[[ProductID]:[ProductID]],0),MATCH(Orders[[#Headers],[AmtUnitPrice]],Products[#Headers],0))</f>
        <v>34.155000000000001</v>
      </c>
      <c r="O72" s="1">
        <f>Orders[[#This Row],[AmtUnitPrice]] *Orders[[#This Row],[Quantity]]</f>
        <v>136.62</v>
      </c>
    </row>
    <row r="73" spans="1:15" x14ac:dyDescent="0.25">
      <c r="A73" s="3" t="s">
        <v>181</v>
      </c>
      <c r="B73" s="5">
        <v>44200</v>
      </c>
      <c r="C73" s="3" t="s">
        <v>182</v>
      </c>
      <c r="D73" s="3" t="s">
        <v>33</v>
      </c>
      <c r="E73" s="4">
        <v>2</v>
      </c>
      <c r="F73" t="str">
        <f>_xlfn.XLOOKUP(Orders[[#This Row],[FK_CustomerID]],Customers[CustomerID],Customers[CustomerName],,0)</f>
        <v>Shirlene Edmondson</v>
      </c>
      <c r="G73" t="str">
        <f>_xlfn.XLOOKUP(Orders[[#This Row],[FK_CustomerID]],Customers[CustomerID],Customers[Email],,0)</f>
        <v>sedmondson1z@theguardian.com</v>
      </c>
      <c r="H73" t="str">
        <f>_xlfn.XLOOKUP(Orders[[#This Row],[FK_CustomerID]],Customers[CustomerID],Customers[Country],,0)</f>
        <v>Ireland</v>
      </c>
      <c r="I73" t="str" cm="1">
        <f t="array" ref="I73">INDEX(Products[],MATCH(Orders[[#This Row],[FK_ProductID]:[FK_ProductID]],Products[[ProductID]:[ProductID]],0),MATCH(Orders[[#Headers],[CoffeeType]],Products[#Headers],0))</f>
        <v>Lib</v>
      </c>
      <c r="J73" t="str" cm="1">
        <f t="array" ref="J73">_xlfn.SWITCH(Orders[[#This Row],[CoffeeType]], "Rob", "Robusta", "Exc", "Excelsa", "Ara", "Arabica", "Lib", "Liberica")</f>
        <v>Liberica</v>
      </c>
      <c r="K73" t="str" cm="1">
        <f t="array" ref="K73">INDEX(Products[],MATCH(Orders[[#This Row],[FK_ProductID]:[FK_ProductID]],Products[[ProductID]:[ProductID]],0),MATCH(Orders[[#Headers],[RoastType]],Products[#Headers],0))</f>
        <v>L</v>
      </c>
      <c r="L73" t="str" cm="1">
        <f t="array" ref="L73">_xlfn.SWITCH(Orders[[#This Row],[RoastType]], "L", "Light", "M", "Medium", "D", "Dark")</f>
        <v>Light</v>
      </c>
      <c r="M73" s="2" cm="1">
        <f t="array" ref="M73">INDEX(Products[],MATCH(Orders[[#This Row],[FK_ProductID]:[FK_ProductID]],Products[[ProductID]:[ProductID]],0),MATCH(Orders[[#Headers],[SizeKg]],Products[#Headers],0))</f>
        <v>0.2</v>
      </c>
      <c r="N73" s="1" cm="1">
        <f t="array" ref="N73">INDEX(Products[],MATCH(Orders[[#This Row],[FK_ProductID]:[FK_ProductID]],Products[[ProductID]:[ProductID]],0),MATCH(Orders[[#Headers],[AmtUnitPrice]],Products[#Headers],0))</f>
        <v>4.7549999999999999</v>
      </c>
      <c r="O73" s="1">
        <f>Orders[[#This Row],[AmtUnitPrice]] *Orders[[#This Row],[Quantity]]</f>
        <v>9.51</v>
      </c>
    </row>
    <row r="74" spans="1:15" x14ac:dyDescent="0.25">
      <c r="A74" s="3" t="s">
        <v>183</v>
      </c>
      <c r="B74" s="5">
        <v>44131</v>
      </c>
      <c r="C74" s="3" t="s">
        <v>184</v>
      </c>
      <c r="D74" s="3" t="s">
        <v>185</v>
      </c>
      <c r="E74" s="4">
        <v>3</v>
      </c>
      <c r="F74" t="str">
        <f>_xlfn.XLOOKUP(Orders[[#This Row],[FK_CustomerID]],Customers[CustomerID],Customers[CustomerName],,0)</f>
        <v>Aurlie McCarl</v>
      </c>
      <c r="G74" t="str">
        <f>_xlfn.XLOOKUP(Orders[[#This Row],[FK_CustomerID]],Customers[CustomerID],Customers[Email],,0)</f>
        <v/>
      </c>
      <c r="H74" t="str">
        <f>_xlfn.XLOOKUP(Orders[[#This Row],[FK_CustomerID]],Customers[CustomerID],Customers[Country],,0)</f>
        <v>United States</v>
      </c>
      <c r="I74" t="str" cm="1">
        <f t="array" ref="I74">INDEX(Products[],MATCH(Orders[[#This Row],[FK_ProductID]:[FK_ProductID]],Products[[ProductID]:[ProductID]],0),MATCH(Orders[[#Headers],[CoffeeType]],Products[#Headers],0))</f>
        <v>Ara</v>
      </c>
      <c r="J74" t="str" cm="1">
        <f t="array" ref="J74">_xlfn.SWITCH(Orders[[#This Row],[CoffeeType]], "Rob", "Robusta", "Exc", "Excelsa", "Ara", "Arabica", "Lib", "Liberica")</f>
        <v>Arabica</v>
      </c>
      <c r="K74" t="str" cm="1">
        <f t="array" ref="K74">INDEX(Products[],MATCH(Orders[[#This Row],[FK_ProductID]:[FK_ProductID]],Products[[ProductID]:[ProductID]],0),MATCH(Orders[[#Headers],[RoastType]],Products[#Headers],0))</f>
        <v>M</v>
      </c>
      <c r="L74" t="str" cm="1">
        <f t="array" ref="L74">_xlfn.SWITCH(Orders[[#This Row],[RoastType]], "L", "Light", "M", "Medium", "D", "Dark")</f>
        <v>Medium</v>
      </c>
      <c r="M74" s="2" cm="1">
        <f t="array" ref="M74">INDEX(Products[],MATCH(Orders[[#This Row],[FK_ProductID]:[FK_ProductID]],Products[[ProductID]:[ProductID]],0),MATCH(Orders[[#Headers],[SizeKg]],Products[#Headers],0))</f>
        <v>2.5</v>
      </c>
      <c r="N74" s="1" cm="1">
        <f t="array" ref="N74">INDEX(Products[],MATCH(Orders[[#This Row],[FK_ProductID]:[FK_ProductID]],Products[[ProductID]:[ProductID]],0),MATCH(Orders[[#Headers],[AmtUnitPrice]],Products[#Headers],0))</f>
        <v>25.875</v>
      </c>
      <c r="O74" s="1">
        <f>Orders[[#This Row],[AmtUnitPrice]] *Orders[[#This Row],[Quantity]]</f>
        <v>77.625</v>
      </c>
    </row>
    <row r="75" spans="1:15" x14ac:dyDescent="0.25">
      <c r="A75" s="3" t="s">
        <v>186</v>
      </c>
      <c r="B75" s="5">
        <v>44362</v>
      </c>
      <c r="C75" s="3" t="s">
        <v>187</v>
      </c>
      <c r="D75" s="3" t="s">
        <v>91</v>
      </c>
      <c r="E75" s="4">
        <v>5</v>
      </c>
      <c r="F75" t="str">
        <f>_xlfn.XLOOKUP(Orders[[#This Row],[FK_CustomerID]],Customers[CustomerID],Customers[CustomerName],,0)</f>
        <v>Alikee Carryer</v>
      </c>
      <c r="G75" t="str">
        <f>_xlfn.XLOOKUP(Orders[[#This Row],[FK_CustomerID]],Customers[CustomerID],Customers[Email],,0)</f>
        <v/>
      </c>
      <c r="H75" t="str">
        <f>_xlfn.XLOOKUP(Orders[[#This Row],[FK_CustomerID]],Customers[CustomerID],Customers[Country],,0)</f>
        <v>United States</v>
      </c>
      <c r="I75" t="str" cm="1">
        <f t="array" ref="I75">INDEX(Products[],MATCH(Orders[[#This Row],[FK_ProductID]:[FK_ProductID]],Products[[ProductID]:[ProductID]],0),MATCH(Orders[[#Headers],[CoffeeType]],Products[#Headers],0))</f>
        <v>Lib</v>
      </c>
      <c r="J75" t="str" cm="1">
        <f t="array" ref="J75">_xlfn.SWITCH(Orders[[#This Row],[CoffeeType]], "Rob", "Robusta", "Exc", "Excelsa", "Ara", "Arabica", "Lib", "Liberica")</f>
        <v>Liberica</v>
      </c>
      <c r="K75" t="str" cm="1">
        <f t="array" ref="K75">INDEX(Products[],MATCH(Orders[[#This Row],[FK_ProductID]:[FK_ProductID]],Products[[ProductID]:[ProductID]],0),MATCH(Orders[[#Headers],[RoastType]],Products[#Headers],0))</f>
        <v>M</v>
      </c>
      <c r="L75" t="str" cm="1">
        <f t="array" ref="L75">_xlfn.SWITCH(Orders[[#This Row],[RoastType]], "L", "Light", "M", "Medium", "D", "Dark")</f>
        <v>Medium</v>
      </c>
      <c r="M75" s="2" cm="1">
        <f t="array" ref="M75">INDEX(Products[],MATCH(Orders[[#This Row],[FK_ProductID]:[FK_ProductID]],Products[[ProductID]:[ProductID]],0),MATCH(Orders[[#Headers],[SizeKg]],Products[#Headers],0))</f>
        <v>0.2</v>
      </c>
      <c r="N75" s="1" cm="1">
        <f t="array" ref="N75">INDEX(Products[],MATCH(Orders[[#This Row],[FK_ProductID]:[FK_ProductID]],Products[[ProductID]:[ProductID]],0),MATCH(Orders[[#Headers],[AmtUnitPrice]],Products[#Headers],0))</f>
        <v>4.3650000000000002</v>
      </c>
      <c r="O75" s="1">
        <f>Orders[[#This Row],[AmtUnitPrice]] *Orders[[#This Row],[Quantity]]</f>
        <v>21.825000000000003</v>
      </c>
    </row>
    <row r="76" spans="1:15" x14ac:dyDescent="0.25">
      <c r="A76" s="3" t="s">
        <v>188</v>
      </c>
      <c r="B76" s="5">
        <v>44396</v>
      </c>
      <c r="C76" s="3" t="s">
        <v>189</v>
      </c>
      <c r="D76" s="3" t="s">
        <v>190</v>
      </c>
      <c r="E76" s="4">
        <v>2</v>
      </c>
      <c r="F76" t="str">
        <f>_xlfn.XLOOKUP(Orders[[#This Row],[FK_CustomerID]],Customers[CustomerID],Customers[CustomerName],,0)</f>
        <v>Jennifer Rangall</v>
      </c>
      <c r="G76" t="str">
        <f>_xlfn.XLOOKUP(Orders[[#This Row],[FK_CustomerID]],Customers[CustomerID],Customers[Email],,0)</f>
        <v>jrangall22@newsvine.com</v>
      </c>
      <c r="H76" t="str">
        <f>_xlfn.XLOOKUP(Orders[[#This Row],[FK_CustomerID]],Customers[CustomerID],Customers[Country],,0)</f>
        <v>United States</v>
      </c>
      <c r="I76" t="str" cm="1">
        <f t="array" ref="I76">INDEX(Products[],MATCH(Orders[[#This Row],[FK_ProductID]:[FK_ProductID]],Products[[ProductID]:[ProductID]],0),MATCH(Orders[[#Headers],[CoffeeType]],Products[#Headers],0))</f>
        <v>Exc</v>
      </c>
      <c r="J76" t="str" cm="1">
        <f t="array" ref="J76">_xlfn.SWITCH(Orders[[#This Row],[CoffeeType]], "Rob", "Robusta", "Exc", "Excelsa", "Ara", "Arabica", "Lib", "Liberica")</f>
        <v>Excelsa</v>
      </c>
      <c r="K76" t="str" cm="1">
        <f t="array" ref="K76">INDEX(Products[],MATCH(Orders[[#This Row],[FK_ProductID]:[FK_ProductID]],Products[[ProductID]:[ProductID]],0),MATCH(Orders[[#Headers],[RoastType]],Products[#Headers],0))</f>
        <v>L</v>
      </c>
      <c r="L76" t="str" cm="1">
        <f t="array" ref="L76">_xlfn.SWITCH(Orders[[#This Row],[RoastType]], "L", "Light", "M", "Medium", "D", "Dark")</f>
        <v>Light</v>
      </c>
      <c r="M76" s="2" cm="1">
        <f t="array" ref="M76">INDEX(Products[],MATCH(Orders[[#This Row],[FK_ProductID]:[FK_ProductID]],Products[[ProductID]:[ProductID]],0),MATCH(Orders[[#Headers],[SizeKg]],Products[#Headers],0))</f>
        <v>0.5</v>
      </c>
      <c r="N76" s="1" cm="1">
        <f t="array" ref="N76">INDEX(Products[],MATCH(Orders[[#This Row],[FK_ProductID]:[FK_ProductID]],Products[[ProductID]:[ProductID]],0),MATCH(Orders[[#Headers],[AmtUnitPrice]],Products[#Headers],0))</f>
        <v>8.91</v>
      </c>
      <c r="O76" s="1">
        <f>Orders[[#This Row],[AmtUnitPrice]] *Orders[[#This Row],[Quantity]]</f>
        <v>17.82</v>
      </c>
    </row>
    <row r="77" spans="1:15" x14ac:dyDescent="0.25">
      <c r="A77" s="3" t="s">
        <v>191</v>
      </c>
      <c r="B77" s="5">
        <v>44400</v>
      </c>
      <c r="C77" s="3" t="s">
        <v>192</v>
      </c>
      <c r="D77" s="3" t="s">
        <v>193</v>
      </c>
      <c r="E77" s="4">
        <v>6</v>
      </c>
      <c r="F77" t="str">
        <f>_xlfn.XLOOKUP(Orders[[#This Row],[FK_CustomerID]],Customers[CustomerID],Customers[CustomerName],,0)</f>
        <v>Kipper Boorn</v>
      </c>
      <c r="G77" t="str">
        <f>_xlfn.XLOOKUP(Orders[[#This Row],[FK_CustomerID]],Customers[CustomerID],Customers[Email],,0)</f>
        <v>kboorn23@ezinearticles.com</v>
      </c>
      <c r="H77" t="str">
        <f>_xlfn.XLOOKUP(Orders[[#This Row],[FK_CustomerID]],Customers[CustomerID],Customers[Country],,0)</f>
        <v>Ireland</v>
      </c>
      <c r="I77" t="str" cm="1">
        <f t="array" ref="I77">INDEX(Products[],MATCH(Orders[[#This Row],[FK_ProductID]:[FK_ProductID]],Products[[ProductID]:[ProductID]],0),MATCH(Orders[[#Headers],[CoffeeType]],Products[#Headers],0))</f>
        <v>Rob</v>
      </c>
      <c r="J77" t="str" cm="1">
        <f t="array" ref="J77">_xlfn.SWITCH(Orders[[#This Row],[CoffeeType]], "Rob", "Robusta", "Exc", "Excelsa", "Ara", "Arabica", "Lib", "Liberica")</f>
        <v>Robusta</v>
      </c>
      <c r="K77" t="str" cm="1">
        <f t="array" ref="K77">INDEX(Products[],MATCH(Orders[[#This Row],[FK_ProductID]:[FK_ProductID]],Products[[ProductID]:[ProductID]],0),MATCH(Orders[[#Headers],[RoastType]],Products[#Headers],0))</f>
        <v>D</v>
      </c>
      <c r="L77" t="str" cm="1">
        <f t="array" ref="L77">_xlfn.SWITCH(Orders[[#This Row],[RoastType]], "L", "Light", "M", "Medium", "D", "Dark")</f>
        <v>Dark</v>
      </c>
      <c r="M77" s="2" cm="1">
        <f t="array" ref="M77">INDEX(Products[],MATCH(Orders[[#This Row],[FK_ProductID]:[FK_ProductID]],Products[[ProductID]:[ProductID]],0),MATCH(Orders[[#Headers],[SizeKg]],Products[#Headers],0))</f>
        <v>1</v>
      </c>
      <c r="N77" s="1" cm="1">
        <f t="array" ref="N77">INDEX(Products[],MATCH(Orders[[#This Row],[FK_ProductID]:[FK_ProductID]],Products[[ProductID]:[ProductID]],0),MATCH(Orders[[#Headers],[AmtUnitPrice]],Products[#Headers],0))</f>
        <v>8.9499999999999993</v>
      </c>
      <c r="O77" s="1">
        <f>Orders[[#This Row],[AmtUnitPrice]] *Orders[[#This Row],[Quantity]]</f>
        <v>53.699999999999996</v>
      </c>
    </row>
    <row r="78" spans="1:15" x14ac:dyDescent="0.25">
      <c r="A78" s="3" t="s">
        <v>194</v>
      </c>
      <c r="B78" s="5">
        <v>43855</v>
      </c>
      <c r="C78" s="3" t="s">
        <v>195</v>
      </c>
      <c r="D78" s="3" t="s">
        <v>196</v>
      </c>
      <c r="E78" s="4">
        <v>1</v>
      </c>
      <c r="F78" t="str">
        <f>_xlfn.XLOOKUP(Orders[[#This Row],[FK_CustomerID]],Customers[CustomerID],Customers[CustomerName],,0)</f>
        <v>Melania Beadle</v>
      </c>
      <c r="G78" t="str">
        <f>_xlfn.XLOOKUP(Orders[[#This Row],[FK_CustomerID]],Customers[CustomerID],Customers[Email],,0)</f>
        <v/>
      </c>
      <c r="H78" t="str">
        <f>_xlfn.XLOOKUP(Orders[[#This Row],[FK_CustomerID]],Customers[CustomerID],Customers[Country],,0)</f>
        <v>Ireland</v>
      </c>
      <c r="I78" t="str" cm="1">
        <f t="array" ref="I78">INDEX(Products[],MATCH(Orders[[#This Row],[FK_ProductID]:[FK_ProductID]],Products[[ProductID]:[ProductID]],0),MATCH(Orders[[#Headers],[CoffeeType]],Products[#Headers],0))</f>
        <v>Rob</v>
      </c>
      <c r="J78" t="str" cm="1">
        <f t="array" ref="J78">_xlfn.SWITCH(Orders[[#This Row],[CoffeeType]], "Rob", "Robusta", "Exc", "Excelsa", "Ara", "Arabica", "Lib", "Liberica")</f>
        <v>Robusta</v>
      </c>
      <c r="K78" t="str" cm="1">
        <f t="array" ref="K78">INDEX(Products[],MATCH(Orders[[#This Row],[FK_ProductID]:[FK_ProductID]],Products[[ProductID]:[ProductID]],0),MATCH(Orders[[#Headers],[RoastType]],Products[#Headers],0))</f>
        <v>L</v>
      </c>
      <c r="L78" t="str" cm="1">
        <f t="array" ref="L78">_xlfn.SWITCH(Orders[[#This Row],[RoastType]], "L", "Light", "M", "Medium", "D", "Dark")</f>
        <v>Light</v>
      </c>
      <c r="M78" s="2" cm="1">
        <f t="array" ref="M78">INDEX(Products[],MATCH(Orders[[#This Row],[FK_ProductID]:[FK_ProductID]],Products[[ProductID]:[ProductID]],0),MATCH(Orders[[#Headers],[SizeKg]],Products[#Headers],0))</f>
        <v>0.2</v>
      </c>
      <c r="N78" s="1" cm="1">
        <f t="array" ref="N78">INDEX(Products[],MATCH(Orders[[#This Row],[FK_ProductID]:[FK_ProductID]],Products[[ProductID]:[ProductID]],0),MATCH(Orders[[#Headers],[AmtUnitPrice]],Products[#Headers],0))</f>
        <v>3.585</v>
      </c>
      <c r="O78" s="1">
        <f>Orders[[#This Row],[AmtUnitPrice]] *Orders[[#This Row],[Quantity]]</f>
        <v>3.585</v>
      </c>
    </row>
    <row r="79" spans="1:15" x14ac:dyDescent="0.25">
      <c r="A79" s="3" t="s">
        <v>197</v>
      </c>
      <c r="B79" s="5">
        <v>43594</v>
      </c>
      <c r="C79" s="3" t="s">
        <v>198</v>
      </c>
      <c r="D79" s="3" t="s">
        <v>65</v>
      </c>
      <c r="E79" s="4">
        <v>2</v>
      </c>
      <c r="F79" t="str">
        <f>_xlfn.XLOOKUP(Orders[[#This Row],[FK_CustomerID]],Customers[CustomerID],Customers[CustomerName],,0)</f>
        <v>Colene Elgey</v>
      </c>
      <c r="G79" t="str">
        <f>_xlfn.XLOOKUP(Orders[[#This Row],[FK_CustomerID]],Customers[CustomerID],Customers[Email],,0)</f>
        <v>celgey25@webs.com</v>
      </c>
      <c r="H79" t="str">
        <f>_xlfn.XLOOKUP(Orders[[#This Row],[FK_CustomerID]],Customers[CustomerID],Customers[Country],,0)</f>
        <v>United States</v>
      </c>
      <c r="I79" t="str" cm="1">
        <f t="array" ref="I79">INDEX(Products[],MATCH(Orders[[#This Row],[FK_ProductID]:[FK_ProductID]],Products[[ProductID]:[ProductID]],0),MATCH(Orders[[#Headers],[CoffeeType]],Products[#Headers],0))</f>
        <v>Exc</v>
      </c>
      <c r="J79" t="str" cm="1">
        <f t="array" ref="J79">_xlfn.SWITCH(Orders[[#This Row],[CoffeeType]], "Rob", "Robusta", "Exc", "Excelsa", "Ara", "Arabica", "Lib", "Liberica")</f>
        <v>Excelsa</v>
      </c>
      <c r="K79" t="str" cm="1">
        <f t="array" ref="K79">INDEX(Products[],MATCH(Orders[[#This Row],[FK_ProductID]:[FK_ProductID]],Products[[ProductID]:[ProductID]],0),MATCH(Orders[[#Headers],[RoastType]],Products[#Headers],0))</f>
        <v>D</v>
      </c>
      <c r="L79" t="str" cm="1">
        <f t="array" ref="L79">_xlfn.SWITCH(Orders[[#This Row],[RoastType]], "L", "Light", "M", "Medium", "D", "Dark")</f>
        <v>Dark</v>
      </c>
      <c r="M79" s="2" cm="1">
        <f t="array" ref="M79">INDEX(Products[],MATCH(Orders[[#This Row],[FK_ProductID]:[FK_ProductID]],Products[[ProductID]:[ProductID]],0),MATCH(Orders[[#Headers],[SizeKg]],Products[#Headers],0))</f>
        <v>0.2</v>
      </c>
      <c r="N79" s="1" cm="1">
        <f t="array" ref="N79">INDEX(Products[],MATCH(Orders[[#This Row],[FK_ProductID]:[FK_ProductID]],Products[[ProductID]:[ProductID]],0),MATCH(Orders[[#Headers],[AmtUnitPrice]],Products[#Headers],0))</f>
        <v>3.645</v>
      </c>
      <c r="O79" s="1">
        <f>Orders[[#This Row],[AmtUnitPrice]] *Orders[[#This Row],[Quantity]]</f>
        <v>7.29</v>
      </c>
    </row>
    <row r="80" spans="1:15" x14ac:dyDescent="0.25">
      <c r="A80" s="3" t="s">
        <v>199</v>
      </c>
      <c r="B80" s="5">
        <v>43920</v>
      </c>
      <c r="C80" s="3" t="s">
        <v>200</v>
      </c>
      <c r="D80" s="3" t="s">
        <v>81</v>
      </c>
      <c r="E80" s="4">
        <v>6</v>
      </c>
      <c r="F80" t="str">
        <f>_xlfn.XLOOKUP(Orders[[#This Row],[FK_CustomerID]],Customers[CustomerID],Customers[CustomerName],,0)</f>
        <v>Lothaire Mizzi</v>
      </c>
      <c r="G80" t="str">
        <f>_xlfn.XLOOKUP(Orders[[#This Row],[FK_CustomerID]],Customers[CustomerID],Customers[Email],,0)</f>
        <v>lmizzi26@rakuten.co.jp</v>
      </c>
      <c r="H80" t="str">
        <f>_xlfn.XLOOKUP(Orders[[#This Row],[FK_CustomerID]],Customers[CustomerID],Customers[Country],,0)</f>
        <v>United States</v>
      </c>
      <c r="I80" t="str" cm="1">
        <f t="array" ref="I80">INDEX(Products[],MATCH(Orders[[#This Row],[FK_ProductID]:[FK_ProductID]],Products[[ProductID]:[ProductID]],0),MATCH(Orders[[#Headers],[CoffeeType]],Products[#Headers],0))</f>
        <v>Ara</v>
      </c>
      <c r="J80" t="str" cm="1">
        <f t="array" ref="J80">_xlfn.SWITCH(Orders[[#This Row],[CoffeeType]], "Rob", "Robusta", "Exc", "Excelsa", "Ara", "Arabica", "Lib", "Liberica")</f>
        <v>Arabica</v>
      </c>
      <c r="K80" t="str" cm="1">
        <f t="array" ref="K80">INDEX(Products[],MATCH(Orders[[#This Row],[FK_ProductID]:[FK_ProductID]],Products[[ProductID]:[ProductID]],0),MATCH(Orders[[#Headers],[RoastType]],Products[#Headers],0))</f>
        <v>M</v>
      </c>
      <c r="L80" t="str" cm="1">
        <f t="array" ref="L80">_xlfn.SWITCH(Orders[[#This Row],[RoastType]], "L", "Light", "M", "Medium", "D", "Dark")</f>
        <v>Medium</v>
      </c>
      <c r="M80" s="2" cm="1">
        <f t="array" ref="M80">INDEX(Products[],MATCH(Orders[[#This Row],[FK_ProductID]:[FK_ProductID]],Products[[ProductID]:[ProductID]],0),MATCH(Orders[[#Headers],[SizeKg]],Products[#Headers],0))</f>
        <v>0.5</v>
      </c>
      <c r="N80" s="1" cm="1">
        <f t="array" ref="N80">INDEX(Products[],MATCH(Orders[[#This Row],[FK_ProductID]:[FK_ProductID]],Products[[ProductID]:[ProductID]],0),MATCH(Orders[[#Headers],[AmtUnitPrice]],Products[#Headers],0))</f>
        <v>6.75</v>
      </c>
      <c r="O80" s="1">
        <f>Orders[[#This Row],[AmtUnitPrice]] *Orders[[#This Row],[Quantity]]</f>
        <v>40.5</v>
      </c>
    </row>
    <row r="81" spans="1:15" x14ac:dyDescent="0.25">
      <c r="A81" s="3" t="s">
        <v>201</v>
      </c>
      <c r="B81" s="5">
        <v>44633</v>
      </c>
      <c r="C81" s="3" t="s">
        <v>202</v>
      </c>
      <c r="D81" s="3" t="s">
        <v>203</v>
      </c>
      <c r="E81" s="4">
        <v>4</v>
      </c>
      <c r="F81" t="str">
        <f>_xlfn.XLOOKUP(Orders[[#This Row],[FK_CustomerID]],Customers[CustomerID],Customers[CustomerName],,0)</f>
        <v>Cletis Giacomazzo</v>
      </c>
      <c r="G81" t="str">
        <f>_xlfn.XLOOKUP(Orders[[#This Row],[FK_CustomerID]],Customers[CustomerID],Customers[Email],,0)</f>
        <v>cgiacomazzo27@jigsy.com</v>
      </c>
      <c r="H81" t="str">
        <f>_xlfn.XLOOKUP(Orders[[#This Row],[FK_CustomerID]],Customers[CustomerID],Customers[Country],,0)</f>
        <v>United States</v>
      </c>
      <c r="I81" t="str" cm="1">
        <f t="array" ref="I81">INDEX(Products[],MATCH(Orders[[#This Row],[FK_ProductID]:[FK_ProductID]],Products[[ProductID]:[ProductID]],0),MATCH(Orders[[#Headers],[CoffeeType]],Products[#Headers],0))</f>
        <v>Rob</v>
      </c>
      <c r="J81" t="str" cm="1">
        <f t="array" ref="J81">_xlfn.SWITCH(Orders[[#This Row],[CoffeeType]], "Rob", "Robusta", "Exc", "Excelsa", "Ara", "Arabica", "Lib", "Liberica")</f>
        <v>Robusta</v>
      </c>
      <c r="K81" t="str" cm="1">
        <f t="array" ref="K81">INDEX(Products[],MATCH(Orders[[#This Row],[FK_ProductID]:[FK_ProductID]],Products[[ProductID]:[ProductID]],0),MATCH(Orders[[#Headers],[RoastType]],Products[#Headers],0))</f>
        <v>L</v>
      </c>
      <c r="L81" t="str" cm="1">
        <f t="array" ref="L81">_xlfn.SWITCH(Orders[[#This Row],[RoastType]], "L", "Light", "M", "Medium", "D", "Dark")</f>
        <v>Light</v>
      </c>
      <c r="M81" s="2" cm="1">
        <f t="array" ref="M81">INDEX(Products[],MATCH(Orders[[#This Row],[FK_ProductID]:[FK_ProductID]],Products[[ProductID]:[ProductID]],0),MATCH(Orders[[#Headers],[SizeKg]],Products[#Headers],0))</f>
        <v>1</v>
      </c>
      <c r="N81" s="1" cm="1">
        <f t="array" ref="N81">INDEX(Products[],MATCH(Orders[[#This Row],[FK_ProductID]:[FK_ProductID]],Products[[ProductID]:[ProductID]],0),MATCH(Orders[[#Headers],[AmtUnitPrice]],Products[#Headers],0))</f>
        <v>11.95</v>
      </c>
      <c r="O81" s="1">
        <f>Orders[[#This Row],[AmtUnitPrice]] *Orders[[#This Row],[Quantity]]</f>
        <v>47.8</v>
      </c>
    </row>
    <row r="82" spans="1:15" x14ac:dyDescent="0.25">
      <c r="A82" s="3" t="s">
        <v>204</v>
      </c>
      <c r="B82" s="5">
        <v>43572</v>
      </c>
      <c r="C82" s="3" t="s">
        <v>205</v>
      </c>
      <c r="D82" s="3" t="s">
        <v>206</v>
      </c>
      <c r="E82" s="4">
        <v>5</v>
      </c>
      <c r="F82" t="str">
        <f>_xlfn.XLOOKUP(Orders[[#This Row],[FK_CustomerID]],Customers[CustomerID],Customers[CustomerName],,0)</f>
        <v>Ami Arnow</v>
      </c>
      <c r="G82" t="str">
        <f>_xlfn.XLOOKUP(Orders[[#This Row],[FK_CustomerID]],Customers[CustomerID],Customers[Email],,0)</f>
        <v>aarnow28@arizona.edu</v>
      </c>
      <c r="H82" t="str">
        <f>_xlfn.XLOOKUP(Orders[[#This Row],[FK_CustomerID]],Customers[CustomerID],Customers[Country],,0)</f>
        <v>United States</v>
      </c>
      <c r="I82" t="str" cm="1">
        <f t="array" ref="I82">INDEX(Products[],MATCH(Orders[[#This Row],[FK_ProductID]:[FK_ProductID]],Products[[ProductID]:[ProductID]],0),MATCH(Orders[[#Headers],[CoffeeType]],Products[#Headers],0))</f>
        <v>Ara</v>
      </c>
      <c r="J82" t="str" cm="1">
        <f t="array" ref="J82">_xlfn.SWITCH(Orders[[#This Row],[CoffeeType]], "Rob", "Robusta", "Exc", "Excelsa", "Ara", "Arabica", "Lib", "Liberica")</f>
        <v>Arabica</v>
      </c>
      <c r="K82" t="str" cm="1">
        <f t="array" ref="K82">INDEX(Products[],MATCH(Orders[[#This Row],[FK_ProductID]:[FK_ProductID]],Products[[ProductID]:[ProductID]],0),MATCH(Orders[[#Headers],[RoastType]],Products[#Headers],0))</f>
        <v>L</v>
      </c>
      <c r="L82" t="str" cm="1">
        <f t="array" ref="L82">_xlfn.SWITCH(Orders[[#This Row],[RoastType]], "L", "Light", "M", "Medium", "D", "Dark")</f>
        <v>Light</v>
      </c>
      <c r="M82" s="2" cm="1">
        <f t="array" ref="M82">INDEX(Products[],MATCH(Orders[[#This Row],[FK_ProductID]:[FK_ProductID]],Products[[ProductID]:[ProductID]],0),MATCH(Orders[[#Headers],[SizeKg]],Products[#Headers],0))</f>
        <v>0.5</v>
      </c>
      <c r="N82" s="1" cm="1">
        <f t="array" ref="N82">INDEX(Products[],MATCH(Orders[[#This Row],[FK_ProductID]:[FK_ProductID]],Products[[ProductID]:[ProductID]],0),MATCH(Orders[[#Headers],[AmtUnitPrice]],Products[#Headers],0))</f>
        <v>7.77</v>
      </c>
      <c r="O82" s="1">
        <f>Orders[[#This Row],[AmtUnitPrice]] *Orders[[#This Row],[Quantity]]</f>
        <v>38.849999999999994</v>
      </c>
    </row>
    <row r="83" spans="1:15" x14ac:dyDescent="0.25">
      <c r="A83" s="3" t="s">
        <v>207</v>
      </c>
      <c r="B83" s="5">
        <v>43763</v>
      </c>
      <c r="C83" s="3" t="s">
        <v>208</v>
      </c>
      <c r="D83" s="3" t="s">
        <v>118</v>
      </c>
      <c r="E83" s="4">
        <v>3</v>
      </c>
      <c r="F83" t="str">
        <f>_xlfn.XLOOKUP(Orders[[#This Row],[FK_CustomerID]],Customers[CustomerID],Customers[CustomerName],,0)</f>
        <v>Sheppard Yann</v>
      </c>
      <c r="G83" t="str">
        <f>_xlfn.XLOOKUP(Orders[[#This Row],[FK_CustomerID]],Customers[CustomerID],Customers[Email],,0)</f>
        <v>syann29@senate.gov</v>
      </c>
      <c r="H83" t="str">
        <f>_xlfn.XLOOKUP(Orders[[#This Row],[FK_CustomerID]],Customers[CustomerID],Customers[Country],,0)</f>
        <v>United States</v>
      </c>
      <c r="I83" t="str" cm="1">
        <f t="array" ref="I83">INDEX(Products[],MATCH(Orders[[#This Row],[FK_ProductID]:[FK_ProductID]],Products[[ProductID]:[ProductID]],0),MATCH(Orders[[#Headers],[CoffeeType]],Products[#Headers],0))</f>
        <v>Lib</v>
      </c>
      <c r="J83" t="str" cm="1">
        <f t="array" ref="J83">_xlfn.SWITCH(Orders[[#This Row],[CoffeeType]], "Rob", "Robusta", "Exc", "Excelsa", "Ara", "Arabica", "Lib", "Liberica")</f>
        <v>Liberica</v>
      </c>
      <c r="K83" t="str" cm="1">
        <f t="array" ref="K83">INDEX(Products[],MATCH(Orders[[#This Row],[FK_ProductID]:[FK_ProductID]],Products[[ProductID]:[ProductID]],0),MATCH(Orders[[#Headers],[RoastType]],Products[#Headers],0))</f>
        <v>L</v>
      </c>
      <c r="L83" t="str" cm="1">
        <f t="array" ref="L83">_xlfn.SWITCH(Orders[[#This Row],[RoastType]], "L", "Light", "M", "Medium", "D", "Dark")</f>
        <v>Light</v>
      </c>
      <c r="M83" s="2" cm="1">
        <f t="array" ref="M83">INDEX(Products[],MATCH(Orders[[#This Row],[FK_ProductID]:[FK_ProductID]],Products[[ProductID]:[ProductID]],0),MATCH(Orders[[#Headers],[SizeKg]],Products[#Headers],0))</f>
        <v>2.5</v>
      </c>
      <c r="N83" s="1" cm="1">
        <f t="array" ref="N83">INDEX(Products[],MATCH(Orders[[#This Row],[FK_ProductID]:[FK_ProductID]],Products[[ProductID]:[ProductID]],0),MATCH(Orders[[#Headers],[AmtUnitPrice]],Products[#Headers],0))</f>
        <v>36.454999999999998</v>
      </c>
      <c r="O83" s="1">
        <f>Orders[[#This Row],[AmtUnitPrice]] *Orders[[#This Row],[Quantity]]</f>
        <v>109.36499999999999</v>
      </c>
    </row>
    <row r="84" spans="1:15" x14ac:dyDescent="0.25">
      <c r="A84" s="3" t="s">
        <v>209</v>
      </c>
      <c r="B84" s="5">
        <v>43721</v>
      </c>
      <c r="C84" s="3" t="s">
        <v>210</v>
      </c>
      <c r="D84" s="3" t="s">
        <v>211</v>
      </c>
      <c r="E84" s="4">
        <v>3</v>
      </c>
      <c r="F84" t="str">
        <f>_xlfn.XLOOKUP(Orders[[#This Row],[FK_CustomerID]],Customers[CustomerID],Customers[CustomerName],,0)</f>
        <v>Bunny Naulls</v>
      </c>
      <c r="G84" t="str">
        <f>_xlfn.XLOOKUP(Orders[[#This Row],[FK_CustomerID]],Customers[CustomerID],Customers[Email],,0)</f>
        <v>bnaulls2a@tiny.cc</v>
      </c>
      <c r="H84" t="str">
        <f>_xlfn.XLOOKUP(Orders[[#This Row],[FK_CustomerID]],Customers[CustomerID],Customers[Country],,0)</f>
        <v>Ireland</v>
      </c>
      <c r="I84" t="str" cm="1">
        <f t="array" ref="I84">INDEX(Products[],MATCH(Orders[[#This Row],[FK_ProductID]:[FK_ProductID]],Products[[ProductID]:[ProductID]],0),MATCH(Orders[[#Headers],[CoffeeType]],Products[#Headers],0))</f>
        <v>Lib</v>
      </c>
      <c r="J84" t="str" cm="1">
        <f t="array" ref="J84">_xlfn.SWITCH(Orders[[#This Row],[CoffeeType]], "Rob", "Robusta", "Exc", "Excelsa", "Ara", "Arabica", "Lib", "Liberica")</f>
        <v>Liberica</v>
      </c>
      <c r="K84" t="str" cm="1">
        <f t="array" ref="K84">INDEX(Products[],MATCH(Orders[[#This Row],[FK_ProductID]:[FK_ProductID]],Products[[ProductID]:[ProductID]],0),MATCH(Orders[[#Headers],[RoastType]],Products[#Headers],0))</f>
        <v>M</v>
      </c>
      <c r="L84" t="str" cm="1">
        <f t="array" ref="L84">_xlfn.SWITCH(Orders[[#This Row],[RoastType]], "L", "Light", "M", "Medium", "D", "Dark")</f>
        <v>Medium</v>
      </c>
      <c r="M84" s="2" cm="1">
        <f t="array" ref="M84">INDEX(Products[],MATCH(Orders[[#This Row],[FK_ProductID]:[FK_ProductID]],Products[[ProductID]:[ProductID]],0),MATCH(Orders[[#Headers],[SizeKg]],Products[#Headers],0))</f>
        <v>2.5</v>
      </c>
      <c r="N84" s="1" cm="1">
        <f t="array" ref="N84">INDEX(Products[],MATCH(Orders[[#This Row],[FK_ProductID]:[FK_ProductID]],Products[[ProductID]:[ProductID]],0),MATCH(Orders[[#Headers],[AmtUnitPrice]],Products[#Headers],0))</f>
        <v>33.465000000000003</v>
      </c>
      <c r="O84" s="1">
        <f>Orders[[#This Row],[AmtUnitPrice]] *Orders[[#This Row],[Quantity]]</f>
        <v>100.39500000000001</v>
      </c>
    </row>
    <row r="85" spans="1:15" x14ac:dyDescent="0.25">
      <c r="A85" s="3" t="s">
        <v>212</v>
      </c>
      <c r="B85" s="5">
        <v>43933</v>
      </c>
      <c r="C85" s="3" t="s">
        <v>213</v>
      </c>
      <c r="D85" s="3" t="s">
        <v>49</v>
      </c>
      <c r="E85" s="4">
        <v>4</v>
      </c>
      <c r="F85" t="str">
        <f>_xlfn.XLOOKUP(Orders[[#This Row],[FK_CustomerID]],Customers[CustomerID],Customers[CustomerName],,0)</f>
        <v>Hally Lorait</v>
      </c>
      <c r="G85" t="str">
        <f>_xlfn.XLOOKUP(Orders[[#This Row],[FK_CustomerID]],Customers[CustomerID],Customers[Email],,0)</f>
        <v/>
      </c>
      <c r="H85" t="str">
        <f>_xlfn.XLOOKUP(Orders[[#This Row],[FK_CustomerID]],Customers[CustomerID],Customers[Country],,0)</f>
        <v>United States</v>
      </c>
      <c r="I85" t="str" cm="1">
        <f t="array" ref="I85">INDEX(Products[],MATCH(Orders[[#This Row],[FK_ProductID]:[FK_ProductID]],Products[[ProductID]:[ProductID]],0),MATCH(Orders[[#Headers],[CoffeeType]],Products[#Headers],0))</f>
        <v>Rob</v>
      </c>
      <c r="J85" t="str" cm="1">
        <f t="array" ref="J85">_xlfn.SWITCH(Orders[[#This Row],[CoffeeType]], "Rob", "Robusta", "Exc", "Excelsa", "Ara", "Arabica", "Lib", "Liberica")</f>
        <v>Robusta</v>
      </c>
      <c r="K85" t="str" cm="1">
        <f t="array" ref="K85">INDEX(Products[],MATCH(Orders[[#This Row],[FK_ProductID]:[FK_ProductID]],Products[[ProductID]:[ProductID]],0),MATCH(Orders[[#Headers],[RoastType]],Products[#Headers],0))</f>
        <v>D</v>
      </c>
      <c r="L85" t="str" cm="1">
        <f t="array" ref="L85">_xlfn.SWITCH(Orders[[#This Row],[RoastType]], "L", "Light", "M", "Medium", "D", "Dark")</f>
        <v>Dark</v>
      </c>
      <c r="M85" s="2" cm="1">
        <f t="array" ref="M85">INDEX(Products[],MATCH(Orders[[#This Row],[FK_ProductID]:[FK_ProductID]],Products[[ProductID]:[ProductID]],0),MATCH(Orders[[#Headers],[SizeKg]],Products[#Headers],0))</f>
        <v>2.5</v>
      </c>
      <c r="N85" s="1" cm="1">
        <f t="array" ref="N85">INDEX(Products[],MATCH(Orders[[#This Row],[FK_ProductID]:[FK_ProductID]],Products[[ProductID]:[ProductID]],0),MATCH(Orders[[#Headers],[AmtUnitPrice]],Products[#Headers],0))</f>
        <v>20.585000000000001</v>
      </c>
      <c r="O85" s="1">
        <f>Orders[[#This Row],[AmtUnitPrice]] *Orders[[#This Row],[Quantity]]</f>
        <v>82.34</v>
      </c>
    </row>
    <row r="86" spans="1:15" x14ac:dyDescent="0.25">
      <c r="A86" s="3" t="s">
        <v>214</v>
      </c>
      <c r="B86" s="5">
        <v>43783</v>
      </c>
      <c r="C86" s="3" t="s">
        <v>215</v>
      </c>
      <c r="D86" s="3" t="s">
        <v>97</v>
      </c>
      <c r="E86" s="4">
        <v>1</v>
      </c>
      <c r="F86" t="str">
        <f>_xlfn.XLOOKUP(Orders[[#This Row],[FK_CustomerID]],Customers[CustomerID],Customers[CustomerName],,0)</f>
        <v>Zaccaria Sherewood</v>
      </c>
      <c r="G86" t="str">
        <f>_xlfn.XLOOKUP(Orders[[#This Row],[FK_CustomerID]],Customers[CustomerID],Customers[Email],,0)</f>
        <v>zsherewood2c@apache.org</v>
      </c>
      <c r="H86" t="str">
        <f>_xlfn.XLOOKUP(Orders[[#This Row],[FK_CustomerID]],Customers[CustomerID],Customers[Country],,0)</f>
        <v>United States</v>
      </c>
      <c r="I86" t="str" cm="1">
        <f t="array" ref="I86">INDEX(Products[],MATCH(Orders[[#This Row],[FK_ProductID]:[FK_ProductID]],Products[[ProductID]:[ProductID]],0),MATCH(Orders[[#Headers],[CoffeeType]],Products[#Headers],0))</f>
        <v>Lib</v>
      </c>
      <c r="J86" t="str" cm="1">
        <f t="array" ref="J86">_xlfn.SWITCH(Orders[[#This Row],[CoffeeType]], "Rob", "Robusta", "Exc", "Excelsa", "Ara", "Arabica", "Lib", "Liberica")</f>
        <v>Liberica</v>
      </c>
      <c r="K86" t="str" cm="1">
        <f t="array" ref="K86">INDEX(Products[],MATCH(Orders[[#This Row],[FK_ProductID]:[FK_ProductID]],Products[[ProductID]:[ProductID]],0),MATCH(Orders[[#Headers],[RoastType]],Products[#Headers],0))</f>
        <v>L</v>
      </c>
      <c r="L86" t="str" cm="1">
        <f t="array" ref="L86">_xlfn.SWITCH(Orders[[#This Row],[RoastType]], "L", "Light", "M", "Medium", "D", "Dark")</f>
        <v>Light</v>
      </c>
      <c r="M86" s="2" cm="1">
        <f t="array" ref="M86">INDEX(Products[],MATCH(Orders[[#This Row],[FK_ProductID]:[FK_ProductID]],Products[[ProductID]:[ProductID]],0),MATCH(Orders[[#Headers],[SizeKg]],Products[#Headers],0))</f>
        <v>0.5</v>
      </c>
      <c r="N86" s="1" cm="1">
        <f t="array" ref="N86">INDEX(Products[],MATCH(Orders[[#This Row],[FK_ProductID]:[FK_ProductID]],Products[[ProductID]:[ProductID]],0),MATCH(Orders[[#Headers],[AmtUnitPrice]],Products[#Headers],0))</f>
        <v>9.51</v>
      </c>
      <c r="O86" s="1">
        <f>Orders[[#This Row],[AmtUnitPrice]] *Orders[[#This Row],[Quantity]]</f>
        <v>9.51</v>
      </c>
    </row>
    <row r="87" spans="1:15" x14ac:dyDescent="0.25">
      <c r="A87" s="3" t="s">
        <v>216</v>
      </c>
      <c r="B87" s="5">
        <v>43664</v>
      </c>
      <c r="C87" s="3" t="s">
        <v>217</v>
      </c>
      <c r="D87" s="3" t="s">
        <v>218</v>
      </c>
      <c r="E87" s="4">
        <v>3</v>
      </c>
      <c r="F87" t="str">
        <f>_xlfn.XLOOKUP(Orders[[#This Row],[FK_CustomerID]],Customers[CustomerID],Customers[CustomerName],,0)</f>
        <v>Jeffrey Dufaire</v>
      </c>
      <c r="G87" t="str">
        <f>_xlfn.XLOOKUP(Orders[[#This Row],[FK_CustomerID]],Customers[CustomerID],Customers[Email],,0)</f>
        <v>jdufaire2d@fc2.com</v>
      </c>
      <c r="H87" t="str">
        <f>_xlfn.XLOOKUP(Orders[[#This Row],[FK_CustomerID]],Customers[CustomerID],Customers[Country],,0)</f>
        <v>United States</v>
      </c>
      <c r="I87" t="str" cm="1">
        <f t="array" ref="I87">INDEX(Products[],MATCH(Orders[[#This Row],[FK_ProductID]:[FK_ProductID]],Products[[ProductID]:[ProductID]],0),MATCH(Orders[[#Headers],[CoffeeType]],Products[#Headers],0))</f>
        <v>Ara</v>
      </c>
      <c r="J87" t="str" cm="1">
        <f t="array" ref="J87">_xlfn.SWITCH(Orders[[#This Row],[CoffeeType]], "Rob", "Robusta", "Exc", "Excelsa", "Ara", "Arabica", "Lib", "Liberica")</f>
        <v>Arabica</v>
      </c>
      <c r="K87" t="str" cm="1">
        <f t="array" ref="K87">INDEX(Products[],MATCH(Orders[[#This Row],[FK_ProductID]:[FK_ProductID]],Products[[ProductID]:[ProductID]],0),MATCH(Orders[[#Headers],[RoastType]],Products[#Headers],0))</f>
        <v>L</v>
      </c>
      <c r="L87" t="str" cm="1">
        <f t="array" ref="L87">_xlfn.SWITCH(Orders[[#This Row],[RoastType]], "L", "Light", "M", "Medium", "D", "Dark")</f>
        <v>Light</v>
      </c>
      <c r="M87" s="2" cm="1">
        <f t="array" ref="M87">INDEX(Products[],MATCH(Orders[[#This Row],[FK_ProductID]:[FK_ProductID]],Products[[ProductID]:[ProductID]],0),MATCH(Orders[[#Headers],[SizeKg]],Products[#Headers],0))</f>
        <v>2.5</v>
      </c>
      <c r="N87" s="1" cm="1">
        <f t="array" ref="N87">INDEX(Products[],MATCH(Orders[[#This Row],[FK_ProductID]:[FK_ProductID]],Products[[ProductID]:[ProductID]],0),MATCH(Orders[[#Headers],[AmtUnitPrice]],Products[#Headers],0))</f>
        <v>29.785</v>
      </c>
      <c r="O87" s="1">
        <f>Orders[[#This Row],[AmtUnitPrice]] *Orders[[#This Row],[Quantity]]</f>
        <v>89.355000000000004</v>
      </c>
    </row>
    <row r="88" spans="1:15" x14ac:dyDescent="0.25">
      <c r="A88" s="3" t="s">
        <v>216</v>
      </c>
      <c r="B88" s="5">
        <v>43664</v>
      </c>
      <c r="C88" s="3" t="s">
        <v>217</v>
      </c>
      <c r="D88" s="3" t="s">
        <v>68</v>
      </c>
      <c r="E88" s="4">
        <v>4</v>
      </c>
      <c r="F88" t="str">
        <f>_xlfn.XLOOKUP(Orders[[#This Row],[FK_CustomerID]],Customers[CustomerID],Customers[CustomerName],,0)</f>
        <v>Jeffrey Dufaire</v>
      </c>
      <c r="G88" t="str">
        <f>_xlfn.XLOOKUP(Orders[[#This Row],[FK_CustomerID]],Customers[CustomerID],Customers[Email],,0)</f>
        <v>jdufaire2d@fc2.com</v>
      </c>
      <c r="H88" t="str">
        <f>_xlfn.XLOOKUP(Orders[[#This Row],[FK_CustomerID]],Customers[CustomerID],Customers[Country],,0)</f>
        <v>United States</v>
      </c>
      <c r="I88" t="str" cm="1">
        <f t="array" ref="I88">INDEX(Products[],MATCH(Orders[[#This Row],[FK_ProductID]:[FK_ProductID]],Products[[ProductID]:[ProductID]],0),MATCH(Orders[[#Headers],[CoffeeType]],Products[#Headers],0))</f>
        <v>Ara</v>
      </c>
      <c r="J88" t="str" cm="1">
        <f t="array" ref="J88">_xlfn.SWITCH(Orders[[#This Row],[CoffeeType]], "Rob", "Robusta", "Exc", "Excelsa", "Ara", "Arabica", "Lib", "Liberica")</f>
        <v>Arabica</v>
      </c>
      <c r="K88" t="str" cm="1">
        <f t="array" ref="K88">INDEX(Products[],MATCH(Orders[[#This Row],[FK_ProductID]:[FK_ProductID]],Products[[ProductID]:[ProductID]],0),MATCH(Orders[[#Headers],[RoastType]],Products[#Headers],0))</f>
        <v>D</v>
      </c>
      <c r="L88" t="str" cm="1">
        <f t="array" ref="L88">_xlfn.SWITCH(Orders[[#This Row],[RoastType]], "L", "Light", "M", "Medium", "D", "Dark")</f>
        <v>Dark</v>
      </c>
      <c r="M88" s="2" cm="1">
        <f t="array" ref="M88">INDEX(Products[],MATCH(Orders[[#This Row],[FK_ProductID]:[FK_ProductID]],Products[[ProductID]:[ProductID]],0),MATCH(Orders[[#Headers],[SizeKg]],Products[#Headers],0))</f>
        <v>0.2</v>
      </c>
      <c r="N88" s="1" cm="1">
        <f t="array" ref="N88">INDEX(Products[],MATCH(Orders[[#This Row],[FK_ProductID]:[FK_ProductID]],Products[[ProductID]:[ProductID]],0),MATCH(Orders[[#Headers],[AmtUnitPrice]],Products[#Headers],0))</f>
        <v>2.9849999999999999</v>
      </c>
      <c r="O88" s="1">
        <f>Orders[[#This Row],[AmtUnitPrice]] *Orders[[#This Row],[Quantity]]</f>
        <v>11.94</v>
      </c>
    </row>
    <row r="89" spans="1:15" x14ac:dyDescent="0.25">
      <c r="A89" s="3" t="s">
        <v>219</v>
      </c>
      <c r="B89" s="5">
        <v>44289</v>
      </c>
      <c r="C89" s="3" t="s">
        <v>220</v>
      </c>
      <c r="D89" s="3" t="s">
        <v>75</v>
      </c>
      <c r="E89" s="4">
        <v>3</v>
      </c>
      <c r="F89" t="str">
        <f>_xlfn.XLOOKUP(Orders[[#This Row],[FK_CustomerID]],Customers[CustomerID],Customers[CustomerName],,0)</f>
        <v>Beitris Keaveney</v>
      </c>
      <c r="G89" t="str">
        <f>_xlfn.XLOOKUP(Orders[[#This Row],[FK_CustomerID]],Customers[CustomerID],Customers[Email],,0)</f>
        <v>bkeaveney2f@netlog.com</v>
      </c>
      <c r="H89" t="str">
        <f>_xlfn.XLOOKUP(Orders[[#This Row],[FK_CustomerID]],Customers[CustomerID],Customers[Country],,0)</f>
        <v>United States</v>
      </c>
      <c r="I89" t="str" cm="1">
        <f t="array" ref="I89">INDEX(Products[],MATCH(Orders[[#This Row],[FK_ProductID]:[FK_ProductID]],Products[[ProductID]:[ProductID]],0),MATCH(Orders[[#Headers],[CoffeeType]],Products[#Headers],0))</f>
        <v>Ara</v>
      </c>
      <c r="J89" t="str" cm="1">
        <f t="array" ref="J89">_xlfn.SWITCH(Orders[[#This Row],[CoffeeType]], "Rob", "Robusta", "Exc", "Excelsa", "Ara", "Arabica", "Lib", "Liberica")</f>
        <v>Arabica</v>
      </c>
      <c r="K89" t="str" cm="1">
        <f t="array" ref="K89">INDEX(Products[],MATCH(Orders[[#This Row],[FK_ProductID]:[FK_ProductID]],Products[[ProductID]:[ProductID]],0),MATCH(Orders[[#Headers],[RoastType]],Products[#Headers],0))</f>
        <v>M</v>
      </c>
      <c r="L89" t="str" cm="1">
        <f t="array" ref="L89">_xlfn.SWITCH(Orders[[#This Row],[RoastType]], "L", "Light", "M", "Medium", "D", "Dark")</f>
        <v>Medium</v>
      </c>
      <c r="M89" s="2" cm="1">
        <f t="array" ref="M89">INDEX(Products[],MATCH(Orders[[#This Row],[FK_ProductID]:[FK_ProductID]],Products[[ProductID]:[ProductID]],0),MATCH(Orders[[#Headers],[SizeKg]],Products[#Headers],0))</f>
        <v>1</v>
      </c>
      <c r="N89" s="1" cm="1">
        <f t="array" ref="N89">INDEX(Products[],MATCH(Orders[[#This Row],[FK_ProductID]:[FK_ProductID]],Products[[ProductID]:[ProductID]],0),MATCH(Orders[[#Headers],[AmtUnitPrice]],Products[#Headers],0))</f>
        <v>11.25</v>
      </c>
      <c r="O89" s="1">
        <f>Orders[[#This Row],[AmtUnitPrice]] *Orders[[#This Row],[Quantity]]</f>
        <v>33.75</v>
      </c>
    </row>
    <row r="90" spans="1:15" x14ac:dyDescent="0.25">
      <c r="A90" s="3" t="s">
        <v>221</v>
      </c>
      <c r="B90" s="5">
        <v>44284</v>
      </c>
      <c r="C90" s="3" t="s">
        <v>222</v>
      </c>
      <c r="D90" s="3" t="s">
        <v>203</v>
      </c>
      <c r="E90" s="4">
        <v>3</v>
      </c>
      <c r="F90" t="str">
        <f>_xlfn.XLOOKUP(Orders[[#This Row],[FK_CustomerID]],Customers[CustomerID],Customers[CustomerName],,0)</f>
        <v>Elna Grise</v>
      </c>
      <c r="G90" t="str">
        <f>_xlfn.XLOOKUP(Orders[[#This Row],[FK_CustomerID]],Customers[CustomerID],Customers[Email],,0)</f>
        <v>egrise2g@cargocollective.com</v>
      </c>
      <c r="H90" t="str">
        <f>_xlfn.XLOOKUP(Orders[[#This Row],[FK_CustomerID]],Customers[CustomerID],Customers[Country],,0)</f>
        <v>United States</v>
      </c>
      <c r="I90" t="str" cm="1">
        <f t="array" ref="I90">INDEX(Products[],MATCH(Orders[[#This Row],[FK_ProductID]:[FK_ProductID]],Products[[ProductID]:[ProductID]],0),MATCH(Orders[[#Headers],[CoffeeType]],Products[#Headers],0))</f>
        <v>Rob</v>
      </c>
      <c r="J90" t="str" cm="1">
        <f t="array" ref="J90">_xlfn.SWITCH(Orders[[#This Row],[CoffeeType]], "Rob", "Robusta", "Exc", "Excelsa", "Ara", "Arabica", "Lib", "Liberica")</f>
        <v>Robusta</v>
      </c>
      <c r="K90" t="str" cm="1">
        <f t="array" ref="K90">INDEX(Products[],MATCH(Orders[[#This Row],[FK_ProductID]:[FK_ProductID]],Products[[ProductID]:[ProductID]],0),MATCH(Orders[[#Headers],[RoastType]],Products[#Headers],0))</f>
        <v>L</v>
      </c>
      <c r="L90" t="str" cm="1">
        <f t="array" ref="L90">_xlfn.SWITCH(Orders[[#This Row],[RoastType]], "L", "Light", "M", "Medium", "D", "Dark")</f>
        <v>Light</v>
      </c>
      <c r="M90" s="2" cm="1">
        <f t="array" ref="M90">INDEX(Products[],MATCH(Orders[[#This Row],[FK_ProductID]:[FK_ProductID]],Products[[ProductID]:[ProductID]],0),MATCH(Orders[[#Headers],[SizeKg]],Products[#Headers],0))</f>
        <v>1</v>
      </c>
      <c r="N90" s="1" cm="1">
        <f t="array" ref="N90">INDEX(Products[],MATCH(Orders[[#This Row],[FK_ProductID]:[FK_ProductID]],Products[[ProductID]:[ProductID]],0),MATCH(Orders[[#Headers],[AmtUnitPrice]],Products[#Headers],0))</f>
        <v>11.95</v>
      </c>
      <c r="O90" s="1">
        <f>Orders[[#This Row],[AmtUnitPrice]] *Orders[[#This Row],[Quantity]]</f>
        <v>35.849999999999994</v>
      </c>
    </row>
    <row r="91" spans="1:15" x14ac:dyDescent="0.25">
      <c r="A91" s="3" t="s">
        <v>223</v>
      </c>
      <c r="B91" s="5">
        <v>44545</v>
      </c>
      <c r="C91" s="3" t="s">
        <v>224</v>
      </c>
      <c r="D91" s="3" t="s">
        <v>20</v>
      </c>
      <c r="E91" s="4">
        <v>6</v>
      </c>
      <c r="F91" t="str">
        <f>_xlfn.XLOOKUP(Orders[[#This Row],[FK_CustomerID]],Customers[CustomerID],Customers[CustomerName],,0)</f>
        <v>Torie Gottelier</v>
      </c>
      <c r="G91" t="str">
        <f>_xlfn.XLOOKUP(Orders[[#This Row],[FK_CustomerID]],Customers[CustomerID],Customers[Email],,0)</f>
        <v>tgottelier2h@vistaprint.com</v>
      </c>
      <c r="H91" t="str">
        <f>_xlfn.XLOOKUP(Orders[[#This Row],[FK_CustomerID]],Customers[CustomerID],Customers[Country],,0)</f>
        <v>United States</v>
      </c>
      <c r="I91" t="str" cm="1">
        <f t="array" ref="I91">INDEX(Products[],MATCH(Orders[[#This Row],[FK_ProductID]:[FK_ProductID]],Products[[ProductID]:[ProductID]],0),MATCH(Orders[[#Headers],[CoffeeType]],Products[#Headers],0))</f>
        <v>Ara</v>
      </c>
      <c r="J91" t="str" cm="1">
        <f t="array" ref="J91">_xlfn.SWITCH(Orders[[#This Row],[CoffeeType]], "Rob", "Robusta", "Exc", "Excelsa", "Ara", "Arabica", "Lib", "Liberica")</f>
        <v>Arabica</v>
      </c>
      <c r="K91" t="str" cm="1">
        <f t="array" ref="K91">INDEX(Products[],MATCH(Orders[[#This Row],[FK_ProductID]:[FK_ProductID]],Products[[ProductID]:[ProductID]],0),MATCH(Orders[[#Headers],[RoastType]],Products[#Headers],0))</f>
        <v>L</v>
      </c>
      <c r="L91" t="str" cm="1">
        <f t="array" ref="L91">_xlfn.SWITCH(Orders[[#This Row],[RoastType]], "L", "Light", "M", "Medium", "D", "Dark")</f>
        <v>Light</v>
      </c>
      <c r="M91" s="2" cm="1">
        <f t="array" ref="M91">INDEX(Products[],MATCH(Orders[[#This Row],[FK_ProductID]:[FK_ProductID]],Products[[ProductID]:[ProductID]],0),MATCH(Orders[[#Headers],[SizeKg]],Products[#Headers],0))</f>
        <v>1</v>
      </c>
      <c r="N91" s="1" cm="1">
        <f t="array" ref="N91">INDEX(Products[],MATCH(Orders[[#This Row],[FK_ProductID]:[FK_ProductID]],Products[[ProductID]:[ProductID]],0),MATCH(Orders[[#Headers],[AmtUnitPrice]],Products[#Headers],0))</f>
        <v>12.95</v>
      </c>
      <c r="O91" s="1">
        <f>Orders[[#This Row],[AmtUnitPrice]] *Orders[[#This Row],[Quantity]]</f>
        <v>77.699999999999989</v>
      </c>
    </row>
    <row r="92" spans="1:15" x14ac:dyDescent="0.25">
      <c r="A92" s="3" t="s">
        <v>225</v>
      </c>
      <c r="B92" s="5">
        <v>43971</v>
      </c>
      <c r="C92" s="3" t="s">
        <v>226</v>
      </c>
      <c r="D92" s="3" t="s">
        <v>20</v>
      </c>
      <c r="E92" s="4">
        <v>4</v>
      </c>
      <c r="F92" t="str">
        <f>_xlfn.XLOOKUP(Orders[[#This Row],[FK_CustomerID]],Customers[CustomerID],Customers[CustomerName],,0)</f>
        <v>Loydie Langlais</v>
      </c>
      <c r="G92" t="str">
        <f>_xlfn.XLOOKUP(Orders[[#This Row],[FK_CustomerID]],Customers[CustomerID],Customers[Email],,0)</f>
        <v/>
      </c>
      <c r="H92" t="str">
        <f>_xlfn.XLOOKUP(Orders[[#This Row],[FK_CustomerID]],Customers[CustomerID],Customers[Country],,0)</f>
        <v>Ireland</v>
      </c>
      <c r="I92" t="str" cm="1">
        <f t="array" ref="I92">INDEX(Products[],MATCH(Orders[[#This Row],[FK_ProductID]:[FK_ProductID]],Products[[ProductID]:[ProductID]],0),MATCH(Orders[[#Headers],[CoffeeType]],Products[#Headers],0))</f>
        <v>Ara</v>
      </c>
      <c r="J92" t="str" cm="1">
        <f t="array" ref="J92">_xlfn.SWITCH(Orders[[#This Row],[CoffeeType]], "Rob", "Robusta", "Exc", "Excelsa", "Ara", "Arabica", "Lib", "Liberica")</f>
        <v>Arabica</v>
      </c>
      <c r="K92" t="str" cm="1">
        <f t="array" ref="K92">INDEX(Products[],MATCH(Orders[[#This Row],[FK_ProductID]:[FK_ProductID]],Products[[ProductID]:[ProductID]],0),MATCH(Orders[[#Headers],[RoastType]],Products[#Headers],0))</f>
        <v>L</v>
      </c>
      <c r="L92" t="str" cm="1">
        <f t="array" ref="L92">_xlfn.SWITCH(Orders[[#This Row],[RoastType]], "L", "Light", "M", "Medium", "D", "Dark")</f>
        <v>Light</v>
      </c>
      <c r="M92" s="2" cm="1">
        <f t="array" ref="M92">INDEX(Products[],MATCH(Orders[[#This Row],[FK_ProductID]:[FK_ProductID]],Products[[ProductID]:[ProductID]],0),MATCH(Orders[[#Headers],[SizeKg]],Products[#Headers],0))</f>
        <v>1</v>
      </c>
      <c r="N92" s="1" cm="1">
        <f t="array" ref="N92">INDEX(Products[],MATCH(Orders[[#This Row],[FK_ProductID]:[FK_ProductID]],Products[[ProductID]:[ProductID]],0),MATCH(Orders[[#Headers],[AmtUnitPrice]],Products[#Headers],0))</f>
        <v>12.95</v>
      </c>
      <c r="O92" s="1">
        <f>Orders[[#This Row],[AmtUnitPrice]] *Orders[[#This Row],[Quantity]]</f>
        <v>51.8</v>
      </c>
    </row>
    <row r="93" spans="1:15" x14ac:dyDescent="0.25">
      <c r="A93" s="3" t="s">
        <v>227</v>
      </c>
      <c r="B93" s="5">
        <v>44137</v>
      </c>
      <c r="C93" s="3" t="s">
        <v>228</v>
      </c>
      <c r="D93" s="3" t="s">
        <v>185</v>
      </c>
      <c r="E93" s="4">
        <v>4</v>
      </c>
      <c r="F93" t="str">
        <f>_xlfn.XLOOKUP(Orders[[#This Row],[FK_CustomerID]],Customers[CustomerID],Customers[CustomerName],,0)</f>
        <v>Adham Greenhead</v>
      </c>
      <c r="G93" t="str">
        <f>_xlfn.XLOOKUP(Orders[[#This Row],[FK_CustomerID]],Customers[CustomerID],Customers[Email],,0)</f>
        <v>agreenhead2j@dailymail.co.uk</v>
      </c>
      <c r="H93" t="str">
        <f>_xlfn.XLOOKUP(Orders[[#This Row],[FK_CustomerID]],Customers[CustomerID],Customers[Country],,0)</f>
        <v>United States</v>
      </c>
      <c r="I93" t="str" cm="1">
        <f t="array" ref="I93">INDEX(Products[],MATCH(Orders[[#This Row],[FK_ProductID]:[FK_ProductID]],Products[[ProductID]:[ProductID]],0),MATCH(Orders[[#Headers],[CoffeeType]],Products[#Headers],0))</f>
        <v>Ara</v>
      </c>
      <c r="J93" t="str" cm="1">
        <f t="array" ref="J93">_xlfn.SWITCH(Orders[[#This Row],[CoffeeType]], "Rob", "Robusta", "Exc", "Excelsa", "Ara", "Arabica", "Lib", "Liberica")</f>
        <v>Arabica</v>
      </c>
      <c r="K93" t="str" cm="1">
        <f t="array" ref="K93">INDEX(Products[],MATCH(Orders[[#This Row],[FK_ProductID]:[FK_ProductID]],Products[[ProductID]:[ProductID]],0),MATCH(Orders[[#Headers],[RoastType]],Products[#Headers],0))</f>
        <v>M</v>
      </c>
      <c r="L93" t="str" cm="1">
        <f t="array" ref="L93">_xlfn.SWITCH(Orders[[#This Row],[RoastType]], "L", "Light", "M", "Medium", "D", "Dark")</f>
        <v>Medium</v>
      </c>
      <c r="M93" s="2" cm="1">
        <f t="array" ref="M93">INDEX(Products[],MATCH(Orders[[#This Row],[FK_ProductID]:[FK_ProductID]],Products[[ProductID]:[ProductID]],0),MATCH(Orders[[#Headers],[SizeKg]],Products[#Headers],0))</f>
        <v>2.5</v>
      </c>
      <c r="N93" s="1" cm="1">
        <f t="array" ref="N93">INDEX(Products[],MATCH(Orders[[#This Row],[FK_ProductID]:[FK_ProductID]],Products[[ProductID]:[ProductID]],0),MATCH(Orders[[#Headers],[AmtUnitPrice]],Products[#Headers],0))</f>
        <v>25.875</v>
      </c>
      <c r="O93" s="1">
        <f>Orders[[#This Row],[AmtUnitPrice]] *Orders[[#This Row],[Quantity]]</f>
        <v>103.5</v>
      </c>
    </row>
    <row r="94" spans="1:15" x14ac:dyDescent="0.25">
      <c r="A94" s="3" t="s">
        <v>229</v>
      </c>
      <c r="B94" s="5">
        <v>44037</v>
      </c>
      <c r="C94" s="3" t="s">
        <v>230</v>
      </c>
      <c r="D94" s="3" t="s">
        <v>151</v>
      </c>
      <c r="E94" s="4">
        <v>3</v>
      </c>
      <c r="F94" t="str">
        <f>_xlfn.XLOOKUP(Orders[[#This Row],[FK_CustomerID]],Customers[CustomerID],Customers[CustomerName],,0)</f>
        <v>Hamish MacSherry</v>
      </c>
      <c r="G94" t="str">
        <f>_xlfn.XLOOKUP(Orders[[#This Row],[FK_CustomerID]],Customers[CustomerID],Customers[Email],,0)</f>
        <v/>
      </c>
      <c r="H94" t="str">
        <f>_xlfn.XLOOKUP(Orders[[#This Row],[FK_CustomerID]],Customers[CustomerID],Customers[Country],,0)</f>
        <v>United States</v>
      </c>
      <c r="I94" t="str" cm="1">
        <f t="array" ref="I94">INDEX(Products[],MATCH(Orders[[#This Row],[FK_ProductID]:[FK_ProductID]],Products[[ProductID]:[ProductID]],0),MATCH(Orders[[#Headers],[CoffeeType]],Products[#Headers],0))</f>
        <v>Exc</v>
      </c>
      <c r="J94" t="str" cm="1">
        <f t="array" ref="J94">_xlfn.SWITCH(Orders[[#This Row],[CoffeeType]], "Rob", "Robusta", "Exc", "Excelsa", "Ara", "Arabica", "Lib", "Liberica")</f>
        <v>Excelsa</v>
      </c>
      <c r="K94" t="str" cm="1">
        <f t="array" ref="K94">INDEX(Products[],MATCH(Orders[[#This Row],[FK_ProductID]:[FK_ProductID]],Products[[ProductID]:[ProductID]],0),MATCH(Orders[[#Headers],[RoastType]],Products[#Headers],0))</f>
        <v>L</v>
      </c>
      <c r="L94" t="str" cm="1">
        <f t="array" ref="L94">_xlfn.SWITCH(Orders[[#This Row],[RoastType]], "L", "Light", "M", "Medium", "D", "Dark")</f>
        <v>Light</v>
      </c>
      <c r="M94" s="2" cm="1">
        <f t="array" ref="M94">INDEX(Products[],MATCH(Orders[[#This Row],[FK_ProductID]:[FK_ProductID]],Products[[ProductID]:[ProductID]],0),MATCH(Orders[[#Headers],[SizeKg]],Products[#Headers],0))</f>
        <v>1</v>
      </c>
      <c r="N94" s="1" cm="1">
        <f t="array" ref="N94">INDEX(Products[],MATCH(Orders[[#This Row],[FK_ProductID]:[FK_ProductID]],Products[[ProductID]:[ProductID]],0),MATCH(Orders[[#Headers],[AmtUnitPrice]],Products[#Headers],0))</f>
        <v>14.85</v>
      </c>
      <c r="O94" s="1">
        <f>Orders[[#This Row],[AmtUnitPrice]] *Orders[[#This Row],[Quantity]]</f>
        <v>44.55</v>
      </c>
    </row>
    <row r="95" spans="1:15" x14ac:dyDescent="0.25">
      <c r="A95" s="3" t="s">
        <v>231</v>
      </c>
      <c r="B95" s="5">
        <v>43538</v>
      </c>
      <c r="C95" s="3" t="s">
        <v>232</v>
      </c>
      <c r="D95" s="3" t="s">
        <v>190</v>
      </c>
      <c r="E95" s="4">
        <v>4</v>
      </c>
      <c r="F95" t="str">
        <f>_xlfn.XLOOKUP(Orders[[#This Row],[FK_CustomerID]],Customers[CustomerID],Customers[CustomerName],,0)</f>
        <v>Else Langcaster</v>
      </c>
      <c r="G95" t="str">
        <f>_xlfn.XLOOKUP(Orders[[#This Row],[FK_CustomerID]],Customers[CustomerID],Customers[Email],,0)</f>
        <v>elangcaster2l@spotify.com</v>
      </c>
      <c r="H95" t="str">
        <f>_xlfn.XLOOKUP(Orders[[#This Row],[FK_CustomerID]],Customers[CustomerID],Customers[Country],,0)</f>
        <v>United Kingdom</v>
      </c>
      <c r="I95" t="str" cm="1">
        <f t="array" ref="I95">INDEX(Products[],MATCH(Orders[[#This Row],[FK_ProductID]:[FK_ProductID]],Products[[ProductID]:[ProductID]],0),MATCH(Orders[[#Headers],[CoffeeType]],Products[#Headers],0))</f>
        <v>Exc</v>
      </c>
      <c r="J95" t="str" cm="1">
        <f t="array" ref="J95">_xlfn.SWITCH(Orders[[#This Row],[CoffeeType]], "Rob", "Robusta", "Exc", "Excelsa", "Ara", "Arabica", "Lib", "Liberica")</f>
        <v>Excelsa</v>
      </c>
      <c r="K95" t="str" cm="1">
        <f t="array" ref="K95">INDEX(Products[],MATCH(Orders[[#This Row],[FK_ProductID]:[FK_ProductID]],Products[[ProductID]:[ProductID]],0),MATCH(Orders[[#Headers],[RoastType]],Products[#Headers],0))</f>
        <v>L</v>
      </c>
      <c r="L95" t="str" cm="1">
        <f t="array" ref="L95">_xlfn.SWITCH(Orders[[#This Row],[RoastType]], "L", "Light", "M", "Medium", "D", "Dark")</f>
        <v>Light</v>
      </c>
      <c r="M95" s="2" cm="1">
        <f t="array" ref="M95">INDEX(Products[],MATCH(Orders[[#This Row],[FK_ProductID]:[FK_ProductID]],Products[[ProductID]:[ProductID]],0),MATCH(Orders[[#Headers],[SizeKg]],Products[#Headers],0))</f>
        <v>0.5</v>
      </c>
      <c r="N95" s="1" cm="1">
        <f t="array" ref="N95">INDEX(Products[],MATCH(Orders[[#This Row],[FK_ProductID]:[FK_ProductID]],Products[[ProductID]:[ProductID]],0),MATCH(Orders[[#Headers],[AmtUnitPrice]],Products[#Headers],0))</f>
        <v>8.91</v>
      </c>
      <c r="O95" s="1">
        <f>Orders[[#This Row],[AmtUnitPrice]] *Orders[[#This Row],[Quantity]]</f>
        <v>35.64</v>
      </c>
    </row>
    <row r="96" spans="1:15" x14ac:dyDescent="0.25">
      <c r="A96" s="3" t="s">
        <v>233</v>
      </c>
      <c r="B96" s="5">
        <v>44014</v>
      </c>
      <c r="C96" s="3" t="s">
        <v>234</v>
      </c>
      <c r="D96" s="3" t="s">
        <v>68</v>
      </c>
      <c r="E96" s="4">
        <v>6</v>
      </c>
      <c r="F96" t="str">
        <f>_xlfn.XLOOKUP(Orders[[#This Row],[FK_CustomerID]],Customers[CustomerID],Customers[CustomerName],,0)</f>
        <v>Rudy Farquharson</v>
      </c>
      <c r="G96" t="str">
        <f>_xlfn.XLOOKUP(Orders[[#This Row],[FK_CustomerID]],Customers[CustomerID],Customers[Email],,0)</f>
        <v/>
      </c>
      <c r="H96" t="str">
        <f>_xlfn.XLOOKUP(Orders[[#This Row],[FK_CustomerID]],Customers[CustomerID],Customers[Country],,0)</f>
        <v>Ireland</v>
      </c>
      <c r="I96" t="str" cm="1">
        <f t="array" ref="I96">INDEX(Products[],MATCH(Orders[[#This Row],[FK_ProductID]:[FK_ProductID]],Products[[ProductID]:[ProductID]],0),MATCH(Orders[[#Headers],[CoffeeType]],Products[#Headers],0))</f>
        <v>Ara</v>
      </c>
      <c r="J96" t="str" cm="1">
        <f t="array" ref="J96">_xlfn.SWITCH(Orders[[#This Row],[CoffeeType]], "Rob", "Robusta", "Exc", "Excelsa", "Ara", "Arabica", "Lib", "Liberica")</f>
        <v>Arabica</v>
      </c>
      <c r="K96" t="str" cm="1">
        <f t="array" ref="K96">INDEX(Products[],MATCH(Orders[[#This Row],[FK_ProductID]:[FK_ProductID]],Products[[ProductID]:[ProductID]],0),MATCH(Orders[[#Headers],[RoastType]],Products[#Headers],0))</f>
        <v>D</v>
      </c>
      <c r="L96" t="str" cm="1">
        <f t="array" ref="L96">_xlfn.SWITCH(Orders[[#This Row],[RoastType]], "L", "Light", "M", "Medium", "D", "Dark")</f>
        <v>Dark</v>
      </c>
      <c r="M96" s="2" cm="1">
        <f t="array" ref="M96">INDEX(Products[],MATCH(Orders[[#This Row],[FK_ProductID]:[FK_ProductID]],Products[[ProductID]:[ProductID]],0),MATCH(Orders[[#Headers],[SizeKg]],Products[#Headers],0))</f>
        <v>0.2</v>
      </c>
      <c r="N96" s="1" cm="1">
        <f t="array" ref="N96">INDEX(Products[],MATCH(Orders[[#This Row],[FK_ProductID]:[FK_ProductID]],Products[[ProductID]:[ProductID]],0),MATCH(Orders[[#Headers],[AmtUnitPrice]],Products[#Headers],0))</f>
        <v>2.9849999999999999</v>
      </c>
      <c r="O96" s="1">
        <f>Orders[[#This Row],[AmtUnitPrice]] *Orders[[#This Row],[Quantity]]</f>
        <v>17.91</v>
      </c>
    </row>
    <row r="97" spans="1:15" x14ac:dyDescent="0.25">
      <c r="A97" s="3" t="s">
        <v>235</v>
      </c>
      <c r="B97" s="5">
        <v>43816</v>
      </c>
      <c r="C97" s="3" t="s">
        <v>236</v>
      </c>
      <c r="D97" s="3" t="s">
        <v>185</v>
      </c>
      <c r="E97" s="4">
        <v>6</v>
      </c>
      <c r="F97" t="str">
        <f>_xlfn.XLOOKUP(Orders[[#This Row],[FK_CustomerID]],Customers[CustomerID],Customers[CustomerName],,0)</f>
        <v>Norene Magauran</v>
      </c>
      <c r="G97" t="str">
        <f>_xlfn.XLOOKUP(Orders[[#This Row],[FK_CustomerID]],Customers[CustomerID],Customers[Email],,0)</f>
        <v>nmagauran2n@51.la</v>
      </c>
      <c r="H97" t="str">
        <f>_xlfn.XLOOKUP(Orders[[#This Row],[FK_CustomerID]],Customers[CustomerID],Customers[Country],,0)</f>
        <v>United States</v>
      </c>
      <c r="I97" t="str" cm="1">
        <f t="array" ref="I97">INDEX(Products[],MATCH(Orders[[#This Row],[FK_ProductID]:[FK_ProductID]],Products[[ProductID]:[ProductID]],0),MATCH(Orders[[#Headers],[CoffeeType]],Products[#Headers],0))</f>
        <v>Ara</v>
      </c>
      <c r="J97" t="str" cm="1">
        <f t="array" ref="J97">_xlfn.SWITCH(Orders[[#This Row],[CoffeeType]], "Rob", "Robusta", "Exc", "Excelsa", "Ara", "Arabica", "Lib", "Liberica")</f>
        <v>Arabica</v>
      </c>
      <c r="K97" t="str" cm="1">
        <f t="array" ref="K97">INDEX(Products[],MATCH(Orders[[#This Row],[FK_ProductID]:[FK_ProductID]],Products[[ProductID]:[ProductID]],0),MATCH(Orders[[#Headers],[RoastType]],Products[#Headers],0))</f>
        <v>M</v>
      </c>
      <c r="L97" t="str" cm="1">
        <f t="array" ref="L97">_xlfn.SWITCH(Orders[[#This Row],[RoastType]], "L", "Light", "M", "Medium", "D", "Dark")</f>
        <v>Medium</v>
      </c>
      <c r="M97" s="2" cm="1">
        <f t="array" ref="M97">INDEX(Products[],MATCH(Orders[[#This Row],[FK_ProductID]:[FK_ProductID]],Products[[ProductID]:[ProductID]],0),MATCH(Orders[[#Headers],[SizeKg]],Products[#Headers],0))</f>
        <v>2.5</v>
      </c>
      <c r="N97" s="1" cm="1">
        <f t="array" ref="N97">INDEX(Products[],MATCH(Orders[[#This Row],[FK_ProductID]:[FK_ProductID]],Products[[ProductID]:[ProductID]],0),MATCH(Orders[[#Headers],[AmtUnitPrice]],Products[#Headers],0))</f>
        <v>25.875</v>
      </c>
      <c r="O97" s="1">
        <f>Orders[[#This Row],[AmtUnitPrice]] *Orders[[#This Row],[Quantity]]</f>
        <v>155.25</v>
      </c>
    </row>
    <row r="98" spans="1:15" x14ac:dyDescent="0.25">
      <c r="A98" s="3" t="s">
        <v>237</v>
      </c>
      <c r="B98" s="5">
        <v>44171</v>
      </c>
      <c r="C98" s="3" t="s">
        <v>238</v>
      </c>
      <c r="D98" s="3" t="s">
        <v>68</v>
      </c>
      <c r="E98" s="4">
        <v>2</v>
      </c>
      <c r="F98" t="str">
        <f>_xlfn.XLOOKUP(Orders[[#This Row],[FK_CustomerID]],Customers[CustomerID],Customers[CustomerName],,0)</f>
        <v>Vicki Kirdsch</v>
      </c>
      <c r="G98" t="str">
        <f>_xlfn.XLOOKUP(Orders[[#This Row],[FK_CustomerID]],Customers[CustomerID],Customers[Email],,0)</f>
        <v>vkirdsch2o@google.fr</v>
      </c>
      <c r="H98" t="str">
        <f>_xlfn.XLOOKUP(Orders[[#This Row],[FK_CustomerID]],Customers[CustomerID],Customers[Country],,0)</f>
        <v>United States</v>
      </c>
      <c r="I98" t="str" cm="1">
        <f t="array" ref="I98">INDEX(Products[],MATCH(Orders[[#This Row],[FK_ProductID]:[FK_ProductID]],Products[[ProductID]:[ProductID]],0),MATCH(Orders[[#Headers],[CoffeeType]],Products[#Headers],0))</f>
        <v>Ara</v>
      </c>
      <c r="J98" t="str" cm="1">
        <f t="array" ref="J98">_xlfn.SWITCH(Orders[[#This Row],[CoffeeType]], "Rob", "Robusta", "Exc", "Excelsa", "Ara", "Arabica", "Lib", "Liberica")</f>
        <v>Arabica</v>
      </c>
      <c r="K98" t="str" cm="1">
        <f t="array" ref="K98">INDEX(Products[],MATCH(Orders[[#This Row],[FK_ProductID]:[FK_ProductID]],Products[[ProductID]:[ProductID]],0),MATCH(Orders[[#Headers],[RoastType]],Products[#Headers],0))</f>
        <v>D</v>
      </c>
      <c r="L98" t="str" cm="1">
        <f t="array" ref="L98">_xlfn.SWITCH(Orders[[#This Row],[RoastType]], "L", "Light", "M", "Medium", "D", "Dark")</f>
        <v>Dark</v>
      </c>
      <c r="M98" s="2" cm="1">
        <f t="array" ref="M98">INDEX(Products[],MATCH(Orders[[#This Row],[FK_ProductID]:[FK_ProductID]],Products[[ProductID]:[ProductID]],0),MATCH(Orders[[#Headers],[SizeKg]],Products[#Headers],0))</f>
        <v>0.2</v>
      </c>
      <c r="N98" s="1" cm="1">
        <f t="array" ref="N98">INDEX(Products[],MATCH(Orders[[#This Row],[FK_ProductID]:[FK_ProductID]],Products[[ProductID]:[ProductID]],0),MATCH(Orders[[#Headers],[AmtUnitPrice]],Products[#Headers],0))</f>
        <v>2.9849999999999999</v>
      </c>
      <c r="O98" s="1">
        <f>Orders[[#This Row],[AmtUnitPrice]] *Orders[[#This Row],[Quantity]]</f>
        <v>5.97</v>
      </c>
    </row>
    <row r="99" spans="1:15" x14ac:dyDescent="0.25">
      <c r="A99" s="3" t="s">
        <v>239</v>
      </c>
      <c r="B99" s="5">
        <v>44259</v>
      </c>
      <c r="C99" s="3" t="s">
        <v>240</v>
      </c>
      <c r="D99" s="3" t="s">
        <v>81</v>
      </c>
      <c r="E99" s="4">
        <v>2</v>
      </c>
      <c r="F99" t="str">
        <f>_xlfn.XLOOKUP(Orders[[#This Row],[FK_CustomerID]],Customers[CustomerID],Customers[CustomerName],,0)</f>
        <v>Ilysa Whapple</v>
      </c>
      <c r="G99" t="str">
        <f>_xlfn.XLOOKUP(Orders[[#This Row],[FK_CustomerID]],Customers[CustomerID],Customers[Email],,0)</f>
        <v>iwhapple2p@com.com</v>
      </c>
      <c r="H99" t="str">
        <f>_xlfn.XLOOKUP(Orders[[#This Row],[FK_CustomerID]],Customers[CustomerID],Customers[Country],,0)</f>
        <v>United States</v>
      </c>
      <c r="I99" t="str" cm="1">
        <f t="array" ref="I99">INDEX(Products[],MATCH(Orders[[#This Row],[FK_ProductID]:[FK_ProductID]],Products[[ProductID]:[ProductID]],0),MATCH(Orders[[#Headers],[CoffeeType]],Products[#Headers],0))</f>
        <v>Ara</v>
      </c>
      <c r="J99" t="str" cm="1">
        <f t="array" ref="J99">_xlfn.SWITCH(Orders[[#This Row],[CoffeeType]], "Rob", "Robusta", "Exc", "Excelsa", "Ara", "Arabica", "Lib", "Liberica")</f>
        <v>Arabica</v>
      </c>
      <c r="K99" t="str" cm="1">
        <f t="array" ref="K99">INDEX(Products[],MATCH(Orders[[#This Row],[FK_ProductID]:[FK_ProductID]],Products[[ProductID]:[ProductID]],0),MATCH(Orders[[#Headers],[RoastType]],Products[#Headers],0))</f>
        <v>M</v>
      </c>
      <c r="L99" t="str" cm="1">
        <f t="array" ref="L99">_xlfn.SWITCH(Orders[[#This Row],[RoastType]], "L", "Light", "M", "Medium", "D", "Dark")</f>
        <v>Medium</v>
      </c>
      <c r="M99" s="2" cm="1">
        <f t="array" ref="M99">INDEX(Products[],MATCH(Orders[[#This Row],[FK_ProductID]:[FK_ProductID]],Products[[ProductID]:[ProductID]],0),MATCH(Orders[[#Headers],[SizeKg]],Products[#Headers],0))</f>
        <v>0.5</v>
      </c>
      <c r="N99" s="1" cm="1">
        <f t="array" ref="N99">INDEX(Products[],MATCH(Orders[[#This Row],[FK_ProductID]:[FK_ProductID]],Products[[ProductID]:[ProductID]],0),MATCH(Orders[[#Headers],[AmtUnitPrice]],Products[#Headers],0))</f>
        <v>6.75</v>
      </c>
      <c r="O99" s="1">
        <f>Orders[[#This Row],[AmtUnitPrice]] *Orders[[#This Row],[Quantity]]</f>
        <v>13.5</v>
      </c>
    </row>
    <row r="100" spans="1:15" x14ac:dyDescent="0.25">
      <c r="A100" s="3" t="s">
        <v>241</v>
      </c>
      <c r="B100" s="5">
        <v>44394</v>
      </c>
      <c r="C100" s="3" t="s">
        <v>242</v>
      </c>
      <c r="D100" s="3" t="s">
        <v>68</v>
      </c>
      <c r="E100" s="4">
        <v>1</v>
      </c>
      <c r="F100" t="str">
        <f>_xlfn.XLOOKUP(Orders[[#This Row],[FK_CustomerID]],Customers[CustomerID],Customers[CustomerName],,0)</f>
        <v>Ruy Cancellieri</v>
      </c>
      <c r="G100" t="str">
        <f>_xlfn.XLOOKUP(Orders[[#This Row],[FK_CustomerID]],Customers[CustomerID],Customers[Email],,0)</f>
        <v/>
      </c>
      <c r="H100" t="str">
        <f>_xlfn.XLOOKUP(Orders[[#This Row],[FK_CustomerID]],Customers[CustomerID],Customers[Country],,0)</f>
        <v>Ireland</v>
      </c>
      <c r="I100" t="str" cm="1">
        <f t="array" ref="I100">INDEX(Products[],MATCH(Orders[[#This Row],[FK_ProductID]:[FK_ProductID]],Products[[ProductID]:[ProductID]],0),MATCH(Orders[[#Headers],[CoffeeType]],Products[#Headers],0))</f>
        <v>Ara</v>
      </c>
      <c r="J100" t="str" cm="1">
        <f t="array" ref="J100">_xlfn.SWITCH(Orders[[#This Row],[CoffeeType]], "Rob", "Robusta", "Exc", "Excelsa", "Ara", "Arabica", "Lib", "Liberica")</f>
        <v>Arabica</v>
      </c>
      <c r="K100" t="str" cm="1">
        <f t="array" ref="K100">INDEX(Products[],MATCH(Orders[[#This Row],[FK_ProductID]:[FK_ProductID]],Products[[ProductID]:[ProductID]],0),MATCH(Orders[[#Headers],[RoastType]],Products[#Headers],0))</f>
        <v>D</v>
      </c>
      <c r="L100" t="str" cm="1">
        <f t="array" ref="L100">_xlfn.SWITCH(Orders[[#This Row],[RoastType]], "L", "Light", "M", "Medium", "D", "Dark")</f>
        <v>Dark</v>
      </c>
      <c r="M100" s="2" cm="1">
        <f t="array" ref="M100">INDEX(Products[],MATCH(Orders[[#This Row],[FK_ProductID]:[FK_ProductID]],Products[[ProductID]:[ProductID]],0),MATCH(Orders[[#Headers],[SizeKg]],Products[#Headers],0))</f>
        <v>0.2</v>
      </c>
      <c r="N100" s="1" cm="1">
        <f t="array" ref="N100">INDEX(Products[],MATCH(Orders[[#This Row],[FK_ProductID]:[FK_ProductID]],Products[[ProductID]:[ProductID]],0),MATCH(Orders[[#Headers],[AmtUnitPrice]],Products[#Headers],0))</f>
        <v>2.9849999999999999</v>
      </c>
      <c r="O100" s="1">
        <f>Orders[[#This Row],[AmtUnitPrice]] *Orders[[#This Row],[Quantity]]</f>
        <v>2.9849999999999999</v>
      </c>
    </row>
    <row r="101" spans="1:15" x14ac:dyDescent="0.25">
      <c r="A101" s="3" t="s">
        <v>243</v>
      </c>
      <c r="B101" s="5">
        <v>44139</v>
      </c>
      <c r="C101" s="3" t="s">
        <v>244</v>
      </c>
      <c r="D101" s="3" t="s">
        <v>91</v>
      </c>
      <c r="E101" s="4">
        <v>3</v>
      </c>
      <c r="F101" t="str">
        <f>_xlfn.XLOOKUP(Orders[[#This Row],[FK_CustomerID]],Customers[CustomerID],Customers[CustomerName],,0)</f>
        <v>Aube Follett</v>
      </c>
      <c r="G101" t="str">
        <f>_xlfn.XLOOKUP(Orders[[#This Row],[FK_CustomerID]],Customers[CustomerID],Customers[Email],,0)</f>
        <v/>
      </c>
      <c r="H101" t="str">
        <f>_xlfn.XLOOKUP(Orders[[#This Row],[FK_CustomerID]],Customers[CustomerID],Customers[Country],,0)</f>
        <v>United States</v>
      </c>
      <c r="I101" t="str" cm="1">
        <f t="array" ref="I101">INDEX(Products[],MATCH(Orders[[#This Row],[FK_ProductID]:[FK_ProductID]],Products[[ProductID]:[ProductID]],0),MATCH(Orders[[#Headers],[CoffeeType]],Products[#Headers],0))</f>
        <v>Lib</v>
      </c>
      <c r="J101" t="str" cm="1">
        <f t="array" ref="J101">_xlfn.SWITCH(Orders[[#This Row],[CoffeeType]], "Rob", "Robusta", "Exc", "Excelsa", "Ara", "Arabica", "Lib", "Liberica")</f>
        <v>Liberica</v>
      </c>
      <c r="K101" t="str" cm="1">
        <f t="array" ref="K101">INDEX(Products[],MATCH(Orders[[#This Row],[FK_ProductID]:[FK_ProductID]],Products[[ProductID]:[ProductID]],0),MATCH(Orders[[#Headers],[RoastType]],Products[#Headers],0))</f>
        <v>M</v>
      </c>
      <c r="L101" t="str" cm="1">
        <f t="array" ref="L101">_xlfn.SWITCH(Orders[[#This Row],[RoastType]], "L", "Light", "M", "Medium", "D", "Dark")</f>
        <v>Medium</v>
      </c>
      <c r="M101" s="2" cm="1">
        <f t="array" ref="M101">INDEX(Products[],MATCH(Orders[[#This Row],[FK_ProductID]:[FK_ProductID]],Products[[ProductID]:[ProductID]],0),MATCH(Orders[[#Headers],[SizeKg]],Products[#Headers],0))</f>
        <v>0.2</v>
      </c>
      <c r="N101" s="1" cm="1">
        <f t="array" ref="N101">INDEX(Products[],MATCH(Orders[[#This Row],[FK_ProductID]:[FK_ProductID]],Products[[ProductID]:[ProductID]],0),MATCH(Orders[[#Headers],[AmtUnitPrice]],Products[#Headers],0))</f>
        <v>4.3650000000000002</v>
      </c>
      <c r="O101" s="1">
        <f>Orders[[#This Row],[AmtUnitPrice]] *Orders[[#This Row],[Quantity]]</f>
        <v>13.095000000000001</v>
      </c>
    </row>
    <row r="102" spans="1:15" x14ac:dyDescent="0.25">
      <c r="A102" s="3" t="s">
        <v>245</v>
      </c>
      <c r="B102" s="5">
        <v>44291</v>
      </c>
      <c r="C102" s="3" t="s">
        <v>246</v>
      </c>
      <c r="D102" s="3" t="s">
        <v>129</v>
      </c>
      <c r="E102" s="4">
        <v>2</v>
      </c>
      <c r="F102" t="str">
        <f>_xlfn.XLOOKUP(Orders[[#This Row],[FK_CustomerID]],Customers[CustomerID],Customers[CustomerName],,0)</f>
        <v>Rudiger Di Bartolomeo</v>
      </c>
      <c r="G102" t="str">
        <f>_xlfn.XLOOKUP(Orders[[#This Row],[FK_CustomerID]],Customers[CustomerID],Customers[Email],,0)</f>
        <v/>
      </c>
      <c r="H102" t="str">
        <f>_xlfn.XLOOKUP(Orders[[#This Row],[FK_CustomerID]],Customers[CustomerID],Customers[Country],,0)</f>
        <v>United States</v>
      </c>
      <c r="I102" t="str" cm="1">
        <f t="array" ref="I102">INDEX(Products[],MATCH(Orders[[#This Row],[FK_ProductID]:[FK_ProductID]],Products[[ProductID]:[ProductID]],0),MATCH(Orders[[#Headers],[CoffeeType]],Products[#Headers],0))</f>
        <v>Ara</v>
      </c>
      <c r="J102" t="str" cm="1">
        <f t="array" ref="J102">_xlfn.SWITCH(Orders[[#This Row],[CoffeeType]], "Rob", "Robusta", "Exc", "Excelsa", "Ara", "Arabica", "Lib", "Liberica")</f>
        <v>Arabica</v>
      </c>
      <c r="K102" t="str" cm="1">
        <f t="array" ref="K102">INDEX(Products[],MATCH(Orders[[#This Row],[FK_ProductID]:[FK_ProductID]],Products[[ProductID]:[ProductID]],0),MATCH(Orders[[#Headers],[RoastType]],Products[#Headers],0))</f>
        <v>L</v>
      </c>
      <c r="L102" t="str" cm="1">
        <f t="array" ref="L102">_xlfn.SWITCH(Orders[[#This Row],[RoastType]], "L", "Light", "M", "Medium", "D", "Dark")</f>
        <v>Light</v>
      </c>
      <c r="M102" s="2" cm="1">
        <f t="array" ref="M102">INDEX(Products[],MATCH(Orders[[#This Row],[FK_ProductID]:[FK_ProductID]],Products[[ProductID]:[ProductID]],0),MATCH(Orders[[#Headers],[SizeKg]],Products[#Headers],0))</f>
        <v>0.2</v>
      </c>
      <c r="N102" s="1" cm="1">
        <f t="array" ref="N102">INDEX(Products[],MATCH(Orders[[#This Row],[FK_ProductID]:[FK_ProductID]],Products[[ProductID]:[ProductID]],0),MATCH(Orders[[#Headers],[AmtUnitPrice]],Products[#Headers],0))</f>
        <v>3.8849999999999998</v>
      </c>
      <c r="O102" s="1">
        <f>Orders[[#This Row],[AmtUnitPrice]] *Orders[[#This Row],[Quantity]]</f>
        <v>7.77</v>
      </c>
    </row>
    <row r="103" spans="1:15" x14ac:dyDescent="0.25">
      <c r="A103" s="3" t="s">
        <v>247</v>
      </c>
      <c r="B103" s="5">
        <v>43891</v>
      </c>
      <c r="C103" s="3" t="s">
        <v>248</v>
      </c>
      <c r="D103" s="3" t="s">
        <v>123</v>
      </c>
      <c r="E103" s="4">
        <v>5</v>
      </c>
      <c r="F103" t="str">
        <f>_xlfn.XLOOKUP(Orders[[#This Row],[FK_CustomerID]],Customers[CustomerID],Customers[CustomerName],,0)</f>
        <v>Nickey Youles</v>
      </c>
      <c r="G103" t="str">
        <f>_xlfn.XLOOKUP(Orders[[#This Row],[FK_CustomerID]],Customers[CustomerID],Customers[Email],,0)</f>
        <v>nyoules2t@reference.com</v>
      </c>
      <c r="H103" t="str">
        <f>_xlfn.XLOOKUP(Orders[[#This Row],[FK_CustomerID]],Customers[CustomerID],Customers[Country],,0)</f>
        <v>Ireland</v>
      </c>
      <c r="I103" t="str" cm="1">
        <f t="array" ref="I103">INDEX(Products[],MATCH(Orders[[#This Row],[FK_ProductID]:[FK_ProductID]],Products[[ProductID]:[ProductID]],0),MATCH(Orders[[#Headers],[CoffeeType]],Products[#Headers],0))</f>
        <v>Lib</v>
      </c>
      <c r="J103" t="str" cm="1">
        <f t="array" ref="J103">_xlfn.SWITCH(Orders[[#This Row],[CoffeeType]], "Rob", "Robusta", "Exc", "Excelsa", "Ara", "Arabica", "Lib", "Liberica")</f>
        <v>Liberica</v>
      </c>
      <c r="K103" t="str" cm="1">
        <f t="array" ref="K103">INDEX(Products[],MATCH(Orders[[#This Row],[FK_ProductID]:[FK_ProductID]],Products[[ProductID]:[ProductID]],0),MATCH(Orders[[#Headers],[RoastType]],Products[#Headers],0))</f>
        <v>D</v>
      </c>
      <c r="L103" t="str" cm="1">
        <f t="array" ref="L103">_xlfn.SWITCH(Orders[[#This Row],[RoastType]], "L", "Light", "M", "Medium", "D", "Dark")</f>
        <v>Dark</v>
      </c>
      <c r="M103" s="2" cm="1">
        <f t="array" ref="M103">INDEX(Products[],MATCH(Orders[[#This Row],[FK_ProductID]:[FK_ProductID]],Products[[ProductID]:[ProductID]],0),MATCH(Orders[[#Headers],[SizeKg]],Products[#Headers],0))</f>
        <v>2.5</v>
      </c>
      <c r="N103" s="1" cm="1">
        <f t="array" ref="N103">INDEX(Products[],MATCH(Orders[[#This Row],[FK_ProductID]:[FK_ProductID]],Products[[ProductID]:[ProductID]],0),MATCH(Orders[[#Headers],[AmtUnitPrice]],Products[#Headers],0))</f>
        <v>29.785</v>
      </c>
      <c r="O103" s="1">
        <f>Orders[[#This Row],[AmtUnitPrice]] *Orders[[#This Row],[Quantity]]</f>
        <v>148.92500000000001</v>
      </c>
    </row>
    <row r="104" spans="1:15" x14ac:dyDescent="0.25">
      <c r="A104" s="3" t="s">
        <v>249</v>
      </c>
      <c r="B104" s="5">
        <v>44488</v>
      </c>
      <c r="C104" s="3" t="s">
        <v>250</v>
      </c>
      <c r="D104" s="3" t="s">
        <v>27</v>
      </c>
      <c r="E104" s="4">
        <v>3</v>
      </c>
      <c r="F104" t="str">
        <f>_xlfn.XLOOKUP(Orders[[#This Row],[FK_CustomerID]],Customers[CustomerID],Customers[CustomerName],,0)</f>
        <v>Dyanna Aizikovitz</v>
      </c>
      <c r="G104" t="str">
        <f>_xlfn.XLOOKUP(Orders[[#This Row],[FK_CustomerID]],Customers[CustomerID],Customers[Email],,0)</f>
        <v>daizikovitz2u@answers.com</v>
      </c>
      <c r="H104" t="str">
        <f>_xlfn.XLOOKUP(Orders[[#This Row],[FK_CustomerID]],Customers[CustomerID],Customers[Country],,0)</f>
        <v>Ireland</v>
      </c>
      <c r="I104" t="str" cm="1">
        <f t="array" ref="I104">INDEX(Products[],MATCH(Orders[[#This Row],[FK_ProductID]:[FK_ProductID]],Products[[ProductID]:[ProductID]],0),MATCH(Orders[[#Headers],[CoffeeType]],Products[#Headers],0))</f>
        <v>Lib</v>
      </c>
      <c r="J104" t="str" cm="1">
        <f t="array" ref="J104">_xlfn.SWITCH(Orders[[#This Row],[CoffeeType]], "Rob", "Robusta", "Exc", "Excelsa", "Ara", "Arabica", "Lib", "Liberica")</f>
        <v>Liberica</v>
      </c>
      <c r="K104" t="str" cm="1">
        <f t="array" ref="K104">INDEX(Products[],MATCH(Orders[[#This Row],[FK_ProductID]:[FK_ProductID]],Products[[ProductID]:[ProductID]],0),MATCH(Orders[[#Headers],[RoastType]],Products[#Headers],0))</f>
        <v>D</v>
      </c>
      <c r="L104" t="str" cm="1">
        <f t="array" ref="L104">_xlfn.SWITCH(Orders[[#This Row],[RoastType]], "L", "Light", "M", "Medium", "D", "Dark")</f>
        <v>Dark</v>
      </c>
      <c r="M104" s="2" cm="1">
        <f t="array" ref="M104">INDEX(Products[],MATCH(Orders[[#This Row],[FK_ProductID]:[FK_ProductID]],Products[[ProductID]:[ProductID]],0),MATCH(Orders[[#Headers],[SizeKg]],Products[#Headers],0))</f>
        <v>1</v>
      </c>
      <c r="N104" s="1" cm="1">
        <f t="array" ref="N104">INDEX(Products[],MATCH(Orders[[#This Row],[FK_ProductID]:[FK_ProductID]],Products[[ProductID]:[ProductID]],0),MATCH(Orders[[#Headers],[AmtUnitPrice]],Products[#Headers],0))</f>
        <v>12.95</v>
      </c>
      <c r="O104" s="1">
        <f>Orders[[#This Row],[AmtUnitPrice]] *Orders[[#This Row],[Quantity]]</f>
        <v>38.849999999999994</v>
      </c>
    </row>
    <row r="105" spans="1:15" x14ac:dyDescent="0.25">
      <c r="A105" s="3" t="s">
        <v>251</v>
      </c>
      <c r="B105" s="5">
        <v>44750</v>
      </c>
      <c r="C105" s="3" t="s">
        <v>252</v>
      </c>
      <c r="D105" s="3" t="s">
        <v>176</v>
      </c>
      <c r="E105" s="4">
        <v>4</v>
      </c>
      <c r="F105" t="str">
        <f>_xlfn.XLOOKUP(Orders[[#This Row],[FK_CustomerID]],Customers[CustomerID],Customers[CustomerName],,0)</f>
        <v>Bram Revel</v>
      </c>
      <c r="G105" t="str">
        <f>_xlfn.XLOOKUP(Orders[[#This Row],[FK_CustomerID]],Customers[CustomerID],Customers[Email],,0)</f>
        <v>brevel2v@fastcompany.com</v>
      </c>
      <c r="H105" t="str">
        <f>_xlfn.XLOOKUP(Orders[[#This Row],[FK_CustomerID]],Customers[CustomerID],Customers[Country],,0)</f>
        <v>United States</v>
      </c>
      <c r="I105" t="str" cm="1">
        <f t="array" ref="I105">INDEX(Products[],MATCH(Orders[[#This Row],[FK_ProductID]:[FK_ProductID]],Products[[ProductID]:[ProductID]],0),MATCH(Orders[[#Headers],[CoffeeType]],Products[#Headers],0))</f>
        <v>Rob</v>
      </c>
      <c r="J105" t="str" cm="1">
        <f t="array" ref="J105">_xlfn.SWITCH(Orders[[#This Row],[CoffeeType]], "Rob", "Robusta", "Exc", "Excelsa", "Ara", "Arabica", "Lib", "Liberica")</f>
        <v>Robusta</v>
      </c>
      <c r="K105" t="str" cm="1">
        <f t="array" ref="K105">INDEX(Products[],MATCH(Orders[[#This Row],[FK_ProductID]:[FK_ProductID]],Products[[ProductID]:[ProductID]],0),MATCH(Orders[[#Headers],[RoastType]],Products[#Headers],0))</f>
        <v>M</v>
      </c>
      <c r="L105" t="str" cm="1">
        <f t="array" ref="L105">_xlfn.SWITCH(Orders[[#This Row],[RoastType]], "L", "Light", "M", "Medium", "D", "Dark")</f>
        <v>Medium</v>
      </c>
      <c r="M105" s="2" cm="1">
        <f t="array" ref="M105">INDEX(Products[],MATCH(Orders[[#This Row],[FK_ProductID]:[FK_ProductID]],Products[[ProductID]:[ProductID]],0),MATCH(Orders[[#Headers],[SizeKg]],Products[#Headers],0))</f>
        <v>0.2</v>
      </c>
      <c r="N105" s="1" cm="1">
        <f t="array" ref="N105">INDEX(Products[],MATCH(Orders[[#This Row],[FK_ProductID]:[FK_ProductID]],Products[[ProductID]:[ProductID]],0),MATCH(Orders[[#Headers],[AmtUnitPrice]],Products[#Headers],0))</f>
        <v>2.9849999999999999</v>
      </c>
      <c r="O105" s="1">
        <f>Orders[[#This Row],[AmtUnitPrice]] *Orders[[#This Row],[Quantity]]</f>
        <v>11.94</v>
      </c>
    </row>
    <row r="106" spans="1:15" x14ac:dyDescent="0.25">
      <c r="A106" s="3" t="s">
        <v>253</v>
      </c>
      <c r="B106" s="5">
        <v>43694</v>
      </c>
      <c r="C106" s="3" t="s">
        <v>254</v>
      </c>
      <c r="D106" s="3" t="s">
        <v>110</v>
      </c>
      <c r="E106" s="4">
        <v>6</v>
      </c>
      <c r="F106" t="str">
        <f>_xlfn.XLOOKUP(Orders[[#This Row],[FK_CustomerID]],Customers[CustomerID],Customers[CustomerName],,0)</f>
        <v>Emiline Priddis</v>
      </c>
      <c r="G106" t="str">
        <f>_xlfn.XLOOKUP(Orders[[#This Row],[FK_CustomerID]],Customers[CustomerID],Customers[Email],,0)</f>
        <v>epriddis2w@nationalgeographic.com</v>
      </c>
      <c r="H106" t="str">
        <f>_xlfn.XLOOKUP(Orders[[#This Row],[FK_CustomerID]],Customers[CustomerID],Customers[Country],,0)</f>
        <v>United States</v>
      </c>
      <c r="I106" t="str" cm="1">
        <f t="array" ref="I106">INDEX(Products[],MATCH(Orders[[#This Row],[FK_ProductID]:[FK_ProductID]],Products[[ProductID]:[ProductID]],0),MATCH(Orders[[#Headers],[CoffeeType]],Products[#Headers],0))</f>
        <v>Lib</v>
      </c>
      <c r="J106" t="str" cm="1">
        <f t="array" ref="J106">_xlfn.SWITCH(Orders[[#This Row],[CoffeeType]], "Rob", "Robusta", "Exc", "Excelsa", "Ara", "Arabica", "Lib", "Liberica")</f>
        <v>Liberica</v>
      </c>
      <c r="K106" t="str" cm="1">
        <f t="array" ref="K106">INDEX(Products[],MATCH(Orders[[#This Row],[FK_ProductID]:[FK_ProductID]],Products[[ProductID]:[ProductID]],0),MATCH(Orders[[#Headers],[RoastType]],Products[#Headers],0))</f>
        <v>M</v>
      </c>
      <c r="L106" t="str" cm="1">
        <f t="array" ref="L106">_xlfn.SWITCH(Orders[[#This Row],[RoastType]], "L", "Light", "M", "Medium", "D", "Dark")</f>
        <v>Medium</v>
      </c>
      <c r="M106" s="2" cm="1">
        <f t="array" ref="M106">INDEX(Products[],MATCH(Orders[[#This Row],[FK_ProductID]:[FK_ProductID]],Products[[ProductID]:[ProductID]],0),MATCH(Orders[[#Headers],[SizeKg]],Products[#Headers],0))</f>
        <v>1</v>
      </c>
      <c r="N106" s="1" cm="1">
        <f t="array" ref="N106">INDEX(Products[],MATCH(Orders[[#This Row],[FK_ProductID]:[FK_ProductID]],Products[[ProductID]:[ProductID]],0),MATCH(Orders[[#Headers],[AmtUnitPrice]],Products[#Headers],0))</f>
        <v>14.55</v>
      </c>
      <c r="O106" s="1">
        <f>Orders[[#This Row],[AmtUnitPrice]] *Orders[[#This Row],[Quantity]]</f>
        <v>87.300000000000011</v>
      </c>
    </row>
    <row r="107" spans="1:15" x14ac:dyDescent="0.25">
      <c r="A107" s="3" t="s">
        <v>255</v>
      </c>
      <c r="B107" s="5">
        <v>43982</v>
      </c>
      <c r="C107" s="3" t="s">
        <v>256</v>
      </c>
      <c r="D107" s="3" t="s">
        <v>81</v>
      </c>
      <c r="E107" s="4">
        <v>6</v>
      </c>
      <c r="F107" t="str">
        <f>_xlfn.XLOOKUP(Orders[[#This Row],[FK_CustomerID]],Customers[CustomerID],Customers[CustomerName],,0)</f>
        <v>Queenie Veel</v>
      </c>
      <c r="G107" t="str">
        <f>_xlfn.XLOOKUP(Orders[[#This Row],[FK_CustomerID]],Customers[CustomerID],Customers[Email],,0)</f>
        <v>qveel2x@jugem.jp</v>
      </c>
      <c r="H107" t="str">
        <f>_xlfn.XLOOKUP(Orders[[#This Row],[FK_CustomerID]],Customers[CustomerID],Customers[Country],,0)</f>
        <v>United States</v>
      </c>
      <c r="I107" t="str" cm="1">
        <f t="array" ref="I107">INDEX(Products[],MATCH(Orders[[#This Row],[FK_ProductID]:[FK_ProductID]],Products[[ProductID]:[ProductID]],0),MATCH(Orders[[#Headers],[CoffeeType]],Products[#Headers],0))</f>
        <v>Ara</v>
      </c>
      <c r="J107" t="str" cm="1">
        <f t="array" ref="J107">_xlfn.SWITCH(Orders[[#This Row],[CoffeeType]], "Rob", "Robusta", "Exc", "Excelsa", "Ara", "Arabica", "Lib", "Liberica")</f>
        <v>Arabica</v>
      </c>
      <c r="K107" t="str" cm="1">
        <f t="array" ref="K107">INDEX(Products[],MATCH(Orders[[#This Row],[FK_ProductID]:[FK_ProductID]],Products[[ProductID]:[ProductID]],0),MATCH(Orders[[#Headers],[RoastType]],Products[#Headers],0))</f>
        <v>M</v>
      </c>
      <c r="L107" t="str" cm="1">
        <f t="array" ref="L107">_xlfn.SWITCH(Orders[[#This Row],[RoastType]], "L", "Light", "M", "Medium", "D", "Dark")</f>
        <v>Medium</v>
      </c>
      <c r="M107" s="2" cm="1">
        <f t="array" ref="M107">INDEX(Products[],MATCH(Orders[[#This Row],[FK_ProductID]:[FK_ProductID]],Products[[ProductID]:[ProductID]],0),MATCH(Orders[[#Headers],[SizeKg]],Products[#Headers],0))</f>
        <v>0.5</v>
      </c>
      <c r="N107" s="1" cm="1">
        <f t="array" ref="N107">INDEX(Products[],MATCH(Orders[[#This Row],[FK_ProductID]:[FK_ProductID]],Products[[ProductID]:[ProductID]],0),MATCH(Orders[[#Headers],[AmtUnitPrice]],Products[#Headers],0))</f>
        <v>6.75</v>
      </c>
      <c r="O107" s="1">
        <f>Orders[[#This Row],[AmtUnitPrice]] *Orders[[#This Row],[Quantity]]</f>
        <v>40.5</v>
      </c>
    </row>
    <row r="108" spans="1:15" x14ac:dyDescent="0.25">
      <c r="A108" s="3" t="s">
        <v>257</v>
      </c>
      <c r="B108" s="5">
        <v>43956</v>
      </c>
      <c r="C108" s="3" t="s">
        <v>258</v>
      </c>
      <c r="D108" s="3" t="s">
        <v>259</v>
      </c>
      <c r="E108" s="4">
        <v>2</v>
      </c>
      <c r="F108" t="str">
        <f>_xlfn.XLOOKUP(Orders[[#This Row],[FK_CustomerID]],Customers[CustomerID],Customers[CustomerName],,0)</f>
        <v>Lind Conyers</v>
      </c>
      <c r="G108" t="str">
        <f>_xlfn.XLOOKUP(Orders[[#This Row],[FK_CustomerID]],Customers[CustomerID],Customers[Email],,0)</f>
        <v>lconyers2y@twitter.com</v>
      </c>
      <c r="H108" t="str">
        <f>_xlfn.XLOOKUP(Orders[[#This Row],[FK_CustomerID]],Customers[CustomerID],Customers[Country],,0)</f>
        <v>United States</v>
      </c>
      <c r="I108" t="str" cm="1">
        <f t="array" ref="I108">INDEX(Products[],MATCH(Orders[[#This Row],[FK_ProductID]:[FK_ProductID]],Products[[ProductID]:[ProductID]],0),MATCH(Orders[[#Headers],[CoffeeType]],Products[#Headers],0))</f>
        <v>Exc</v>
      </c>
      <c r="J108" t="str" cm="1">
        <f t="array" ref="J108">_xlfn.SWITCH(Orders[[#This Row],[CoffeeType]], "Rob", "Robusta", "Exc", "Excelsa", "Ara", "Arabica", "Lib", "Liberica")</f>
        <v>Excelsa</v>
      </c>
      <c r="K108" t="str" cm="1">
        <f t="array" ref="K108">INDEX(Products[],MATCH(Orders[[#This Row],[FK_ProductID]:[FK_ProductID]],Products[[ProductID]:[ProductID]],0),MATCH(Orders[[#Headers],[RoastType]],Products[#Headers],0))</f>
        <v>D</v>
      </c>
      <c r="L108" t="str" cm="1">
        <f t="array" ref="L108">_xlfn.SWITCH(Orders[[#This Row],[RoastType]], "L", "Light", "M", "Medium", "D", "Dark")</f>
        <v>Dark</v>
      </c>
      <c r="M108" s="2" cm="1">
        <f t="array" ref="M108">INDEX(Products[],MATCH(Orders[[#This Row],[FK_ProductID]:[FK_ProductID]],Products[[ProductID]:[ProductID]],0),MATCH(Orders[[#Headers],[SizeKg]],Products[#Headers],0))</f>
        <v>1</v>
      </c>
      <c r="N108" s="1" cm="1">
        <f t="array" ref="N108">INDEX(Products[],MATCH(Orders[[#This Row],[FK_ProductID]:[FK_ProductID]],Products[[ProductID]:[ProductID]],0),MATCH(Orders[[#Headers],[AmtUnitPrice]],Products[#Headers],0))</f>
        <v>12.15</v>
      </c>
      <c r="O108" s="1">
        <f>Orders[[#This Row],[AmtUnitPrice]] *Orders[[#This Row],[Quantity]]</f>
        <v>24.3</v>
      </c>
    </row>
    <row r="109" spans="1:15" x14ac:dyDescent="0.25">
      <c r="A109" s="3" t="s">
        <v>260</v>
      </c>
      <c r="B109" s="5">
        <v>43569</v>
      </c>
      <c r="C109" s="3" t="s">
        <v>261</v>
      </c>
      <c r="D109" s="3" t="s">
        <v>36</v>
      </c>
      <c r="E109" s="4">
        <v>3</v>
      </c>
      <c r="F109" t="str">
        <f>_xlfn.XLOOKUP(Orders[[#This Row],[FK_CustomerID]],Customers[CustomerID],Customers[CustomerName],,0)</f>
        <v>Pen Wye</v>
      </c>
      <c r="G109" t="str">
        <f>_xlfn.XLOOKUP(Orders[[#This Row],[FK_CustomerID]],Customers[CustomerID],Customers[Email],,0)</f>
        <v>pwye2z@dagondesign.com</v>
      </c>
      <c r="H109" t="str">
        <f>_xlfn.XLOOKUP(Orders[[#This Row],[FK_CustomerID]],Customers[CustomerID],Customers[Country],,0)</f>
        <v>United States</v>
      </c>
      <c r="I109" t="str" cm="1">
        <f t="array" ref="I109">INDEX(Products[],MATCH(Orders[[#This Row],[FK_ProductID]:[FK_ProductID]],Products[[ProductID]:[ProductID]],0),MATCH(Orders[[#Headers],[CoffeeType]],Products[#Headers],0))</f>
        <v>Rob</v>
      </c>
      <c r="J109" t="str" cm="1">
        <f t="array" ref="J109">_xlfn.SWITCH(Orders[[#This Row],[CoffeeType]], "Rob", "Robusta", "Exc", "Excelsa", "Ara", "Arabica", "Lib", "Liberica")</f>
        <v>Robusta</v>
      </c>
      <c r="K109" t="str" cm="1">
        <f t="array" ref="K109">INDEX(Products[],MATCH(Orders[[#This Row],[FK_ProductID]:[FK_ProductID]],Products[[ProductID]:[ProductID]],0),MATCH(Orders[[#Headers],[RoastType]],Products[#Headers],0))</f>
        <v>M</v>
      </c>
      <c r="L109" t="str" cm="1">
        <f t="array" ref="L109">_xlfn.SWITCH(Orders[[#This Row],[RoastType]], "L", "Light", "M", "Medium", "D", "Dark")</f>
        <v>Medium</v>
      </c>
      <c r="M109" s="2" cm="1">
        <f t="array" ref="M109">INDEX(Products[],MATCH(Orders[[#This Row],[FK_ProductID]:[FK_ProductID]],Products[[ProductID]:[ProductID]],0),MATCH(Orders[[#Headers],[SizeKg]],Products[#Headers],0))</f>
        <v>0.5</v>
      </c>
      <c r="N109" s="1" cm="1">
        <f t="array" ref="N109">INDEX(Products[],MATCH(Orders[[#This Row],[FK_ProductID]:[FK_ProductID]],Products[[ProductID]:[ProductID]],0),MATCH(Orders[[#Headers],[AmtUnitPrice]],Products[#Headers],0))</f>
        <v>5.97</v>
      </c>
      <c r="O109" s="1">
        <f>Orders[[#This Row],[AmtUnitPrice]] *Orders[[#This Row],[Quantity]]</f>
        <v>17.91</v>
      </c>
    </row>
    <row r="110" spans="1:15" x14ac:dyDescent="0.25">
      <c r="A110" s="3" t="s">
        <v>262</v>
      </c>
      <c r="B110" s="5">
        <v>44041</v>
      </c>
      <c r="C110" s="3" t="s">
        <v>263</v>
      </c>
      <c r="D110" s="3" t="s">
        <v>81</v>
      </c>
      <c r="E110" s="4">
        <v>4</v>
      </c>
      <c r="F110" t="str">
        <f>_xlfn.XLOOKUP(Orders[[#This Row],[FK_CustomerID]],Customers[CustomerID],Customers[CustomerName],,0)</f>
        <v>Isahella Hagland</v>
      </c>
      <c r="G110" t="str">
        <f>_xlfn.XLOOKUP(Orders[[#This Row],[FK_CustomerID]],Customers[CustomerID],Customers[Email],,0)</f>
        <v/>
      </c>
      <c r="H110" t="str">
        <f>_xlfn.XLOOKUP(Orders[[#This Row],[FK_CustomerID]],Customers[CustomerID],Customers[Country],,0)</f>
        <v>United States</v>
      </c>
      <c r="I110" t="str" cm="1">
        <f t="array" ref="I110">INDEX(Products[],MATCH(Orders[[#This Row],[FK_ProductID]:[FK_ProductID]],Products[[ProductID]:[ProductID]],0),MATCH(Orders[[#Headers],[CoffeeType]],Products[#Headers],0))</f>
        <v>Ara</v>
      </c>
      <c r="J110" t="str" cm="1">
        <f t="array" ref="J110">_xlfn.SWITCH(Orders[[#This Row],[CoffeeType]], "Rob", "Robusta", "Exc", "Excelsa", "Ara", "Arabica", "Lib", "Liberica")</f>
        <v>Arabica</v>
      </c>
      <c r="K110" t="str" cm="1">
        <f t="array" ref="K110">INDEX(Products[],MATCH(Orders[[#This Row],[FK_ProductID]:[FK_ProductID]],Products[[ProductID]:[ProductID]],0),MATCH(Orders[[#Headers],[RoastType]],Products[#Headers],0))</f>
        <v>M</v>
      </c>
      <c r="L110" t="str" cm="1">
        <f t="array" ref="L110">_xlfn.SWITCH(Orders[[#This Row],[RoastType]], "L", "Light", "M", "Medium", "D", "Dark")</f>
        <v>Medium</v>
      </c>
      <c r="M110" s="2" cm="1">
        <f t="array" ref="M110">INDEX(Products[],MATCH(Orders[[#This Row],[FK_ProductID]:[FK_ProductID]],Products[[ProductID]:[ProductID]],0),MATCH(Orders[[#Headers],[SizeKg]],Products[#Headers],0))</f>
        <v>0.5</v>
      </c>
      <c r="N110" s="1" cm="1">
        <f t="array" ref="N110">INDEX(Products[],MATCH(Orders[[#This Row],[FK_ProductID]:[FK_ProductID]],Products[[ProductID]:[ProductID]],0),MATCH(Orders[[#Headers],[AmtUnitPrice]],Products[#Headers],0))</f>
        <v>6.75</v>
      </c>
      <c r="O110" s="1">
        <f>Orders[[#This Row],[AmtUnitPrice]] *Orders[[#This Row],[Quantity]]</f>
        <v>27</v>
      </c>
    </row>
    <row r="111" spans="1:15" x14ac:dyDescent="0.25">
      <c r="A111" s="3" t="s">
        <v>264</v>
      </c>
      <c r="B111" s="5">
        <v>43811</v>
      </c>
      <c r="C111" s="3" t="s">
        <v>265</v>
      </c>
      <c r="D111" s="3" t="s">
        <v>137</v>
      </c>
      <c r="E111" s="4">
        <v>1</v>
      </c>
      <c r="F111" t="str">
        <f>_xlfn.XLOOKUP(Orders[[#This Row],[FK_CustomerID]],Customers[CustomerID],Customers[CustomerName],,0)</f>
        <v>Terry Sheryn</v>
      </c>
      <c r="G111" t="str">
        <f>_xlfn.XLOOKUP(Orders[[#This Row],[FK_CustomerID]],Customers[CustomerID],Customers[Email],,0)</f>
        <v>tsheryn31@mtv.com</v>
      </c>
      <c r="H111" t="str">
        <f>_xlfn.XLOOKUP(Orders[[#This Row],[FK_CustomerID]],Customers[CustomerID],Customers[Country],,0)</f>
        <v>United States</v>
      </c>
      <c r="I111" t="str" cm="1">
        <f t="array" ref="I111">INDEX(Products[],MATCH(Orders[[#This Row],[FK_ProductID]:[FK_ProductID]],Products[[ProductID]:[ProductID]],0),MATCH(Orders[[#Headers],[CoffeeType]],Products[#Headers],0))</f>
        <v>Lib</v>
      </c>
      <c r="J111" t="str" cm="1">
        <f t="array" ref="J111">_xlfn.SWITCH(Orders[[#This Row],[CoffeeType]], "Rob", "Robusta", "Exc", "Excelsa", "Ara", "Arabica", "Lib", "Liberica")</f>
        <v>Liberica</v>
      </c>
      <c r="K111" t="str" cm="1">
        <f t="array" ref="K111">INDEX(Products[],MATCH(Orders[[#This Row],[FK_ProductID]:[FK_ProductID]],Products[[ProductID]:[ProductID]],0),MATCH(Orders[[#Headers],[RoastType]],Products[#Headers],0))</f>
        <v>D</v>
      </c>
      <c r="L111" t="str" cm="1">
        <f t="array" ref="L111">_xlfn.SWITCH(Orders[[#This Row],[RoastType]], "L", "Light", "M", "Medium", "D", "Dark")</f>
        <v>Dark</v>
      </c>
      <c r="M111" s="2" cm="1">
        <f t="array" ref="M111">INDEX(Products[],MATCH(Orders[[#This Row],[FK_ProductID]:[FK_ProductID]],Products[[ProductID]:[ProductID]],0),MATCH(Orders[[#Headers],[SizeKg]],Products[#Headers],0))</f>
        <v>0.5</v>
      </c>
      <c r="N111" s="1" cm="1">
        <f t="array" ref="N111">INDEX(Products[],MATCH(Orders[[#This Row],[FK_ProductID]:[FK_ProductID]],Products[[ProductID]:[ProductID]],0),MATCH(Orders[[#Headers],[AmtUnitPrice]],Products[#Headers],0))</f>
        <v>7.77</v>
      </c>
      <c r="O111" s="1">
        <f>Orders[[#This Row],[AmtUnitPrice]] *Orders[[#This Row],[Quantity]]</f>
        <v>7.77</v>
      </c>
    </row>
    <row r="112" spans="1:15" x14ac:dyDescent="0.25">
      <c r="A112" s="3" t="s">
        <v>266</v>
      </c>
      <c r="B112" s="5">
        <v>44727</v>
      </c>
      <c r="C112" s="3" t="s">
        <v>267</v>
      </c>
      <c r="D112" s="3" t="s">
        <v>268</v>
      </c>
      <c r="E112" s="4">
        <v>3</v>
      </c>
      <c r="F112" t="str">
        <f>_xlfn.XLOOKUP(Orders[[#This Row],[FK_CustomerID]],Customers[CustomerID],Customers[CustomerName],,0)</f>
        <v>Marie-jeanne Redgrave</v>
      </c>
      <c r="G112" t="str">
        <f>_xlfn.XLOOKUP(Orders[[#This Row],[FK_CustomerID]],Customers[CustomerID],Customers[Email],,0)</f>
        <v>mredgrave32@cargocollective.com</v>
      </c>
      <c r="H112" t="str">
        <f>_xlfn.XLOOKUP(Orders[[#This Row],[FK_CustomerID]],Customers[CustomerID],Customers[Country],,0)</f>
        <v>United States</v>
      </c>
      <c r="I112" t="str" cm="1">
        <f t="array" ref="I112">INDEX(Products[],MATCH(Orders[[#This Row],[FK_ProductID]:[FK_ProductID]],Products[[ProductID]:[ProductID]],0),MATCH(Orders[[#Headers],[CoffeeType]],Products[#Headers],0))</f>
        <v>Exc</v>
      </c>
      <c r="J112" t="str" cm="1">
        <f t="array" ref="J112">_xlfn.SWITCH(Orders[[#This Row],[CoffeeType]], "Rob", "Robusta", "Exc", "Excelsa", "Ara", "Arabica", "Lib", "Liberica")</f>
        <v>Excelsa</v>
      </c>
      <c r="K112" t="str" cm="1">
        <f t="array" ref="K112">INDEX(Products[],MATCH(Orders[[#This Row],[FK_ProductID]:[FK_ProductID]],Products[[ProductID]:[ProductID]],0),MATCH(Orders[[#Headers],[RoastType]],Products[#Headers],0))</f>
        <v>L</v>
      </c>
      <c r="L112" t="str" cm="1">
        <f t="array" ref="L112">_xlfn.SWITCH(Orders[[#This Row],[RoastType]], "L", "Light", "M", "Medium", "D", "Dark")</f>
        <v>Light</v>
      </c>
      <c r="M112" s="2" cm="1">
        <f t="array" ref="M112">INDEX(Products[],MATCH(Orders[[#This Row],[FK_ProductID]:[FK_ProductID]],Products[[ProductID]:[ProductID]],0),MATCH(Orders[[#Headers],[SizeKg]],Products[#Headers],0))</f>
        <v>0.2</v>
      </c>
      <c r="N112" s="1" cm="1">
        <f t="array" ref="N112">INDEX(Products[],MATCH(Orders[[#This Row],[FK_ProductID]:[FK_ProductID]],Products[[ProductID]:[ProductID]],0),MATCH(Orders[[#Headers],[AmtUnitPrice]],Products[#Headers],0))</f>
        <v>4.4550000000000001</v>
      </c>
      <c r="O112" s="1">
        <f>Orders[[#This Row],[AmtUnitPrice]] *Orders[[#This Row],[Quantity]]</f>
        <v>13.365</v>
      </c>
    </row>
    <row r="113" spans="1:15" x14ac:dyDescent="0.25">
      <c r="A113" s="3" t="s">
        <v>269</v>
      </c>
      <c r="B113" s="5">
        <v>43642</v>
      </c>
      <c r="C113" s="3" t="s">
        <v>270</v>
      </c>
      <c r="D113" s="3" t="s">
        <v>160</v>
      </c>
      <c r="E113" s="4">
        <v>5</v>
      </c>
      <c r="F113" t="str">
        <f>_xlfn.XLOOKUP(Orders[[#This Row],[FK_CustomerID]],Customers[CustomerID],Customers[CustomerName],,0)</f>
        <v>Betty Fominov</v>
      </c>
      <c r="G113" t="str">
        <f>_xlfn.XLOOKUP(Orders[[#This Row],[FK_CustomerID]],Customers[CustomerID],Customers[Email],,0)</f>
        <v>bfominov33@yale.edu</v>
      </c>
      <c r="H113" t="str">
        <f>_xlfn.XLOOKUP(Orders[[#This Row],[FK_CustomerID]],Customers[CustomerID],Customers[Country],,0)</f>
        <v>United States</v>
      </c>
      <c r="I113" t="str" cm="1">
        <f t="array" ref="I113">INDEX(Products[],MATCH(Orders[[#This Row],[FK_ProductID]:[FK_ProductID]],Products[[ProductID]:[ProductID]],0),MATCH(Orders[[#Headers],[CoffeeType]],Products[#Headers],0))</f>
        <v>Rob</v>
      </c>
      <c r="J113" t="str" cm="1">
        <f t="array" ref="J113">_xlfn.SWITCH(Orders[[#This Row],[CoffeeType]], "Rob", "Robusta", "Exc", "Excelsa", "Ara", "Arabica", "Lib", "Liberica")</f>
        <v>Robusta</v>
      </c>
      <c r="K113" t="str" cm="1">
        <f t="array" ref="K113">INDEX(Products[],MATCH(Orders[[#This Row],[FK_ProductID]:[FK_ProductID]],Products[[ProductID]:[ProductID]],0),MATCH(Orders[[#Headers],[RoastType]],Products[#Headers],0))</f>
        <v>D</v>
      </c>
      <c r="L113" t="str" cm="1">
        <f t="array" ref="L113">_xlfn.SWITCH(Orders[[#This Row],[RoastType]], "L", "Light", "M", "Medium", "D", "Dark")</f>
        <v>Dark</v>
      </c>
      <c r="M113" s="2" cm="1">
        <f t="array" ref="M113">INDEX(Products[],MATCH(Orders[[#This Row],[FK_ProductID]:[FK_ProductID]],Products[[ProductID]:[ProductID]],0),MATCH(Orders[[#Headers],[SizeKg]],Products[#Headers],0))</f>
        <v>0.5</v>
      </c>
      <c r="N113" s="1" cm="1">
        <f t="array" ref="N113">INDEX(Products[],MATCH(Orders[[#This Row],[FK_ProductID]:[FK_ProductID]],Products[[ProductID]:[ProductID]],0),MATCH(Orders[[#Headers],[AmtUnitPrice]],Products[#Headers],0))</f>
        <v>5.37</v>
      </c>
      <c r="O113" s="1">
        <f>Orders[[#This Row],[AmtUnitPrice]] *Orders[[#This Row],[Quantity]]</f>
        <v>26.85</v>
      </c>
    </row>
    <row r="114" spans="1:15" x14ac:dyDescent="0.25">
      <c r="A114" s="3" t="s">
        <v>271</v>
      </c>
      <c r="B114" s="5">
        <v>44481</v>
      </c>
      <c r="C114" s="3" t="s">
        <v>272</v>
      </c>
      <c r="D114" s="3" t="s">
        <v>75</v>
      </c>
      <c r="E114" s="4">
        <v>1</v>
      </c>
      <c r="F114" t="str">
        <f>_xlfn.XLOOKUP(Orders[[#This Row],[FK_CustomerID]],Customers[CustomerID],Customers[CustomerName],,0)</f>
        <v>Shawnee Critchlow</v>
      </c>
      <c r="G114" t="str">
        <f>_xlfn.XLOOKUP(Orders[[#This Row],[FK_CustomerID]],Customers[CustomerID],Customers[Email],,0)</f>
        <v>scritchlow34@un.org</v>
      </c>
      <c r="H114" t="str">
        <f>_xlfn.XLOOKUP(Orders[[#This Row],[FK_CustomerID]],Customers[CustomerID],Customers[Country],,0)</f>
        <v>United States</v>
      </c>
      <c r="I114" t="str" cm="1">
        <f t="array" ref="I114">INDEX(Products[],MATCH(Orders[[#This Row],[FK_ProductID]:[FK_ProductID]],Products[[ProductID]:[ProductID]],0),MATCH(Orders[[#Headers],[CoffeeType]],Products[#Headers],0))</f>
        <v>Ara</v>
      </c>
      <c r="J114" t="str" cm="1">
        <f t="array" ref="J114">_xlfn.SWITCH(Orders[[#This Row],[CoffeeType]], "Rob", "Robusta", "Exc", "Excelsa", "Ara", "Arabica", "Lib", "Liberica")</f>
        <v>Arabica</v>
      </c>
      <c r="K114" t="str" cm="1">
        <f t="array" ref="K114">INDEX(Products[],MATCH(Orders[[#This Row],[FK_ProductID]:[FK_ProductID]],Products[[ProductID]:[ProductID]],0),MATCH(Orders[[#Headers],[RoastType]],Products[#Headers],0))</f>
        <v>M</v>
      </c>
      <c r="L114" t="str" cm="1">
        <f t="array" ref="L114">_xlfn.SWITCH(Orders[[#This Row],[RoastType]], "L", "Light", "M", "Medium", "D", "Dark")</f>
        <v>Medium</v>
      </c>
      <c r="M114" s="2" cm="1">
        <f t="array" ref="M114">INDEX(Products[],MATCH(Orders[[#This Row],[FK_ProductID]:[FK_ProductID]],Products[[ProductID]:[ProductID]],0),MATCH(Orders[[#Headers],[SizeKg]],Products[#Headers],0))</f>
        <v>1</v>
      </c>
      <c r="N114" s="1" cm="1">
        <f t="array" ref="N114">INDEX(Products[],MATCH(Orders[[#This Row],[FK_ProductID]:[FK_ProductID]],Products[[ProductID]:[ProductID]],0),MATCH(Orders[[#Headers],[AmtUnitPrice]],Products[#Headers],0))</f>
        <v>11.25</v>
      </c>
      <c r="O114" s="1">
        <f>Orders[[#This Row],[AmtUnitPrice]] *Orders[[#This Row],[Quantity]]</f>
        <v>11.25</v>
      </c>
    </row>
    <row r="115" spans="1:15" x14ac:dyDescent="0.25">
      <c r="A115" s="3" t="s">
        <v>273</v>
      </c>
      <c r="B115" s="5">
        <v>43556</v>
      </c>
      <c r="C115" s="3" t="s">
        <v>274</v>
      </c>
      <c r="D115" s="3" t="s">
        <v>110</v>
      </c>
      <c r="E115" s="4">
        <v>1</v>
      </c>
      <c r="F115" t="str">
        <f>_xlfn.XLOOKUP(Orders[[#This Row],[FK_CustomerID]],Customers[CustomerID],Customers[CustomerName],,0)</f>
        <v>Merrel Steptow</v>
      </c>
      <c r="G115" t="str">
        <f>_xlfn.XLOOKUP(Orders[[#This Row],[FK_CustomerID]],Customers[CustomerID],Customers[Email],,0)</f>
        <v>msteptow35@earthlink.net</v>
      </c>
      <c r="H115" t="str">
        <f>_xlfn.XLOOKUP(Orders[[#This Row],[FK_CustomerID]],Customers[CustomerID],Customers[Country],,0)</f>
        <v>Ireland</v>
      </c>
      <c r="I115" t="str" cm="1">
        <f t="array" ref="I115">INDEX(Products[],MATCH(Orders[[#This Row],[FK_ProductID]:[FK_ProductID]],Products[[ProductID]:[ProductID]],0),MATCH(Orders[[#Headers],[CoffeeType]],Products[#Headers],0))</f>
        <v>Lib</v>
      </c>
      <c r="J115" t="str" cm="1">
        <f t="array" ref="J115">_xlfn.SWITCH(Orders[[#This Row],[CoffeeType]], "Rob", "Robusta", "Exc", "Excelsa", "Ara", "Arabica", "Lib", "Liberica")</f>
        <v>Liberica</v>
      </c>
      <c r="K115" t="str" cm="1">
        <f t="array" ref="K115">INDEX(Products[],MATCH(Orders[[#This Row],[FK_ProductID]:[FK_ProductID]],Products[[ProductID]:[ProductID]],0),MATCH(Orders[[#Headers],[RoastType]],Products[#Headers],0))</f>
        <v>M</v>
      </c>
      <c r="L115" t="str" cm="1">
        <f t="array" ref="L115">_xlfn.SWITCH(Orders[[#This Row],[RoastType]], "L", "Light", "M", "Medium", "D", "Dark")</f>
        <v>Medium</v>
      </c>
      <c r="M115" s="2" cm="1">
        <f t="array" ref="M115">INDEX(Products[],MATCH(Orders[[#This Row],[FK_ProductID]:[FK_ProductID]],Products[[ProductID]:[ProductID]],0),MATCH(Orders[[#Headers],[SizeKg]],Products[#Headers],0))</f>
        <v>1</v>
      </c>
      <c r="N115" s="1" cm="1">
        <f t="array" ref="N115">INDEX(Products[],MATCH(Orders[[#This Row],[FK_ProductID]:[FK_ProductID]],Products[[ProductID]:[ProductID]],0),MATCH(Orders[[#Headers],[AmtUnitPrice]],Products[#Headers],0))</f>
        <v>14.55</v>
      </c>
      <c r="O115" s="1">
        <f>Orders[[#This Row],[AmtUnitPrice]] *Orders[[#This Row],[Quantity]]</f>
        <v>14.55</v>
      </c>
    </row>
    <row r="116" spans="1:15" x14ac:dyDescent="0.25">
      <c r="A116" s="3" t="s">
        <v>275</v>
      </c>
      <c r="B116" s="5">
        <v>44265</v>
      </c>
      <c r="C116" s="3" t="s">
        <v>276</v>
      </c>
      <c r="D116" s="3" t="s">
        <v>196</v>
      </c>
      <c r="E116" s="4">
        <v>4</v>
      </c>
      <c r="F116" t="str">
        <f>_xlfn.XLOOKUP(Orders[[#This Row],[FK_CustomerID]],Customers[CustomerID],Customers[CustomerName],,0)</f>
        <v>Carmina Hubbuck</v>
      </c>
      <c r="G116" t="str">
        <f>_xlfn.XLOOKUP(Orders[[#This Row],[FK_CustomerID]],Customers[CustomerID],Customers[Email],,0)</f>
        <v/>
      </c>
      <c r="H116" t="str">
        <f>_xlfn.XLOOKUP(Orders[[#This Row],[FK_CustomerID]],Customers[CustomerID],Customers[Country],,0)</f>
        <v>United States</v>
      </c>
      <c r="I116" t="str" cm="1">
        <f t="array" ref="I116">INDEX(Products[],MATCH(Orders[[#This Row],[FK_ProductID]:[FK_ProductID]],Products[[ProductID]:[ProductID]],0),MATCH(Orders[[#Headers],[CoffeeType]],Products[#Headers],0))</f>
        <v>Rob</v>
      </c>
      <c r="J116" t="str" cm="1">
        <f t="array" ref="J116">_xlfn.SWITCH(Orders[[#This Row],[CoffeeType]], "Rob", "Robusta", "Exc", "Excelsa", "Ara", "Arabica", "Lib", "Liberica")</f>
        <v>Robusta</v>
      </c>
      <c r="K116" t="str" cm="1">
        <f t="array" ref="K116">INDEX(Products[],MATCH(Orders[[#This Row],[FK_ProductID]:[FK_ProductID]],Products[[ProductID]:[ProductID]],0),MATCH(Orders[[#Headers],[RoastType]],Products[#Headers],0))</f>
        <v>L</v>
      </c>
      <c r="L116" t="str" cm="1">
        <f t="array" ref="L116">_xlfn.SWITCH(Orders[[#This Row],[RoastType]], "L", "Light", "M", "Medium", "D", "Dark")</f>
        <v>Light</v>
      </c>
      <c r="M116" s="2" cm="1">
        <f t="array" ref="M116">INDEX(Products[],MATCH(Orders[[#This Row],[FK_ProductID]:[FK_ProductID]],Products[[ProductID]:[ProductID]],0),MATCH(Orders[[#Headers],[SizeKg]],Products[#Headers],0))</f>
        <v>0.2</v>
      </c>
      <c r="N116" s="1" cm="1">
        <f t="array" ref="N116">INDEX(Products[],MATCH(Orders[[#This Row],[FK_ProductID]:[FK_ProductID]],Products[[ProductID]:[ProductID]],0),MATCH(Orders[[#Headers],[AmtUnitPrice]],Products[#Headers],0))</f>
        <v>3.585</v>
      </c>
      <c r="O116" s="1">
        <f>Orders[[#This Row],[AmtUnitPrice]] *Orders[[#This Row],[Quantity]]</f>
        <v>14.34</v>
      </c>
    </row>
    <row r="117" spans="1:15" x14ac:dyDescent="0.25">
      <c r="A117" s="3" t="s">
        <v>277</v>
      </c>
      <c r="B117" s="5">
        <v>43693</v>
      </c>
      <c r="C117" s="3" t="s">
        <v>278</v>
      </c>
      <c r="D117" s="3" t="s">
        <v>146</v>
      </c>
      <c r="E117" s="4">
        <v>1</v>
      </c>
      <c r="F117" t="str">
        <f>_xlfn.XLOOKUP(Orders[[#This Row],[FK_CustomerID]],Customers[CustomerID],Customers[CustomerName],,0)</f>
        <v>Ingeberg Mulliner</v>
      </c>
      <c r="G117" t="str">
        <f>_xlfn.XLOOKUP(Orders[[#This Row],[FK_CustomerID]],Customers[CustomerID],Customers[Email],,0)</f>
        <v>imulliner37@pinterest.com</v>
      </c>
      <c r="H117" t="str">
        <f>_xlfn.XLOOKUP(Orders[[#This Row],[FK_CustomerID]],Customers[CustomerID],Customers[Country],,0)</f>
        <v>United Kingdom</v>
      </c>
      <c r="I117" t="str" cm="1">
        <f t="array" ref="I117">INDEX(Products[],MATCH(Orders[[#This Row],[FK_ProductID]:[FK_ProductID]],Products[[ProductID]:[ProductID]],0),MATCH(Orders[[#Headers],[CoffeeType]],Products[#Headers],0))</f>
        <v>Lib</v>
      </c>
      <c r="J117" t="str" cm="1">
        <f t="array" ref="J117">_xlfn.SWITCH(Orders[[#This Row],[CoffeeType]], "Rob", "Robusta", "Exc", "Excelsa", "Ara", "Arabica", "Lib", "Liberica")</f>
        <v>Liberica</v>
      </c>
      <c r="K117" t="str" cm="1">
        <f t="array" ref="K117">INDEX(Products[],MATCH(Orders[[#This Row],[FK_ProductID]:[FK_ProductID]],Products[[ProductID]:[ProductID]],0),MATCH(Orders[[#Headers],[RoastType]],Products[#Headers],0))</f>
        <v>L</v>
      </c>
      <c r="L117" t="str" cm="1">
        <f t="array" ref="L117">_xlfn.SWITCH(Orders[[#This Row],[RoastType]], "L", "Light", "M", "Medium", "D", "Dark")</f>
        <v>Light</v>
      </c>
      <c r="M117" s="2" cm="1">
        <f t="array" ref="M117">INDEX(Products[],MATCH(Orders[[#This Row],[FK_ProductID]:[FK_ProductID]],Products[[ProductID]:[ProductID]],0),MATCH(Orders[[#Headers],[SizeKg]],Products[#Headers],0))</f>
        <v>1</v>
      </c>
      <c r="N117" s="1" cm="1">
        <f t="array" ref="N117">INDEX(Products[],MATCH(Orders[[#This Row],[FK_ProductID]:[FK_ProductID]],Products[[ProductID]:[ProductID]],0),MATCH(Orders[[#Headers],[AmtUnitPrice]],Products[#Headers],0))</f>
        <v>15.85</v>
      </c>
      <c r="O117" s="1">
        <f>Orders[[#This Row],[AmtUnitPrice]] *Orders[[#This Row],[Quantity]]</f>
        <v>15.85</v>
      </c>
    </row>
    <row r="118" spans="1:15" x14ac:dyDescent="0.25">
      <c r="A118" s="3" t="s">
        <v>279</v>
      </c>
      <c r="B118" s="5">
        <v>44054</v>
      </c>
      <c r="C118" s="3" t="s">
        <v>280</v>
      </c>
      <c r="D118" s="3" t="s">
        <v>33</v>
      </c>
      <c r="E118" s="4">
        <v>4</v>
      </c>
      <c r="F118" t="str">
        <f>_xlfn.XLOOKUP(Orders[[#This Row],[FK_CustomerID]],Customers[CustomerID],Customers[CustomerName],,0)</f>
        <v>Geneva Standley</v>
      </c>
      <c r="G118" t="str">
        <f>_xlfn.XLOOKUP(Orders[[#This Row],[FK_CustomerID]],Customers[CustomerID],Customers[Email],,0)</f>
        <v>gstandley38@dion.ne.jp</v>
      </c>
      <c r="H118" t="str">
        <f>_xlfn.XLOOKUP(Orders[[#This Row],[FK_CustomerID]],Customers[CustomerID],Customers[Country],,0)</f>
        <v>Ireland</v>
      </c>
      <c r="I118" t="str" cm="1">
        <f t="array" ref="I118">INDEX(Products[],MATCH(Orders[[#This Row],[FK_ProductID]:[FK_ProductID]],Products[[ProductID]:[ProductID]],0),MATCH(Orders[[#Headers],[CoffeeType]],Products[#Headers],0))</f>
        <v>Lib</v>
      </c>
      <c r="J118" t="str" cm="1">
        <f t="array" ref="J118">_xlfn.SWITCH(Orders[[#This Row],[CoffeeType]], "Rob", "Robusta", "Exc", "Excelsa", "Ara", "Arabica", "Lib", "Liberica")</f>
        <v>Liberica</v>
      </c>
      <c r="K118" t="str" cm="1">
        <f t="array" ref="K118">INDEX(Products[],MATCH(Orders[[#This Row],[FK_ProductID]:[FK_ProductID]],Products[[ProductID]:[ProductID]],0),MATCH(Orders[[#Headers],[RoastType]],Products[#Headers],0))</f>
        <v>L</v>
      </c>
      <c r="L118" t="str" cm="1">
        <f t="array" ref="L118">_xlfn.SWITCH(Orders[[#This Row],[RoastType]], "L", "Light", "M", "Medium", "D", "Dark")</f>
        <v>Light</v>
      </c>
      <c r="M118" s="2" cm="1">
        <f t="array" ref="M118">INDEX(Products[],MATCH(Orders[[#This Row],[FK_ProductID]:[FK_ProductID]],Products[[ProductID]:[ProductID]],0),MATCH(Orders[[#Headers],[SizeKg]],Products[#Headers],0))</f>
        <v>0.2</v>
      </c>
      <c r="N118" s="1" cm="1">
        <f t="array" ref="N118">INDEX(Products[],MATCH(Orders[[#This Row],[FK_ProductID]:[FK_ProductID]],Products[[ProductID]:[ProductID]],0),MATCH(Orders[[#Headers],[AmtUnitPrice]],Products[#Headers],0))</f>
        <v>4.7549999999999999</v>
      </c>
      <c r="O118" s="1">
        <f>Orders[[#This Row],[AmtUnitPrice]] *Orders[[#This Row],[Quantity]]</f>
        <v>19.02</v>
      </c>
    </row>
    <row r="119" spans="1:15" x14ac:dyDescent="0.25">
      <c r="A119" s="3" t="s">
        <v>281</v>
      </c>
      <c r="B119" s="5">
        <v>44656</v>
      </c>
      <c r="C119" s="3" t="s">
        <v>282</v>
      </c>
      <c r="D119" s="3" t="s">
        <v>97</v>
      </c>
      <c r="E119" s="4">
        <v>4</v>
      </c>
      <c r="F119" t="str">
        <f>_xlfn.XLOOKUP(Orders[[#This Row],[FK_CustomerID]],Customers[CustomerID],Customers[CustomerName],,0)</f>
        <v>Brook Drage</v>
      </c>
      <c r="G119" t="str">
        <f>_xlfn.XLOOKUP(Orders[[#This Row],[FK_CustomerID]],Customers[CustomerID],Customers[Email],,0)</f>
        <v>bdrage39@youku.com</v>
      </c>
      <c r="H119" t="str">
        <f>_xlfn.XLOOKUP(Orders[[#This Row],[FK_CustomerID]],Customers[CustomerID],Customers[Country],,0)</f>
        <v>United States</v>
      </c>
      <c r="I119" t="str" cm="1">
        <f t="array" ref="I119">INDEX(Products[],MATCH(Orders[[#This Row],[FK_ProductID]:[FK_ProductID]],Products[[ProductID]:[ProductID]],0),MATCH(Orders[[#Headers],[CoffeeType]],Products[#Headers],0))</f>
        <v>Lib</v>
      </c>
      <c r="J119" t="str" cm="1">
        <f t="array" ref="J119">_xlfn.SWITCH(Orders[[#This Row],[CoffeeType]], "Rob", "Robusta", "Exc", "Excelsa", "Ara", "Arabica", "Lib", "Liberica")</f>
        <v>Liberica</v>
      </c>
      <c r="K119" t="str" cm="1">
        <f t="array" ref="K119">INDEX(Products[],MATCH(Orders[[#This Row],[FK_ProductID]:[FK_ProductID]],Products[[ProductID]:[ProductID]],0),MATCH(Orders[[#Headers],[RoastType]],Products[#Headers],0))</f>
        <v>L</v>
      </c>
      <c r="L119" t="str" cm="1">
        <f t="array" ref="L119">_xlfn.SWITCH(Orders[[#This Row],[RoastType]], "L", "Light", "M", "Medium", "D", "Dark")</f>
        <v>Light</v>
      </c>
      <c r="M119" s="2" cm="1">
        <f t="array" ref="M119">INDEX(Products[],MATCH(Orders[[#This Row],[FK_ProductID]:[FK_ProductID]],Products[[ProductID]:[ProductID]],0),MATCH(Orders[[#Headers],[SizeKg]],Products[#Headers],0))</f>
        <v>0.5</v>
      </c>
      <c r="N119" s="1" cm="1">
        <f t="array" ref="N119">INDEX(Products[],MATCH(Orders[[#This Row],[FK_ProductID]:[FK_ProductID]],Products[[ProductID]:[ProductID]],0),MATCH(Orders[[#Headers],[AmtUnitPrice]],Products[#Headers],0))</f>
        <v>9.51</v>
      </c>
      <c r="O119" s="1">
        <f>Orders[[#This Row],[AmtUnitPrice]] *Orders[[#This Row],[Quantity]]</f>
        <v>38.04</v>
      </c>
    </row>
    <row r="120" spans="1:15" x14ac:dyDescent="0.25">
      <c r="A120" s="3" t="s">
        <v>283</v>
      </c>
      <c r="B120" s="5">
        <v>43760</v>
      </c>
      <c r="C120" s="3" t="s">
        <v>284</v>
      </c>
      <c r="D120" s="3" t="s">
        <v>30</v>
      </c>
      <c r="E120" s="4">
        <v>3</v>
      </c>
      <c r="F120" t="str">
        <f>_xlfn.XLOOKUP(Orders[[#This Row],[FK_CustomerID]],Customers[CustomerID],Customers[CustomerName],,0)</f>
        <v>Muffin Yallop</v>
      </c>
      <c r="G120" t="str">
        <f>_xlfn.XLOOKUP(Orders[[#This Row],[FK_CustomerID]],Customers[CustomerID],Customers[Email],,0)</f>
        <v>myallop3a@fema.gov</v>
      </c>
      <c r="H120" t="str">
        <f>_xlfn.XLOOKUP(Orders[[#This Row],[FK_CustomerID]],Customers[CustomerID],Customers[Country],,0)</f>
        <v>United States</v>
      </c>
      <c r="I120" t="str" cm="1">
        <f t="array" ref="I120">INDEX(Products[],MATCH(Orders[[#This Row],[FK_ProductID]:[FK_ProductID]],Products[[ProductID]:[ProductID]],0),MATCH(Orders[[#Headers],[CoffeeType]],Products[#Headers],0))</f>
        <v>Exc</v>
      </c>
      <c r="J120" t="str" cm="1">
        <f t="array" ref="J120">_xlfn.SWITCH(Orders[[#This Row],[CoffeeType]], "Rob", "Robusta", "Exc", "Excelsa", "Ara", "Arabica", "Lib", "Liberica")</f>
        <v>Excelsa</v>
      </c>
      <c r="K120" t="str" cm="1">
        <f t="array" ref="K120">INDEX(Products[],MATCH(Orders[[#This Row],[FK_ProductID]:[FK_ProductID]],Products[[ProductID]:[ProductID]],0),MATCH(Orders[[#Headers],[RoastType]],Products[#Headers],0))</f>
        <v>D</v>
      </c>
      <c r="L120" t="str" cm="1">
        <f t="array" ref="L120">_xlfn.SWITCH(Orders[[#This Row],[RoastType]], "L", "Light", "M", "Medium", "D", "Dark")</f>
        <v>Dark</v>
      </c>
      <c r="M120" s="2" cm="1">
        <f t="array" ref="M120">INDEX(Products[],MATCH(Orders[[#This Row],[FK_ProductID]:[FK_ProductID]],Products[[ProductID]:[ProductID]],0),MATCH(Orders[[#Headers],[SizeKg]],Products[#Headers],0))</f>
        <v>0.5</v>
      </c>
      <c r="N120" s="1" cm="1">
        <f t="array" ref="N120">INDEX(Products[],MATCH(Orders[[#This Row],[FK_ProductID]:[FK_ProductID]],Products[[ProductID]:[ProductID]],0),MATCH(Orders[[#Headers],[AmtUnitPrice]],Products[#Headers],0))</f>
        <v>7.29</v>
      </c>
      <c r="O120" s="1">
        <f>Orders[[#This Row],[AmtUnitPrice]] *Orders[[#This Row],[Quantity]]</f>
        <v>21.87</v>
      </c>
    </row>
    <row r="121" spans="1:15" x14ac:dyDescent="0.25">
      <c r="A121" s="3" t="s">
        <v>285</v>
      </c>
      <c r="B121" s="5">
        <v>44471</v>
      </c>
      <c r="C121" s="3" t="s">
        <v>286</v>
      </c>
      <c r="D121" s="3" t="s">
        <v>78</v>
      </c>
      <c r="E121" s="4">
        <v>1</v>
      </c>
      <c r="F121" t="str">
        <f>_xlfn.XLOOKUP(Orders[[#This Row],[FK_CustomerID]],Customers[CustomerID],Customers[CustomerName],,0)</f>
        <v>Cordi Switsur</v>
      </c>
      <c r="G121" t="str">
        <f>_xlfn.XLOOKUP(Orders[[#This Row],[FK_CustomerID]],Customers[CustomerID],Customers[Email],,0)</f>
        <v>cswitsur3b@chronoengine.com</v>
      </c>
      <c r="H121" t="str">
        <f>_xlfn.XLOOKUP(Orders[[#This Row],[FK_CustomerID]],Customers[CustomerID],Customers[Country],,0)</f>
        <v>United States</v>
      </c>
      <c r="I121" t="str" cm="1">
        <f t="array" ref="I121">INDEX(Products[],MATCH(Orders[[#This Row],[FK_ProductID]:[FK_ProductID]],Products[[ProductID]:[ProductID]],0),MATCH(Orders[[#Headers],[CoffeeType]],Products[#Headers],0))</f>
        <v>Exc</v>
      </c>
      <c r="J121" t="str" cm="1">
        <f t="array" ref="J121">_xlfn.SWITCH(Orders[[#This Row],[CoffeeType]], "Rob", "Robusta", "Exc", "Excelsa", "Ara", "Arabica", "Lib", "Liberica")</f>
        <v>Excelsa</v>
      </c>
      <c r="K121" t="str" cm="1">
        <f t="array" ref="K121">INDEX(Products[],MATCH(Orders[[#This Row],[FK_ProductID]:[FK_ProductID]],Products[[ProductID]:[ProductID]],0),MATCH(Orders[[#Headers],[RoastType]],Products[#Headers],0))</f>
        <v>M</v>
      </c>
      <c r="L121" t="str" cm="1">
        <f t="array" ref="L121">_xlfn.SWITCH(Orders[[#This Row],[RoastType]], "L", "Light", "M", "Medium", "D", "Dark")</f>
        <v>Medium</v>
      </c>
      <c r="M121" s="2" cm="1">
        <f t="array" ref="M121">INDEX(Products[],MATCH(Orders[[#This Row],[FK_ProductID]:[FK_ProductID]],Products[[ProductID]:[ProductID]],0),MATCH(Orders[[#Headers],[SizeKg]],Products[#Headers],0))</f>
        <v>0.2</v>
      </c>
      <c r="N121" s="1" cm="1">
        <f t="array" ref="N121">INDEX(Products[],MATCH(Orders[[#This Row],[FK_ProductID]:[FK_ProductID]],Products[[ProductID]:[ProductID]],0),MATCH(Orders[[#Headers],[AmtUnitPrice]],Products[#Headers],0))</f>
        <v>4.125</v>
      </c>
      <c r="O121" s="1">
        <f>Orders[[#This Row],[AmtUnitPrice]] *Orders[[#This Row],[Quantity]]</f>
        <v>4.125</v>
      </c>
    </row>
    <row r="122" spans="1:15" x14ac:dyDescent="0.25">
      <c r="A122" s="3" t="s">
        <v>285</v>
      </c>
      <c r="B122" s="5">
        <v>44471</v>
      </c>
      <c r="C122" s="3" t="s">
        <v>286</v>
      </c>
      <c r="D122" s="3" t="s">
        <v>129</v>
      </c>
      <c r="E122" s="4">
        <v>1</v>
      </c>
      <c r="F122" t="str">
        <f>_xlfn.XLOOKUP(Orders[[#This Row],[FK_CustomerID]],Customers[CustomerID],Customers[CustomerName],,0)</f>
        <v>Cordi Switsur</v>
      </c>
      <c r="G122" t="str">
        <f>_xlfn.XLOOKUP(Orders[[#This Row],[FK_CustomerID]],Customers[CustomerID],Customers[Email],,0)</f>
        <v>cswitsur3b@chronoengine.com</v>
      </c>
      <c r="H122" t="str">
        <f>_xlfn.XLOOKUP(Orders[[#This Row],[FK_CustomerID]],Customers[CustomerID],Customers[Country],,0)</f>
        <v>United States</v>
      </c>
      <c r="I122" t="str" cm="1">
        <f t="array" ref="I122">INDEX(Products[],MATCH(Orders[[#This Row],[FK_ProductID]:[FK_ProductID]],Products[[ProductID]:[ProductID]],0),MATCH(Orders[[#Headers],[CoffeeType]],Products[#Headers],0))</f>
        <v>Ara</v>
      </c>
      <c r="J122" t="str" cm="1">
        <f t="array" ref="J122">_xlfn.SWITCH(Orders[[#This Row],[CoffeeType]], "Rob", "Robusta", "Exc", "Excelsa", "Ara", "Arabica", "Lib", "Liberica")</f>
        <v>Arabica</v>
      </c>
      <c r="K122" t="str" cm="1">
        <f t="array" ref="K122">INDEX(Products[],MATCH(Orders[[#This Row],[FK_ProductID]:[FK_ProductID]],Products[[ProductID]:[ProductID]],0),MATCH(Orders[[#Headers],[RoastType]],Products[#Headers],0))</f>
        <v>L</v>
      </c>
      <c r="L122" t="str" cm="1">
        <f t="array" ref="L122">_xlfn.SWITCH(Orders[[#This Row],[RoastType]], "L", "Light", "M", "Medium", "D", "Dark")</f>
        <v>Light</v>
      </c>
      <c r="M122" s="2" cm="1">
        <f t="array" ref="M122">INDEX(Products[],MATCH(Orders[[#This Row],[FK_ProductID]:[FK_ProductID]],Products[[ProductID]:[ProductID]],0),MATCH(Orders[[#Headers],[SizeKg]],Products[#Headers],0))</f>
        <v>0.2</v>
      </c>
      <c r="N122" s="1" cm="1">
        <f t="array" ref="N122">INDEX(Products[],MATCH(Orders[[#This Row],[FK_ProductID]:[FK_ProductID]],Products[[ProductID]:[ProductID]],0),MATCH(Orders[[#Headers],[AmtUnitPrice]],Products[#Headers],0))</f>
        <v>3.8849999999999998</v>
      </c>
      <c r="O122" s="1">
        <f>Orders[[#This Row],[AmtUnitPrice]] *Orders[[#This Row],[Quantity]]</f>
        <v>3.8849999999999998</v>
      </c>
    </row>
    <row r="123" spans="1:15" x14ac:dyDescent="0.25">
      <c r="A123" s="3" t="s">
        <v>285</v>
      </c>
      <c r="B123" s="5">
        <v>44471</v>
      </c>
      <c r="C123" s="3" t="s">
        <v>286</v>
      </c>
      <c r="D123" s="3" t="s">
        <v>23</v>
      </c>
      <c r="E123" s="4">
        <v>5</v>
      </c>
      <c r="F123" t="str">
        <f>_xlfn.XLOOKUP(Orders[[#This Row],[FK_CustomerID]],Customers[CustomerID],Customers[CustomerName],,0)</f>
        <v>Cordi Switsur</v>
      </c>
      <c r="G123" t="str">
        <f>_xlfn.XLOOKUP(Orders[[#This Row],[FK_CustomerID]],Customers[CustomerID],Customers[Email],,0)</f>
        <v>cswitsur3b@chronoengine.com</v>
      </c>
      <c r="H123" t="str">
        <f>_xlfn.XLOOKUP(Orders[[#This Row],[FK_CustomerID]],Customers[CustomerID],Customers[Country],,0)</f>
        <v>United States</v>
      </c>
      <c r="I123" t="str" cm="1">
        <f t="array" ref="I123">INDEX(Products[],MATCH(Orders[[#This Row],[FK_ProductID]:[FK_ProductID]],Products[[ProductID]:[ProductID]],0),MATCH(Orders[[#Headers],[CoffeeType]],Products[#Headers],0))</f>
        <v>Exc</v>
      </c>
      <c r="J123" t="str" cm="1">
        <f t="array" ref="J123">_xlfn.SWITCH(Orders[[#This Row],[CoffeeType]], "Rob", "Robusta", "Exc", "Excelsa", "Ara", "Arabica", "Lib", "Liberica")</f>
        <v>Excelsa</v>
      </c>
      <c r="K123" t="str" cm="1">
        <f t="array" ref="K123">INDEX(Products[],MATCH(Orders[[#This Row],[FK_ProductID]:[FK_ProductID]],Products[[ProductID]:[ProductID]],0),MATCH(Orders[[#Headers],[RoastType]],Products[#Headers],0))</f>
        <v>M</v>
      </c>
      <c r="L123" t="str" cm="1">
        <f t="array" ref="L123">_xlfn.SWITCH(Orders[[#This Row],[RoastType]], "L", "Light", "M", "Medium", "D", "Dark")</f>
        <v>Medium</v>
      </c>
      <c r="M123" s="2" cm="1">
        <f t="array" ref="M123">INDEX(Products[],MATCH(Orders[[#This Row],[FK_ProductID]:[FK_ProductID]],Products[[ProductID]:[ProductID]],0),MATCH(Orders[[#Headers],[SizeKg]],Products[#Headers],0))</f>
        <v>1</v>
      </c>
      <c r="N123" s="1" cm="1">
        <f t="array" ref="N123">INDEX(Products[],MATCH(Orders[[#This Row],[FK_ProductID]:[FK_ProductID]],Products[[ProductID]:[ProductID]],0),MATCH(Orders[[#Headers],[AmtUnitPrice]],Products[#Headers],0))</f>
        <v>13.75</v>
      </c>
      <c r="O123" s="1">
        <f>Orders[[#This Row],[AmtUnitPrice]] *Orders[[#This Row],[Quantity]]</f>
        <v>68.75</v>
      </c>
    </row>
    <row r="124" spans="1:15" x14ac:dyDescent="0.25">
      <c r="A124" s="3" t="s">
        <v>287</v>
      </c>
      <c r="B124" s="5">
        <v>44268</v>
      </c>
      <c r="C124" s="3" t="s">
        <v>288</v>
      </c>
      <c r="D124" s="3" t="s">
        <v>86</v>
      </c>
      <c r="E124" s="4">
        <v>4</v>
      </c>
      <c r="F124" t="str">
        <f>_xlfn.XLOOKUP(Orders[[#This Row],[FK_CustomerID]],Customers[CustomerID],Customers[CustomerName],,0)</f>
        <v>Mahala Ludwell</v>
      </c>
      <c r="G124" t="str">
        <f>_xlfn.XLOOKUP(Orders[[#This Row],[FK_CustomerID]],Customers[CustomerID],Customers[Email],,0)</f>
        <v>mludwell3e@blogger.com</v>
      </c>
      <c r="H124" t="str">
        <f>_xlfn.XLOOKUP(Orders[[#This Row],[FK_CustomerID]],Customers[CustomerID],Customers[Country],,0)</f>
        <v>United States</v>
      </c>
      <c r="I124" t="str" cm="1">
        <f t="array" ref="I124">INDEX(Products[],MATCH(Orders[[#This Row],[FK_ProductID]:[FK_ProductID]],Products[[ProductID]:[ProductID]],0),MATCH(Orders[[#Headers],[CoffeeType]],Products[#Headers],0))</f>
        <v>Ara</v>
      </c>
      <c r="J124" t="str" cm="1">
        <f t="array" ref="J124">_xlfn.SWITCH(Orders[[#This Row],[CoffeeType]], "Rob", "Robusta", "Exc", "Excelsa", "Ara", "Arabica", "Lib", "Liberica")</f>
        <v>Arabica</v>
      </c>
      <c r="K124" t="str" cm="1">
        <f t="array" ref="K124">INDEX(Products[],MATCH(Orders[[#This Row],[FK_ProductID]:[FK_ProductID]],Products[[ProductID]:[ProductID]],0),MATCH(Orders[[#Headers],[RoastType]],Products[#Headers],0))</f>
        <v>D</v>
      </c>
      <c r="L124" t="str" cm="1">
        <f t="array" ref="L124">_xlfn.SWITCH(Orders[[#This Row],[RoastType]], "L", "Light", "M", "Medium", "D", "Dark")</f>
        <v>Dark</v>
      </c>
      <c r="M124" s="2" cm="1">
        <f t="array" ref="M124">INDEX(Products[],MATCH(Orders[[#This Row],[FK_ProductID]:[FK_ProductID]],Products[[ProductID]:[ProductID]],0),MATCH(Orders[[#Headers],[SizeKg]],Products[#Headers],0))</f>
        <v>0.5</v>
      </c>
      <c r="N124" s="1" cm="1">
        <f t="array" ref="N124">INDEX(Products[],MATCH(Orders[[#This Row],[FK_ProductID]:[FK_ProductID]],Products[[ProductID]:[ProductID]],0),MATCH(Orders[[#Headers],[AmtUnitPrice]],Products[#Headers],0))</f>
        <v>5.97</v>
      </c>
      <c r="O124" s="1">
        <f>Orders[[#This Row],[AmtUnitPrice]] *Orders[[#This Row],[Quantity]]</f>
        <v>23.88</v>
      </c>
    </row>
    <row r="125" spans="1:15" x14ac:dyDescent="0.25">
      <c r="A125" s="3" t="s">
        <v>289</v>
      </c>
      <c r="B125" s="5">
        <v>44724</v>
      </c>
      <c r="C125" s="3" t="s">
        <v>290</v>
      </c>
      <c r="D125" s="3" t="s">
        <v>118</v>
      </c>
      <c r="E125" s="4">
        <v>4</v>
      </c>
      <c r="F125" t="str">
        <f>_xlfn.XLOOKUP(Orders[[#This Row],[FK_CustomerID]],Customers[CustomerID],Customers[CustomerName],,0)</f>
        <v>Doll Beauchamp</v>
      </c>
      <c r="G125" t="str">
        <f>_xlfn.XLOOKUP(Orders[[#This Row],[FK_CustomerID]],Customers[CustomerID],Customers[Email],,0)</f>
        <v>dbeauchamp3f@usda.gov</v>
      </c>
      <c r="H125" t="str">
        <f>_xlfn.XLOOKUP(Orders[[#This Row],[FK_CustomerID]],Customers[CustomerID],Customers[Country],,0)</f>
        <v>United States</v>
      </c>
      <c r="I125" t="str" cm="1">
        <f t="array" ref="I125">INDEX(Products[],MATCH(Orders[[#This Row],[FK_ProductID]:[FK_ProductID]],Products[[ProductID]:[ProductID]],0),MATCH(Orders[[#Headers],[CoffeeType]],Products[#Headers],0))</f>
        <v>Lib</v>
      </c>
      <c r="J125" t="str" cm="1">
        <f t="array" ref="J125">_xlfn.SWITCH(Orders[[#This Row],[CoffeeType]], "Rob", "Robusta", "Exc", "Excelsa", "Ara", "Arabica", "Lib", "Liberica")</f>
        <v>Liberica</v>
      </c>
      <c r="K125" t="str" cm="1">
        <f t="array" ref="K125">INDEX(Products[],MATCH(Orders[[#This Row],[FK_ProductID]:[FK_ProductID]],Products[[ProductID]:[ProductID]],0),MATCH(Orders[[#Headers],[RoastType]],Products[#Headers],0))</f>
        <v>L</v>
      </c>
      <c r="L125" t="str" cm="1">
        <f t="array" ref="L125">_xlfn.SWITCH(Orders[[#This Row],[RoastType]], "L", "Light", "M", "Medium", "D", "Dark")</f>
        <v>Light</v>
      </c>
      <c r="M125" s="2" cm="1">
        <f t="array" ref="M125">INDEX(Products[],MATCH(Orders[[#This Row],[FK_ProductID]:[FK_ProductID]],Products[[ProductID]:[ProductID]],0),MATCH(Orders[[#Headers],[SizeKg]],Products[#Headers],0))</f>
        <v>2.5</v>
      </c>
      <c r="N125" s="1" cm="1">
        <f t="array" ref="N125">INDEX(Products[],MATCH(Orders[[#This Row],[FK_ProductID]:[FK_ProductID]],Products[[ProductID]:[ProductID]],0),MATCH(Orders[[#Headers],[AmtUnitPrice]],Products[#Headers],0))</f>
        <v>36.454999999999998</v>
      </c>
      <c r="O125" s="1">
        <f>Orders[[#This Row],[AmtUnitPrice]] *Orders[[#This Row],[Quantity]]</f>
        <v>145.82</v>
      </c>
    </row>
    <row r="126" spans="1:15" x14ac:dyDescent="0.25">
      <c r="A126" s="3" t="s">
        <v>291</v>
      </c>
      <c r="B126" s="5">
        <v>43582</v>
      </c>
      <c r="C126" s="3" t="s">
        <v>292</v>
      </c>
      <c r="D126" s="3" t="s">
        <v>91</v>
      </c>
      <c r="E126" s="4">
        <v>5</v>
      </c>
      <c r="F126" t="str">
        <f>_xlfn.XLOOKUP(Orders[[#This Row],[FK_CustomerID]],Customers[CustomerID],Customers[CustomerName],,0)</f>
        <v>Stanford Rodliff</v>
      </c>
      <c r="G126" t="str">
        <f>_xlfn.XLOOKUP(Orders[[#This Row],[FK_CustomerID]],Customers[CustomerID],Customers[Email],,0)</f>
        <v>srodliff3g@ted.com</v>
      </c>
      <c r="H126" t="str">
        <f>_xlfn.XLOOKUP(Orders[[#This Row],[FK_CustomerID]],Customers[CustomerID],Customers[Country],,0)</f>
        <v>United States</v>
      </c>
      <c r="I126" t="str" cm="1">
        <f t="array" ref="I126">INDEX(Products[],MATCH(Orders[[#This Row],[FK_ProductID]:[FK_ProductID]],Products[[ProductID]:[ProductID]],0),MATCH(Orders[[#Headers],[CoffeeType]],Products[#Headers],0))</f>
        <v>Lib</v>
      </c>
      <c r="J126" t="str" cm="1">
        <f t="array" ref="J126">_xlfn.SWITCH(Orders[[#This Row],[CoffeeType]], "Rob", "Robusta", "Exc", "Excelsa", "Ara", "Arabica", "Lib", "Liberica")</f>
        <v>Liberica</v>
      </c>
      <c r="K126" t="str" cm="1">
        <f t="array" ref="K126">INDEX(Products[],MATCH(Orders[[#This Row],[FK_ProductID]:[FK_ProductID]],Products[[ProductID]:[ProductID]],0),MATCH(Orders[[#Headers],[RoastType]],Products[#Headers],0))</f>
        <v>M</v>
      </c>
      <c r="L126" t="str" cm="1">
        <f t="array" ref="L126">_xlfn.SWITCH(Orders[[#This Row],[RoastType]], "L", "Light", "M", "Medium", "D", "Dark")</f>
        <v>Medium</v>
      </c>
      <c r="M126" s="2" cm="1">
        <f t="array" ref="M126">INDEX(Products[],MATCH(Orders[[#This Row],[FK_ProductID]:[FK_ProductID]],Products[[ProductID]:[ProductID]],0),MATCH(Orders[[#Headers],[SizeKg]],Products[#Headers],0))</f>
        <v>0.2</v>
      </c>
      <c r="N126" s="1" cm="1">
        <f t="array" ref="N126">INDEX(Products[],MATCH(Orders[[#This Row],[FK_ProductID]:[FK_ProductID]],Products[[ProductID]:[ProductID]],0),MATCH(Orders[[#Headers],[AmtUnitPrice]],Products[#Headers],0))</f>
        <v>4.3650000000000002</v>
      </c>
      <c r="O126" s="1">
        <f>Orders[[#This Row],[AmtUnitPrice]] *Orders[[#This Row],[Quantity]]</f>
        <v>21.825000000000003</v>
      </c>
    </row>
    <row r="127" spans="1:15" x14ac:dyDescent="0.25">
      <c r="A127" s="3" t="s">
        <v>293</v>
      </c>
      <c r="B127" s="5">
        <v>43608</v>
      </c>
      <c r="C127" s="3" t="s">
        <v>294</v>
      </c>
      <c r="D127" s="3" t="s">
        <v>92</v>
      </c>
      <c r="E127" s="4">
        <v>3</v>
      </c>
      <c r="F127" t="str">
        <f>_xlfn.XLOOKUP(Orders[[#This Row],[FK_CustomerID]],Customers[CustomerID],Customers[CustomerName],,0)</f>
        <v>Stevana Woodham</v>
      </c>
      <c r="G127" t="str">
        <f>_xlfn.XLOOKUP(Orders[[#This Row],[FK_CustomerID]],Customers[CustomerID],Customers[Email],,0)</f>
        <v>swoodham3h@businesswire.com</v>
      </c>
      <c r="H127" t="str">
        <f>_xlfn.XLOOKUP(Orders[[#This Row],[FK_CustomerID]],Customers[CustomerID],Customers[Country],,0)</f>
        <v>Ireland</v>
      </c>
      <c r="I127" t="str" cm="1">
        <f t="array" ref="I127">INDEX(Products[],MATCH(Orders[[#This Row],[FK_ProductID]:[FK_ProductID]],Products[[ProductID]:[ProductID]],0),MATCH(Orders[[#Headers],[CoffeeType]],Products[#Headers],0))</f>
        <v>Lib</v>
      </c>
      <c r="J127" t="str" cm="1">
        <f t="array" ref="J127">_xlfn.SWITCH(Orders[[#This Row],[CoffeeType]], "Rob", "Robusta", "Exc", "Excelsa", "Ara", "Arabica", "Lib", "Liberica")</f>
        <v>Liberica</v>
      </c>
      <c r="K127" t="str" cm="1">
        <f t="array" ref="K127">INDEX(Products[],MATCH(Orders[[#This Row],[FK_ProductID]:[FK_ProductID]],Products[[ProductID]:[ProductID]],0),MATCH(Orders[[#Headers],[RoastType]],Products[#Headers],0))</f>
        <v>M</v>
      </c>
      <c r="L127" t="str" cm="1">
        <f t="array" ref="L127">_xlfn.SWITCH(Orders[[#This Row],[RoastType]], "L", "Light", "M", "Medium", "D", "Dark")</f>
        <v>Medium</v>
      </c>
      <c r="M127" s="2" cm="1">
        <f t="array" ref="M127">INDEX(Products[],MATCH(Orders[[#This Row],[FK_ProductID]:[FK_ProductID]],Products[[ProductID]:[ProductID]],0),MATCH(Orders[[#Headers],[SizeKg]],Products[#Headers],0))</f>
        <v>0.5</v>
      </c>
      <c r="N127" s="1" cm="1">
        <f t="array" ref="N127">INDEX(Products[],MATCH(Orders[[#This Row],[FK_ProductID]:[FK_ProductID]],Products[[ProductID]:[ProductID]],0),MATCH(Orders[[#Headers],[AmtUnitPrice]],Products[#Headers],0))</f>
        <v>8.73</v>
      </c>
      <c r="O127" s="1">
        <f>Orders[[#This Row],[AmtUnitPrice]] *Orders[[#This Row],[Quantity]]</f>
        <v>26.19</v>
      </c>
    </row>
    <row r="128" spans="1:15" x14ac:dyDescent="0.25">
      <c r="A128" s="3" t="s">
        <v>295</v>
      </c>
      <c r="B128" s="5">
        <v>44026</v>
      </c>
      <c r="C128" s="3" t="s">
        <v>296</v>
      </c>
      <c r="D128" s="3" t="s">
        <v>75</v>
      </c>
      <c r="E128" s="4">
        <v>1</v>
      </c>
      <c r="F128" t="str">
        <f>_xlfn.XLOOKUP(Orders[[#This Row],[FK_CustomerID]],Customers[CustomerID],Customers[CustomerName],,0)</f>
        <v>Hewet Synnot</v>
      </c>
      <c r="G128" t="str">
        <f>_xlfn.XLOOKUP(Orders[[#This Row],[FK_CustomerID]],Customers[CustomerID],Customers[Email],,0)</f>
        <v>hsynnot3i@about.com</v>
      </c>
      <c r="H128" t="str">
        <f>_xlfn.XLOOKUP(Orders[[#This Row],[FK_CustomerID]],Customers[CustomerID],Customers[Country],,0)</f>
        <v>United States</v>
      </c>
      <c r="I128" t="str" cm="1">
        <f t="array" ref="I128">INDEX(Products[],MATCH(Orders[[#This Row],[FK_ProductID]:[FK_ProductID]],Products[[ProductID]:[ProductID]],0),MATCH(Orders[[#Headers],[CoffeeType]],Products[#Headers],0))</f>
        <v>Ara</v>
      </c>
      <c r="J128" t="str" cm="1">
        <f t="array" ref="J128">_xlfn.SWITCH(Orders[[#This Row],[CoffeeType]], "Rob", "Robusta", "Exc", "Excelsa", "Ara", "Arabica", "Lib", "Liberica")</f>
        <v>Arabica</v>
      </c>
      <c r="K128" t="str" cm="1">
        <f t="array" ref="K128">INDEX(Products[],MATCH(Orders[[#This Row],[FK_ProductID]:[FK_ProductID]],Products[[ProductID]:[ProductID]],0),MATCH(Orders[[#Headers],[RoastType]],Products[#Headers],0))</f>
        <v>M</v>
      </c>
      <c r="L128" t="str" cm="1">
        <f t="array" ref="L128">_xlfn.SWITCH(Orders[[#This Row],[RoastType]], "L", "Light", "M", "Medium", "D", "Dark")</f>
        <v>Medium</v>
      </c>
      <c r="M128" s="2" cm="1">
        <f t="array" ref="M128">INDEX(Products[],MATCH(Orders[[#This Row],[FK_ProductID]:[FK_ProductID]],Products[[ProductID]:[ProductID]],0),MATCH(Orders[[#Headers],[SizeKg]],Products[#Headers],0))</f>
        <v>1</v>
      </c>
      <c r="N128" s="1" cm="1">
        <f t="array" ref="N128">INDEX(Products[],MATCH(Orders[[#This Row],[FK_ProductID]:[FK_ProductID]],Products[[ProductID]:[ProductID]],0),MATCH(Orders[[#Headers],[AmtUnitPrice]],Products[#Headers],0))</f>
        <v>11.25</v>
      </c>
      <c r="O128" s="1">
        <f>Orders[[#This Row],[AmtUnitPrice]] *Orders[[#This Row],[Quantity]]</f>
        <v>11.25</v>
      </c>
    </row>
    <row r="129" spans="1:15" x14ac:dyDescent="0.25">
      <c r="A129" s="3" t="s">
        <v>297</v>
      </c>
      <c r="B129" s="5">
        <v>44510</v>
      </c>
      <c r="C129" s="3" t="s">
        <v>298</v>
      </c>
      <c r="D129" s="3" t="s">
        <v>27</v>
      </c>
      <c r="E129" s="4">
        <v>6</v>
      </c>
      <c r="F129" t="str">
        <f>_xlfn.XLOOKUP(Orders[[#This Row],[FK_CustomerID]],Customers[CustomerID],Customers[CustomerName],,0)</f>
        <v>Raleigh Lepere</v>
      </c>
      <c r="G129" t="str">
        <f>_xlfn.XLOOKUP(Orders[[#This Row],[FK_CustomerID]],Customers[CustomerID],Customers[Email],,0)</f>
        <v>rlepere3j@shop-pro.jp</v>
      </c>
      <c r="H129" t="str">
        <f>_xlfn.XLOOKUP(Orders[[#This Row],[FK_CustomerID]],Customers[CustomerID],Customers[Country],,0)</f>
        <v>Ireland</v>
      </c>
      <c r="I129" t="str" cm="1">
        <f t="array" ref="I129">INDEX(Products[],MATCH(Orders[[#This Row],[FK_ProductID]:[FK_ProductID]],Products[[ProductID]:[ProductID]],0),MATCH(Orders[[#Headers],[CoffeeType]],Products[#Headers],0))</f>
        <v>Lib</v>
      </c>
      <c r="J129" t="str" cm="1">
        <f t="array" ref="J129">_xlfn.SWITCH(Orders[[#This Row],[CoffeeType]], "Rob", "Robusta", "Exc", "Excelsa", "Ara", "Arabica", "Lib", "Liberica")</f>
        <v>Liberica</v>
      </c>
      <c r="K129" t="str" cm="1">
        <f t="array" ref="K129">INDEX(Products[],MATCH(Orders[[#This Row],[FK_ProductID]:[FK_ProductID]],Products[[ProductID]:[ProductID]],0),MATCH(Orders[[#Headers],[RoastType]],Products[#Headers],0))</f>
        <v>D</v>
      </c>
      <c r="L129" t="str" cm="1">
        <f t="array" ref="L129">_xlfn.SWITCH(Orders[[#This Row],[RoastType]], "L", "Light", "M", "Medium", "D", "Dark")</f>
        <v>Dark</v>
      </c>
      <c r="M129" s="2" cm="1">
        <f t="array" ref="M129">INDEX(Products[],MATCH(Orders[[#This Row],[FK_ProductID]:[FK_ProductID]],Products[[ProductID]:[ProductID]],0),MATCH(Orders[[#Headers],[SizeKg]],Products[#Headers],0))</f>
        <v>1</v>
      </c>
      <c r="N129" s="1" cm="1">
        <f t="array" ref="N129">INDEX(Products[],MATCH(Orders[[#This Row],[FK_ProductID]:[FK_ProductID]],Products[[ProductID]:[ProductID]],0),MATCH(Orders[[#Headers],[AmtUnitPrice]],Products[#Headers],0))</f>
        <v>12.95</v>
      </c>
      <c r="O129" s="1">
        <f>Orders[[#This Row],[AmtUnitPrice]] *Orders[[#This Row],[Quantity]]</f>
        <v>77.699999999999989</v>
      </c>
    </row>
    <row r="130" spans="1:15" x14ac:dyDescent="0.25">
      <c r="A130" s="3" t="s">
        <v>299</v>
      </c>
      <c r="B130" s="5">
        <v>44439</v>
      </c>
      <c r="C130" s="3" t="s">
        <v>300</v>
      </c>
      <c r="D130" s="3" t="s">
        <v>81</v>
      </c>
      <c r="E130" s="4">
        <v>1</v>
      </c>
      <c r="F130" t="str">
        <f>_xlfn.XLOOKUP(Orders[[#This Row],[FK_CustomerID]],Customers[CustomerID],Customers[CustomerName],,0)</f>
        <v>Timofei Woofinden</v>
      </c>
      <c r="G130" t="str">
        <f>_xlfn.XLOOKUP(Orders[[#This Row],[FK_CustomerID]],Customers[CustomerID],Customers[Email],,0)</f>
        <v>twoofinden3k@businesswire.com</v>
      </c>
      <c r="H130" t="str">
        <f>_xlfn.XLOOKUP(Orders[[#This Row],[FK_CustomerID]],Customers[CustomerID],Customers[Country],,0)</f>
        <v>United States</v>
      </c>
      <c r="I130" t="str" cm="1">
        <f t="array" ref="I130">INDEX(Products[],MATCH(Orders[[#This Row],[FK_ProductID]:[FK_ProductID]],Products[[ProductID]:[ProductID]],0),MATCH(Orders[[#Headers],[CoffeeType]],Products[#Headers],0))</f>
        <v>Ara</v>
      </c>
      <c r="J130" t="str" cm="1">
        <f t="array" ref="J130">_xlfn.SWITCH(Orders[[#This Row],[CoffeeType]], "Rob", "Robusta", "Exc", "Excelsa", "Ara", "Arabica", "Lib", "Liberica")</f>
        <v>Arabica</v>
      </c>
      <c r="K130" t="str" cm="1">
        <f t="array" ref="K130">INDEX(Products[],MATCH(Orders[[#This Row],[FK_ProductID]:[FK_ProductID]],Products[[ProductID]:[ProductID]],0),MATCH(Orders[[#Headers],[RoastType]],Products[#Headers],0))</f>
        <v>M</v>
      </c>
      <c r="L130" t="str" cm="1">
        <f t="array" ref="L130">_xlfn.SWITCH(Orders[[#This Row],[RoastType]], "L", "Light", "M", "Medium", "D", "Dark")</f>
        <v>Medium</v>
      </c>
      <c r="M130" s="2" cm="1">
        <f t="array" ref="M130">INDEX(Products[],MATCH(Orders[[#This Row],[FK_ProductID]:[FK_ProductID]],Products[[ProductID]:[ProductID]],0),MATCH(Orders[[#Headers],[SizeKg]],Products[#Headers],0))</f>
        <v>0.5</v>
      </c>
      <c r="N130" s="1" cm="1">
        <f t="array" ref="N130">INDEX(Products[],MATCH(Orders[[#This Row],[FK_ProductID]:[FK_ProductID]],Products[[ProductID]:[ProductID]],0),MATCH(Orders[[#Headers],[AmtUnitPrice]],Products[#Headers],0))</f>
        <v>6.75</v>
      </c>
      <c r="O130" s="1">
        <f>Orders[[#This Row],[AmtUnitPrice]] *Orders[[#This Row],[Quantity]]</f>
        <v>6.75</v>
      </c>
    </row>
    <row r="131" spans="1:15" x14ac:dyDescent="0.25">
      <c r="A131" s="3" t="s">
        <v>301</v>
      </c>
      <c r="B131" s="5">
        <v>43652</v>
      </c>
      <c r="C131" s="3" t="s">
        <v>302</v>
      </c>
      <c r="D131" s="3" t="s">
        <v>259</v>
      </c>
      <c r="E131" s="4">
        <v>1</v>
      </c>
      <c r="F131" t="str">
        <f>_xlfn.XLOOKUP(Orders[[#This Row],[FK_CustomerID]],Customers[CustomerID],Customers[CustomerName],,0)</f>
        <v>Evelina Dacca</v>
      </c>
      <c r="G131" t="str">
        <f>_xlfn.XLOOKUP(Orders[[#This Row],[FK_CustomerID]],Customers[CustomerID],Customers[Email],,0)</f>
        <v>edacca3l@google.pl</v>
      </c>
      <c r="H131" t="str">
        <f>_xlfn.XLOOKUP(Orders[[#This Row],[FK_CustomerID]],Customers[CustomerID],Customers[Country],,0)</f>
        <v>United States</v>
      </c>
      <c r="I131" t="str" cm="1">
        <f t="array" ref="I131">INDEX(Products[],MATCH(Orders[[#This Row],[FK_ProductID]:[FK_ProductID]],Products[[ProductID]:[ProductID]],0),MATCH(Orders[[#Headers],[CoffeeType]],Products[#Headers],0))</f>
        <v>Exc</v>
      </c>
      <c r="J131" t="str" cm="1">
        <f t="array" ref="J131">_xlfn.SWITCH(Orders[[#This Row],[CoffeeType]], "Rob", "Robusta", "Exc", "Excelsa", "Ara", "Arabica", "Lib", "Liberica")</f>
        <v>Excelsa</v>
      </c>
      <c r="K131" t="str" cm="1">
        <f t="array" ref="K131">INDEX(Products[],MATCH(Orders[[#This Row],[FK_ProductID]:[FK_ProductID]],Products[[ProductID]:[ProductID]],0),MATCH(Orders[[#Headers],[RoastType]],Products[#Headers],0))</f>
        <v>D</v>
      </c>
      <c r="L131" t="str" cm="1">
        <f t="array" ref="L131">_xlfn.SWITCH(Orders[[#This Row],[RoastType]], "L", "Light", "M", "Medium", "D", "Dark")</f>
        <v>Dark</v>
      </c>
      <c r="M131" s="2" cm="1">
        <f t="array" ref="M131">INDEX(Products[],MATCH(Orders[[#This Row],[FK_ProductID]:[FK_ProductID]],Products[[ProductID]:[ProductID]],0),MATCH(Orders[[#Headers],[SizeKg]],Products[#Headers],0))</f>
        <v>1</v>
      </c>
      <c r="N131" s="1" cm="1">
        <f t="array" ref="N131">INDEX(Products[],MATCH(Orders[[#This Row],[FK_ProductID]:[FK_ProductID]],Products[[ProductID]:[ProductID]],0),MATCH(Orders[[#Headers],[AmtUnitPrice]],Products[#Headers],0))</f>
        <v>12.15</v>
      </c>
      <c r="O131" s="1">
        <f>Orders[[#This Row],[AmtUnitPrice]] *Orders[[#This Row],[Quantity]]</f>
        <v>12.15</v>
      </c>
    </row>
    <row r="132" spans="1:15" x14ac:dyDescent="0.25">
      <c r="A132" s="3" t="s">
        <v>303</v>
      </c>
      <c r="B132" s="5">
        <v>44624</v>
      </c>
      <c r="C132" s="3" t="s">
        <v>304</v>
      </c>
      <c r="D132" s="3" t="s">
        <v>218</v>
      </c>
      <c r="E132" s="4">
        <v>5</v>
      </c>
      <c r="F132" t="str">
        <f>_xlfn.XLOOKUP(Orders[[#This Row],[FK_CustomerID]],Customers[CustomerID],Customers[CustomerName],,0)</f>
        <v>Bidget Tremellier</v>
      </c>
      <c r="G132" t="str">
        <f>_xlfn.XLOOKUP(Orders[[#This Row],[FK_CustomerID]],Customers[CustomerID],Customers[Email],,0)</f>
        <v/>
      </c>
      <c r="H132" t="str">
        <f>_xlfn.XLOOKUP(Orders[[#This Row],[FK_CustomerID]],Customers[CustomerID],Customers[Country],,0)</f>
        <v>Ireland</v>
      </c>
      <c r="I132" t="str" cm="1">
        <f t="array" ref="I132">INDEX(Products[],MATCH(Orders[[#This Row],[FK_ProductID]:[FK_ProductID]],Products[[ProductID]:[ProductID]],0),MATCH(Orders[[#Headers],[CoffeeType]],Products[#Headers],0))</f>
        <v>Ara</v>
      </c>
      <c r="J132" t="str" cm="1">
        <f t="array" ref="J132">_xlfn.SWITCH(Orders[[#This Row],[CoffeeType]], "Rob", "Robusta", "Exc", "Excelsa", "Ara", "Arabica", "Lib", "Liberica")</f>
        <v>Arabica</v>
      </c>
      <c r="K132" t="str" cm="1">
        <f t="array" ref="K132">INDEX(Products[],MATCH(Orders[[#This Row],[FK_ProductID]:[FK_ProductID]],Products[[ProductID]:[ProductID]],0),MATCH(Orders[[#Headers],[RoastType]],Products[#Headers],0))</f>
        <v>L</v>
      </c>
      <c r="L132" t="str" cm="1">
        <f t="array" ref="L132">_xlfn.SWITCH(Orders[[#This Row],[RoastType]], "L", "Light", "M", "Medium", "D", "Dark")</f>
        <v>Light</v>
      </c>
      <c r="M132" s="2" cm="1">
        <f t="array" ref="M132">INDEX(Products[],MATCH(Orders[[#This Row],[FK_ProductID]:[FK_ProductID]],Products[[ProductID]:[ProductID]],0),MATCH(Orders[[#Headers],[SizeKg]],Products[#Headers],0))</f>
        <v>2.5</v>
      </c>
      <c r="N132" s="1" cm="1">
        <f t="array" ref="N132">INDEX(Products[],MATCH(Orders[[#This Row],[FK_ProductID]:[FK_ProductID]],Products[[ProductID]:[ProductID]],0),MATCH(Orders[[#Headers],[AmtUnitPrice]],Products[#Headers],0))</f>
        <v>29.785</v>
      </c>
      <c r="O132" s="1">
        <f>Orders[[#This Row],[AmtUnitPrice]] *Orders[[#This Row],[Quantity]]</f>
        <v>148.92500000000001</v>
      </c>
    </row>
    <row r="133" spans="1:15" x14ac:dyDescent="0.25">
      <c r="A133" s="3" t="s">
        <v>305</v>
      </c>
      <c r="B133" s="5">
        <v>44196</v>
      </c>
      <c r="C133" s="3" t="s">
        <v>306</v>
      </c>
      <c r="D133" s="3" t="s">
        <v>30</v>
      </c>
      <c r="E133" s="4">
        <v>2</v>
      </c>
      <c r="F133" t="str">
        <f>_xlfn.XLOOKUP(Orders[[#This Row],[FK_CustomerID]],Customers[CustomerID],Customers[CustomerName],,0)</f>
        <v>Bobinette Hindsberg</v>
      </c>
      <c r="G133" t="str">
        <f>_xlfn.XLOOKUP(Orders[[#This Row],[FK_CustomerID]],Customers[CustomerID],Customers[Email],,0)</f>
        <v>bhindsberg3n@blogs.com</v>
      </c>
      <c r="H133" t="str">
        <f>_xlfn.XLOOKUP(Orders[[#This Row],[FK_CustomerID]],Customers[CustomerID],Customers[Country],,0)</f>
        <v>United States</v>
      </c>
      <c r="I133" t="str" cm="1">
        <f t="array" ref="I133">INDEX(Products[],MATCH(Orders[[#This Row],[FK_ProductID]:[FK_ProductID]],Products[[ProductID]:[ProductID]],0),MATCH(Orders[[#Headers],[CoffeeType]],Products[#Headers],0))</f>
        <v>Exc</v>
      </c>
      <c r="J133" t="str" cm="1">
        <f t="array" ref="J133">_xlfn.SWITCH(Orders[[#This Row],[CoffeeType]], "Rob", "Robusta", "Exc", "Excelsa", "Ara", "Arabica", "Lib", "Liberica")</f>
        <v>Excelsa</v>
      </c>
      <c r="K133" t="str" cm="1">
        <f t="array" ref="K133">INDEX(Products[],MATCH(Orders[[#This Row],[FK_ProductID]:[FK_ProductID]],Products[[ProductID]:[ProductID]],0),MATCH(Orders[[#Headers],[RoastType]],Products[#Headers],0))</f>
        <v>D</v>
      </c>
      <c r="L133" t="str" cm="1">
        <f t="array" ref="L133">_xlfn.SWITCH(Orders[[#This Row],[RoastType]], "L", "Light", "M", "Medium", "D", "Dark")</f>
        <v>Dark</v>
      </c>
      <c r="M133" s="2" cm="1">
        <f t="array" ref="M133">INDEX(Products[],MATCH(Orders[[#This Row],[FK_ProductID]:[FK_ProductID]],Products[[ProductID]:[ProductID]],0),MATCH(Orders[[#Headers],[SizeKg]],Products[#Headers],0))</f>
        <v>0.5</v>
      </c>
      <c r="N133" s="1" cm="1">
        <f t="array" ref="N133">INDEX(Products[],MATCH(Orders[[#This Row],[FK_ProductID]:[FK_ProductID]],Products[[ProductID]:[ProductID]],0),MATCH(Orders[[#Headers],[AmtUnitPrice]],Products[#Headers],0))</f>
        <v>7.29</v>
      </c>
      <c r="O133" s="1">
        <f>Orders[[#This Row],[AmtUnitPrice]] *Orders[[#This Row],[Quantity]]</f>
        <v>14.58</v>
      </c>
    </row>
    <row r="134" spans="1:15" x14ac:dyDescent="0.25">
      <c r="A134" s="3" t="s">
        <v>307</v>
      </c>
      <c r="B134" s="5">
        <v>44043</v>
      </c>
      <c r="C134" s="3" t="s">
        <v>308</v>
      </c>
      <c r="D134" s="3" t="s">
        <v>218</v>
      </c>
      <c r="E134" s="4">
        <v>5</v>
      </c>
      <c r="F134" t="str">
        <f>_xlfn.XLOOKUP(Orders[[#This Row],[FK_CustomerID]],Customers[CustomerID],Customers[CustomerName],,0)</f>
        <v>Osbert Robins</v>
      </c>
      <c r="G134" t="str">
        <f>_xlfn.XLOOKUP(Orders[[#This Row],[FK_CustomerID]],Customers[CustomerID],Customers[Email],,0)</f>
        <v>orobins3o@salon.com</v>
      </c>
      <c r="H134" t="str">
        <f>_xlfn.XLOOKUP(Orders[[#This Row],[FK_CustomerID]],Customers[CustomerID],Customers[Country],,0)</f>
        <v>United States</v>
      </c>
      <c r="I134" t="str" cm="1">
        <f t="array" ref="I134">INDEX(Products[],MATCH(Orders[[#This Row],[FK_ProductID]:[FK_ProductID]],Products[[ProductID]:[ProductID]],0),MATCH(Orders[[#Headers],[CoffeeType]],Products[#Headers],0))</f>
        <v>Ara</v>
      </c>
      <c r="J134" t="str" cm="1">
        <f t="array" ref="J134">_xlfn.SWITCH(Orders[[#This Row],[CoffeeType]], "Rob", "Robusta", "Exc", "Excelsa", "Ara", "Arabica", "Lib", "Liberica")</f>
        <v>Arabica</v>
      </c>
      <c r="K134" t="str" cm="1">
        <f t="array" ref="K134">INDEX(Products[],MATCH(Orders[[#This Row],[FK_ProductID]:[FK_ProductID]],Products[[ProductID]:[ProductID]],0),MATCH(Orders[[#Headers],[RoastType]],Products[#Headers],0))</f>
        <v>L</v>
      </c>
      <c r="L134" t="str" cm="1">
        <f t="array" ref="L134">_xlfn.SWITCH(Orders[[#This Row],[RoastType]], "L", "Light", "M", "Medium", "D", "Dark")</f>
        <v>Light</v>
      </c>
      <c r="M134" s="2" cm="1">
        <f t="array" ref="M134">INDEX(Products[],MATCH(Orders[[#This Row],[FK_ProductID]:[FK_ProductID]],Products[[ProductID]:[ProductID]],0),MATCH(Orders[[#Headers],[SizeKg]],Products[#Headers],0))</f>
        <v>2.5</v>
      </c>
      <c r="N134" s="1" cm="1">
        <f t="array" ref="N134">INDEX(Products[],MATCH(Orders[[#This Row],[FK_ProductID]:[FK_ProductID]],Products[[ProductID]:[ProductID]],0),MATCH(Orders[[#Headers],[AmtUnitPrice]],Products[#Headers],0))</f>
        <v>29.785</v>
      </c>
      <c r="O134" s="1">
        <f>Orders[[#This Row],[AmtUnitPrice]] *Orders[[#This Row],[Quantity]]</f>
        <v>148.92500000000001</v>
      </c>
    </row>
    <row r="135" spans="1:15" x14ac:dyDescent="0.25">
      <c r="A135" s="3" t="s">
        <v>309</v>
      </c>
      <c r="B135" s="5">
        <v>44340</v>
      </c>
      <c r="C135" s="3" t="s">
        <v>310</v>
      </c>
      <c r="D135" s="3" t="s">
        <v>27</v>
      </c>
      <c r="E135" s="4">
        <v>1</v>
      </c>
      <c r="F135" t="str">
        <f>_xlfn.XLOOKUP(Orders[[#This Row],[FK_CustomerID]],Customers[CustomerID],Customers[CustomerName],,0)</f>
        <v>Othello Syseland</v>
      </c>
      <c r="G135" t="str">
        <f>_xlfn.XLOOKUP(Orders[[#This Row],[FK_CustomerID]],Customers[CustomerID],Customers[Email],,0)</f>
        <v>osyseland3p@independent.co.uk</v>
      </c>
      <c r="H135" t="str">
        <f>_xlfn.XLOOKUP(Orders[[#This Row],[FK_CustomerID]],Customers[CustomerID],Customers[Country],,0)</f>
        <v>United States</v>
      </c>
      <c r="I135" t="str" cm="1">
        <f t="array" ref="I135">INDEX(Products[],MATCH(Orders[[#This Row],[FK_ProductID]:[FK_ProductID]],Products[[ProductID]:[ProductID]],0),MATCH(Orders[[#Headers],[CoffeeType]],Products[#Headers],0))</f>
        <v>Lib</v>
      </c>
      <c r="J135" t="str" cm="1">
        <f t="array" ref="J135">_xlfn.SWITCH(Orders[[#This Row],[CoffeeType]], "Rob", "Robusta", "Exc", "Excelsa", "Ara", "Arabica", "Lib", "Liberica")</f>
        <v>Liberica</v>
      </c>
      <c r="K135" t="str" cm="1">
        <f t="array" ref="K135">INDEX(Products[],MATCH(Orders[[#This Row],[FK_ProductID]:[FK_ProductID]],Products[[ProductID]:[ProductID]],0),MATCH(Orders[[#Headers],[RoastType]],Products[#Headers],0))</f>
        <v>D</v>
      </c>
      <c r="L135" t="str" cm="1">
        <f t="array" ref="L135">_xlfn.SWITCH(Orders[[#This Row],[RoastType]], "L", "Light", "M", "Medium", "D", "Dark")</f>
        <v>Dark</v>
      </c>
      <c r="M135" s="2" cm="1">
        <f t="array" ref="M135">INDEX(Products[],MATCH(Orders[[#This Row],[FK_ProductID]:[FK_ProductID]],Products[[ProductID]:[ProductID]],0),MATCH(Orders[[#Headers],[SizeKg]],Products[#Headers],0))</f>
        <v>1</v>
      </c>
      <c r="N135" s="1" cm="1">
        <f t="array" ref="N135">INDEX(Products[],MATCH(Orders[[#This Row],[FK_ProductID]:[FK_ProductID]],Products[[ProductID]:[ProductID]],0),MATCH(Orders[[#Headers],[AmtUnitPrice]],Products[#Headers],0))</f>
        <v>12.95</v>
      </c>
      <c r="O135" s="1">
        <f>Orders[[#This Row],[AmtUnitPrice]] *Orders[[#This Row],[Quantity]]</f>
        <v>12.95</v>
      </c>
    </row>
    <row r="136" spans="1:15" x14ac:dyDescent="0.25">
      <c r="A136" s="3" t="s">
        <v>311</v>
      </c>
      <c r="B136" s="5">
        <v>44758</v>
      </c>
      <c r="C136" s="3" t="s">
        <v>312</v>
      </c>
      <c r="D136" s="3" t="s">
        <v>126</v>
      </c>
      <c r="E136" s="4">
        <v>3</v>
      </c>
      <c r="F136" t="str">
        <f>_xlfn.XLOOKUP(Orders[[#This Row],[FK_CustomerID]],Customers[CustomerID],Customers[CustomerName],,0)</f>
        <v>Ewell Hanby</v>
      </c>
      <c r="G136" t="str">
        <f>_xlfn.XLOOKUP(Orders[[#This Row],[FK_CustomerID]],Customers[CustomerID],Customers[Email],,0)</f>
        <v/>
      </c>
      <c r="H136" t="str">
        <f>_xlfn.XLOOKUP(Orders[[#This Row],[FK_CustomerID]],Customers[CustomerID],Customers[Country],,0)</f>
        <v>United States</v>
      </c>
      <c r="I136" t="str" cm="1">
        <f t="array" ref="I136">INDEX(Products[],MATCH(Orders[[#This Row],[FK_ProductID]:[FK_ProductID]],Products[[ProductID]:[ProductID]],0),MATCH(Orders[[#Headers],[CoffeeType]],Products[#Headers],0))</f>
        <v>Exc</v>
      </c>
      <c r="J136" t="str" cm="1">
        <f t="array" ref="J136">_xlfn.SWITCH(Orders[[#This Row],[CoffeeType]], "Rob", "Robusta", "Exc", "Excelsa", "Ara", "Arabica", "Lib", "Liberica")</f>
        <v>Excelsa</v>
      </c>
      <c r="K136" t="str" cm="1">
        <f t="array" ref="K136">INDEX(Products[],MATCH(Orders[[#This Row],[FK_ProductID]:[FK_ProductID]],Products[[ProductID]:[ProductID]],0),MATCH(Orders[[#Headers],[RoastType]],Products[#Headers],0))</f>
        <v>M</v>
      </c>
      <c r="L136" t="str" cm="1">
        <f t="array" ref="L136">_xlfn.SWITCH(Orders[[#This Row],[RoastType]], "L", "Light", "M", "Medium", "D", "Dark")</f>
        <v>Medium</v>
      </c>
      <c r="M136" s="2" cm="1">
        <f t="array" ref="M136">INDEX(Products[],MATCH(Orders[[#This Row],[FK_ProductID]:[FK_ProductID]],Products[[ProductID]:[ProductID]],0),MATCH(Orders[[#Headers],[SizeKg]],Products[#Headers],0))</f>
        <v>2.5</v>
      </c>
      <c r="N136" s="1" cm="1">
        <f t="array" ref="N136">INDEX(Products[],MATCH(Orders[[#This Row],[FK_ProductID]:[FK_ProductID]],Products[[ProductID]:[ProductID]],0),MATCH(Orders[[#Headers],[AmtUnitPrice]],Products[#Headers],0))</f>
        <v>31.625</v>
      </c>
      <c r="O136" s="1">
        <f>Orders[[#This Row],[AmtUnitPrice]] *Orders[[#This Row],[Quantity]]</f>
        <v>94.875</v>
      </c>
    </row>
    <row r="137" spans="1:15" x14ac:dyDescent="0.25">
      <c r="A137" s="3" t="s">
        <v>313</v>
      </c>
      <c r="B137" s="5">
        <v>44232</v>
      </c>
      <c r="C137" s="3" t="s">
        <v>314</v>
      </c>
      <c r="D137" s="3" t="s">
        <v>206</v>
      </c>
      <c r="E137" s="4">
        <v>5</v>
      </c>
      <c r="F137" t="str">
        <f>_xlfn.XLOOKUP(Orders[[#This Row],[FK_CustomerID]],Customers[CustomerID],Customers[CustomerName],,0)</f>
        <v>Blancha McAmish</v>
      </c>
      <c r="G137" t="str">
        <f>_xlfn.XLOOKUP(Orders[[#This Row],[FK_CustomerID]],Customers[CustomerID],Customers[Email],,0)</f>
        <v>bmcamish2e@tripadvisor.com</v>
      </c>
      <c r="H137" t="str">
        <f>_xlfn.XLOOKUP(Orders[[#This Row],[FK_CustomerID]],Customers[CustomerID],Customers[Country],,0)</f>
        <v>United States</v>
      </c>
      <c r="I137" t="str" cm="1">
        <f t="array" ref="I137">INDEX(Products[],MATCH(Orders[[#This Row],[FK_ProductID]:[FK_ProductID]],Products[[ProductID]:[ProductID]],0),MATCH(Orders[[#Headers],[CoffeeType]],Products[#Headers],0))</f>
        <v>Ara</v>
      </c>
      <c r="J137" t="str" cm="1">
        <f t="array" ref="J137">_xlfn.SWITCH(Orders[[#This Row],[CoffeeType]], "Rob", "Robusta", "Exc", "Excelsa", "Ara", "Arabica", "Lib", "Liberica")</f>
        <v>Arabica</v>
      </c>
      <c r="K137" t="str" cm="1">
        <f t="array" ref="K137">INDEX(Products[],MATCH(Orders[[#This Row],[FK_ProductID]:[FK_ProductID]],Products[[ProductID]:[ProductID]],0),MATCH(Orders[[#Headers],[RoastType]],Products[#Headers],0))</f>
        <v>L</v>
      </c>
      <c r="L137" t="str" cm="1">
        <f t="array" ref="L137">_xlfn.SWITCH(Orders[[#This Row],[RoastType]], "L", "Light", "M", "Medium", "D", "Dark")</f>
        <v>Light</v>
      </c>
      <c r="M137" s="2" cm="1">
        <f t="array" ref="M137">INDEX(Products[],MATCH(Orders[[#This Row],[FK_ProductID]:[FK_ProductID]],Products[[ProductID]:[ProductID]],0),MATCH(Orders[[#Headers],[SizeKg]],Products[#Headers],0))</f>
        <v>0.5</v>
      </c>
      <c r="N137" s="1" cm="1">
        <f t="array" ref="N137">INDEX(Products[],MATCH(Orders[[#This Row],[FK_ProductID]:[FK_ProductID]],Products[[ProductID]:[ProductID]],0),MATCH(Orders[[#Headers],[AmtUnitPrice]],Products[#Headers],0))</f>
        <v>7.77</v>
      </c>
      <c r="O137" s="1">
        <f>Orders[[#This Row],[AmtUnitPrice]] *Orders[[#This Row],[Quantity]]</f>
        <v>38.849999999999994</v>
      </c>
    </row>
    <row r="138" spans="1:15" x14ac:dyDescent="0.25">
      <c r="A138" s="3" t="s">
        <v>315</v>
      </c>
      <c r="B138" s="5">
        <v>44406</v>
      </c>
      <c r="C138" s="3" t="s">
        <v>316</v>
      </c>
      <c r="D138" s="3" t="s">
        <v>68</v>
      </c>
      <c r="E138" s="4">
        <v>4</v>
      </c>
      <c r="F138" t="str">
        <f>_xlfn.XLOOKUP(Orders[[#This Row],[FK_CustomerID]],Customers[CustomerID],Customers[CustomerName],,0)</f>
        <v>Lowell Keenleyside</v>
      </c>
      <c r="G138" t="str">
        <f>_xlfn.XLOOKUP(Orders[[#This Row],[FK_CustomerID]],Customers[CustomerID],Customers[Email],,0)</f>
        <v>lkeenleyside3s@topsy.com</v>
      </c>
      <c r="H138" t="str">
        <f>_xlfn.XLOOKUP(Orders[[#This Row],[FK_CustomerID]],Customers[CustomerID],Customers[Country],,0)</f>
        <v>United States</v>
      </c>
      <c r="I138" t="str" cm="1">
        <f t="array" ref="I138">INDEX(Products[],MATCH(Orders[[#This Row],[FK_ProductID]:[FK_ProductID]],Products[[ProductID]:[ProductID]],0),MATCH(Orders[[#Headers],[CoffeeType]],Products[#Headers],0))</f>
        <v>Ara</v>
      </c>
      <c r="J138" t="str" cm="1">
        <f t="array" ref="J138">_xlfn.SWITCH(Orders[[#This Row],[CoffeeType]], "Rob", "Robusta", "Exc", "Excelsa", "Ara", "Arabica", "Lib", "Liberica")</f>
        <v>Arabica</v>
      </c>
      <c r="K138" t="str" cm="1">
        <f t="array" ref="K138">INDEX(Products[],MATCH(Orders[[#This Row],[FK_ProductID]:[FK_ProductID]],Products[[ProductID]:[ProductID]],0),MATCH(Orders[[#Headers],[RoastType]],Products[#Headers],0))</f>
        <v>D</v>
      </c>
      <c r="L138" t="str" cm="1">
        <f t="array" ref="L138">_xlfn.SWITCH(Orders[[#This Row],[RoastType]], "L", "Light", "M", "Medium", "D", "Dark")</f>
        <v>Dark</v>
      </c>
      <c r="M138" s="2" cm="1">
        <f t="array" ref="M138">INDEX(Products[],MATCH(Orders[[#This Row],[FK_ProductID]:[FK_ProductID]],Products[[ProductID]:[ProductID]],0),MATCH(Orders[[#Headers],[SizeKg]],Products[#Headers],0))</f>
        <v>0.2</v>
      </c>
      <c r="N138" s="1" cm="1">
        <f t="array" ref="N138">INDEX(Products[],MATCH(Orders[[#This Row],[FK_ProductID]:[FK_ProductID]],Products[[ProductID]:[ProductID]],0),MATCH(Orders[[#Headers],[AmtUnitPrice]],Products[#Headers],0))</f>
        <v>2.9849999999999999</v>
      </c>
      <c r="O138" s="1">
        <f>Orders[[#This Row],[AmtUnitPrice]] *Orders[[#This Row],[Quantity]]</f>
        <v>11.94</v>
      </c>
    </row>
    <row r="139" spans="1:15" x14ac:dyDescent="0.25">
      <c r="A139" s="3" t="s">
        <v>317</v>
      </c>
      <c r="B139" s="5">
        <v>44637</v>
      </c>
      <c r="C139" s="3" t="s">
        <v>318</v>
      </c>
      <c r="D139" s="3" t="s">
        <v>44</v>
      </c>
      <c r="E139" s="4">
        <v>3</v>
      </c>
      <c r="F139" t="str">
        <f>_xlfn.XLOOKUP(Orders[[#This Row],[FK_CustomerID]],Customers[CustomerID],Customers[CustomerName],,0)</f>
        <v>Elonore Joliffe</v>
      </c>
      <c r="G139" t="str">
        <f>_xlfn.XLOOKUP(Orders[[#This Row],[FK_CustomerID]],Customers[CustomerID],Customers[Email],,0)</f>
        <v/>
      </c>
      <c r="H139" t="str">
        <f>_xlfn.XLOOKUP(Orders[[#This Row],[FK_CustomerID]],Customers[CustomerID],Customers[Country],,0)</f>
        <v>Ireland</v>
      </c>
      <c r="I139" t="str" cm="1">
        <f t="array" ref="I139">INDEX(Products[],MATCH(Orders[[#This Row],[FK_ProductID]:[FK_ProductID]],Products[[ProductID]:[ProductID]],0),MATCH(Orders[[#Headers],[CoffeeType]],Products[#Headers],0))</f>
        <v>Exc</v>
      </c>
      <c r="J139" t="str" cm="1">
        <f t="array" ref="J139">_xlfn.SWITCH(Orders[[#This Row],[CoffeeType]], "Rob", "Robusta", "Exc", "Excelsa", "Ara", "Arabica", "Lib", "Liberica")</f>
        <v>Excelsa</v>
      </c>
      <c r="K139" t="str" cm="1">
        <f t="array" ref="K139">INDEX(Products[],MATCH(Orders[[#This Row],[FK_ProductID]:[FK_ProductID]],Products[[ProductID]:[ProductID]],0),MATCH(Orders[[#Headers],[RoastType]],Products[#Headers],0))</f>
        <v>L</v>
      </c>
      <c r="L139" t="str" cm="1">
        <f t="array" ref="L139">_xlfn.SWITCH(Orders[[#This Row],[RoastType]], "L", "Light", "M", "Medium", "D", "Dark")</f>
        <v>Light</v>
      </c>
      <c r="M139" s="2" cm="1">
        <f t="array" ref="M139">INDEX(Products[],MATCH(Orders[[#This Row],[FK_ProductID]:[FK_ProductID]],Products[[ProductID]:[ProductID]],0),MATCH(Orders[[#Headers],[SizeKg]],Products[#Headers],0))</f>
        <v>2.5</v>
      </c>
      <c r="N139" s="1" cm="1">
        <f t="array" ref="N139">INDEX(Products[],MATCH(Orders[[#This Row],[FK_ProductID]:[FK_ProductID]],Products[[ProductID]:[ProductID]],0),MATCH(Orders[[#Headers],[AmtUnitPrice]],Products[#Headers],0))</f>
        <v>34.155000000000001</v>
      </c>
      <c r="O139" s="1">
        <f>Orders[[#This Row],[AmtUnitPrice]] *Orders[[#This Row],[Quantity]]</f>
        <v>102.465</v>
      </c>
    </row>
    <row r="140" spans="1:15" x14ac:dyDescent="0.25">
      <c r="A140" s="3" t="s">
        <v>319</v>
      </c>
      <c r="B140" s="5">
        <v>44238</v>
      </c>
      <c r="C140" s="3" t="s">
        <v>320</v>
      </c>
      <c r="D140" s="3" t="s">
        <v>259</v>
      </c>
      <c r="E140" s="4">
        <v>4</v>
      </c>
      <c r="F140" t="str">
        <f>_xlfn.XLOOKUP(Orders[[#This Row],[FK_CustomerID]],Customers[CustomerID],Customers[CustomerName],,0)</f>
        <v>Abraham Coleman</v>
      </c>
      <c r="G140" t="str">
        <f>_xlfn.XLOOKUP(Orders[[#This Row],[FK_CustomerID]],Customers[CustomerID],Customers[Email],,0)</f>
        <v/>
      </c>
      <c r="H140" t="str">
        <f>_xlfn.XLOOKUP(Orders[[#This Row],[FK_CustomerID]],Customers[CustomerID],Customers[Country],,0)</f>
        <v>United States</v>
      </c>
      <c r="I140" t="str" cm="1">
        <f t="array" ref="I140">INDEX(Products[],MATCH(Orders[[#This Row],[FK_ProductID]:[FK_ProductID]],Products[[ProductID]:[ProductID]],0),MATCH(Orders[[#Headers],[CoffeeType]],Products[#Headers],0))</f>
        <v>Exc</v>
      </c>
      <c r="J140" t="str" cm="1">
        <f t="array" ref="J140">_xlfn.SWITCH(Orders[[#This Row],[CoffeeType]], "Rob", "Robusta", "Exc", "Excelsa", "Ara", "Arabica", "Lib", "Liberica")</f>
        <v>Excelsa</v>
      </c>
      <c r="K140" t="str" cm="1">
        <f t="array" ref="K140">INDEX(Products[],MATCH(Orders[[#This Row],[FK_ProductID]:[FK_ProductID]],Products[[ProductID]:[ProductID]],0),MATCH(Orders[[#Headers],[RoastType]],Products[#Headers],0))</f>
        <v>D</v>
      </c>
      <c r="L140" t="str" cm="1">
        <f t="array" ref="L140">_xlfn.SWITCH(Orders[[#This Row],[RoastType]], "L", "Light", "M", "Medium", "D", "Dark")</f>
        <v>Dark</v>
      </c>
      <c r="M140" s="2" cm="1">
        <f t="array" ref="M140">INDEX(Products[],MATCH(Orders[[#This Row],[FK_ProductID]:[FK_ProductID]],Products[[ProductID]:[ProductID]],0),MATCH(Orders[[#Headers],[SizeKg]],Products[#Headers],0))</f>
        <v>1</v>
      </c>
      <c r="N140" s="1" cm="1">
        <f t="array" ref="N140">INDEX(Products[],MATCH(Orders[[#This Row],[FK_ProductID]:[FK_ProductID]],Products[[ProductID]:[ProductID]],0),MATCH(Orders[[#Headers],[AmtUnitPrice]],Products[#Headers],0))</f>
        <v>12.15</v>
      </c>
      <c r="O140" s="1">
        <f>Orders[[#This Row],[AmtUnitPrice]] *Orders[[#This Row],[Quantity]]</f>
        <v>48.6</v>
      </c>
    </row>
    <row r="141" spans="1:15" x14ac:dyDescent="0.25">
      <c r="A141" s="3" t="s">
        <v>321</v>
      </c>
      <c r="B141" s="5">
        <v>43509</v>
      </c>
      <c r="C141" s="3" t="s">
        <v>322</v>
      </c>
      <c r="D141" s="3" t="s">
        <v>27</v>
      </c>
      <c r="E141" s="4">
        <v>6</v>
      </c>
      <c r="F141" t="str">
        <f>_xlfn.XLOOKUP(Orders[[#This Row],[FK_CustomerID]],Customers[CustomerID],Customers[CustomerName],,0)</f>
        <v>Rivy Farington</v>
      </c>
      <c r="G141" t="str">
        <f>_xlfn.XLOOKUP(Orders[[#This Row],[FK_CustomerID]],Customers[CustomerID],Customers[Email],,0)</f>
        <v/>
      </c>
      <c r="H141" t="str">
        <f>_xlfn.XLOOKUP(Orders[[#This Row],[FK_CustomerID]],Customers[CustomerID],Customers[Country],,0)</f>
        <v>United States</v>
      </c>
      <c r="I141" t="str" cm="1">
        <f t="array" ref="I141">INDEX(Products[],MATCH(Orders[[#This Row],[FK_ProductID]:[FK_ProductID]],Products[[ProductID]:[ProductID]],0),MATCH(Orders[[#Headers],[CoffeeType]],Products[#Headers],0))</f>
        <v>Lib</v>
      </c>
      <c r="J141" t="str" cm="1">
        <f t="array" ref="J141">_xlfn.SWITCH(Orders[[#This Row],[CoffeeType]], "Rob", "Robusta", "Exc", "Excelsa", "Ara", "Arabica", "Lib", "Liberica")</f>
        <v>Liberica</v>
      </c>
      <c r="K141" t="str" cm="1">
        <f t="array" ref="K141">INDEX(Products[],MATCH(Orders[[#This Row],[FK_ProductID]:[FK_ProductID]],Products[[ProductID]:[ProductID]],0),MATCH(Orders[[#Headers],[RoastType]],Products[#Headers],0))</f>
        <v>D</v>
      </c>
      <c r="L141" t="str" cm="1">
        <f t="array" ref="L141">_xlfn.SWITCH(Orders[[#This Row],[RoastType]], "L", "Light", "M", "Medium", "D", "Dark")</f>
        <v>Dark</v>
      </c>
      <c r="M141" s="2" cm="1">
        <f t="array" ref="M141">INDEX(Products[],MATCH(Orders[[#This Row],[FK_ProductID]:[FK_ProductID]],Products[[ProductID]:[ProductID]],0),MATCH(Orders[[#Headers],[SizeKg]],Products[#Headers],0))</f>
        <v>1</v>
      </c>
      <c r="N141" s="1" cm="1">
        <f t="array" ref="N141">INDEX(Products[],MATCH(Orders[[#This Row],[FK_ProductID]:[FK_ProductID]],Products[[ProductID]:[ProductID]],0),MATCH(Orders[[#Headers],[AmtUnitPrice]],Products[#Headers],0))</f>
        <v>12.95</v>
      </c>
      <c r="O141" s="1">
        <f>Orders[[#This Row],[AmtUnitPrice]] *Orders[[#This Row],[Quantity]]</f>
        <v>77.699999999999989</v>
      </c>
    </row>
    <row r="142" spans="1:15" x14ac:dyDescent="0.25">
      <c r="A142" s="3" t="s">
        <v>323</v>
      </c>
      <c r="B142" s="5">
        <v>44694</v>
      </c>
      <c r="C142" s="3" t="s">
        <v>324</v>
      </c>
      <c r="D142" s="3" t="s">
        <v>123</v>
      </c>
      <c r="E142" s="4">
        <v>1</v>
      </c>
      <c r="F142" t="str">
        <f>_xlfn.XLOOKUP(Orders[[#This Row],[FK_CustomerID]],Customers[CustomerID],Customers[CustomerName],,0)</f>
        <v>Vallie Kundt</v>
      </c>
      <c r="G142" t="str">
        <f>_xlfn.XLOOKUP(Orders[[#This Row],[FK_CustomerID]],Customers[CustomerID],Customers[Email],,0)</f>
        <v>vkundt3w@bigcartel.com</v>
      </c>
      <c r="H142" t="str">
        <f>_xlfn.XLOOKUP(Orders[[#This Row],[FK_CustomerID]],Customers[CustomerID],Customers[Country],,0)</f>
        <v>Ireland</v>
      </c>
      <c r="I142" t="str" cm="1">
        <f t="array" ref="I142">INDEX(Products[],MATCH(Orders[[#This Row],[FK_ProductID]:[FK_ProductID]],Products[[ProductID]:[ProductID]],0),MATCH(Orders[[#Headers],[CoffeeType]],Products[#Headers],0))</f>
        <v>Lib</v>
      </c>
      <c r="J142" t="str" cm="1">
        <f t="array" ref="J142">_xlfn.SWITCH(Orders[[#This Row],[CoffeeType]], "Rob", "Robusta", "Exc", "Excelsa", "Ara", "Arabica", "Lib", "Liberica")</f>
        <v>Liberica</v>
      </c>
      <c r="K142" t="str" cm="1">
        <f t="array" ref="K142">INDEX(Products[],MATCH(Orders[[#This Row],[FK_ProductID]:[FK_ProductID]],Products[[ProductID]:[ProductID]],0),MATCH(Orders[[#Headers],[RoastType]],Products[#Headers],0))</f>
        <v>D</v>
      </c>
      <c r="L142" t="str" cm="1">
        <f t="array" ref="L142">_xlfn.SWITCH(Orders[[#This Row],[RoastType]], "L", "Light", "M", "Medium", "D", "Dark")</f>
        <v>Dark</v>
      </c>
      <c r="M142" s="2" cm="1">
        <f t="array" ref="M142">INDEX(Products[],MATCH(Orders[[#This Row],[FK_ProductID]:[FK_ProductID]],Products[[ProductID]:[ProductID]],0),MATCH(Orders[[#Headers],[SizeKg]],Products[#Headers],0))</f>
        <v>2.5</v>
      </c>
      <c r="N142" s="1" cm="1">
        <f t="array" ref="N142">INDEX(Products[],MATCH(Orders[[#This Row],[FK_ProductID]:[FK_ProductID]],Products[[ProductID]:[ProductID]],0),MATCH(Orders[[#Headers],[AmtUnitPrice]],Products[#Headers],0))</f>
        <v>29.785</v>
      </c>
      <c r="O142" s="1">
        <f>Orders[[#This Row],[AmtUnitPrice]] *Orders[[#This Row],[Quantity]]</f>
        <v>29.785</v>
      </c>
    </row>
    <row r="143" spans="1:15" x14ac:dyDescent="0.25">
      <c r="A143" s="3" t="s">
        <v>325</v>
      </c>
      <c r="B143" s="5">
        <v>43970</v>
      </c>
      <c r="C143" s="3" t="s">
        <v>326</v>
      </c>
      <c r="D143" s="3" t="s">
        <v>129</v>
      </c>
      <c r="E143" s="4">
        <v>4</v>
      </c>
      <c r="F143" t="str">
        <f>_xlfn.XLOOKUP(Orders[[#This Row],[FK_CustomerID]],Customers[CustomerID],Customers[CustomerName],,0)</f>
        <v>Boyd Bett</v>
      </c>
      <c r="G143" t="str">
        <f>_xlfn.XLOOKUP(Orders[[#This Row],[FK_CustomerID]],Customers[CustomerID],Customers[Email],,0)</f>
        <v>bbett3x@google.de</v>
      </c>
      <c r="H143" t="str">
        <f>_xlfn.XLOOKUP(Orders[[#This Row],[FK_CustomerID]],Customers[CustomerID],Customers[Country],,0)</f>
        <v>United States</v>
      </c>
      <c r="I143" t="str" cm="1">
        <f t="array" ref="I143">INDEX(Products[],MATCH(Orders[[#This Row],[FK_ProductID]:[FK_ProductID]],Products[[ProductID]:[ProductID]],0),MATCH(Orders[[#Headers],[CoffeeType]],Products[#Headers],0))</f>
        <v>Ara</v>
      </c>
      <c r="J143" t="str" cm="1">
        <f t="array" ref="J143">_xlfn.SWITCH(Orders[[#This Row],[CoffeeType]], "Rob", "Robusta", "Exc", "Excelsa", "Ara", "Arabica", "Lib", "Liberica")</f>
        <v>Arabica</v>
      </c>
      <c r="K143" t="str" cm="1">
        <f t="array" ref="K143">INDEX(Products[],MATCH(Orders[[#This Row],[FK_ProductID]:[FK_ProductID]],Products[[ProductID]:[ProductID]],0),MATCH(Orders[[#Headers],[RoastType]],Products[#Headers],0))</f>
        <v>L</v>
      </c>
      <c r="L143" t="str" cm="1">
        <f t="array" ref="L143">_xlfn.SWITCH(Orders[[#This Row],[RoastType]], "L", "Light", "M", "Medium", "D", "Dark")</f>
        <v>Light</v>
      </c>
      <c r="M143" s="2" cm="1">
        <f t="array" ref="M143">INDEX(Products[],MATCH(Orders[[#This Row],[FK_ProductID]:[FK_ProductID]],Products[[ProductID]:[ProductID]],0),MATCH(Orders[[#Headers],[SizeKg]],Products[#Headers],0))</f>
        <v>0.2</v>
      </c>
      <c r="N143" s="1" cm="1">
        <f t="array" ref="N143">INDEX(Products[],MATCH(Orders[[#This Row],[FK_ProductID]:[FK_ProductID]],Products[[ProductID]:[ProductID]],0),MATCH(Orders[[#Headers],[AmtUnitPrice]],Products[#Headers],0))</f>
        <v>3.8849999999999998</v>
      </c>
      <c r="O143" s="1">
        <f>Orders[[#This Row],[AmtUnitPrice]] *Orders[[#This Row],[Quantity]]</f>
        <v>15.54</v>
      </c>
    </row>
    <row r="144" spans="1:15" x14ac:dyDescent="0.25">
      <c r="A144" s="3" t="s">
        <v>327</v>
      </c>
      <c r="B144" s="5">
        <v>44678</v>
      </c>
      <c r="C144" s="3" t="s">
        <v>328</v>
      </c>
      <c r="D144" s="3" t="s">
        <v>44</v>
      </c>
      <c r="E144" s="4">
        <v>4</v>
      </c>
      <c r="F144" t="str">
        <f>_xlfn.XLOOKUP(Orders[[#This Row],[FK_CustomerID]],Customers[CustomerID],Customers[CustomerName],,0)</f>
        <v>Julio Armytage</v>
      </c>
      <c r="G144" t="str">
        <f>_xlfn.XLOOKUP(Orders[[#This Row],[FK_CustomerID]],Customers[CustomerID],Customers[Email],,0)</f>
        <v/>
      </c>
      <c r="H144" t="str">
        <f>_xlfn.XLOOKUP(Orders[[#This Row],[FK_CustomerID]],Customers[CustomerID],Customers[Country],,0)</f>
        <v>Ireland</v>
      </c>
      <c r="I144" t="str" cm="1">
        <f t="array" ref="I144">INDEX(Products[],MATCH(Orders[[#This Row],[FK_ProductID]:[FK_ProductID]],Products[[ProductID]:[ProductID]],0),MATCH(Orders[[#Headers],[CoffeeType]],Products[#Headers],0))</f>
        <v>Exc</v>
      </c>
      <c r="J144" t="str" cm="1">
        <f t="array" ref="J144">_xlfn.SWITCH(Orders[[#This Row],[CoffeeType]], "Rob", "Robusta", "Exc", "Excelsa", "Ara", "Arabica", "Lib", "Liberica")</f>
        <v>Excelsa</v>
      </c>
      <c r="K144" t="str" cm="1">
        <f t="array" ref="K144">INDEX(Products[],MATCH(Orders[[#This Row],[FK_ProductID]:[FK_ProductID]],Products[[ProductID]:[ProductID]],0),MATCH(Orders[[#Headers],[RoastType]],Products[#Headers],0))</f>
        <v>L</v>
      </c>
      <c r="L144" t="str" cm="1">
        <f t="array" ref="L144">_xlfn.SWITCH(Orders[[#This Row],[RoastType]], "L", "Light", "M", "Medium", "D", "Dark")</f>
        <v>Light</v>
      </c>
      <c r="M144" s="2" cm="1">
        <f t="array" ref="M144">INDEX(Products[],MATCH(Orders[[#This Row],[FK_ProductID]:[FK_ProductID]],Products[[ProductID]:[ProductID]],0),MATCH(Orders[[#Headers],[SizeKg]],Products[#Headers],0))</f>
        <v>2.5</v>
      </c>
      <c r="N144" s="1" cm="1">
        <f t="array" ref="N144">INDEX(Products[],MATCH(Orders[[#This Row],[FK_ProductID]:[FK_ProductID]],Products[[ProductID]:[ProductID]],0),MATCH(Orders[[#Headers],[AmtUnitPrice]],Products[#Headers],0))</f>
        <v>34.155000000000001</v>
      </c>
      <c r="O144" s="1">
        <f>Orders[[#This Row],[AmtUnitPrice]] *Orders[[#This Row],[Quantity]]</f>
        <v>136.62</v>
      </c>
    </row>
    <row r="145" spans="1:15" x14ac:dyDescent="0.25">
      <c r="A145" s="3" t="s">
        <v>329</v>
      </c>
      <c r="B145" s="5">
        <v>44083</v>
      </c>
      <c r="C145" s="3" t="s">
        <v>330</v>
      </c>
      <c r="D145" s="3" t="s">
        <v>92</v>
      </c>
      <c r="E145" s="4">
        <v>2</v>
      </c>
      <c r="F145" t="str">
        <f>_xlfn.XLOOKUP(Orders[[#This Row],[FK_CustomerID]],Customers[CustomerID],Customers[CustomerName],,0)</f>
        <v>Deana Staite</v>
      </c>
      <c r="G145" t="str">
        <f>_xlfn.XLOOKUP(Orders[[#This Row],[FK_CustomerID]],Customers[CustomerID],Customers[Email],,0)</f>
        <v>dstaite3z@scientificamerican.com</v>
      </c>
      <c r="H145" t="str">
        <f>_xlfn.XLOOKUP(Orders[[#This Row],[FK_CustomerID]],Customers[CustomerID],Customers[Country],,0)</f>
        <v>United States</v>
      </c>
      <c r="I145" t="str" cm="1">
        <f t="array" ref="I145">INDEX(Products[],MATCH(Orders[[#This Row],[FK_ProductID]:[FK_ProductID]],Products[[ProductID]:[ProductID]],0),MATCH(Orders[[#Headers],[CoffeeType]],Products[#Headers],0))</f>
        <v>Lib</v>
      </c>
      <c r="J145" t="str" cm="1">
        <f t="array" ref="J145">_xlfn.SWITCH(Orders[[#This Row],[CoffeeType]], "Rob", "Robusta", "Exc", "Excelsa", "Ara", "Arabica", "Lib", "Liberica")</f>
        <v>Liberica</v>
      </c>
      <c r="K145" t="str" cm="1">
        <f t="array" ref="K145">INDEX(Products[],MATCH(Orders[[#This Row],[FK_ProductID]:[FK_ProductID]],Products[[ProductID]:[ProductID]],0),MATCH(Orders[[#Headers],[RoastType]],Products[#Headers],0))</f>
        <v>M</v>
      </c>
      <c r="L145" t="str" cm="1">
        <f t="array" ref="L145">_xlfn.SWITCH(Orders[[#This Row],[RoastType]], "L", "Light", "M", "Medium", "D", "Dark")</f>
        <v>Medium</v>
      </c>
      <c r="M145" s="2" cm="1">
        <f t="array" ref="M145">INDEX(Products[],MATCH(Orders[[#This Row],[FK_ProductID]:[FK_ProductID]],Products[[ProductID]:[ProductID]],0),MATCH(Orders[[#Headers],[SizeKg]],Products[#Headers],0))</f>
        <v>0.5</v>
      </c>
      <c r="N145" s="1" cm="1">
        <f t="array" ref="N145">INDEX(Products[],MATCH(Orders[[#This Row],[FK_ProductID]:[FK_ProductID]],Products[[ProductID]:[ProductID]],0),MATCH(Orders[[#Headers],[AmtUnitPrice]],Products[#Headers],0))</f>
        <v>8.73</v>
      </c>
      <c r="O145" s="1">
        <f>Orders[[#This Row],[AmtUnitPrice]] *Orders[[#This Row],[Quantity]]</f>
        <v>17.46</v>
      </c>
    </row>
    <row r="146" spans="1:15" x14ac:dyDescent="0.25">
      <c r="A146" s="3" t="s">
        <v>331</v>
      </c>
      <c r="B146" s="5">
        <v>44265</v>
      </c>
      <c r="C146" s="3" t="s">
        <v>332</v>
      </c>
      <c r="D146" s="3" t="s">
        <v>44</v>
      </c>
      <c r="E146" s="4">
        <v>2</v>
      </c>
      <c r="F146" t="str">
        <f>_xlfn.XLOOKUP(Orders[[#This Row],[FK_CustomerID]],Customers[CustomerID],Customers[CustomerName],,0)</f>
        <v>Winn Keyse</v>
      </c>
      <c r="G146" t="str">
        <f>_xlfn.XLOOKUP(Orders[[#This Row],[FK_CustomerID]],Customers[CustomerID],Customers[Email],,0)</f>
        <v>wkeyse40@apple.com</v>
      </c>
      <c r="H146" t="str">
        <f>_xlfn.XLOOKUP(Orders[[#This Row],[FK_CustomerID]],Customers[CustomerID],Customers[Country],,0)</f>
        <v>United States</v>
      </c>
      <c r="I146" t="str" cm="1">
        <f t="array" ref="I146">INDEX(Products[],MATCH(Orders[[#This Row],[FK_ProductID]:[FK_ProductID]],Products[[ProductID]:[ProductID]],0),MATCH(Orders[[#Headers],[CoffeeType]],Products[#Headers],0))</f>
        <v>Exc</v>
      </c>
      <c r="J146" t="str" cm="1">
        <f t="array" ref="J146">_xlfn.SWITCH(Orders[[#This Row],[CoffeeType]], "Rob", "Robusta", "Exc", "Excelsa", "Ara", "Arabica", "Lib", "Liberica")</f>
        <v>Excelsa</v>
      </c>
      <c r="K146" t="str" cm="1">
        <f t="array" ref="K146">INDEX(Products[],MATCH(Orders[[#This Row],[FK_ProductID]:[FK_ProductID]],Products[[ProductID]:[ProductID]],0),MATCH(Orders[[#Headers],[RoastType]],Products[#Headers],0))</f>
        <v>L</v>
      </c>
      <c r="L146" t="str" cm="1">
        <f t="array" ref="L146">_xlfn.SWITCH(Orders[[#This Row],[RoastType]], "L", "Light", "M", "Medium", "D", "Dark")</f>
        <v>Light</v>
      </c>
      <c r="M146" s="2" cm="1">
        <f t="array" ref="M146">INDEX(Products[],MATCH(Orders[[#This Row],[FK_ProductID]:[FK_ProductID]],Products[[ProductID]:[ProductID]],0),MATCH(Orders[[#Headers],[SizeKg]],Products[#Headers],0))</f>
        <v>2.5</v>
      </c>
      <c r="N146" s="1" cm="1">
        <f t="array" ref="N146">INDEX(Products[],MATCH(Orders[[#This Row],[FK_ProductID]:[FK_ProductID]],Products[[ProductID]:[ProductID]],0),MATCH(Orders[[#Headers],[AmtUnitPrice]],Products[#Headers],0))</f>
        <v>34.155000000000001</v>
      </c>
      <c r="O146" s="1">
        <f>Orders[[#This Row],[AmtUnitPrice]] *Orders[[#This Row],[Quantity]]</f>
        <v>68.31</v>
      </c>
    </row>
    <row r="147" spans="1:15" x14ac:dyDescent="0.25">
      <c r="A147" s="3" t="s">
        <v>333</v>
      </c>
      <c r="B147" s="5">
        <v>43562</v>
      </c>
      <c r="C147" s="3" t="s">
        <v>334</v>
      </c>
      <c r="D147" s="3" t="s">
        <v>91</v>
      </c>
      <c r="E147" s="4">
        <v>4</v>
      </c>
      <c r="F147" t="str">
        <f>_xlfn.XLOOKUP(Orders[[#This Row],[FK_CustomerID]],Customers[CustomerID],Customers[CustomerName],,0)</f>
        <v>Osmund Clausen-Thue</v>
      </c>
      <c r="G147" t="str">
        <f>_xlfn.XLOOKUP(Orders[[#This Row],[FK_CustomerID]],Customers[CustomerID],Customers[Email],,0)</f>
        <v>oclausenthue41@marriott.com</v>
      </c>
      <c r="H147" t="str">
        <f>_xlfn.XLOOKUP(Orders[[#This Row],[FK_CustomerID]],Customers[CustomerID],Customers[Country],,0)</f>
        <v>United States</v>
      </c>
      <c r="I147" t="str" cm="1">
        <f t="array" ref="I147">INDEX(Products[],MATCH(Orders[[#This Row],[FK_ProductID]:[FK_ProductID]],Products[[ProductID]:[ProductID]],0),MATCH(Orders[[#Headers],[CoffeeType]],Products[#Headers],0))</f>
        <v>Lib</v>
      </c>
      <c r="J147" t="str" cm="1">
        <f t="array" ref="J147">_xlfn.SWITCH(Orders[[#This Row],[CoffeeType]], "Rob", "Robusta", "Exc", "Excelsa", "Ara", "Arabica", "Lib", "Liberica")</f>
        <v>Liberica</v>
      </c>
      <c r="K147" t="str" cm="1">
        <f t="array" ref="K147">INDEX(Products[],MATCH(Orders[[#This Row],[FK_ProductID]:[FK_ProductID]],Products[[ProductID]:[ProductID]],0),MATCH(Orders[[#Headers],[RoastType]],Products[#Headers],0))</f>
        <v>M</v>
      </c>
      <c r="L147" t="str" cm="1">
        <f t="array" ref="L147">_xlfn.SWITCH(Orders[[#This Row],[RoastType]], "L", "Light", "M", "Medium", "D", "Dark")</f>
        <v>Medium</v>
      </c>
      <c r="M147" s="2" cm="1">
        <f t="array" ref="M147">INDEX(Products[],MATCH(Orders[[#This Row],[FK_ProductID]:[FK_ProductID]],Products[[ProductID]:[ProductID]],0),MATCH(Orders[[#Headers],[SizeKg]],Products[#Headers],0))</f>
        <v>0.2</v>
      </c>
      <c r="N147" s="1" cm="1">
        <f t="array" ref="N147">INDEX(Products[],MATCH(Orders[[#This Row],[FK_ProductID]:[FK_ProductID]],Products[[ProductID]:[ProductID]],0),MATCH(Orders[[#Headers],[AmtUnitPrice]],Products[#Headers],0))</f>
        <v>4.3650000000000002</v>
      </c>
      <c r="O147" s="1">
        <f>Orders[[#This Row],[AmtUnitPrice]] *Orders[[#This Row],[Quantity]]</f>
        <v>17.46</v>
      </c>
    </row>
    <row r="148" spans="1:15" x14ac:dyDescent="0.25">
      <c r="A148" s="3" t="s">
        <v>335</v>
      </c>
      <c r="B148" s="5">
        <v>44024</v>
      </c>
      <c r="C148" s="3" t="s">
        <v>336</v>
      </c>
      <c r="D148" s="3" t="s">
        <v>110</v>
      </c>
      <c r="E148" s="4">
        <v>3</v>
      </c>
      <c r="F148" t="str">
        <f>_xlfn.XLOOKUP(Orders[[#This Row],[FK_CustomerID]],Customers[CustomerID],Customers[CustomerName],,0)</f>
        <v>Leonore Francisco</v>
      </c>
      <c r="G148" t="str">
        <f>_xlfn.XLOOKUP(Orders[[#This Row],[FK_CustomerID]],Customers[CustomerID],Customers[Email],,0)</f>
        <v>lfrancisco42@fema.gov</v>
      </c>
      <c r="H148" t="str">
        <f>_xlfn.XLOOKUP(Orders[[#This Row],[FK_CustomerID]],Customers[CustomerID],Customers[Country],,0)</f>
        <v>United States</v>
      </c>
      <c r="I148" t="str" cm="1">
        <f t="array" ref="I148">INDEX(Products[],MATCH(Orders[[#This Row],[FK_ProductID]:[FK_ProductID]],Products[[ProductID]:[ProductID]],0),MATCH(Orders[[#Headers],[CoffeeType]],Products[#Headers],0))</f>
        <v>Lib</v>
      </c>
      <c r="J148" t="str" cm="1">
        <f t="array" ref="J148">_xlfn.SWITCH(Orders[[#This Row],[CoffeeType]], "Rob", "Robusta", "Exc", "Excelsa", "Ara", "Arabica", "Lib", "Liberica")</f>
        <v>Liberica</v>
      </c>
      <c r="K148" t="str" cm="1">
        <f t="array" ref="K148">INDEX(Products[],MATCH(Orders[[#This Row],[FK_ProductID]:[FK_ProductID]],Products[[ProductID]:[ProductID]],0),MATCH(Orders[[#Headers],[RoastType]],Products[#Headers],0))</f>
        <v>M</v>
      </c>
      <c r="L148" t="str" cm="1">
        <f t="array" ref="L148">_xlfn.SWITCH(Orders[[#This Row],[RoastType]], "L", "Light", "M", "Medium", "D", "Dark")</f>
        <v>Medium</v>
      </c>
      <c r="M148" s="2" cm="1">
        <f t="array" ref="M148">INDEX(Products[],MATCH(Orders[[#This Row],[FK_ProductID]:[FK_ProductID]],Products[[ProductID]:[ProductID]],0),MATCH(Orders[[#Headers],[SizeKg]],Products[#Headers],0))</f>
        <v>1</v>
      </c>
      <c r="N148" s="1" cm="1">
        <f t="array" ref="N148">INDEX(Products[],MATCH(Orders[[#This Row],[FK_ProductID]:[FK_ProductID]],Products[[ProductID]:[ProductID]],0),MATCH(Orders[[#Headers],[AmtUnitPrice]],Products[#Headers],0))</f>
        <v>14.55</v>
      </c>
      <c r="O148" s="1">
        <f>Orders[[#This Row],[AmtUnitPrice]] *Orders[[#This Row],[Quantity]]</f>
        <v>43.650000000000006</v>
      </c>
    </row>
    <row r="149" spans="1:15" x14ac:dyDescent="0.25">
      <c r="A149" s="3" t="s">
        <v>335</v>
      </c>
      <c r="B149" s="5">
        <v>44024</v>
      </c>
      <c r="C149" s="3" t="s">
        <v>336</v>
      </c>
      <c r="D149" s="3" t="s">
        <v>23</v>
      </c>
      <c r="E149" s="4">
        <v>2</v>
      </c>
      <c r="F149" t="str">
        <f>_xlfn.XLOOKUP(Orders[[#This Row],[FK_CustomerID]],Customers[CustomerID],Customers[CustomerName],,0)</f>
        <v>Leonore Francisco</v>
      </c>
      <c r="G149" t="str">
        <f>_xlfn.XLOOKUP(Orders[[#This Row],[FK_CustomerID]],Customers[CustomerID],Customers[Email],,0)</f>
        <v>lfrancisco42@fema.gov</v>
      </c>
      <c r="H149" t="str">
        <f>_xlfn.XLOOKUP(Orders[[#This Row],[FK_CustomerID]],Customers[CustomerID],Customers[Country],,0)</f>
        <v>United States</v>
      </c>
      <c r="I149" t="str" cm="1">
        <f t="array" ref="I149">INDEX(Products[],MATCH(Orders[[#This Row],[FK_ProductID]:[FK_ProductID]],Products[[ProductID]:[ProductID]],0),MATCH(Orders[[#Headers],[CoffeeType]],Products[#Headers],0))</f>
        <v>Exc</v>
      </c>
      <c r="J149" t="str" cm="1">
        <f t="array" ref="J149">_xlfn.SWITCH(Orders[[#This Row],[CoffeeType]], "Rob", "Robusta", "Exc", "Excelsa", "Ara", "Arabica", "Lib", "Liberica")</f>
        <v>Excelsa</v>
      </c>
      <c r="K149" t="str" cm="1">
        <f t="array" ref="K149">INDEX(Products[],MATCH(Orders[[#This Row],[FK_ProductID]:[FK_ProductID]],Products[[ProductID]:[ProductID]],0),MATCH(Orders[[#Headers],[RoastType]],Products[#Headers],0))</f>
        <v>M</v>
      </c>
      <c r="L149" t="str" cm="1">
        <f t="array" ref="L149">_xlfn.SWITCH(Orders[[#This Row],[RoastType]], "L", "Light", "M", "Medium", "D", "Dark")</f>
        <v>Medium</v>
      </c>
      <c r="M149" s="2" cm="1">
        <f t="array" ref="M149">INDEX(Products[],MATCH(Orders[[#This Row],[FK_ProductID]:[FK_ProductID]],Products[[ProductID]:[ProductID]],0),MATCH(Orders[[#Headers],[SizeKg]],Products[#Headers],0))</f>
        <v>1</v>
      </c>
      <c r="N149" s="1" cm="1">
        <f t="array" ref="N149">INDEX(Products[],MATCH(Orders[[#This Row],[FK_ProductID]:[FK_ProductID]],Products[[ProductID]:[ProductID]],0),MATCH(Orders[[#Headers],[AmtUnitPrice]],Products[#Headers],0))</f>
        <v>13.75</v>
      </c>
      <c r="O149" s="1">
        <f>Orders[[#This Row],[AmtUnitPrice]] *Orders[[#This Row],[Quantity]]</f>
        <v>27.5</v>
      </c>
    </row>
    <row r="150" spans="1:15" x14ac:dyDescent="0.25">
      <c r="A150" s="3" t="s">
        <v>337</v>
      </c>
      <c r="B150" s="5">
        <v>44551</v>
      </c>
      <c r="C150" s="3" t="s">
        <v>338</v>
      </c>
      <c r="D150" s="3" t="s">
        <v>65</v>
      </c>
      <c r="E150" s="4">
        <v>5</v>
      </c>
      <c r="F150" t="str">
        <f>_xlfn.XLOOKUP(Orders[[#This Row],[FK_CustomerID]],Customers[CustomerID],Customers[CustomerName],,0)</f>
        <v>Giacobo Skingle</v>
      </c>
      <c r="G150" t="str">
        <f>_xlfn.XLOOKUP(Orders[[#This Row],[FK_CustomerID]],Customers[CustomerID],Customers[Email],,0)</f>
        <v>gskingle44@clickbank.net</v>
      </c>
      <c r="H150" t="str">
        <f>_xlfn.XLOOKUP(Orders[[#This Row],[FK_CustomerID]],Customers[CustomerID],Customers[Country],,0)</f>
        <v>United States</v>
      </c>
      <c r="I150" t="str" cm="1">
        <f t="array" ref="I150">INDEX(Products[],MATCH(Orders[[#This Row],[FK_ProductID]:[FK_ProductID]],Products[[ProductID]:[ProductID]],0),MATCH(Orders[[#Headers],[CoffeeType]],Products[#Headers],0))</f>
        <v>Exc</v>
      </c>
      <c r="J150" t="str" cm="1">
        <f t="array" ref="J150">_xlfn.SWITCH(Orders[[#This Row],[CoffeeType]], "Rob", "Robusta", "Exc", "Excelsa", "Ara", "Arabica", "Lib", "Liberica")</f>
        <v>Excelsa</v>
      </c>
      <c r="K150" t="str" cm="1">
        <f t="array" ref="K150">INDEX(Products[],MATCH(Orders[[#This Row],[FK_ProductID]:[FK_ProductID]],Products[[ProductID]:[ProductID]],0),MATCH(Orders[[#Headers],[RoastType]],Products[#Headers],0))</f>
        <v>D</v>
      </c>
      <c r="L150" t="str" cm="1">
        <f t="array" ref="L150">_xlfn.SWITCH(Orders[[#This Row],[RoastType]], "L", "Light", "M", "Medium", "D", "Dark")</f>
        <v>Dark</v>
      </c>
      <c r="M150" s="2" cm="1">
        <f t="array" ref="M150">INDEX(Products[],MATCH(Orders[[#This Row],[FK_ProductID]:[FK_ProductID]],Products[[ProductID]:[ProductID]],0),MATCH(Orders[[#Headers],[SizeKg]],Products[#Headers],0))</f>
        <v>0.2</v>
      </c>
      <c r="N150" s="1" cm="1">
        <f t="array" ref="N150">INDEX(Products[],MATCH(Orders[[#This Row],[FK_ProductID]:[FK_ProductID]],Products[[ProductID]:[ProductID]],0),MATCH(Orders[[#Headers],[AmtUnitPrice]],Products[#Headers],0))</f>
        <v>3.645</v>
      </c>
      <c r="O150" s="1">
        <f>Orders[[#This Row],[AmtUnitPrice]] *Orders[[#This Row],[Quantity]]</f>
        <v>18.225000000000001</v>
      </c>
    </row>
    <row r="151" spans="1:15" x14ac:dyDescent="0.25">
      <c r="A151" s="3" t="s">
        <v>339</v>
      </c>
      <c r="B151" s="5">
        <v>44108</v>
      </c>
      <c r="C151" s="3" t="s">
        <v>340</v>
      </c>
      <c r="D151" s="3" t="s">
        <v>185</v>
      </c>
      <c r="E151" s="4">
        <v>2</v>
      </c>
      <c r="F151" t="str">
        <f>_xlfn.XLOOKUP(Orders[[#This Row],[FK_CustomerID]],Customers[CustomerID],Customers[CustomerName],,0)</f>
        <v>Gerard Pirdy</v>
      </c>
      <c r="G151" t="str">
        <f>_xlfn.XLOOKUP(Orders[[#This Row],[FK_CustomerID]],Customers[CustomerID],Customers[Email],,0)</f>
        <v/>
      </c>
      <c r="H151" t="str">
        <f>_xlfn.XLOOKUP(Orders[[#This Row],[FK_CustomerID]],Customers[CustomerID],Customers[Country],,0)</f>
        <v>United States</v>
      </c>
      <c r="I151" t="str" cm="1">
        <f t="array" ref="I151">INDEX(Products[],MATCH(Orders[[#This Row],[FK_ProductID]:[FK_ProductID]],Products[[ProductID]:[ProductID]],0),MATCH(Orders[[#Headers],[CoffeeType]],Products[#Headers],0))</f>
        <v>Ara</v>
      </c>
      <c r="J151" t="str" cm="1">
        <f t="array" ref="J151">_xlfn.SWITCH(Orders[[#This Row],[CoffeeType]], "Rob", "Robusta", "Exc", "Excelsa", "Ara", "Arabica", "Lib", "Liberica")</f>
        <v>Arabica</v>
      </c>
      <c r="K151" t="str" cm="1">
        <f t="array" ref="K151">INDEX(Products[],MATCH(Orders[[#This Row],[FK_ProductID]:[FK_ProductID]],Products[[ProductID]:[ProductID]],0),MATCH(Orders[[#Headers],[RoastType]],Products[#Headers],0))</f>
        <v>M</v>
      </c>
      <c r="L151" t="str" cm="1">
        <f t="array" ref="L151">_xlfn.SWITCH(Orders[[#This Row],[RoastType]], "L", "Light", "M", "Medium", "D", "Dark")</f>
        <v>Medium</v>
      </c>
      <c r="M151" s="2" cm="1">
        <f t="array" ref="M151">INDEX(Products[],MATCH(Orders[[#This Row],[FK_ProductID]:[FK_ProductID]],Products[[ProductID]:[ProductID]],0),MATCH(Orders[[#Headers],[SizeKg]],Products[#Headers],0))</f>
        <v>2.5</v>
      </c>
      <c r="N151" s="1" cm="1">
        <f t="array" ref="N151">INDEX(Products[],MATCH(Orders[[#This Row],[FK_ProductID]:[FK_ProductID]],Products[[ProductID]:[ProductID]],0),MATCH(Orders[[#Headers],[AmtUnitPrice]],Products[#Headers],0))</f>
        <v>25.875</v>
      </c>
      <c r="O151" s="1">
        <f>Orders[[#This Row],[AmtUnitPrice]] *Orders[[#This Row],[Quantity]]</f>
        <v>51.75</v>
      </c>
    </row>
    <row r="152" spans="1:15" x14ac:dyDescent="0.25">
      <c r="A152" s="3" t="s">
        <v>341</v>
      </c>
      <c r="B152" s="5">
        <v>44051</v>
      </c>
      <c r="C152" s="3" t="s">
        <v>342</v>
      </c>
      <c r="D152" s="3" t="s">
        <v>27</v>
      </c>
      <c r="E152" s="4">
        <v>1</v>
      </c>
      <c r="F152" t="str">
        <f>_xlfn.XLOOKUP(Orders[[#This Row],[FK_CustomerID]],Customers[CustomerID],Customers[CustomerName],,0)</f>
        <v>Jacinthe Balsillie</v>
      </c>
      <c r="G152" t="str">
        <f>_xlfn.XLOOKUP(Orders[[#This Row],[FK_CustomerID]],Customers[CustomerID],Customers[Email],,0)</f>
        <v>jbalsillie46@princeton.edu</v>
      </c>
      <c r="H152" t="str">
        <f>_xlfn.XLOOKUP(Orders[[#This Row],[FK_CustomerID]],Customers[CustomerID],Customers[Country],,0)</f>
        <v>United States</v>
      </c>
      <c r="I152" t="str" cm="1">
        <f t="array" ref="I152">INDEX(Products[],MATCH(Orders[[#This Row],[FK_ProductID]:[FK_ProductID]],Products[[ProductID]:[ProductID]],0),MATCH(Orders[[#Headers],[CoffeeType]],Products[#Headers],0))</f>
        <v>Lib</v>
      </c>
      <c r="J152" t="str" cm="1">
        <f t="array" ref="J152">_xlfn.SWITCH(Orders[[#This Row],[CoffeeType]], "Rob", "Robusta", "Exc", "Excelsa", "Ara", "Arabica", "Lib", "Liberica")</f>
        <v>Liberica</v>
      </c>
      <c r="K152" t="str" cm="1">
        <f t="array" ref="K152">INDEX(Products[],MATCH(Orders[[#This Row],[FK_ProductID]:[FK_ProductID]],Products[[ProductID]:[ProductID]],0),MATCH(Orders[[#Headers],[RoastType]],Products[#Headers],0))</f>
        <v>D</v>
      </c>
      <c r="L152" t="str" cm="1">
        <f t="array" ref="L152">_xlfn.SWITCH(Orders[[#This Row],[RoastType]], "L", "Light", "M", "Medium", "D", "Dark")</f>
        <v>Dark</v>
      </c>
      <c r="M152" s="2" cm="1">
        <f t="array" ref="M152">INDEX(Products[],MATCH(Orders[[#This Row],[FK_ProductID]:[FK_ProductID]],Products[[ProductID]:[ProductID]],0),MATCH(Orders[[#Headers],[SizeKg]],Products[#Headers],0))</f>
        <v>1</v>
      </c>
      <c r="N152" s="1" cm="1">
        <f t="array" ref="N152">INDEX(Products[],MATCH(Orders[[#This Row],[FK_ProductID]:[FK_ProductID]],Products[[ProductID]:[ProductID]],0),MATCH(Orders[[#Headers],[AmtUnitPrice]],Products[#Headers],0))</f>
        <v>12.95</v>
      </c>
      <c r="O152" s="1">
        <f>Orders[[#This Row],[AmtUnitPrice]] *Orders[[#This Row],[Quantity]]</f>
        <v>12.95</v>
      </c>
    </row>
    <row r="153" spans="1:15" x14ac:dyDescent="0.25">
      <c r="A153" s="3" t="s">
        <v>343</v>
      </c>
      <c r="B153" s="5">
        <v>44115</v>
      </c>
      <c r="C153" s="3" t="s">
        <v>344</v>
      </c>
      <c r="D153" s="3" t="s">
        <v>75</v>
      </c>
      <c r="E153" s="4">
        <v>3</v>
      </c>
      <c r="F153" t="str">
        <f>_xlfn.XLOOKUP(Orders[[#This Row],[FK_CustomerID]],Customers[CustomerID],Customers[CustomerName],,0)</f>
        <v>Quinton Fouracres</v>
      </c>
      <c r="G153" t="str">
        <f>_xlfn.XLOOKUP(Orders[[#This Row],[FK_CustomerID]],Customers[CustomerID],Customers[Email],,0)</f>
        <v/>
      </c>
      <c r="H153" t="str">
        <f>_xlfn.XLOOKUP(Orders[[#This Row],[FK_CustomerID]],Customers[CustomerID],Customers[Country],,0)</f>
        <v>United States</v>
      </c>
      <c r="I153" t="str" cm="1">
        <f t="array" ref="I153">INDEX(Products[],MATCH(Orders[[#This Row],[FK_ProductID]:[FK_ProductID]],Products[[ProductID]:[ProductID]],0),MATCH(Orders[[#Headers],[CoffeeType]],Products[#Headers],0))</f>
        <v>Ara</v>
      </c>
      <c r="J153" t="str" cm="1">
        <f t="array" ref="J153">_xlfn.SWITCH(Orders[[#This Row],[CoffeeType]], "Rob", "Robusta", "Exc", "Excelsa", "Ara", "Arabica", "Lib", "Liberica")</f>
        <v>Arabica</v>
      </c>
      <c r="K153" t="str" cm="1">
        <f t="array" ref="K153">INDEX(Products[],MATCH(Orders[[#This Row],[FK_ProductID]:[FK_ProductID]],Products[[ProductID]:[ProductID]],0),MATCH(Orders[[#Headers],[RoastType]],Products[#Headers],0))</f>
        <v>M</v>
      </c>
      <c r="L153" t="str" cm="1">
        <f t="array" ref="L153">_xlfn.SWITCH(Orders[[#This Row],[RoastType]], "L", "Light", "M", "Medium", "D", "Dark")</f>
        <v>Medium</v>
      </c>
      <c r="M153" s="2" cm="1">
        <f t="array" ref="M153">INDEX(Products[],MATCH(Orders[[#This Row],[FK_ProductID]:[FK_ProductID]],Products[[ProductID]:[ProductID]],0),MATCH(Orders[[#Headers],[SizeKg]],Products[#Headers],0))</f>
        <v>1</v>
      </c>
      <c r="N153" s="1" cm="1">
        <f t="array" ref="N153">INDEX(Products[],MATCH(Orders[[#This Row],[FK_ProductID]:[FK_ProductID]],Products[[ProductID]:[ProductID]],0),MATCH(Orders[[#Headers],[AmtUnitPrice]],Products[#Headers],0))</f>
        <v>11.25</v>
      </c>
      <c r="O153" s="1">
        <f>Orders[[#This Row],[AmtUnitPrice]] *Orders[[#This Row],[Quantity]]</f>
        <v>33.75</v>
      </c>
    </row>
    <row r="154" spans="1:15" x14ac:dyDescent="0.25">
      <c r="A154" s="3" t="s">
        <v>345</v>
      </c>
      <c r="B154" s="5">
        <v>44510</v>
      </c>
      <c r="C154" s="3" t="s">
        <v>346</v>
      </c>
      <c r="D154" s="3" t="s">
        <v>55</v>
      </c>
      <c r="E154" s="4">
        <v>3</v>
      </c>
      <c r="F154" t="str">
        <f>_xlfn.XLOOKUP(Orders[[#This Row],[FK_CustomerID]],Customers[CustomerID],Customers[CustomerName],,0)</f>
        <v>Bettina Leffek</v>
      </c>
      <c r="G154" t="str">
        <f>_xlfn.XLOOKUP(Orders[[#This Row],[FK_CustomerID]],Customers[CustomerID],Customers[Email],,0)</f>
        <v>bleffek48@ning.com</v>
      </c>
      <c r="H154" t="str">
        <f>_xlfn.XLOOKUP(Orders[[#This Row],[FK_CustomerID]],Customers[CustomerID],Customers[Country],,0)</f>
        <v>United States</v>
      </c>
      <c r="I154" t="str" cm="1">
        <f t="array" ref="I154">INDEX(Products[],MATCH(Orders[[#This Row],[FK_ProductID]:[FK_ProductID]],Products[[ProductID]:[ProductID]],0),MATCH(Orders[[#Headers],[CoffeeType]],Products[#Headers],0))</f>
        <v>Rob</v>
      </c>
      <c r="J154" t="str" cm="1">
        <f t="array" ref="J154">_xlfn.SWITCH(Orders[[#This Row],[CoffeeType]], "Rob", "Robusta", "Exc", "Excelsa", "Ara", "Arabica", "Lib", "Liberica")</f>
        <v>Robusta</v>
      </c>
      <c r="K154" t="str" cm="1">
        <f t="array" ref="K154">INDEX(Products[],MATCH(Orders[[#This Row],[FK_ProductID]:[FK_ProductID]],Products[[ProductID]:[ProductID]],0),MATCH(Orders[[#Headers],[RoastType]],Products[#Headers],0))</f>
        <v>M</v>
      </c>
      <c r="L154" t="str" cm="1">
        <f t="array" ref="L154">_xlfn.SWITCH(Orders[[#This Row],[RoastType]], "L", "Light", "M", "Medium", "D", "Dark")</f>
        <v>Medium</v>
      </c>
      <c r="M154" s="2" cm="1">
        <f t="array" ref="M154">INDEX(Products[],MATCH(Orders[[#This Row],[FK_ProductID]:[FK_ProductID]],Products[[ProductID]:[ProductID]],0),MATCH(Orders[[#Headers],[SizeKg]],Products[#Headers],0))</f>
        <v>2.5</v>
      </c>
      <c r="N154" s="1" cm="1">
        <f t="array" ref="N154">INDEX(Products[],MATCH(Orders[[#This Row],[FK_ProductID]:[FK_ProductID]],Products[[ProductID]:[ProductID]],0),MATCH(Orders[[#Headers],[AmtUnitPrice]],Products[#Headers],0))</f>
        <v>22.885000000000002</v>
      </c>
      <c r="O154" s="1">
        <f>Orders[[#This Row],[AmtUnitPrice]] *Orders[[#This Row],[Quantity]]</f>
        <v>68.655000000000001</v>
      </c>
    </row>
    <row r="155" spans="1:15" x14ac:dyDescent="0.25">
      <c r="A155" s="3" t="s">
        <v>347</v>
      </c>
      <c r="B155" s="5">
        <v>44367</v>
      </c>
      <c r="C155" s="3" t="s">
        <v>348</v>
      </c>
      <c r="D155" s="3" t="s">
        <v>115</v>
      </c>
      <c r="E155" s="4">
        <v>1</v>
      </c>
      <c r="F155" t="str">
        <f>_xlfn.XLOOKUP(Orders[[#This Row],[FK_CustomerID]],Customers[CustomerID],Customers[CustomerName],,0)</f>
        <v>Hetti Penson</v>
      </c>
      <c r="G155" t="str">
        <f>_xlfn.XLOOKUP(Orders[[#This Row],[FK_CustomerID]],Customers[CustomerID],Customers[Email],,0)</f>
        <v/>
      </c>
      <c r="H155" t="str">
        <f>_xlfn.XLOOKUP(Orders[[#This Row],[FK_CustomerID]],Customers[CustomerID],Customers[Country],,0)</f>
        <v>United States</v>
      </c>
      <c r="I155" t="str" cm="1">
        <f t="array" ref="I155">INDEX(Products[],MATCH(Orders[[#This Row],[FK_ProductID]:[FK_ProductID]],Products[[ProductID]:[ProductID]],0),MATCH(Orders[[#Headers],[CoffeeType]],Products[#Headers],0))</f>
        <v>Rob</v>
      </c>
      <c r="J155" t="str" cm="1">
        <f t="array" ref="J155">_xlfn.SWITCH(Orders[[#This Row],[CoffeeType]], "Rob", "Robusta", "Exc", "Excelsa", "Ara", "Arabica", "Lib", "Liberica")</f>
        <v>Robusta</v>
      </c>
      <c r="K155" t="str" cm="1">
        <f t="array" ref="K155">INDEX(Products[],MATCH(Orders[[#This Row],[FK_ProductID]:[FK_ProductID]],Products[[ProductID]:[ProductID]],0),MATCH(Orders[[#Headers],[RoastType]],Products[#Headers],0))</f>
        <v>D</v>
      </c>
      <c r="L155" t="str" cm="1">
        <f t="array" ref="L155">_xlfn.SWITCH(Orders[[#This Row],[RoastType]], "L", "Light", "M", "Medium", "D", "Dark")</f>
        <v>Dark</v>
      </c>
      <c r="M155" s="2" cm="1">
        <f t="array" ref="M155">INDEX(Products[],MATCH(Orders[[#This Row],[FK_ProductID]:[FK_ProductID]],Products[[ProductID]:[ProductID]],0),MATCH(Orders[[#Headers],[SizeKg]],Products[#Headers],0))</f>
        <v>0.2</v>
      </c>
      <c r="N155" s="1" cm="1">
        <f t="array" ref="N155">INDEX(Products[],MATCH(Orders[[#This Row],[FK_ProductID]:[FK_ProductID]],Products[[ProductID]:[ProductID]],0),MATCH(Orders[[#Headers],[AmtUnitPrice]],Products[#Headers],0))</f>
        <v>2.6850000000000001</v>
      </c>
      <c r="O155" s="1">
        <f>Orders[[#This Row],[AmtUnitPrice]] *Orders[[#This Row],[Quantity]]</f>
        <v>2.6850000000000001</v>
      </c>
    </row>
    <row r="156" spans="1:15" x14ac:dyDescent="0.25">
      <c r="A156" s="3" t="s">
        <v>349</v>
      </c>
      <c r="B156" s="5">
        <v>44473</v>
      </c>
      <c r="C156" s="3" t="s">
        <v>350</v>
      </c>
      <c r="D156" s="3" t="s">
        <v>132</v>
      </c>
      <c r="E156" s="4">
        <v>5</v>
      </c>
      <c r="F156" t="str">
        <f>_xlfn.XLOOKUP(Orders[[#This Row],[FK_CustomerID]],Customers[CustomerID],Customers[CustomerName],,0)</f>
        <v>Jocko Pray</v>
      </c>
      <c r="G156" t="str">
        <f>_xlfn.XLOOKUP(Orders[[#This Row],[FK_CustomerID]],Customers[CustomerID],Customers[Email],,0)</f>
        <v>jpray4a@youtube.com</v>
      </c>
      <c r="H156" t="str">
        <f>_xlfn.XLOOKUP(Orders[[#This Row],[FK_CustomerID]],Customers[CustomerID],Customers[Country],,0)</f>
        <v>United States</v>
      </c>
      <c r="I156" t="str" cm="1">
        <f t="array" ref="I156">INDEX(Products[],MATCH(Orders[[#This Row],[FK_ProductID]:[FK_ProductID]],Products[[ProductID]:[ProductID]],0),MATCH(Orders[[#Headers],[CoffeeType]],Products[#Headers],0))</f>
        <v>Ara</v>
      </c>
      <c r="J156" t="str" cm="1">
        <f t="array" ref="J156">_xlfn.SWITCH(Orders[[#This Row],[CoffeeType]], "Rob", "Robusta", "Exc", "Excelsa", "Ara", "Arabica", "Lib", "Liberica")</f>
        <v>Arabica</v>
      </c>
      <c r="K156" t="str" cm="1">
        <f t="array" ref="K156">INDEX(Products[],MATCH(Orders[[#This Row],[FK_ProductID]:[FK_ProductID]],Products[[ProductID]:[ProductID]],0),MATCH(Orders[[#Headers],[RoastType]],Products[#Headers],0))</f>
        <v>D</v>
      </c>
      <c r="L156" t="str" cm="1">
        <f t="array" ref="L156">_xlfn.SWITCH(Orders[[#This Row],[RoastType]], "L", "Light", "M", "Medium", "D", "Dark")</f>
        <v>Dark</v>
      </c>
      <c r="M156" s="2" cm="1">
        <f t="array" ref="M156">INDEX(Products[],MATCH(Orders[[#This Row],[FK_ProductID]:[FK_ProductID]],Products[[ProductID]:[ProductID]],0),MATCH(Orders[[#Headers],[SizeKg]],Products[#Headers],0))</f>
        <v>2.5</v>
      </c>
      <c r="N156" s="1" cm="1">
        <f t="array" ref="N156">INDEX(Products[],MATCH(Orders[[#This Row],[FK_ProductID]:[FK_ProductID]],Products[[ProductID]:[ProductID]],0),MATCH(Orders[[#Headers],[AmtUnitPrice]],Products[#Headers],0))</f>
        <v>22.885000000000002</v>
      </c>
      <c r="O156" s="1">
        <f>Orders[[#This Row],[AmtUnitPrice]] *Orders[[#This Row],[Quantity]]</f>
        <v>114.42500000000001</v>
      </c>
    </row>
    <row r="157" spans="1:15" x14ac:dyDescent="0.25">
      <c r="A157" s="3" t="s">
        <v>351</v>
      </c>
      <c r="B157" s="5">
        <v>43640</v>
      </c>
      <c r="C157" s="3" t="s">
        <v>352</v>
      </c>
      <c r="D157" s="3" t="s">
        <v>185</v>
      </c>
      <c r="E157" s="4">
        <v>6</v>
      </c>
      <c r="F157" t="str">
        <f>_xlfn.XLOOKUP(Orders[[#This Row],[FK_CustomerID]],Customers[CustomerID],Customers[CustomerName],,0)</f>
        <v>Grete Holborn</v>
      </c>
      <c r="G157" t="str">
        <f>_xlfn.XLOOKUP(Orders[[#This Row],[FK_CustomerID]],Customers[CustomerID],Customers[Email],,0)</f>
        <v>gholborn4b@ow.ly</v>
      </c>
      <c r="H157" t="str">
        <f>_xlfn.XLOOKUP(Orders[[#This Row],[FK_CustomerID]],Customers[CustomerID],Customers[Country],,0)</f>
        <v>United States</v>
      </c>
      <c r="I157" t="str" cm="1">
        <f t="array" ref="I157">INDEX(Products[],MATCH(Orders[[#This Row],[FK_ProductID]:[FK_ProductID]],Products[[ProductID]:[ProductID]],0),MATCH(Orders[[#Headers],[CoffeeType]],Products[#Headers],0))</f>
        <v>Ara</v>
      </c>
      <c r="J157" t="str" cm="1">
        <f t="array" ref="J157">_xlfn.SWITCH(Orders[[#This Row],[CoffeeType]], "Rob", "Robusta", "Exc", "Excelsa", "Ara", "Arabica", "Lib", "Liberica")</f>
        <v>Arabica</v>
      </c>
      <c r="K157" t="str" cm="1">
        <f t="array" ref="K157">INDEX(Products[],MATCH(Orders[[#This Row],[FK_ProductID]:[FK_ProductID]],Products[[ProductID]:[ProductID]],0),MATCH(Orders[[#Headers],[RoastType]],Products[#Headers],0))</f>
        <v>M</v>
      </c>
      <c r="L157" t="str" cm="1">
        <f t="array" ref="L157">_xlfn.SWITCH(Orders[[#This Row],[RoastType]], "L", "Light", "M", "Medium", "D", "Dark")</f>
        <v>Medium</v>
      </c>
      <c r="M157" s="2" cm="1">
        <f t="array" ref="M157">INDEX(Products[],MATCH(Orders[[#This Row],[FK_ProductID]:[FK_ProductID]],Products[[ProductID]:[ProductID]],0),MATCH(Orders[[#Headers],[SizeKg]],Products[#Headers],0))</f>
        <v>2.5</v>
      </c>
      <c r="N157" s="1" cm="1">
        <f t="array" ref="N157">INDEX(Products[],MATCH(Orders[[#This Row],[FK_ProductID]:[FK_ProductID]],Products[[ProductID]:[ProductID]],0),MATCH(Orders[[#Headers],[AmtUnitPrice]],Products[#Headers],0))</f>
        <v>25.875</v>
      </c>
      <c r="O157" s="1">
        <f>Orders[[#This Row],[AmtUnitPrice]] *Orders[[#This Row],[Quantity]]</f>
        <v>155.25</v>
      </c>
    </row>
    <row r="158" spans="1:15" x14ac:dyDescent="0.25">
      <c r="A158" s="3" t="s">
        <v>353</v>
      </c>
      <c r="B158" s="5">
        <v>43764</v>
      </c>
      <c r="C158" s="3" t="s">
        <v>354</v>
      </c>
      <c r="D158" s="3" t="s">
        <v>185</v>
      </c>
      <c r="E158" s="4">
        <v>3</v>
      </c>
      <c r="F158" t="str">
        <f>_xlfn.XLOOKUP(Orders[[#This Row],[FK_CustomerID]],Customers[CustomerID],Customers[CustomerName],,0)</f>
        <v>Fielding Keinrat</v>
      </c>
      <c r="G158" t="str">
        <f>_xlfn.XLOOKUP(Orders[[#This Row],[FK_CustomerID]],Customers[CustomerID],Customers[Email],,0)</f>
        <v>fkeinrat4c@dailymail.co.uk</v>
      </c>
      <c r="H158" t="str">
        <f>_xlfn.XLOOKUP(Orders[[#This Row],[FK_CustomerID]],Customers[CustomerID],Customers[Country],,0)</f>
        <v>United States</v>
      </c>
      <c r="I158" t="str" cm="1">
        <f t="array" ref="I158">INDEX(Products[],MATCH(Orders[[#This Row],[FK_ProductID]:[FK_ProductID]],Products[[ProductID]:[ProductID]],0),MATCH(Orders[[#Headers],[CoffeeType]],Products[#Headers],0))</f>
        <v>Ara</v>
      </c>
      <c r="J158" t="str" cm="1">
        <f t="array" ref="J158">_xlfn.SWITCH(Orders[[#This Row],[CoffeeType]], "Rob", "Robusta", "Exc", "Excelsa", "Ara", "Arabica", "Lib", "Liberica")</f>
        <v>Arabica</v>
      </c>
      <c r="K158" t="str" cm="1">
        <f t="array" ref="K158">INDEX(Products[],MATCH(Orders[[#This Row],[FK_ProductID]:[FK_ProductID]],Products[[ProductID]:[ProductID]],0),MATCH(Orders[[#Headers],[RoastType]],Products[#Headers],0))</f>
        <v>M</v>
      </c>
      <c r="L158" t="str" cm="1">
        <f t="array" ref="L158">_xlfn.SWITCH(Orders[[#This Row],[RoastType]], "L", "Light", "M", "Medium", "D", "Dark")</f>
        <v>Medium</v>
      </c>
      <c r="M158" s="2" cm="1">
        <f t="array" ref="M158">INDEX(Products[],MATCH(Orders[[#This Row],[FK_ProductID]:[FK_ProductID]],Products[[ProductID]:[ProductID]],0),MATCH(Orders[[#Headers],[SizeKg]],Products[#Headers],0))</f>
        <v>2.5</v>
      </c>
      <c r="N158" s="1" cm="1">
        <f t="array" ref="N158">INDEX(Products[],MATCH(Orders[[#This Row],[FK_ProductID]:[FK_ProductID]],Products[[ProductID]:[ProductID]],0),MATCH(Orders[[#Headers],[AmtUnitPrice]],Products[#Headers],0))</f>
        <v>25.875</v>
      </c>
      <c r="O158" s="1">
        <f>Orders[[#This Row],[AmtUnitPrice]] *Orders[[#This Row],[Quantity]]</f>
        <v>77.625</v>
      </c>
    </row>
    <row r="159" spans="1:15" x14ac:dyDescent="0.25">
      <c r="A159" s="3" t="s">
        <v>355</v>
      </c>
      <c r="B159" s="5">
        <v>44374</v>
      </c>
      <c r="C159" s="3" t="s">
        <v>356</v>
      </c>
      <c r="D159" s="3" t="s">
        <v>49</v>
      </c>
      <c r="E159" s="4">
        <v>3</v>
      </c>
      <c r="F159" t="str">
        <f>_xlfn.XLOOKUP(Orders[[#This Row],[FK_CustomerID]],Customers[CustomerID],Customers[CustomerName],,0)</f>
        <v>Paulo Yea</v>
      </c>
      <c r="G159" t="str">
        <f>_xlfn.XLOOKUP(Orders[[#This Row],[FK_CustomerID]],Customers[CustomerID],Customers[Email],,0)</f>
        <v>pyea4d@aol.com</v>
      </c>
      <c r="H159" t="str">
        <f>_xlfn.XLOOKUP(Orders[[#This Row],[FK_CustomerID]],Customers[CustomerID],Customers[Country],,0)</f>
        <v>Ireland</v>
      </c>
      <c r="I159" t="str" cm="1">
        <f t="array" ref="I159">INDEX(Products[],MATCH(Orders[[#This Row],[FK_ProductID]:[FK_ProductID]],Products[[ProductID]:[ProductID]],0),MATCH(Orders[[#Headers],[CoffeeType]],Products[#Headers],0))</f>
        <v>Rob</v>
      </c>
      <c r="J159" t="str" cm="1">
        <f t="array" ref="J159">_xlfn.SWITCH(Orders[[#This Row],[CoffeeType]], "Rob", "Robusta", "Exc", "Excelsa", "Ara", "Arabica", "Lib", "Liberica")</f>
        <v>Robusta</v>
      </c>
      <c r="K159" t="str" cm="1">
        <f t="array" ref="K159">INDEX(Products[],MATCH(Orders[[#This Row],[FK_ProductID]:[FK_ProductID]],Products[[ProductID]:[ProductID]],0),MATCH(Orders[[#Headers],[RoastType]],Products[#Headers],0))</f>
        <v>D</v>
      </c>
      <c r="L159" t="str" cm="1">
        <f t="array" ref="L159">_xlfn.SWITCH(Orders[[#This Row],[RoastType]], "L", "Light", "M", "Medium", "D", "Dark")</f>
        <v>Dark</v>
      </c>
      <c r="M159" s="2" cm="1">
        <f t="array" ref="M159">INDEX(Products[],MATCH(Orders[[#This Row],[FK_ProductID]:[FK_ProductID]],Products[[ProductID]:[ProductID]],0),MATCH(Orders[[#Headers],[SizeKg]],Products[#Headers],0))</f>
        <v>2.5</v>
      </c>
      <c r="N159" s="1" cm="1">
        <f t="array" ref="N159">INDEX(Products[],MATCH(Orders[[#This Row],[FK_ProductID]:[FK_ProductID]],Products[[ProductID]:[ProductID]],0),MATCH(Orders[[#Headers],[AmtUnitPrice]],Products[#Headers],0))</f>
        <v>20.585000000000001</v>
      </c>
      <c r="O159" s="1">
        <f>Orders[[#This Row],[AmtUnitPrice]] *Orders[[#This Row],[Quantity]]</f>
        <v>61.755000000000003</v>
      </c>
    </row>
    <row r="160" spans="1:15" x14ac:dyDescent="0.25">
      <c r="A160" s="3" t="s">
        <v>357</v>
      </c>
      <c r="B160" s="5">
        <v>43714</v>
      </c>
      <c r="C160" s="3" t="s">
        <v>358</v>
      </c>
      <c r="D160" s="3" t="s">
        <v>49</v>
      </c>
      <c r="E160" s="4">
        <v>6</v>
      </c>
      <c r="F160" t="str">
        <f>_xlfn.XLOOKUP(Orders[[#This Row],[FK_CustomerID]],Customers[CustomerID],Customers[CustomerName],,0)</f>
        <v>Say Risborough</v>
      </c>
      <c r="G160" t="str">
        <f>_xlfn.XLOOKUP(Orders[[#This Row],[FK_CustomerID]],Customers[CustomerID],Customers[Email],,0)</f>
        <v/>
      </c>
      <c r="H160" t="str">
        <f>_xlfn.XLOOKUP(Orders[[#This Row],[FK_CustomerID]],Customers[CustomerID],Customers[Country],,0)</f>
        <v>United States</v>
      </c>
      <c r="I160" t="str" cm="1">
        <f t="array" ref="I160">INDEX(Products[],MATCH(Orders[[#This Row],[FK_ProductID]:[FK_ProductID]],Products[[ProductID]:[ProductID]],0),MATCH(Orders[[#Headers],[CoffeeType]],Products[#Headers],0))</f>
        <v>Rob</v>
      </c>
      <c r="J160" t="str" cm="1">
        <f t="array" ref="J160">_xlfn.SWITCH(Orders[[#This Row],[CoffeeType]], "Rob", "Robusta", "Exc", "Excelsa", "Ara", "Arabica", "Lib", "Liberica")</f>
        <v>Robusta</v>
      </c>
      <c r="K160" t="str" cm="1">
        <f t="array" ref="K160">INDEX(Products[],MATCH(Orders[[#This Row],[FK_ProductID]:[FK_ProductID]],Products[[ProductID]:[ProductID]],0),MATCH(Orders[[#Headers],[RoastType]],Products[#Headers],0))</f>
        <v>D</v>
      </c>
      <c r="L160" t="str" cm="1">
        <f t="array" ref="L160">_xlfn.SWITCH(Orders[[#This Row],[RoastType]], "L", "Light", "M", "Medium", "D", "Dark")</f>
        <v>Dark</v>
      </c>
      <c r="M160" s="2" cm="1">
        <f t="array" ref="M160">INDEX(Products[],MATCH(Orders[[#This Row],[FK_ProductID]:[FK_ProductID]],Products[[ProductID]:[ProductID]],0),MATCH(Orders[[#Headers],[SizeKg]],Products[#Headers],0))</f>
        <v>2.5</v>
      </c>
      <c r="N160" s="1" cm="1">
        <f t="array" ref="N160">INDEX(Products[],MATCH(Orders[[#This Row],[FK_ProductID]:[FK_ProductID]],Products[[ProductID]:[ProductID]],0),MATCH(Orders[[#Headers],[AmtUnitPrice]],Products[#Headers],0))</f>
        <v>20.585000000000001</v>
      </c>
      <c r="O160" s="1">
        <f>Orders[[#This Row],[AmtUnitPrice]] *Orders[[#This Row],[Quantity]]</f>
        <v>123.51</v>
      </c>
    </row>
    <row r="161" spans="1:15" x14ac:dyDescent="0.25">
      <c r="A161" s="3" t="s">
        <v>359</v>
      </c>
      <c r="B161" s="5">
        <v>44316</v>
      </c>
      <c r="C161" s="3" t="s">
        <v>360</v>
      </c>
      <c r="D161" s="3" t="s">
        <v>118</v>
      </c>
      <c r="E161" s="4">
        <v>6</v>
      </c>
      <c r="F161" t="str">
        <f>_xlfn.XLOOKUP(Orders[[#This Row],[FK_CustomerID]],Customers[CustomerID],Customers[CustomerName],,0)</f>
        <v>Alexa Sizey</v>
      </c>
      <c r="G161" t="str">
        <f>_xlfn.XLOOKUP(Orders[[#This Row],[FK_CustomerID]],Customers[CustomerID],Customers[Email],,0)</f>
        <v/>
      </c>
      <c r="H161" t="str">
        <f>_xlfn.XLOOKUP(Orders[[#This Row],[FK_CustomerID]],Customers[CustomerID],Customers[Country],,0)</f>
        <v>United States</v>
      </c>
      <c r="I161" t="str" cm="1">
        <f t="array" ref="I161">INDEX(Products[],MATCH(Orders[[#This Row],[FK_ProductID]:[FK_ProductID]],Products[[ProductID]:[ProductID]],0),MATCH(Orders[[#Headers],[CoffeeType]],Products[#Headers],0))</f>
        <v>Lib</v>
      </c>
      <c r="J161" t="str" cm="1">
        <f t="array" ref="J161">_xlfn.SWITCH(Orders[[#This Row],[CoffeeType]], "Rob", "Robusta", "Exc", "Excelsa", "Ara", "Arabica", "Lib", "Liberica")</f>
        <v>Liberica</v>
      </c>
      <c r="K161" t="str" cm="1">
        <f t="array" ref="K161">INDEX(Products[],MATCH(Orders[[#This Row],[FK_ProductID]:[FK_ProductID]],Products[[ProductID]:[ProductID]],0),MATCH(Orders[[#Headers],[RoastType]],Products[#Headers],0))</f>
        <v>L</v>
      </c>
      <c r="L161" t="str" cm="1">
        <f t="array" ref="L161">_xlfn.SWITCH(Orders[[#This Row],[RoastType]], "L", "Light", "M", "Medium", "D", "Dark")</f>
        <v>Light</v>
      </c>
      <c r="M161" s="2" cm="1">
        <f t="array" ref="M161">INDEX(Products[],MATCH(Orders[[#This Row],[FK_ProductID]:[FK_ProductID]],Products[[ProductID]:[ProductID]],0),MATCH(Orders[[#Headers],[SizeKg]],Products[#Headers],0))</f>
        <v>2.5</v>
      </c>
      <c r="N161" s="1" cm="1">
        <f t="array" ref="N161">INDEX(Products[],MATCH(Orders[[#This Row],[FK_ProductID]:[FK_ProductID]],Products[[ProductID]:[ProductID]],0),MATCH(Orders[[#Headers],[AmtUnitPrice]],Products[#Headers],0))</f>
        <v>36.454999999999998</v>
      </c>
      <c r="O161" s="1">
        <f>Orders[[#This Row],[AmtUnitPrice]] *Orders[[#This Row],[Quantity]]</f>
        <v>218.73</v>
      </c>
    </row>
    <row r="162" spans="1:15" x14ac:dyDescent="0.25">
      <c r="A162" s="3" t="s">
        <v>361</v>
      </c>
      <c r="B162" s="5">
        <v>43837</v>
      </c>
      <c r="C162" s="3" t="s">
        <v>362</v>
      </c>
      <c r="D162" s="3" t="s">
        <v>17</v>
      </c>
      <c r="E162" s="4">
        <v>4</v>
      </c>
      <c r="F162" t="str">
        <f>_xlfn.XLOOKUP(Orders[[#This Row],[FK_CustomerID]],Customers[CustomerID],Customers[CustomerName],,0)</f>
        <v>Kari Swede</v>
      </c>
      <c r="G162" t="str">
        <f>_xlfn.XLOOKUP(Orders[[#This Row],[FK_CustomerID]],Customers[CustomerID],Customers[Email],,0)</f>
        <v>kswede4g@addthis.com</v>
      </c>
      <c r="H162" t="str">
        <f>_xlfn.XLOOKUP(Orders[[#This Row],[FK_CustomerID]],Customers[CustomerID],Customers[Country],,0)</f>
        <v>United States</v>
      </c>
      <c r="I162" t="str" cm="1">
        <f t="array" ref="I162">INDEX(Products[],MATCH(Orders[[#This Row],[FK_ProductID]:[FK_ProductID]],Products[[ProductID]:[ProductID]],0),MATCH(Orders[[#Headers],[CoffeeType]],Products[#Headers],0))</f>
        <v>Exc</v>
      </c>
      <c r="J162" t="str" cm="1">
        <f t="array" ref="J162">_xlfn.SWITCH(Orders[[#This Row],[CoffeeType]], "Rob", "Robusta", "Exc", "Excelsa", "Ara", "Arabica", "Lib", "Liberica")</f>
        <v>Excelsa</v>
      </c>
      <c r="K162" t="str" cm="1">
        <f t="array" ref="K162">INDEX(Products[],MATCH(Orders[[#This Row],[FK_ProductID]:[FK_ProductID]],Products[[ProductID]:[ProductID]],0),MATCH(Orders[[#Headers],[RoastType]],Products[#Headers],0))</f>
        <v>M</v>
      </c>
      <c r="L162" t="str" cm="1">
        <f t="array" ref="L162">_xlfn.SWITCH(Orders[[#This Row],[RoastType]], "L", "Light", "M", "Medium", "D", "Dark")</f>
        <v>Medium</v>
      </c>
      <c r="M162" s="2" cm="1">
        <f t="array" ref="M162">INDEX(Products[],MATCH(Orders[[#This Row],[FK_ProductID]:[FK_ProductID]],Products[[ProductID]:[ProductID]],0),MATCH(Orders[[#Headers],[SizeKg]],Products[#Headers],0))</f>
        <v>0.5</v>
      </c>
      <c r="N162" s="1" cm="1">
        <f t="array" ref="N162">INDEX(Products[],MATCH(Orders[[#This Row],[FK_ProductID]:[FK_ProductID]],Products[[ProductID]:[ProductID]],0),MATCH(Orders[[#Headers],[AmtUnitPrice]],Products[#Headers],0))</f>
        <v>8.25</v>
      </c>
      <c r="O162" s="1">
        <f>Orders[[#This Row],[AmtUnitPrice]] *Orders[[#This Row],[Quantity]]</f>
        <v>33</v>
      </c>
    </row>
    <row r="163" spans="1:15" x14ac:dyDescent="0.25">
      <c r="A163" s="3" t="s">
        <v>363</v>
      </c>
      <c r="B163" s="5">
        <v>44207</v>
      </c>
      <c r="C163" s="3" t="s">
        <v>364</v>
      </c>
      <c r="D163" s="3" t="s">
        <v>206</v>
      </c>
      <c r="E163" s="4">
        <v>3</v>
      </c>
      <c r="F163" t="str">
        <f>_xlfn.XLOOKUP(Orders[[#This Row],[FK_CustomerID]],Customers[CustomerID],Customers[CustomerName],,0)</f>
        <v>Leontine Rubrow</v>
      </c>
      <c r="G163" t="str">
        <f>_xlfn.XLOOKUP(Orders[[#This Row],[FK_CustomerID]],Customers[CustomerID],Customers[Email],,0)</f>
        <v>lrubrow4h@microsoft.com</v>
      </c>
      <c r="H163" t="str">
        <f>_xlfn.XLOOKUP(Orders[[#This Row],[FK_CustomerID]],Customers[CustomerID],Customers[Country],,0)</f>
        <v>United States</v>
      </c>
      <c r="I163" t="str" cm="1">
        <f t="array" ref="I163">INDEX(Products[],MATCH(Orders[[#This Row],[FK_ProductID]:[FK_ProductID]],Products[[ProductID]:[ProductID]],0),MATCH(Orders[[#Headers],[CoffeeType]],Products[#Headers],0))</f>
        <v>Ara</v>
      </c>
      <c r="J163" t="str" cm="1">
        <f t="array" ref="J163">_xlfn.SWITCH(Orders[[#This Row],[CoffeeType]], "Rob", "Robusta", "Exc", "Excelsa", "Ara", "Arabica", "Lib", "Liberica")</f>
        <v>Arabica</v>
      </c>
      <c r="K163" t="str" cm="1">
        <f t="array" ref="K163">INDEX(Products[],MATCH(Orders[[#This Row],[FK_ProductID]:[FK_ProductID]],Products[[ProductID]:[ProductID]],0),MATCH(Orders[[#Headers],[RoastType]],Products[#Headers],0))</f>
        <v>L</v>
      </c>
      <c r="L163" t="str" cm="1">
        <f t="array" ref="L163">_xlfn.SWITCH(Orders[[#This Row],[RoastType]], "L", "Light", "M", "Medium", "D", "Dark")</f>
        <v>Light</v>
      </c>
      <c r="M163" s="2" cm="1">
        <f t="array" ref="M163">INDEX(Products[],MATCH(Orders[[#This Row],[FK_ProductID]:[FK_ProductID]],Products[[ProductID]:[ProductID]],0),MATCH(Orders[[#Headers],[SizeKg]],Products[#Headers],0))</f>
        <v>0.5</v>
      </c>
      <c r="N163" s="1" cm="1">
        <f t="array" ref="N163">INDEX(Products[],MATCH(Orders[[#This Row],[FK_ProductID]:[FK_ProductID]],Products[[ProductID]:[ProductID]],0),MATCH(Orders[[#Headers],[AmtUnitPrice]],Products[#Headers],0))</f>
        <v>7.77</v>
      </c>
      <c r="O163" s="1">
        <f>Orders[[#This Row],[AmtUnitPrice]] *Orders[[#This Row],[Quantity]]</f>
        <v>23.31</v>
      </c>
    </row>
    <row r="164" spans="1:15" x14ac:dyDescent="0.25">
      <c r="A164" s="3" t="s">
        <v>365</v>
      </c>
      <c r="B164" s="5">
        <v>44515</v>
      </c>
      <c r="C164" s="3" t="s">
        <v>366</v>
      </c>
      <c r="D164" s="3" t="s">
        <v>30</v>
      </c>
      <c r="E164" s="4">
        <v>3</v>
      </c>
      <c r="F164" t="str">
        <f>_xlfn.XLOOKUP(Orders[[#This Row],[FK_CustomerID]],Customers[CustomerID],Customers[CustomerName],,0)</f>
        <v>Dottie Tift</v>
      </c>
      <c r="G164" t="str">
        <f>_xlfn.XLOOKUP(Orders[[#This Row],[FK_CustomerID]],Customers[CustomerID],Customers[Email],,0)</f>
        <v>dtift4i@netvibes.com</v>
      </c>
      <c r="H164" t="str">
        <f>_xlfn.XLOOKUP(Orders[[#This Row],[FK_CustomerID]],Customers[CustomerID],Customers[Country],,0)</f>
        <v>United States</v>
      </c>
      <c r="I164" t="str" cm="1">
        <f t="array" ref="I164">INDEX(Products[],MATCH(Orders[[#This Row],[FK_ProductID]:[FK_ProductID]],Products[[ProductID]:[ProductID]],0),MATCH(Orders[[#Headers],[CoffeeType]],Products[#Headers],0))</f>
        <v>Exc</v>
      </c>
      <c r="J164" t="str" cm="1">
        <f t="array" ref="J164">_xlfn.SWITCH(Orders[[#This Row],[CoffeeType]], "Rob", "Robusta", "Exc", "Excelsa", "Ara", "Arabica", "Lib", "Liberica")</f>
        <v>Excelsa</v>
      </c>
      <c r="K164" t="str" cm="1">
        <f t="array" ref="K164">INDEX(Products[],MATCH(Orders[[#This Row],[FK_ProductID]:[FK_ProductID]],Products[[ProductID]:[ProductID]],0),MATCH(Orders[[#Headers],[RoastType]],Products[#Headers],0))</f>
        <v>D</v>
      </c>
      <c r="L164" t="str" cm="1">
        <f t="array" ref="L164">_xlfn.SWITCH(Orders[[#This Row],[RoastType]], "L", "Light", "M", "Medium", "D", "Dark")</f>
        <v>Dark</v>
      </c>
      <c r="M164" s="2" cm="1">
        <f t="array" ref="M164">INDEX(Products[],MATCH(Orders[[#This Row],[FK_ProductID]:[FK_ProductID]],Products[[ProductID]:[ProductID]],0),MATCH(Orders[[#Headers],[SizeKg]],Products[#Headers],0))</f>
        <v>0.5</v>
      </c>
      <c r="N164" s="1" cm="1">
        <f t="array" ref="N164">INDEX(Products[],MATCH(Orders[[#This Row],[FK_ProductID]:[FK_ProductID]],Products[[ProductID]:[ProductID]],0),MATCH(Orders[[#Headers],[AmtUnitPrice]],Products[#Headers],0))</f>
        <v>7.29</v>
      </c>
      <c r="O164" s="1">
        <f>Orders[[#This Row],[AmtUnitPrice]] *Orders[[#This Row],[Quantity]]</f>
        <v>21.87</v>
      </c>
    </row>
    <row r="165" spans="1:15" x14ac:dyDescent="0.25">
      <c r="A165" s="3" t="s">
        <v>367</v>
      </c>
      <c r="B165" s="5">
        <v>43619</v>
      </c>
      <c r="C165" s="3" t="s">
        <v>368</v>
      </c>
      <c r="D165" s="3" t="s">
        <v>115</v>
      </c>
      <c r="E165" s="4">
        <v>6</v>
      </c>
      <c r="F165" t="str">
        <f>_xlfn.XLOOKUP(Orders[[#This Row],[FK_CustomerID]],Customers[CustomerID],Customers[CustomerName],,0)</f>
        <v>Gerardo Schonfeld</v>
      </c>
      <c r="G165" t="str">
        <f>_xlfn.XLOOKUP(Orders[[#This Row],[FK_CustomerID]],Customers[CustomerID],Customers[Email],,0)</f>
        <v>gschonfeld4j@oracle.com</v>
      </c>
      <c r="H165" t="str">
        <f>_xlfn.XLOOKUP(Orders[[#This Row],[FK_CustomerID]],Customers[CustomerID],Customers[Country],,0)</f>
        <v>United States</v>
      </c>
      <c r="I165" t="str" cm="1">
        <f t="array" ref="I165">INDEX(Products[],MATCH(Orders[[#This Row],[FK_ProductID]:[FK_ProductID]],Products[[ProductID]:[ProductID]],0),MATCH(Orders[[#Headers],[CoffeeType]],Products[#Headers],0))</f>
        <v>Rob</v>
      </c>
      <c r="J165" t="str" cm="1">
        <f t="array" ref="J165">_xlfn.SWITCH(Orders[[#This Row],[CoffeeType]], "Rob", "Robusta", "Exc", "Excelsa", "Ara", "Arabica", "Lib", "Liberica")</f>
        <v>Robusta</v>
      </c>
      <c r="K165" t="str" cm="1">
        <f t="array" ref="K165">INDEX(Products[],MATCH(Orders[[#This Row],[FK_ProductID]:[FK_ProductID]],Products[[ProductID]:[ProductID]],0),MATCH(Orders[[#Headers],[RoastType]],Products[#Headers],0))</f>
        <v>D</v>
      </c>
      <c r="L165" t="str" cm="1">
        <f t="array" ref="L165">_xlfn.SWITCH(Orders[[#This Row],[RoastType]], "L", "Light", "M", "Medium", "D", "Dark")</f>
        <v>Dark</v>
      </c>
      <c r="M165" s="2" cm="1">
        <f t="array" ref="M165">INDEX(Products[],MATCH(Orders[[#This Row],[FK_ProductID]:[FK_ProductID]],Products[[ProductID]:[ProductID]],0),MATCH(Orders[[#Headers],[SizeKg]],Products[#Headers],0))</f>
        <v>0.2</v>
      </c>
      <c r="N165" s="1" cm="1">
        <f t="array" ref="N165">INDEX(Products[],MATCH(Orders[[#This Row],[FK_ProductID]:[FK_ProductID]],Products[[ProductID]:[ProductID]],0),MATCH(Orders[[#Headers],[AmtUnitPrice]],Products[#Headers],0))</f>
        <v>2.6850000000000001</v>
      </c>
      <c r="O165" s="1">
        <f>Orders[[#This Row],[AmtUnitPrice]] *Orders[[#This Row],[Quantity]]</f>
        <v>16.11</v>
      </c>
    </row>
    <row r="166" spans="1:15" x14ac:dyDescent="0.25">
      <c r="A166" s="3" t="s">
        <v>369</v>
      </c>
      <c r="B166" s="5">
        <v>44182</v>
      </c>
      <c r="C166" s="3" t="s">
        <v>370</v>
      </c>
      <c r="D166" s="3" t="s">
        <v>30</v>
      </c>
      <c r="E166" s="4">
        <v>4</v>
      </c>
      <c r="F166" t="str">
        <f>_xlfn.XLOOKUP(Orders[[#This Row],[FK_CustomerID]],Customers[CustomerID],Customers[CustomerName],,0)</f>
        <v>Claiborne Feye</v>
      </c>
      <c r="G166" t="str">
        <f>_xlfn.XLOOKUP(Orders[[#This Row],[FK_CustomerID]],Customers[CustomerID],Customers[Email],,0)</f>
        <v>cfeye4k@google.co.jp</v>
      </c>
      <c r="H166" t="str">
        <f>_xlfn.XLOOKUP(Orders[[#This Row],[FK_CustomerID]],Customers[CustomerID],Customers[Country],,0)</f>
        <v>Ireland</v>
      </c>
      <c r="I166" t="str" cm="1">
        <f t="array" ref="I166">INDEX(Products[],MATCH(Orders[[#This Row],[FK_ProductID]:[FK_ProductID]],Products[[ProductID]:[ProductID]],0),MATCH(Orders[[#Headers],[CoffeeType]],Products[#Headers],0))</f>
        <v>Exc</v>
      </c>
      <c r="J166" t="str" cm="1">
        <f t="array" ref="J166">_xlfn.SWITCH(Orders[[#This Row],[CoffeeType]], "Rob", "Robusta", "Exc", "Excelsa", "Ara", "Arabica", "Lib", "Liberica")</f>
        <v>Excelsa</v>
      </c>
      <c r="K166" t="str" cm="1">
        <f t="array" ref="K166">INDEX(Products[],MATCH(Orders[[#This Row],[FK_ProductID]:[FK_ProductID]],Products[[ProductID]:[ProductID]],0),MATCH(Orders[[#Headers],[RoastType]],Products[#Headers],0))</f>
        <v>D</v>
      </c>
      <c r="L166" t="str" cm="1">
        <f t="array" ref="L166">_xlfn.SWITCH(Orders[[#This Row],[RoastType]], "L", "Light", "M", "Medium", "D", "Dark")</f>
        <v>Dark</v>
      </c>
      <c r="M166" s="2" cm="1">
        <f t="array" ref="M166">INDEX(Products[],MATCH(Orders[[#This Row],[FK_ProductID]:[FK_ProductID]],Products[[ProductID]:[ProductID]],0),MATCH(Orders[[#Headers],[SizeKg]],Products[#Headers],0))</f>
        <v>0.5</v>
      </c>
      <c r="N166" s="1" cm="1">
        <f t="array" ref="N166">INDEX(Products[],MATCH(Orders[[#This Row],[FK_ProductID]:[FK_ProductID]],Products[[ProductID]:[ProductID]],0),MATCH(Orders[[#Headers],[AmtUnitPrice]],Products[#Headers],0))</f>
        <v>7.29</v>
      </c>
      <c r="O166" s="1">
        <f>Orders[[#This Row],[AmtUnitPrice]] *Orders[[#This Row],[Quantity]]</f>
        <v>29.16</v>
      </c>
    </row>
    <row r="167" spans="1:15" x14ac:dyDescent="0.25">
      <c r="A167" s="3" t="s">
        <v>371</v>
      </c>
      <c r="B167" s="5">
        <v>44234</v>
      </c>
      <c r="C167" s="3" t="s">
        <v>372</v>
      </c>
      <c r="D167" s="3" t="s">
        <v>193</v>
      </c>
      <c r="E167" s="4">
        <v>6</v>
      </c>
      <c r="F167" t="str">
        <f>_xlfn.XLOOKUP(Orders[[#This Row],[FK_CustomerID]],Customers[CustomerID],Customers[CustomerName],,0)</f>
        <v>Mina Elstone</v>
      </c>
      <c r="G167" t="str">
        <f>_xlfn.XLOOKUP(Orders[[#This Row],[FK_CustomerID]],Customers[CustomerID],Customers[Email],,0)</f>
        <v/>
      </c>
      <c r="H167" t="str">
        <f>_xlfn.XLOOKUP(Orders[[#This Row],[FK_CustomerID]],Customers[CustomerID],Customers[Country],,0)</f>
        <v>United States</v>
      </c>
      <c r="I167" t="str" cm="1">
        <f t="array" ref="I167">INDEX(Products[],MATCH(Orders[[#This Row],[FK_ProductID]:[FK_ProductID]],Products[[ProductID]:[ProductID]],0),MATCH(Orders[[#Headers],[CoffeeType]],Products[#Headers],0))</f>
        <v>Rob</v>
      </c>
      <c r="J167" t="str" cm="1">
        <f t="array" ref="J167">_xlfn.SWITCH(Orders[[#This Row],[CoffeeType]], "Rob", "Robusta", "Exc", "Excelsa", "Ara", "Arabica", "Lib", "Liberica")</f>
        <v>Robusta</v>
      </c>
      <c r="K167" t="str" cm="1">
        <f t="array" ref="K167">INDEX(Products[],MATCH(Orders[[#This Row],[FK_ProductID]:[FK_ProductID]],Products[[ProductID]:[ProductID]],0),MATCH(Orders[[#Headers],[RoastType]],Products[#Headers],0))</f>
        <v>D</v>
      </c>
      <c r="L167" t="str" cm="1">
        <f t="array" ref="L167">_xlfn.SWITCH(Orders[[#This Row],[RoastType]], "L", "Light", "M", "Medium", "D", "Dark")</f>
        <v>Dark</v>
      </c>
      <c r="M167" s="2" cm="1">
        <f t="array" ref="M167">INDEX(Products[],MATCH(Orders[[#This Row],[FK_ProductID]:[FK_ProductID]],Products[[ProductID]:[ProductID]],0),MATCH(Orders[[#Headers],[SizeKg]],Products[#Headers],0))</f>
        <v>1</v>
      </c>
      <c r="N167" s="1" cm="1">
        <f t="array" ref="N167">INDEX(Products[],MATCH(Orders[[#This Row],[FK_ProductID]:[FK_ProductID]],Products[[ProductID]:[ProductID]],0),MATCH(Orders[[#Headers],[AmtUnitPrice]],Products[#Headers],0))</f>
        <v>8.9499999999999993</v>
      </c>
      <c r="O167" s="1">
        <f>Orders[[#This Row],[AmtUnitPrice]] *Orders[[#This Row],[Quantity]]</f>
        <v>53.699999999999996</v>
      </c>
    </row>
    <row r="168" spans="1:15" x14ac:dyDescent="0.25">
      <c r="A168" s="3" t="s">
        <v>373</v>
      </c>
      <c r="B168" s="5">
        <v>44270</v>
      </c>
      <c r="C168" s="3" t="s">
        <v>374</v>
      </c>
      <c r="D168" s="3" t="s">
        <v>160</v>
      </c>
      <c r="E168" s="4">
        <v>5</v>
      </c>
      <c r="F168" t="str">
        <f>_xlfn.XLOOKUP(Orders[[#This Row],[FK_CustomerID]],Customers[CustomerID],Customers[CustomerName],,0)</f>
        <v>Sherman Mewrcik</v>
      </c>
      <c r="G168" t="str">
        <f>_xlfn.XLOOKUP(Orders[[#This Row],[FK_CustomerID]],Customers[CustomerID],Customers[Email],,0)</f>
        <v/>
      </c>
      <c r="H168" t="str">
        <f>_xlfn.XLOOKUP(Orders[[#This Row],[FK_CustomerID]],Customers[CustomerID],Customers[Country],,0)</f>
        <v>United States</v>
      </c>
      <c r="I168" t="str" cm="1">
        <f t="array" ref="I168">INDEX(Products[],MATCH(Orders[[#This Row],[FK_ProductID]:[FK_ProductID]],Products[[ProductID]:[ProductID]],0),MATCH(Orders[[#Headers],[CoffeeType]],Products[#Headers],0))</f>
        <v>Rob</v>
      </c>
      <c r="J168" t="str" cm="1">
        <f t="array" ref="J168">_xlfn.SWITCH(Orders[[#This Row],[CoffeeType]], "Rob", "Robusta", "Exc", "Excelsa", "Ara", "Arabica", "Lib", "Liberica")</f>
        <v>Robusta</v>
      </c>
      <c r="K168" t="str" cm="1">
        <f t="array" ref="K168">INDEX(Products[],MATCH(Orders[[#This Row],[FK_ProductID]:[FK_ProductID]],Products[[ProductID]:[ProductID]],0),MATCH(Orders[[#Headers],[RoastType]],Products[#Headers],0))</f>
        <v>D</v>
      </c>
      <c r="L168" t="str" cm="1">
        <f t="array" ref="L168">_xlfn.SWITCH(Orders[[#This Row],[RoastType]], "L", "Light", "M", "Medium", "D", "Dark")</f>
        <v>Dark</v>
      </c>
      <c r="M168" s="2" cm="1">
        <f t="array" ref="M168">INDEX(Products[],MATCH(Orders[[#This Row],[FK_ProductID]:[FK_ProductID]],Products[[ProductID]:[ProductID]],0),MATCH(Orders[[#Headers],[SizeKg]],Products[#Headers],0))</f>
        <v>0.5</v>
      </c>
      <c r="N168" s="1" cm="1">
        <f t="array" ref="N168">INDEX(Products[],MATCH(Orders[[#This Row],[FK_ProductID]:[FK_ProductID]],Products[[ProductID]:[ProductID]],0),MATCH(Orders[[#Headers],[AmtUnitPrice]],Products[#Headers],0))</f>
        <v>5.37</v>
      </c>
      <c r="O168" s="1">
        <f>Orders[[#This Row],[AmtUnitPrice]] *Orders[[#This Row],[Quantity]]</f>
        <v>26.85</v>
      </c>
    </row>
    <row r="169" spans="1:15" x14ac:dyDescent="0.25">
      <c r="A169" s="3" t="s">
        <v>375</v>
      </c>
      <c r="B169" s="5">
        <v>44777</v>
      </c>
      <c r="C169" s="3" t="s">
        <v>376</v>
      </c>
      <c r="D169" s="3" t="s">
        <v>17</v>
      </c>
      <c r="E169" s="4">
        <v>5</v>
      </c>
      <c r="F169" t="str">
        <f>_xlfn.XLOOKUP(Orders[[#This Row],[FK_CustomerID]],Customers[CustomerID],Customers[CustomerName],,0)</f>
        <v>Tamarah Fero</v>
      </c>
      <c r="G169" t="str">
        <f>_xlfn.XLOOKUP(Orders[[#This Row],[FK_CustomerID]],Customers[CustomerID],Customers[Email],,0)</f>
        <v>tfero4n@comsenz.com</v>
      </c>
      <c r="H169" t="str">
        <f>_xlfn.XLOOKUP(Orders[[#This Row],[FK_CustomerID]],Customers[CustomerID],Customers[Country],,0)</f>
        <v>United States</v>
      </c>
      <c r="I169" t="str" cm="1">
        <f t="array" ref="I169">INDEX(Products[],MATCH(Orders[[#This Row],[FK_ProductID]:[FK_ProductID]],Products[[ProductID]:[ProductID]],0),MATCH(Orders[[#Headers],[CoffeeType]],Products[#Headers],0))</f>
        <v>Exc</v>
      </c>
      <c r="J169" t="str" cm="1">
        <f t="array" ref="J169">_xlfn.SWITCH(Orders[[#This Row],[CoffeeType]], "Rob", "Robusta", "Exc", "Excelsa", "Ara", "Arabica", "Lib", "Liberica")</f>
        <v>Excelsa</v>
      </c>
      <c r="K169" t="str" cm="1">
        <f t="array" ref="K169">INDEX(Products[],MATCH(Orders[[#This Row],[FK_ProductID]:[FK_ProductID]],Products[[ProductID]:[ProductID]],0),MATCH(Orders[[#Headers],[RoastType]],Products[#Headers],0))</f>
        <v>M</v>
      </c>
      <c r="L169" t="str" cm="1">
        <f t="array" ref="L169">_xlfn.SWITCH(Orders[[#This Row],[RoastType]], "L", "Light", "M", "Medium", "D", "Dark")</f>
        <v>Medium</v>
      </c>
      <c r="M169" s="2" cm="1">
        <f t="array" ref="M169">INDEX(Products[],MATCH(Orders[[#This Row],[FK_ProductID]:[FK_ProductID]],Products[[ProductID]:[ProductID]],0),MATCH(Orders[[#Headers],[SizeKg]],Products[#Headers],0))</f>
        <v>0.5</v>
      </c>
      <c r="N169" s="1" cm="1">
        <f t="array" ref="N169">INDEX(Products[],MATCH(Orders[[#This Row],[FK_ProductID]:[FK_ProductID]],Products[[ProductID]:[ProductID]],0),MATCH(Orders[[#Headers],[AmtUnitPrice]],Products[#Headers],0))</f>
        <v>8.25</v>
      </c>
      <c r="O169" s="1">
        <f>Orders[[#This Row],[AmtUnitPrice]] *Orders[[#This Row],[Quantity]]</f>
        <v>41.25</v>
      </c>
    </row>
    <row r="170" spans="1:15" x14ac:dyDescent="0.25">
      <c r="A170" s="3" t="s">
        <v>377</v>
      </c>
      <c r="B170" s="5">
        <v>43484</v>
      </c>
      <c r="C170" s="3" t="s">
        <v>378</v>
      </c>
      <c r="D170" s="3" t="s">
        <v>81</v>
      </c>
      <c r="E170" s="4">
        <v>6</v>
      </c>
      <c r="F170" t="str">
        <f>_xlfn.XLOOKUP(Orders[[#This Row],[FK_CustomerID]],Customers[CustomerID],Customers[CustomerName],,0)</f>
        <v>Stanislaus Valsler</v>
      </c>
      <c r="G170" t="str">
        <f>_xlfn.XLOOKUP(Orders[[#This Row],[FK_CustomerID]],Customers[CustomerID],Customers[Email],,0)</f>
        <v/>
      </c>
      <c r="H170" t="str">
        <f>_xlfn.XLOOKUP(Orders[[#This Row],[FK_CustomerID]],Customers[CustomerID],Customers[Country],,0)</f>
        <v>Ireland</v>
      </c>
      <c r="I170" t="str" cm="1">
        <f t="array" ref="I170">INDEX(Products[],MATCH(Orders[[#This Row],[FK_ProductID]:[FK_ProductID]],Products[[ProductID]:[ProductID]],0),MATCH(Orders[[#Headers],[CoffeeType]],Products[#Headers],0))</f>
        <v>Ara</v>
      </c>
      <c r="J170" t="str" cm="1">
        <f t="array" ref="J170">_xlfn.SWITCH(Orders[[#This Row],[CoffeeType]], "Rob", "Robusta", "Exc", "Excelsa", "Ara", "Arabica", "Lib", "Liberica")</f>
        <v>Arabica</v>
      </c>
      <c r="K170" t="str" cm="1">
        <f t="array" ref="K170">INDEX(Products[],MATCH(Orders[[#This Row],[FK_ProductID]:[FK_ProductID]],Products[[ProductID]:[ProductID]],0),MATCH(Orders[[#Headers],[RoastType]],Products[#Headers],0))</f>
        <v>M</v>
      </c>
      <c r="L170" t="str" cm="1">
        <f t="array" ref="L170">_xlfn.SWITCH(Orders[[#This Row],[RoastType]], "L", "Light", "M", "Medium", "D", "Dark")</f>
        <v>Medium</v>
      </c>
      <c r="M170" s="2" cm="1">
        <f t="array" ref="M170">INDEX(Products[],MATCH(Orders[[#This Row],[FK_ProductID]:[FK_ProductID]],Products[[ProductID]:[ProductID]],0),MATCH(Orders[[#Headers],[SizeKg]],Products[#Headers],0))</f>
        <v>0.5</v>
      </c>
      <c r="N170" s="1" cm="1">
        <f t="array" ref="N170">INDEX(Products[],MATCH(Orders[[#This Row],[FK_ProductID]:[FK_ProductID]],Products[[ProductID]:[ProductID]],0),MATCH(Orders[[#Headers],[AmtUnitPrice]],Products[#Headers],0))</f>
        <v>6.75</v>
      </c>
      <c r="O170" s="1">
        <f>Orders[[#This Row],[AmtUnitPrice]] *Orders[[#This Row],[Quantity]]</f>
        <v>40.5</v>
      </c>
    </row>
    <row r="171" spans="1:15" x14ac:dyDescent="0.25">
      <c r="A171" s="3" t="s">
        <v>379</v>
      </c>
      <c r="B171" s="5">
        <v>44643</v>
      </c>
      <c r="C171" s="3" t="s">
        <v>380</v>
      </c>
      <c r="D171" s="3" t="s">
        <v>193</v>
      </c>
      <c r="E171" s="4">
        <v>2</v>
      </c>
      <c r="F171" t="str">
        <f>_xlfn.XLOOKUP(Orders[[#This Row],[FK_CustomerID]],Customers[CustomerID],Customers[CustomerName],,0)</f>
        <v>Felita Dauney</v>
      </c>
      <c r="G171" t="str">
        <f>_xlfn.XLOOKUP(Orders[[#This Row],[FK_CustomerID]],Customers[CustomerID],Customers[Email],,0)</f>
        <v>fdauney4p@sphinn.com</v>
      </c>
      <c r="H171" t="str">
        <f>_xlfn.XLOOKUP(Orders[[#This Row],[FK_CustomerID]],Customers[CustomerID],Customers[Country],,0)</f>
        <v>Ireland</v>
      </c>
      <c r="I171" t="str" cm="1">
        <f t="array" ref="I171">INDEX(Products[],MATCH(Orders[[#This Row],[FK_ProductID]:[FK_ProductID]],Products[[ProductID]:[ProductID]],0),MATCH(Orders[[#Headers],[CoffeeType]],Products[#Headers],0))</f>
        <v>Rob</v>
      </c>
      <c r="J171" t="str" cm="1">
        <f t="array" ref="J171">_xlfn.SWITCH(Orders[[#This Row],[CoffeeType]], "Rob", "Robusta", "Exc", "Excelsa", "Ara", "Arabica", "Lib", "Liberica")</f>
        <v>Robusta</v>
      </c>
      <c r="K171" t="str" cm="1">
        <f t="array" ref="K171">INDEX(Products[],MATCH(Orders[[#This Row],[FK_ProductID]:[FK_ProductID]],Products[[ProductID]:[ProductID]],0),MATCH(Orders[[#Headers],[RoastType]],Products[#Headers],0))</f>
        <v>D</v>
      </c>
      <c r="L171" t="str" cm="1">
        <f t="array" ref="L171">_xlfn.SWITCH(Orders[[#This Row],[RoastType]], "L", "Light", "M", "Medium", "D", "Dark")</f>
        <v>Dark</v>
      </c>
      <c r="M171" s="2" cm="1">
        <f t="array" ref="M171">INDEX(Products[],MATCH(Orders[[#This Row],[FK_ProductID]:[FK_ProductID]],Products[[ProductID]:[ProductID]],0),MATCH(Orders[[#Headers],[SizeKg]],Products[#Headers],0))</f>
        <v>1</v>
      </c>
      <c r="N171" s="1" cm="1">
        <f t="array" ref="N171">INDEX(Products[],MATCH(Orders[[#This Row],[FK_ProductID]:[FK_ProductID]],Products[[ProductID]:[ProductID]],0),MATCH(Orders[[#Headers],[AmtUnitPrice]],Products[#Headers],0))</f>
        <v>8.9499999999999993</v>
      </c>
      <c r="O171" s="1">
        <f>Orders[[#This Row],[AmtUnitPrice]] *Orders[[#This Row],[Quantity]]</f>
        <v>17.899999999999999</v>
      </c>
    </row>
    <row r="172" spans="1:15" x14ac:dyDescent="0.25">
      <c r="A172" s="3" t="s">
        <v>381</v>
      </c>
      <c r="B172" s="5">
        <v>44476</v>
      </c>
      <c r="C172" s="3" t="s">
        <v>382</v>
      </c>
      <c r="D172" s="3" t="s">
        <v>44</v>
      </c>
      <c r="E172" s="4">
        <v>2</v>
      </c>
      <c r="F172" t="str">
        <f>_xlfn.XLOOKUP(Orders[[#This Row],[FK_CustomerID]],Customers[CustomerID],Customers[CustomerName],,0)</f>
        <v>Serena Earley</v>
      </c>
      <c r="G172" t="str">
        <f>_xlfn.XLOOKUP(Orders[[#This Row],[FK_CustomerID]],Customers[CustomerID],Customers[Email],,0)</f>
        <v>searley4q@youku.com</v>
      </c>
      <c r="H172" t="str">
        <f>_xlfn.XLOOKUP(Orders[[#This Row],[FK_CustomerID]],Customers[CustomerID],Customers[Country],,0)</f>
        <v>United Kingdom</v>
      </c>
      <c r="I172" t="str" cm="1">
        <f t="array" ref="I172">INDEX(Products[],MATCH(Orders[[#This Row],[FK_ProductID]:[FK_ProductID]],Products[[ProductID]:[ProductID]],0),MATCH(Orders[[#Headers],[CoffeeType]],Products[#Headers],0))</f>
        <v>Exc</v>
      </c>
      <c r="J172" t="str" cm="1">
        <f t="array" ref="J172">_xlfn.SWITCH(Orders[[#This Row],[CoffeeType]], "Rob", "Robusta", "Exc", "Excelsa", "Ara", "Arabica", "Lib", "Liberica")</f>
        <v>Excelsa</v>
      </c>
      <c r="K172" t="str" cm="1">
        <f t="array" ref="K172">INDEX(Products[],MATCH(Orders[[#This Row],[FK_ProductID]:[FK_ProductID]],Products[[ProductID]:[ProductID]],0),MATCH(Orders[[#Headers],[RoastType]],Products[#Headers],0))</f>
        <v>L</v>
      </c>
      <c r="L172" t="str" cm="1">
        <f t="array" ref="L172">_xlfn.SWITCH(Orders[[#This Row],[RoastType]], "L", "Light", "M", "Medium", "D", "Dark")</f>
        <v>Light</v>
      </c>
      <c r="M172" s="2" cm="1">
        <f t="array" ref="M172">INDEX(Products[],MATCH(Orders[[#This Row],[FK_ProductID]:[FK_ProductID]],Products[[ProductID]:[ProductID]],0),MATCH(Orders[[#Headers],[SizeKg]],Products[#Headers],0))</f>
        <v>2.5</v>
      </c>
      <c r="N172" s="1" cm="1">
        <f t="array" ref="N172">INDEX(Products[],MATCH(Orders[[#This Row],[FK_ProductID]:[FK_ProductID]],Products[[ProductID]:[ProductID]],0),MATCH(Orders[[#Headers],[AmtUnitPrice]],Products[#Headers],0))</f>
        <v>34.155000000000001</v>
      </c>
      <c r="O172" s="1">
        <f>Orders[[#This Row],[AmtUnitPrice]] *Orders[[#This Row],[Quantity]]</f>
        <v>68.31</v>
      </c>
    </row>
    <row r="173" spans="1:15" x14ac:dyDescent="0.25">
      <c r="A173" s="3" t="s">
        <v>383</v>
      </c>
      <c r="B173" s="5">
        <v>43544</v>
      </c>
      <c r="C173" s="3" t="s">
        <v>384</v>
      </c>
      <c r="D173" s="3" t="s">
        <v>126</v>
      </c>
      <c r="E173" s="4">
        <v>2</v>
      </c>
      <c r="F173" t="str">
        <f>_xlfn.XLOOKUP(Orders[[#This Row],[FK_CustomerID]],Customers[CustomerID],Customers[CustomerName],,0)</f>
        <v>Minny Chamberlayne</v>
      </c>
      <c r="G173" t="str">
        <f>_xlfn.XLOOKUP(Orders[[#This Row],[FK_CustomerID]],Customers[CustomerID],Customers[Email],,0)</f>
        <v>mchamberlayne4r@bigcartel.com</v>
      </c>
      <c r="H173" t="str">
        <f>_xlfn.XLOOKUP(Orders[[#This Row],[FK_CustomerID]],Customers[CustomerID],Customers[Country],,0)</f>
        <v>United States</v>
      </c>
      <c r="I173" t="str" cm="1">
        <f t="array" ref="I173">INDEX(Products[],MATCH(Orders[[#This Row],[FK_ProductID]:[FK_ProductID]],Products[[ProductID]:[ProductID]],0),MATCH(Orders[[#Headers],[CoffeeType]],Products[#Headers],0))</f>
        <v>Exc</v>
      </c>
      <c r="J173" t="str" cm="1">
        <f t="array" ref="J173">_xlfn.SWITCH(Orders[[#This Row],[CoffeeType]], "Rob", "Robusta", "Exc", "Excelsa", "Ara", "Arabica", "Lib", "Liberica")</f>
        <v>Excelsa</v>
      </c>
      <c r="K173" t="str" cm="1">
        <f t="array" ref="K173">INDEX(Products[],MATCH(Orders[[#This Row],[FK_ProductID]:[FK_ProductID]],Products[[ProductID]:[ProductID]],0),MATCH(Orders[[#Headers],[RoastType]],Products[#Headers],0))</f>
        <v>M</v>
      </c>
      <c r="L173" t="str" cm="1">
        <f t="array" ref="L173">_xlfn.SWITCH(Orders[[#This Row],[RoastType]], "L", "Light", "M", "Medium", "D", "Dark")</f>
        <v>Medium</v>
      </c>
      <c r="M173" s="2" cm="1">
        <f t="array" ref="M173">INDEX(Products[],MATCH(Orders[[#This Row],[FK_ProductID]:[FK_ProductID]],Products[[ProductID]:[ProductID]],0),MATCH(Orders[[#Headers],[SizeKg]],Products[#Headers],0))</f>
        <v>2.5</v>
      </c>
      <c r="N173" s="1" cm="1">
        <f t="array" ref="N173">INDEX(Products[],MATCH(Orders[[#This Row],[FK_ProductID]:[FK_ProductID]],Products[[ProductID]:[ProductID]],0),MATCH(Orders[[#Headers],[AmtUnitPrice]],Products[#Headers],0))</f>
        <v>31.625</v>
      </c>
      <c r="O173" s="1">
        <f>Orders[[#This Row],[AmtUnitPrice]] *Orders[[#This Row],[Quantity]]</f>
        <v>63.25</v>
      </c>
    </row>
    <row r="174" spans="1:15" x14ac:dyDescent="0.25">
      <c r="A174" s="3" t="s">
        <v>385</v>
      </c>
      <c r="B174" s="5">
        <v>44545</v>
      </c>
      <c r="C174" s="3" t="s">
        <v>386</v>
      </c>
      <c r="D174" s="3" t="s">
        <v>30</v>
      </c>
      <c r="E174" s="4">
        <v>3</v>
      </c>
      <c r="F174" t="str">
        <f>_xlfn.XLOOKUP(Orders[[#This Row],[FK_CustomerID]],Customers[CustomerID],Customers[CustomerName],,0)</f>
        <v>Bartholemy Flaherty</v>
      </c>
      <c r="G174" t="str">
        <f>_xlfn.XLOOKUP(Orders[[#This Row],[FK_CustomerID]],Customers[CustomerID],Customers[Email],,0)</f>
        <v>bflaherty4s@moonfruit.com</v>
      </c>
      <c r="H174" t="str">
        <f>_xlfn.XLOOKUP(Orders[[#This Row],[FK_CustomerID]],Customers[CustomerID],Customers[Country],,0)</f>
        <v>Ireland</v>
      </c>
      <c r="I174" t="str" cm="1">
        <f t="array" ref="I174">INDEX(Products[],MATCH(Orders[[#This Row],[FK_ProductID]:[FK_ProductID]],Products[[ProductID]:[ProductID]],0),MATCH(Orders[[#Headers],[CoffeeType]],Products[#Headers],0))</f>
        <v>Exc</v>
      </c>
      <c r="J174" t="str" cm="1">
        <f t="array" ref="J174">_xlfn.SWITCH(Orders[[#This Row],[CoffeeType]], "Rob", "Robusta", "Exc", "Excelsa", "Ara", "Arabica", "Lib", "Liberica")</f>
        <v>Excelsa</v>
      </c>
      <c r="K174" t="str" cm="1">
        <f t="array" ref="K174">INDEX(Products[],MATCH(Orders[[#This Row],[FK_ProductID]:[FK_ProductID]],Products[[ProductID]:[ProductID]],0),MATCH(Orders[[#Headers],[RoastType]],Products[#Headers],0))</f>
        <v>D</v>
      </c>
      <c r="L174" t="str" cm="1">
        <f t="array" ref="L174">_xlfn.SWITCH(Orders[[#This Row],[RoastType]], "L", "Light", "M", "Medium", "D", "Dark")</f>
        <v>Dark</v>
      </c>
      <c r="M174" s="2" cm="1">
        <f t="array" ref="M174">INDEX(Products[],MATCH(Orders[[#This Row],[FK_ProductID]:[FK_ProductID]],Products[[ProductID]:[ProductID]],0),MATCH(Orders[[#Headers],[SizeKg]],Products[#Headers],0))</f>
        <v>0.5</v>
      </c>
      <c r="N174" s="1" cm="1">
        <f t="array" ref="N174">INDEX(Products[],MATCH(Orders[[#This Row],[FK_ProductID]:[FK_ProductID]],Products[[ProductID]:[ProductID]],0),MATCH(Orders[[#Headers],[AmtUnitPrice]],Products[#Headers],0))</f>
        <v>7.29</v>
      </c>
      <c r="O174" s="1">
        <f>Orders[[#This Row],[AmtUnitPrice]] *Orders[[#This Row],[Quantity]]</f>
        <v>21.87</v>
      </c>
    </row>
    <row r="175" spans="1:15" x14ac:dyDescent="0.25">
      <c r="A175" s="3" t="s">
        <v>387</v>
      </c>
      <c r="B175" s="5">
        <v>44720</v>
      </c>
      <c r="C175" s="3" t="s">
        <v>388</v>
      </c>
      <c r="D175" s="3" t="s">
        <v>55</v>
      </c>
      <c r="E175" s="4">
        <v>4</v>
      </c>
      <c r="F175" t="str">
        <f>_xlfn.XLOOKUP(Orders[[#This Row],[FK_CustomerID]],Customers[CustomerID],Customers[CustomerName],,0)</f>
        <v>Oran Colbeck</v>
      </c>
      <c r="G175" t="str">
        <f>_xlfn.XLOOKUP(Orders[[#This Row],[FK_CustomerID]],Customers[CustomerID],Customers[Email],,0)</f>
        <v>ocolbeck4t@sina.com.cn</v>
      </c>
      <c r="H175" t="str">
        <f>_xlfn.XLOOKUP(Orders[[#This Row],[FK_CustomerID]],Customers[CustomerID],Customers[Country],,0)</f>
        <v>United States</v>
      </c>
      <c r="I175" t="str" cm="1">
        <f t="array" ref="I175">INDEX(Products[],MATCH(Orders[[#This Row],[FK_ProductID]:[FK_ProductID]],Products[[ProductID]:[ProductID]],0),MATCH(Orders[[#Headers],[CoffeeType]],Products[#Headers],0))</f>
        <v>Rob</v>
      </c>
      <c r="J175" t="str" cm="1">
        <f t="array" ref="J175">_xlfn.SWITCH(Orders[[#This Row],[CoffeeType]], "Rob", "Robusta", "Exc", "Excelsa", "Ara", "Arabica", "Lib", "Liberica")</f>
        <v>Robusta</v>
      </c>
      <c r="K175" t="str" cm="1">
        <f t="array" ref="K175">INDEX(Products[],MATCH(Orders[[#This Row],[FK_ProductID]:[FK_ProductID]],Products[[ProductID]:[ProductID]],0),MATCH(Orders[[#Headers],[RoastType]],Products[#Headers],0))</f>
        <v>M</v>
      </c>
      <c r="L175" t="str" cm="1">
        <f t="array" ref="L175">_xlfn.SWITCH(Orders[[#This Row],[RoastType]], "L", "Light", "M", "Medium", "D", "Dark")</f>
        <v>Medium</v>
      </c>
      <c r="M175" s="2" cm="1">
        <f t="array" ref="M175">INDEX(Products[],MATCH(Orders[[#This Row],[FK_ProductID]:[FK_ProductID]],Products[[ProductID]:[ProductID]],0),MATCH(Orders[[#Headers],[SizeKg]],Products[#Headers],0))</f>
        <v>2.5</v>
      </c>
      <c r="N175" s="1" cm="1">
        <f t="array" ref="N175">INDEX(Products[],MATCH(Orders[[#This Row],[FK_ProductID]:[FK_ProductID]],Products[[ProductID]:[ProductID]],0),MATCH(Orders[[#Headers],[AmtUnitPrice]],Products[#Headers],0))</f>
        <v>22.885000000000002</v>
      </c>
      <c r="O175" s="1">
        <f>Orders[[#This Row],[AmtUnitPrice]] *Orders[[#This Row],[Quantity]]</f>
        <v>91.54</v>
      </c>
    </row>
    <row r="176" spans="1:15" x14ac:dyDescent="0.25">
      <c r="A176" s="3" t="s">
        <v>389</v>
      </c>
      <c r="B176" s="5">
        <v>43813</v>
      </c>
      <c r="C176" s="3" t="s">
        <v>390</v>
      </c>
      <c r="D176" s="3" t="s">
        <v>44</v>
      </c>
      <c r="E176" s="4">
        <v>6</v>
      </c>
      <c r="F176" t="str">
        <f>_xlfn.XLOOKUP(Orders[[#This Row],[FK_CustomerID]],Customers[CustomerID],Customers[CustomerName],,0)</f>
        <v>Elysee Sketch</v>
      </c>
      <c r="G176" t="str">
        <f>_xlfn.XLOOKUP(Orders[[#This Row],[FK_CustomerID]],Customers[CustomerID],Customers[Email],,0)</f>
        <v/>
      </c>
      <c r="H176" t="str">
        <f>_xlfn.XLOOKUP(Orders[[#This Row],[FK_CustomerID]],Customers[CustomerID],Customers[Country],,0)</f>
        <v>United States</v>
      </c>
      <c r="I176" t="str" cm="1">
        <f t="array" ref="I176">INDEX(Products[],MATCH(Orders[[#This Row],[FK_ProductID]:[FK_ProductID]],Products[[ProductID]:[ProductID]],0),MATCH(Orders[[#Headers],[CoffeeType]],Products[#Headers],0))</f>
        <v>Exc</v>
      </c>
      <c r="J176" t="str" cm="1">
        <f t="array" ref="J176">_xlfn.SWITCH(Orders[[#This Row],[CoffeeType]], "Rob", "Robusta", "Exc", "Excelsa", "Ara", "Arabica", "Lib", "Liberica")</f>
        <v>Excelsa</v>
      </c>
      <c r="K176" t="str" cm="1">
        <f t="array" ref="K176">INDEX(Products[],MATCH(Orders[[#This Row],[FK_ProductID]:[FK_ProductID]],Products[[ProductID]:[ProductID]],0),MATCH(Orders[[#Headers],[RoastType]],Products[#Headers],0))</f>
        <v>L</v>
      </c>
      <c r="L176" t="str" cm="1">
        <f t="array" ref="L176">_xlfn.SWITCH(Orders[[#This Row],[RoastType]], "L", "Light", "M", "Medium", "D", "Dark")</f>
        <v>Light</v>
      </c>
      <c r="M176" s="2" cm="1">
        <f t="array" ref="M176">INDEX(Products[],MATCH(Orders[[#This Row],[FK_ProductID]:[FK_ProductID]],Products[[ProductID]:[ProductID]],0),MATCH(Orders[[#Headers],[SizeKg]],Products[#Headers],0))</f>
        <v>2.5</v>
      </c>
      <c r="N176" s="1" cm="1">
        <f t="array" ref="N176">INDEX(Products[],MATCH(Orders[[#This Row],[FK_ProductID]:[FK_ProductID]],Products[[ProductID]:[ProductID]],0),MATCH(Orders[[#Headers],[AmtUnitPrice]],Products[#Headers],0))</f>
        <v>34.155000000000001</v>
      </c>
      <c r="O176" s="1">
        <f>Orders[[#This Row],[AmtUnitPrice]] *Orders[[#This Row],[Quantity]]</f>
        <v>204.93</v>
      </c>
    </row>
    <row r="177" spans="1:15" x14ac:dyDescent="0.25">
      <c r="A177" s="3" t="s">
        <v>391</v>
      </c>
      <c r="B177" s="5">
        <v>44296</v>
      </c>
      <c r="C177" s="3" t="s">
        <v>392</v>
      </c>
      <c r="D177" s="3" t="s">
        <v>126</v>
      </c>
      <c r="E177" s="4">
        <v>2</v>
      </c>
      <c r="F177" t="str">
        <f>_xlfn.XLOOKUP(Orders[[#This Row],[FK_CustomerID]],Customers[CustomerID],Customers[CustomerName],,0)</f>
        <v>Ethelda Hobbing</v>
      </c>
      <c r="G177" t="str">
        <f>_xlfn.XLOOKUP(Orders[[#This Row],[FK_CustomerID]],Customers[CustomerID],Customers[Email],,0)</f>
        <v>ehobbing4v@nsw.gov.au</v>
      </c>
      <c r="H177" t="str">
        <f>_xlfn.XLOOKUP(Orders[[#This Row],[FK_CustomerID]],Customers[CustomerID],Customers[Country],,0)</f>
        <v>United States</v>
      </c>
      <c r="I177" t="str" cm="1">
        <f t="array" ref="I177">INDEX(Products[],MATCH(Orders[[#This Row],[FK_ProductID]:[FK_ProductID]],Products[[ProductID]:[ProductID]],0),MATCH(Orders[[#Headers],[CoffeeType]],Products[#Headers],0))</f>
        <v>Exc</v>
      </c>
      <c r="J177" t="str" cm="1">
        <f t="array" ref="J177">_xlfn.SWITCH(Orders[[#This Row],[CoffeeType]], "Rob", "Robusta", "Exc", "Excelsa", "Ara", "Arabica", "Lib", "Liberica")</f>
        <v>Excelsa</v>
      </c>
      <c r="K177" t="str" cm="1">
        <f t="array" ref="K177">INDEX(Products[],MATCH(Orders[[#This Row],[FK_ProductID]:[FK_ProductID]],Products[[ProductID]:[ProductID]],0),MATCH(Orders[[#Headers],[RoastType]],Products[#Headers],0))</f>
        <v>M</v>
      </c>
      <c r="L177" t="str" cm="1">
        <f t="array" ref="L177">_xlfn.SWITCH(Orders[[#This Row],[RoastType]], "L", "Light", "M", "Medium", "D", "Dark")</f>
        <v>Medium</v>
      </c>
      <c r="M177" s="2" cm="1">
        <f t="array" ref="M177">INDEX(Products[],MATCH(Orders[[#This Row],[FK_ProductID]:[FK_ProductID]],Products[[ProductID]:[ProductID]],0),MATCH(Orders[[#Headers],[SizeKg]],Products[#Headers],0))</f>
        <v>2.5</v>
      </c>
      <c r="N177" s="1" cm="1">
        <f t="array" ref="N177">INDEX(Products[],MATCH(Orders[[#This Row],[FK_ProductID]:[FK_ProductID]],Products[[ProductID]:[ProductID]],0),MATCH(Orders[[#Headers],[AmtUnitPrice]],Products[#Headers],0))</f>
        <v>31.625</v>
      </c>
      <c r="O177" s="1">
        <f>Orders[[#This Row],[AmtUnitPrice]] *Orders[[#This Row],[Quantity]]</f>
        <v>63.25</v>
      </c>
    </row>
    <row r="178" spans="1:15" x14ac:dyDescent="0.25">
      <c r="A178" s="3" t="s">
        <v>393</v>
      </c>
      <c r="B178" s="5">
        <v>43900</v>
      </c>
      <c r="C178" s="3" t="s">
        <v>394</v>
      </c>
      <c r="D178" s="3" t="s">
        <v>44</v>
      </c>
      <c r="E178" s="4">
        <v>1</v>
      </c>
      <c r="F178" t="str">
        <f>_xlfn.XLOOKUP(Orders[[#This Row],[FK_CustomerID]],Customers[CustomerID],Customers[CustomerName],,0)</f>
        <v>Odille Thynne</v>
      </c>
      <c r="G178" t="str">
        <f>_xlfn.XLOOKUP(Orders[[#This Row],[FK_CustomerID]],Customers[CustomerID],Customers[Email],,0)</f>
        <v>othynne4w@auda.org.au</v>
      </c>
      <c r="H178" t="str">
        <f>_xlfn.XLOOKUP(Orders[[#This Row],[FK_CustomerID]],Customers[CustomerID],Customers[Country],,0)</f>
        <v>United States</v>
      </c>
      <c r="I178" t="str" cm="1">
        <f t="array" ref="I178">INDEX(Products[],MATCH(Orders[[#This Row],[FK_ProductID]:[FK_ProductID]],Products[[ProductID]:[ProductID]],0),MATCH(Orders[[#Headers],[CoffeeType]],Products[#Headers],0))</f>
        <v>Exc</v>
      </c>
      <c r="J178" t="str" cm="1">
        <f t="array" ref="J178">_xlfn.SWITCH(Orders[[#This Row],[CoffeeType]], "Rob", "Robusta", "Exc", "Excelsa", "Ara", "Arabica", "Lib", "Liberica")</f>
        <v>Excelsa</v>
      </c>
      <c r="K178" t="str" cm="1">
        <f t="array" ref="K178">INDEX(Products[],MATCH(Orders[[#This Row],[FK_ProductID]:[FK_ProductID]],Products[[ProductID]:[ProductID]],0),MATCH(Orders[[#Headers],[RoastType]],Products[#Headers],0))</f>
        <v>L</v>
      </c>
      <c r="L178" t="str" cm="1">
        <f t="array" ref="L178">_xlfn.SWITCH(Orders[[#This Row],[RoastType]], "L", "Light", "M", "Medium", "D", "Dark")</f>
        <v>Light</v>
      </c>
      <c r="M178" s="2" cm="1">
        <f t="array" ref="M178">INDEX(Products[],MATCH(Orders[[#This Row],[FK_ProductID]:[FK_ProductID]],Products[[ProductID]:[ProductID]],0),MATCH(Orders[[#Headers],[SizeKg]],Products[#Headers],0))</f>
        <v>2.5</v>
      </c>
      <c r="N178" s="1" cm="1">
        <f t="array" ref="N178">INDEX(Products[],MATCH(Orders[[#This Row],[FK_ProductID]:[FK_ProductID]],Products[[ProductID]:[ProductID]],0),MATCH(Orders[[#Headers],[AmtUnitPrice]],Products[#Headers],0))</f>
        <v>34.155000000000001</v>
      </c>
      <c r="O178" s="1">
        <f>Orders[[#This Row],[AmtUnitPrice]] *Orders[[#This Row],[Quantity]]</f>
        <v>34.155000000000001</v>
      </c>
    </row>
    <row r="179" spans="1:15" x14ac:dyDescent="0.25">
      <c r="A179" s="3" t="s">
        <v>395</v>
      </c>
      <c r="B179" s="5">
        <v>44120</v>
      </c>
      <c r="C179" s="3" t="s">
        <v>396</v>
      </c>
      <c r="D179" s="3" t="s">
        <v>24</v>
      </c>
      <c r="E179" s="4">
        <v>4</v>
      </c>
      <c r="F179" t="str">
        <f>_xlfn.XLOOKUP(Orders[[#This Row],[FK_CustomerID]],Customers[CustomerID],Customers[CustomerName],,0)</f>
        <v>Emlynne Heining</v>
      </c>
      <c r="G179" t="str">
        <f>_xlfn.XLOOKUP(Orders[[#This Row],[FK_CustomerID]],Customers[CustomerID],Customers[Email],,0)</f>
        <v>eheining4x@flickr.com</v>
      </c>
      <c r="H179" t="str">
        <f>_xlfn.XLOOKUP(Orders[[#This Row],[FK_CustomerID]],Customers[CustomerID],Customers[Country],,0)</f>
        <v>United States</v>
      </c>
      <c r="I179" t="str" cm="1">
        <f t="array" ref="I179">INDEX(Products[],MATCH(Orders[[#This Row],[FK_ProductID]:[FK_ProductID]],Products[[ProductID]:[ProductID]],0),MATCH(Orders[[#Headers],[CoffeeType]],Products[#Headers],0))</f>
        <v>Rob</v>
      </c>
      <c r="J179" t="str" cm="1">
        <f t="array" ref="J179">_xlfn.SWITCH(Orders[[#This Row],[CoffeeType]], "Rob", "Robusta", "Exc", "Excelsa", "Ara", "Arabica", "Lib", "Liberica")</f>
        <v>Robusta</v>
      </c>
      <c r="K179" t="str" cm="1">
        <f t="array" ref="K179">INDEX(Products[],MATCH(Orders[[#This Row],[FK_ProductID]:[FK_ProductID]],Products[[ProductID]:[ProductID]],0),MATCH(Orders[[#Headers],[RoastType]],Products[#Headers],0))</f>
        <v>L</v>
      </c>
      <c r="L179" t="str" cm="1">
        <f t="array" ref="L179">_xlfn.SWITCH(Orders[[#This Row],[RoastType]], "L", "Light", "M", "Medium", "D", "Dark")</f>
        <v>Light</v>
      </c>
      <c r="M179" s="2" cm="1">
        <f t="array" ref="M179">INDEX(Products[],MATCH(Orders[[#This Row],[FK_ProductID]:[FK_ProductID]],Products[[ProductID]:[ProductID]],0),MATCH(Orders[[#Headers],[SizeKg]],Products[#Headers],0))</f>
        <v>2.5</v>
      </c>
      <c r="N179" s="1" cm="1">
        <f t="array" ref="N179">INDEX(Products[],MATCH(Orders[[#This Row],[FK_ProductID]:[FK_ProductID]],Products[[ProductID]:[ProductID]],0),MATCH(Orders[[#Headers],[AmtUnitPrice]],Products[#Headers],0))</f>
        <v>27.484999999999999</v>
      </c>
      <c r="O179" s="1">
        <f>Orders[[#This Row],[AmtUnitPrice]] *Orders[[#This Row],[Quantity]]</f>
        <v>109.94</v>
      </c>
    </row>
    <row r="180" spans="1:15" x14ac:dyDescent="0.25">
      <c r="A180" s="3" t="s">
        <v>397</v>
      </c>
      <c r="B180" s="5">
        <v>43746</v>
      </c>
      <c r="C180" s="3" t="s">
        <v>398</v>
      </c>
      <c r="D180" s="3" t="s">
        <v>20</v>
      </c>
      <c r="E180" s="4">
        <v>2</v>
      </c>
      <c r="F180" t="str">
        <f>_xlfn.XLOOKUP(Orders[[#This Row],[FK_CustomerID]],Customers[CustomerID],Customers[CustomerName],,0)</f>
        <v>Katerina Melloi</v>
      </c>
      <c r="G180" t="str">
        <f>_xlfn.XLOOKUP(Orders[[#This Row],[FK_CustomerID]],Customers[CustomerID],Customers[Email],,0)</f>
        <v>kmelloi4y@imdb.com</v>
      </c>
      <c r="H180" t="str">
        <f>_xlfn.XLOOKUP(Orders[[#This Row],[FK_CustomerID]],Customers[CustomerID],Customers[Country],,0)</f>
        <v>United States</v>
      </c>
      <c r="I180" t="str" cm="1">
        <f t="array" ref="I180">INDEX(Products[],MATCH(Orders[[#This Row],[FK_ProductID]:[FK_ProductID]],Products[[ProductID]:[ProductID]],0),MATCH(Orders[[#Headers],[CoffeeType]],Products[#Headers],0))</f>
        <v>Ara</v>
      </c>
      <c r="J180" t="str" cm="1">
        <f t="array" ref="J180">_xlfn.SWITCH(Orders[[#This Row],[CoffeeType]], "Rob", "Robusta", "Exc", "Excelsa", "Ara", "Arabica", "Lib", "Liberica")</f>
        <v>Arabica</v>
      </c>
      <c r="K180" t="str" cm="1">
        <f t="array" ref="K180">INDEX(Products[],MATCH(Orders[[#This Row],[FK_ProductID]:[FK_ProductID]],Products[[ProductID]:[ProductID]],0),MATCH(Orders[[#Headers],[RoastType]],Products[#Headers],0))</f>
        <v>L</v>
      </c>
      <c r="L180" t="str" cm="1">
        <f t="array" ref="L180">_xlfn.SWITCH(Orders[[#This Row],[RoastType]], "L", "Light", "M", "Medium", "D", "Dark")</f>
        <v>Light</v>
      </c>
      <c r="M180" s="2" cm="1">
        <f t="array" ref="M180">INDEX(Products[],MATCH(Orders[[#This Row],[FK_ProductID]:[FK_ProductID]],Products[[ProductID]:[ProductID]],0),MATCH(Orders[[#Headers],[SizeKg]],Products[#Headers],0))</f>
        <v>1</v>
      </c>
      <c r="N180" s="1" cm="1">
        <f t="array" ref="N180">INDEX(Products[],MATCH(Orders[[#This Row],[FK_ProductID]:[FK_ProductID]],Products[[ProductID]:[ProductID]],0),MATCH(Orders[[#Headers],[AmtUnitPrice]],Products[#Headers],0))</f>
        <v>12.95</v>
      </c>
      <c r="O180" s="1">
        <f>Orders[[#This Row],[AmtUnitPrice]] *Orders[[#This Row],[Quantity]]</f>
        <v>25.9</v>
      </c>
    </row>
    <row r="181" spans="1:15" x14ac:dyDescent="0.25">
      <c r="A181" s="3" t="s">
        <v>399</v>
      </c>
      <c r="B181" s="5">
        <v>43830</v>
      </c>
      <c r="C181" s="3" t="s">
        <v>400</v>
      </c>
      <c r="D181" s="3" t="s">
        <v>68</v>
      </c>
      <c r="E181" s="4">
        <v>1</v>
      </c>
      <c r="F181" t="str">
        <f>_xlfn.XLOOKUP(Orders[[#This Row],[FK_CustomerID]],Customers[CustomerID],Customers[CustomerName],,0)</f>
        <v>Tiffany Scardafield</v>
      </c>
      <c r="G181" t="str">
        <f>_xlfn.XLOOKUP(Orders[[#This Row],[FK_CustomerID]],Customers[CustomerID],Customers[Email],,0)</f>
        <v/>
      </c>
      <c r="H181" t="str">
        <f>_xlfn.XLOOKUP(Orders[[#This Row],[FK_CustomerID]],Customers[CustomerID],Customers[Country],,0)</f>
        <v>Ireland</v>
      </c>
      <c r="I181" t="str" cm="1">
        <f t="array" ref="I181">INDEX(Products[],MATCH(Orders[[#This Row],[FK_ProductID]:[FK_ProductID]],Products[[ProductID]:[ProductID]],0),MATCH(Orders[[#Headers],[CoffeeType]],Products[#Headers],0))</f>
        <v>Ara</v>
      </c>
      <c r="J181" t="str" cm="1">
        <f t="array" ref="J181">_xlfn.SWITCH(Orders[[#This Row],[CoffeeType]], "Rob", "Robusta", "Exc", "Excelsa", "Ara", "Arabica", "Lib", "Liberica")</f>
        <v>Arabica</v>
      </c>
      <c r="K181" t="str" cm="1">
        <f t="array" ref="K181">INDEX(Products[],MATCH(Orders[[#This Row],[FK_ProductID]:[FK_ProductID]],Products[[ProductID]:[ProductID]],0),MATCH(Orders[[#Headers],[RoastType]],Products[#Headers],0))</f>
        <v>D</v>
      </c>
      <c r="L181" t="str" cm="1">
        <f t="array" ref="L181">_xlfn.SWITCH(Orders[[#This Row],[RoastType]], "L", "Light", "M", "Medium", "D", "Dark")</f>
        <v>Dark</v>
      </c>
      <c r="M181" s="2" cm="1">
        <f t="array" ref="M181">INDEX(Products[],MATCH(Orders[[#This Row],[FK_ProductID]:[FK_ProductID]],Products[[ProductID]:[ProductID]],0),MATCH(Orders[[#Headers],[SizeKg]],Products[#Headers],0))</f>
        <v>0.2</v>
      </c>
      <c r="N181" s="1" cm="1">
        <f t="array" ref="N181">INDEX(Products[],MATCH(Orders[[#This Row],[FK_ProductID]:[FK_ProductID]],Products[[ProductID]:[ProductID]],0),MATCH(Orders[[#Headers],[AmtUnitPrice]],Products[#Headers],0))</f>
        <v>2.9849999999999999</v>
      </c>
      <c r="O181" s="1">
        <f>Orders[[#This Row],[AmtUnitPrice]] *Orders[[#This Row],[Quantity]]</f>
        <v>2.9849999999999999</v>
      </c>
    </row>
    <row r="182" spans="1:15" x14ac:dyDescent="0.25">
      <c r="A182" s="3" t="s">
        <v>401</v>
      </c>
      <c r="B182" s="5">
        <v>43910</v>
      </c>
      <c r="C182" s="3" t="s">
        <v>402</v>
      </c>
      <c r="D182" s="3" t="s">
        <v>268</v>
      </c>
      <c r="E182" s="4">
        <v>5</v>
      </c>
      <c r="F182" t="str">
        <f>_xlfn.XLOOKUP(Orders[[#This Row],[FK_CustomerID]],Customers[CustomerID],Customers[CustomerName],,0)</f>
        <v>Abrahan Mussen</v>
      </c>
      <c r="G182" t="str">
        <f>_xlfn.XLOOKUP(Orders[[#This Row],[FK_CustomerID]],Customers[CustomerID],Customers[Email],,0)</f>
        <v>amussen50@51.la</v>
      </c>
      <c r="H182" t="str">
        <f>_xlfn.XLOOKUP(Orders[[#This Row],[FK_CustomerID]],Customers[CustomerID],Customers[Country],,0)</f>
        <v>United States</v>
      </c>
      <c r="I182" t="str" cm="1">
        <f t="array" ref="I182">INDEX(Products[],MATCH(Orders[[#This Row],[FK_ProductID]:[FK_ProductID]],Products[[ProductID]:[ProductID]],0),MATCH(Orders[[#Headers],[CoffeeType]],Products[#Headers],0))</f>
        <v>Exc</v>
      </c>
      <c r="J182" t="str" cm="1">
        <f t="array" ref="J182">_xlfn.SWITCH(Orders[[#This Row],[CoffeeType]], "Rob", "Robusta", "Exc", "Excelsa", "Ara", "Arabica", "Lib", "Liberica")</f>
        <v>Excelsa</v>
      </c>
      <c r="K182" t="str" cm="1">
        <f t="array" ref="K182">INDEX(Products[],MATCH(Orders[[#This Row],[FK_ProductID]:[FK_ProductID]],Products[[ProductID]:[ProductID]],0),MATCH(Orders[[#Headers],[RoastType]],Products[#Headers],0))</f>
        <v>L</v>
      </c>
      <c r="L182" t="str" cm="1">
        <f t="array" ref="L182">_xlfn.SWITCH(Orders[[#This Row],[RoastType]], "L", "Light", "M", "Medium", "D", "Dark")</f>
        <v>Light</v>
      </c>
      <c r="M182" s="2" cm="1">
        <f t="array" ref="M182">INDEX(Products[],MATCH(Orders[[#This Row],[FK_ProductID]:[FK_ProductID]],Products[[ProductID]:[ProductID]],0),MATCH(Orders[[#Headers],[SizeKg]],Products[#Headers],0))</f>
        <v>0.2</v>
      </c>
      <c r="N182" s="1" cm="1">
        <f t="array" ref="N182">INDEX(Products[],MATCH(Orders[[#This Row],[FK_ProductID]:[FK_ProductID]],Products[[ProductID]:[ProductID]],0),MATCH(Orders[[#Headers],[AmtUnitPrice]],Products[#Headers],0))</f>
        <v>4.4550000000000001</v>
      </c>
      <c r="O182" s="1">
        <f>Orders[[#This Row],[AmtUnitPrice]] *Orders[[#This Row],[Quantity]]</f>
        <v>22.274999999999999</v>
      </c>
    </row>
    <row r="183" spans="1:15" x14ac:dyDescent="0.25">
      <c r="A183" s="3" t="s">
        <v>401</v>
      </c>
      <c r="B183" s="5">
        <v>43910</v>
      </c>
      <c r="C183" s="3" t="s">
        <v>402</v>
      </c>
      <c r="D183" s="3" t="s">
        <v>86</v>
      </c>
      <c r="E183" s="4">
        <v>5</v>
      </c>
      <c r="F183" t="str">
        <f>_xlfn.XLOOKUP(Orders[[#This Row],[FK_CustomerID]],Customers[CustomerID],Customers[CustomerName],,0)</f>
        <v>Abrahan Mussen</v>
      </c>
      <c r="G183" t="str">
        <f>_xlfn.XLOOKUP(Orders[[#This Row],[FK_CustomerID]],Customers[CustomerID],Customers[Email],,0)</f>
        <v>amussen50@51.la</v>
      </c>
      <c r="H183" t="str">
        <f>_xlfn.XLOOKUP(Orders[[#This Row],[FK_CustomerID]],Customers[CustomerID],Customers[Country],,0)</f>
        <v>United States</v>
      </c>
      <c r="I183" t="str" cm="1">
        <f t="array" ref="I183">INDEX(Products[],MATCH(Orders[[#This Row],[FK_ProductID]:[FK_ProductID]],Products[[ProductID]:[ProductID]],0),MATCH(Orders[[#Headers],[CoffeeType]],Products[#Headers],0))</f>
        <v>Ara</v>
      </c>
      <c r="J183" t="str" cm="1">
        <f t="array" ref="J183">_xlfn.SWITCH(Orders[[#This Row],[CoffeeType]], "Rob", "Robusta", "Exc", "Excelsa", "Ara", "Arabica", "Lib", "Liberica")</f>
        <v>Arabica</v>
      </c>
      <c r="K183" t="str" cm="1">
        <f t="array" ref="K183">INDEX(Products[],MATCH(Orders[[#This Row],[FK_ProductID]:[FK_ProductID]],Products[[ProductID]:[ProductID]],0),MATCH(Orders[[#Headers],[RoastType]],Products[#Headers],0))</f>
        <v>D</v>
      </c>
      <c r="L183" t="str" cm="1">
        <f t="array" ref="L183">_xlfn.SWITCH(Orders[[#This Row],[RoastType]], "L", "Light", "M", "Medium", "D", "Dark")</f>
        <v>Dark</v>
      </c>
      <c r="M183" s="2" cm="1">
        <f t="array" ref="M183">INDEX(Products[],MATCH(Orders[[#This Row],[FK_ProductID]:[FK_ProductID]],Products[[ProductID]:[ProductID]],0),MATCH(Orders[[#Headers],[SizeKg]],Products[#Headers],0))</f>
        <v>0.5</v>
      </c>
      <c r="N183" s="1" cm="1">
        <f t="array" ref="N183">INDEX(Products[],MATCH(Orders[[#This Row],[FK_ProductID]:[FK_ProductID]],Products[[ProductID]:[ProductID]],0),MATCH(Orders[[#Headers],[AmtUnitPrice]],Products[#Headers],0))</f>
        <v>5.97</v>
      </c>
      <c r="O183" s="1">
        <f>Orders[[#This Row],[AmtUnitPrice]] *Orders[[#This Row],[Quantity]]</f>
        <v>29.849999999999998</v>
      </c>
    </row>
    <row r="184" spans="1:15" x14ac:dyDescent="0.25">
      <c r="A184" s="3" t="s">
        <v>403</v>
      </c>
      <c r="B184" s="5">
        <v>44284</v>
      </c>
      <c r="C184" s="3" t="s">
        <v>404</v>
      </c>
      <c r="D184" s="3" t="s">
        <v>160</v>
      </c>
      <c r="E184" s="4">
        <v>6</v>
      </c>
      <c r="F184" t="str">
        <f>_xlfn.XLOOKUP(Orders[[#This Row],[FK_CustomerID]],Customers[CustomerID],Customers[CustomerName],,0)</f>
        <v>Anny Mundford</v>
      </c>
      <c r="G184" t="str">
        <f>_xlfn.XLOOKUP(Orders[[#This Row],[FK_CustomerID]],Customers[CustomerID],Customers[Email],,0)</f>
        <v>amundford52@nbcnews.com</v>
      </c>
      <c r="H184" t="str">
        <f>_xlfn.XLOOKUP(Orders[[#This Row],[FK_CustomerID]],Customers[CustomerID],Customers[Country],,0)</f>
        <v>United States</v>
      </c>
      <c r="I184" t="str" cm="1">
        <f t="array" ref="I184">INDEX(Products[],MATCH(Orders[[#This Row],[FK_ProductID]:[FK_ProductID]],Products[[ProductID]:[ProductID]],0),MATCH(Orders[[#Headers],[CoffeeType]],Products[#Headers],0))</f>
        <v>Rob</v>
      </c>
      <c r="J184" t="str" cm="1">
        <f t="array" ref="J184">_xlfn.SWITCH(Orders[[#This Row],[CoffeeType]], "Rob", "Robusta", "Exc", "Excelsa", "Ara", "Arabica", "Lib", "Liberica")</f>
        <v>Robusta</v>
      </c>
      <c r="K184" t="str" cm="1">
        <f t="array" ref="K184">INDEX(Products[],MATCH(Orders[[#This Row],[FK_ProductID]:[FK_ProductID]],Products[[ProductID]:[ProductID]],0),MATCH(Orders[[#Headers],[RoastType]],Products[#Headers],0))</f>
        <v>D</v>
      </c>
      <c r="L184" t="str" cm="1">
        <f t="array" ref="L184">_xlfn.SWITCH(Orders[[#This Row],[RoastType]], "L", "Light", "M", "Medium", "D", "Dark")</f>
        <v>Dark</v>
      </c>
      <c r="M184" s="2" cm="1">
        <f t="array" ref="M184">INDEX(Products[],MATCH(Orders[[#This Row],[FK_ProductID]:[FK_ProductID]],Products[[ProductID]:[ProductID]],0),MATCH(Orders[[#Headers],[SizeKg]],Products[#Headers],0))</f>
        <v>0.5</v>
      </c>
      <c r="N184" s="1" cm="1">
        <f t="array" ref="N184">INDEX(Products[],MATCH(Orders[[#This Row],[FK_ProductID]:[FK_ProductID]],Products[[ProductID]:[ProductID]],0),MATCH(Orders[[#Headers],[AmtUnitPrice]],Products[#Headers],0))</f>
        <v>5.37</v>
      </c>
      <c r="O184" s="1">
        <f>Orders[[#This Row],[AmtUnitPrice]] *Orders[[#This Row],[Quantity]]</f>
        <v>32.22</v>
      </c>
    </row>
    <row r="185" spans="1:15" x14ac:dyDescent="0.25">
      <c r="A185" s="3" t="s">
        <v>405</v>
      </c>
      <c r="B185" s="5">
        <v>44512</v>
      </c>
      <c r="C185" s="3" t="s">
        <v>406</v>
      </c>
      <c r="D185" s="3" t="s">
        <v>78</v>
      </c>
      <c r="E185" s="4">
        <v>2</v>
      </c>
      <c r="F185" t="str">
        <f>_xlfn.XLOOKUP(Orders[[#This Row],[FK_CustomerID]],Customers[CustomerID],Customers[CustomerName],,0)</f>
        <v>Tory Walas</v>
      </c>
      <c r="G185" t="str">
        <f>_xlfn.XLOOKUP(Orders[[#This Row],[FK_CustomerID]],Customers[CustomerID],Customers[Email],,0)</f>
        <v>twalas53@google.ca</v>
      </c>
      <c r="H185" t="str">
        <f>_xlfn.XLOOKUP(Orders[[#This Row],[FK_CustomerID]],Customers[CustomerID],Customers[Country],,0)</f>
        <v>United States</v>
      </c>
      <c r="I185" t="str" cm="1">
        <f t="array" ref="I185">INDEX(Products[],MATCH(Orders[[#This Row],[FK_ProductID]:[FK_ProductID]],Products[[ProductID]:[ProductID]],0),MATCH(Orders[[#Headers],[CoffeeType]],Products[#Headers],0))</f>
        <v>Exc</v>
      </c>
      <c r="J185" t="str" cm="1">
        <f t="array" ref="J185">_xlfn.SWITCH(Orders[[#This Row],[CoffeeType]], "Rob", "Robusta", "Exc", "Excelsa", "Ara", "Arabica", "Lib", "Liberica")</f>
        <v>Excelsa</v>
      </c>
      <c r="K185" t="str" cm="1">
        <f t="array" ref="K185">INDEX(Products[],MATCH(Orders[[#This Row],[FK_ProductID]:[FK_ProductID]],Products[[ProductID]:[ProductID]],0),MATCH(Orders[[#Headers],[RoastType]],Products[#Headers],0))</f>
        <v>M</v>
      </c>
      <c r="L185" t="str" cm="1">
        <f t="array" ref="L185">_xlfn.SWITCH(Orders[[#This Row],[RoastType]], "L", "Light", "M", "Medium", "D", "Dark")</f>
        <v>Medium</v>
      </c>
      <c r="M185" s="2" cm="1">
        <f t="array" ref="M185">INDEX(Products[],MATCH(Orders[[#This Row],[FK_ProductID]:[FK_ProductID]],Products[[ProductID]:[ProductID]],0),MATCH(Orders[[#Headers],[SizeKg]],Products[#Headers],0))</f>
        <v>0.2</v>
      </c>
      <c r="N185" s="1" cm="1">
        <f t="array" ref="N185">INDEX(Products[],MATCH(Orders[[#This Row],[FK_ProductID]:[FK_ProductID]],Products[[ProductID]:[ProductID]],0),MATCH(Orders[[#Headers],[AmtUnitPrice]],Products[#Headers],0))</f>
        <v>4.125</v>
      </c>
      <c r="O185" s="1">
        <f>Orders[[#This Row],[AmtUnitPrice]] *Orders[[#This Row],[Quantity]]</f>
        <v>8.25</v>
      </c>
    </row>
    <row r="186" spans="1:15" x14ac:dyDescent="0.25">
      <c r="A186" s="3" t="s">
        <v>407</v>
      </c>
      <c r="B186" s="5">
        <v>44397</v>
      </c>
      <c r="C186" s="3" t="s">
        <v>408</v>
      </c>
      <c r="D186" s="3" t="s">
        <v>206</v>
      </c>
      <c r="E186" s="4">
        <v>4</v>
      </c>
      <c r="F186" t="str">
        <f>_xlfn.XLOOKUP(Orders[[#This Row],[FK_CustomerID]],Customers[CustomerID],Customers[CustomerName],,0)</f>
        <v>Isa Blazewicz</v>
      </c>
      <c r="G186" t="str">
        <f>_xlfn.XLOOKUP(Orders[[#This Row],[FK_CustomerID]],Customers[CustomerID],Customers[Email],,0)</f>
        <v>iblazewicz54@thetimes.co.uk</v>
      </c>
      <c r="H186" t="str">
        <f>_xlfn.XLOOKUP(Orders[[#This Row],[FK_CustomerID]],Customers[CustomerID],Customers[Country],,0)</f>
        <v>United States</v>
      </c>
      <c r="I186" t="str" cm="1">
        <f t="array" ref="I186">INDEX(Products[],MATCH(Orders[[#This Row],[FK_ProductID]:[FK_ProductID]],Products[[ProductID]:[ProductID]],0),MATCH(Orders[[#Headers],[CoffeeType]],Products[#Headers],0))</f>
        <v>Ara</v>
      </c>
      <c r="J186" t="str" cm="1">
        <f t="array" ref="J186">_xlfn.SWITCH(Orders[[#This Row],[CoffeeType]], "Rob", "Robusta", "Exc", "Excelsa", "Ara", "Arabica", "Lib", "Liberica")</f>
        <v>Arabica</v>
      </c>
      <c r="K186" t="str" cm="1">
        <f t="array" ref="K186">INDEX(Products[],MATCH(Orders[[#This Row],[FK_ProductID]:[FK_ProductID]],Products[[ProductID]:[ProductID]],0),MATCH(Orders[[#Headers],[RoastType]],Products[#Headers],0))</f>
        <v>L</v>
      </c>
      <c r="L186" t="str" cm="1">
        <f t="array" ref="L186">_xlfn.SWITCH(Orders[[#This Row],[RoastType]], "L", "Light", "M", "Medium", "D", "Dark")</f>
        <v>Light</v>
      </c>
      <c r="M186" s="2" cm="1">
        <f t="array" ref="M186">INDEX(Products[],MATCH(Orders[[#This Row],[FK_ProductID]:[FK_ProductID]],Products[[ProductID]:[ProductID]],0),MATCH(Orders[[#Headers],[SizeKg]],Products[#Headers],0))</f>
        <v>0.5</v>
      </c>
      <c r="N186" s="1" cm="1">
        <f t="array" ref="N186">INDEX(Products[],MATCH(Orders[[#This Row],[FK_ProductID]:[FK_ProductID]],Products[[ProductID]:[ProductID]],0),MATCH(Orders[[#Headers],[AmtUnitPrice]],Products[#Headers],0))</f>
        <v>7.77</v>
      </c>
      <c r="O186" s="1">
        <f>Orders[[#This Row],[AmtUnitPrice]] *Orders[[#This Row],[Quantity]]</f>
        <v>31.08</v>
      </c>
    </row>
    <row r="187" spans="1:15" x14ac:dyDescent="0.25">
      <c r="A187" s="3" t="s">
        <v>409</v>
      </c>
      <c r="B187" s="5">
        <v>43483</v>
      </c>
      <c r="C187" s="3" t="s">
        <v>410</v>
      </c>
      <c r="D187" s="3" t="s">
        <v>30</v>
      </c>
      <c r="E187" s="4">
        <v>5</v>
      </c>
      <c r="F187" t="str">
        <f>_xlfn.XLOOKUP(Orders[[#This Row],[FK_CustomerID]],Customers[CustomerID],Customers[CustomerName],,0)</f>
        <v>Angie Rizzetti</v>
      </c>
      <c r="G187" t="str">
        <f>_xlfn.XLOOKUP(Orders[[#This Row],[FK_CustomerID]],Customers[CustomerID],Customers[Email],,0)</f>
        <v>arizzetti55@naver.com</v>
      </c>
      <c r="H187" t="str">
        <f>_xlfn.XLOOKUP(Orders[[#This Row],[FK_CustomerID]],Customers[CustomerID],Customers[Country],,0)</f>
        <v>United States</v>
      </c>
      <c r="I187" t="str" cm="1">
        <f t="array" ref="I187">INDEX(Products[],MATCH(Orders[[#This Row],[FK_ProductID]:[FK_ProductID]],Products[[ProductID]:[ProductID]],0),MATCH(Orders[[#Headers],[CoffeeType]],Products[#Headers],0))</f>
        <v>Exc</v>
      </c>
      <c r="J187" t="str" cm="1">
        <f t="array" ref="J187">_xlfn.SWITCH(Orders[[#This Row],[CoffeeType]], "Rob", "Robusta", "Exc", "Excelsa", "Ara", "Arabica", "Lib", "Liberica")</f>
        <v>Excelsa</v>
      </c>
      <c r="K187" t="str" cm="1">
        <f t="array" ref="K187">INDEX(Products[],MATCH(Orders[[#This Row],[FK_ProductID]:[FK_ProductID]],Products[[ProductID]:[ProductID]],0),MATCH(Orders[[#Headers],[RoastType]],Products[#Headers],0))</f>
        <v>D</v>
      </c>
      <c r="L187" t="str" cm="1">
        <f t="array" ref="L187">_xlfn.SWITCH(Orders[[#This Row],[RoastType]], "L", "Light", "M", "Medium", "D", "Dark")</f>
        <v>Dark</v>
      </c>
      <c r="M187" s="2" cm="1">
        <f t="array" ref="M187">INDEX(Products[],MATCH(Orders[[#This Row],[FK_ProductID]:[FK_ProductID]],Products[[ProductID]:[ProductID]],0),MATCH(Orders[[#Headers],[SizeKg]],Products[#Headers],0))</f>
        <v>0.5</v>
      </c>
      <c r="N187" s="1" cm="1">
        <f t="array" ref="N187">INDEX(Products[],MATCH(Orders[[#This Row],[FK_ProductID]:[FK_ProductID]],Products[[ProductID]:[ProductID]],0),MATCH(Orders[[#Headers],[AmtUnitPrice]],Products[#Headers],0))</f>
        <v>7.29</v>
      </c>
      <c r="O187" s="1">
        <f>Orders[[#This Row],[AmtUnitPrice]] *Orders[[#This Row],[Quantity]]</f>
        <v>36.450000000000003</v>
      </c>
    </row>
    <row r="188" spans="1:15" x14ac:dyDescent="0.25">
      <c r="A188" s="3" t="s">
        <v>411</v>
      </c>
      <c r="B188" s="5">
        <v>43684</v>
      </c>
      <c r="C188" s="3" t="s">
        <v>412</v>
      </c>
      <c r="D188" s="3" t="s">
        <v>55</v>
      </c>
      <c r="E188" s="4">
        <v>3</v>
      </c>
      <c r="F188" t="str">
        <f>_xlfn.XLOOKUP(Orders[[#This Row],[FK_CustomerID]],Customers[CustomerID],Customers[CustomerName],,0)</f>
        <v>Mord Meriet</v>
      </c>
      <c r="G188" t="str">
        <f>_xlfn.XLOOKUP(Orders[[#This Row],[FK_CustomerID]],Customers[CustomerID],Customers[Email],,0)</f>
        <v>mmeriet56@noaa.gov</v>
      </c>
      <c r="H188" t="str">
        <f>_xlfn.XLOOKUP(Orders[[#This Row],[FK_CustomerID]],Customers[CustomerID],Customers[Country],,0)</f>
        <v>United States</v>
      </c>
      <c r="I188" t="str" cm="1">
        <f t="array" ref="I188">INDEX(Products[],MATCH(Orders[[#This Row],[FK_ProductID]:[FK_ProductID]],Products[[ProductID]:[ProductID]],0),MATCH(Orders[[#Headers],[CoffeeType]],Products[#Headers],0))</f>
        <v>Rob</v>
      </c>
      <c r="J188" t="str" cm="1">
        <f t="array" ref="J188">_xlfn.SWITCH(Orders[[#This Row],[CoffeeType]], "Rob", "Robusta", "Exc", "Excelsa", "Ara", "Arabica", "Lib", "Liberica")</f>
        <v>Robusta</v>
      </c>
      <c r="K188" t="str" cm="1">
        <f t="array" ref="K188">INDEX(Products[],MATCH(Orders[[#This Row],[FK_ProductID]:[FK_ProductID]],Products[[ProductID]:[ProductID]],0),MATCH(Orders[[#Headers],[RoastType]],Products[#Headers],0))</f>
        <v>M</v>
      </c>
      <c r="L188" t="str" cm="1">
        <f t="array" ref="L188">_xlfn.SWITCH(Orders[[#This Row],[RoastType]], "L", "Light", "M", "Medium", "D", "Dark")</f>
        <v>Medium</v>
      </c>
      <c r="M188" s="2" cm="1">
        <f t="array" ref="M188">INDEX(Products[],MATCH(Orders[[#This Row],[FK_ProductID]:[FK_ProductID]],Products[[ProductID]:[ProductID]],0),MATCH(Orders[[#Headers],[SizeKg]],Products[#Headers],0))</f>
        <v>2.5</v>
      </c>
      <c r="N188" s="1" cm="1">
        <f t="array" ref="N188">INDEX(Products[],MATCH(Orders[[#This Row],[FK_ProductID]:[FK_ProductID]],Products[[ProductID]:[ProductID]],0),MATCH(Orders[[#Headers],[AmtUnitPrice]],Products[#Headers],0))</f>
        <v>22.885000000000002</v>
      </c>
      <c r="O188" s="1">
        <f>Orders[[#This Row],[AmtUnitPrice]] *Orders[[#This Row],[Quantity]]</f>
        <v>68.655000000000001</v>
      </c>
    </row>
    <row r="189" spans="1:15" x14ac:dyDescent="0.25">
      <c r="A189" s="3" t="s">
        <v>413</v>
      </c>
      <c r="B189" s="5">
        <v>44633</v>
      </c>
      <c r="C189" s="3" t="s">
        <v>414</v>
      </c>
      <c r="D189" s="3" t="s">
        <v>92</v>
      </c>
      <c r="E189" s="4">
        <v>5</v>
      </c>
      <c r="F189" t="str">
        <f>_xlfn.XLOOKUP(Orders[[#This Row],[FK_CustomerID]],Customers[CustomerID],Customers[CustomerName],,0)</f>
        <v>Lawrence Pratt</v>
      </c>
      <c r="G189" t="str">
        <f>_xlfn.XLOOKUP(Orders[[#This Row],[FK_CustomerID]],Customers[CustomerID],Customers[Email],,0)</f>
        <v>lpratt57@netvibes.com</v>
      </c>
      <c r="H189" t="str">
        <f>_xlfn.XLOOKUP(Orders[[#This Row],[FK_CustomerID]],Customers[CustomerID],Customers[Country],,0)</f>
        <v>United States</v>
      </c>
      <c r="I189" t="str" cm="1">
        <f t="array" ref="I189">INDEX(Products[],MATCH(Orders[[#This Row],[FK_ProductID]:[FK_ProductID]],Products[[ProductID]:[ProductID]],0),MATCH(Orders[[#Headers],[CoffeeType]],Products[#Headers],0))</f>
        <v>Lib</v>
      </c>
      <c r="J189" t="str" cm="1">
        <f t="array" ref="J189">_xlfn.SWITCH(Orders[[#This Row],[CoffeeType]], "Rob", "Robusta", "Exc", "Excelsa", "Ara", "Arabica", "Lib", "Liberica")</f>
        <v>Liberica</v>
      </c>
      <c r="K189" t="str" cm="1">
        <f t="array" ref="K189">INDEX(Products[],MATCH(Orders[[#This Row],[FK_ProductID]:[FK_ProductID]],Products[[ProductID]:[ProductID]],0),MATCH(Orders[[#Headers],[RoastType]],Products[#Headers],0))</f>
        <v>M</v>
      </c>
      <c r="L189" t="str" cm="1">
        <f t="array" ref="L189">_xlfn.SWITCH(Orders[[#This Row],[RoastType]], "L", "Light", "M", "Medium", "D", "Dark")</f>
        <v>Medium</v>
      </c>
      <c r="M189" s="2" cm="1">
        <f t="array" ref="M189">INDEX(Products[],MATCH(Orders[[#This Row],[FK_ProductID]:[FK_ProductID]],Products[[ProductID]:[ProductID]],0),MATCH(Orders[[#Headers],[SizeKg]],Products[#Headers],0))</f>
        <v>0.5</v>
      </c>
      <c r="N189" s="1" cm="1">
        <f t="array" ref="N189">INDEX(Products[],MATCH(Orders[[#This Row],[FK_ProductID]:[FK_ProductID]],Products[[ProductID]:[ProductID]],0),MATCH(Orders[[#Headers],[AmtUnitPrice]],Products[#Headers],0))</f>
        <v>8.73</v>
      </c>
      <c r="O189" s="1">
        <f>Orders[[#This Row],[AmtUnitPrice]] *Orders[[#This Row],[Quantity]]</f>
        <v>43.650000000000006</v>
      </c>
    </row>
    <row r="190" spans="1:15" x14ac:dyDescent="0.25">
      <c r="A190" s="3" t="s">
        <v>415</v>
      </c>
      <c r="B190" s="5">
        <v>44698</v>
      </c>
      <c r="C190" s="3" t="s">
        <v>416</v>
      </c>
      <c r="D190" s="3" t="s">
        <v>268</v>
      </c>
      <c r="E190" s="4">
        <v>1</v>
      </c>
      <c r="F190" t="str">
        <f>_xlfn.XLOOKUP(Orders[[#This Row],[FK_CustomerID]],Customers[CustomerID],Customers[CustomerName],,0)</f>
        <v>Astrix Kitchingham</v>
      </c>
      <c r="G190" t="str">
        <f>_xlfn.XLOOKUP(Orders[[#This Row],[FK_CustomerID]],Customers[CustomerID],Customers[Email],,0)</f>
        <v>akitchingham58@com.com</v>
      </c>
      <c r="H190" t="str">
        <f>_xlfn.XLOOKUP(Orders[[#This Row],[FK_CustomerID]],Customers[CustomerID],Customers[Country],,0)</f>
        <v>United States</v>
      </c>
      <c r="I190" t="str" cm="1">
        <f t="array" ref="I190">INDEX(Products[],MATCH(Orders[[#This Row],[FK_ProductID]:[FK_ProductID]],Products[[ProductID]:[ProductID]],0),MATCH(Orders[[#Headers],[CoffeeType]],Products[#Headers],0))</f>
        <v>Exc</v>
      </c>
      <c r="J190" t="str" cm="1">
        <f t="array" ref="J190">_xlfn.SWITCH(Orders[[#This Row],[CoffeeType]], "Rob", "Robusta", "Exc", "Excelsa", "Ara", "Arabica", "Lib", "Liberica")</f>
        <v>Excelsa</v>
      </c>
      <c r="K190" t="str" cm="1">
        <f t="array" ref="K190">INDEX(Products[],MATCH(Orders[[#This Row],[FK_ProductID]:[FK_ProductID]],Products[[ProductID]:[ProductID]],0),MATCH(Orders[[#Headers],[RoastType]],Products[#Headers],0))</f>
        <v>L</v>
      </c>
      <c r="L190" t="str" cm="1">
        <f t="array" ref="L190">_xlfn.SWITCH(Orders[[#This Row],[RoastType]], "L", "Light", "M", "Medium", "D", "Dark")</f>
        <v>Light</v>
      </c>
      <c r="M190" s="2" cm="1">
        <f t="array" ref="M190">INDEX(Products[],MATCH(Orders[[#This Row],[FK_ProductID]:[FK_ProductID]],Products[[ProductID]:[ProductID]],0),MATCH(Orders[[#Headers],[SizeKg]],Products[#Headers],0))</f>
        <v>0.2</v>
      </c>
      <c r="N190" s="1" cm="1">
        <f t="array" ref="N190">INDEX(Products[],MATCH(Orders[[#This Row],[FK_ProductID]:[FK_ProductID]],Products[[ProductID]:[ProductID]],0),MATCH(Orders[[#Headers],[AmtUnitPrice]],Products[#Headers],0))</f>
        <v>4.4550000000000001</v>
      </c>
      <c r="O190" s="1">
        <f>Orders[[#This Row],[AmtUnitPrice]] *Orders[[#This Row],[Quantity]]</f>
        <v>4.4550000000000001</v>
      </c>
    </row>
    <row r="191" spans="1:15" x14ac:dyDescent="0.25">
      <c r="A191" s="3" t="s">
        <v>417</v>
      </c>
      <c r="B191" s="5">
        <v>43813</v>
      </c>
      <c r="C191" s="3" t="s">
        <v>418</v>
      </c>
      <c r="D191" s="3" t="s">
        <v>110</v>
      </c>
      <c r="E191" s="4">
        <v>3</v>
      </c>
      <c r="F191" t="str">
        <f>_xlfn.XLOOKUP(Orders[[#This Row],[FK_CustomerID]],Customers[CustomerID],Customers[CustomerName],,0)</f>
        <v>Burnard Bartholin</v>
      </c>
      <c r="G191" t="str">
        <f>_xlfn.XLOOKUP(Orders[[#This Row],[FK_CustomerID]],Customers[CustomerID],Customers[Email],,0)</f>
        <v>bbartholin59@xinhuanet.com</v>
      </c>
      <c r="H191" t="str">
        <f>_xlfn.XLOOKUP(Orders[[#This Row],[FK_CustomerID]],Customers[CustomerID],Customers[Country],,0)</f>
        <v>United States</v>
      </c>
      <c r="I191" t="str" cm="1">
        <f t="array" ref="I191">INDEX(Products[],MATCH(Orders[[#This Row],[FK_ProductID]:[FK_ProductID]],Products[[ProductID]:[ProductID]],0),MATCH(Orders[[#Headers],[CoffeeType]],Products[#Headers],0))</f>
        <v>Lib</v>
      </c>
      <c r="J191" t="str" cm="1">
        <f t="array" ref="J191">_xlfn.SWITCH(Orders[[#This Row],[CoffeeType]], "Rob", "Robusta", "Exc", "Excelsa", "Ara", "Arabica", "Lib", "Liberica")</f>
        <v>Liberica</v>
      </c>
      <c r="K191" t="str" cm="1">
        <f t="array" ref="K191">INDEX(Products[],MATCH(Orders[[#This Row],[FK_ProductID]:[FK_ProductID]],Products[[ProductID]:[ProductID]],0),MATCH(Orders[[#Headers],[RoastType]],Products[#Headers],0))</f>
        <v>M</v>
      </c>
      <c r="L191" t="str" cm="1">
        <f t="array" ref="L191">_xlfn.SWITCH(Orders[[#This Row],[RoastType]], "L", "Light", "M", "Medium", "D", "Dark")</f>
        <v>Medium</v>
      </c>
      <c r="M191" s="2" cm="1">
        <f t="array" ref="M191">INDEX(Products[],MATCH(Orders[[#This Row],[FK_ProductID]:[FK_ProductID]],Products[[ProductID]:[ProductID]],0),MATCH(Orders[[#Headers],[SizeKg]],Products[#Headers],0))</f>
        <v>1</v>
      </c>
      <c r="N191" s="1" cm="1">
        <f t="array" ref="N191">INDEX(Products[],MATCH(Orders[[#This Row],[FK_ProductID]:[FK_ProductID]],Products[[ProductID]:[ProductID]],0),MATCH(Orders[[#Headers],[AmtUnitPrice]],Products[#Headers],0))</f>
        <v>14.55</v>
      </c>
      <c r="O191" s="1">
        <f>Orders[[#This Row],[AmtUnitPrice]] *Orders[[#This Row],[Quantity]]</f>
        <v>43.650000000000006</v>
      </c>
    </row>
    <row r="192" spans="1:15" x14ac:dyDescent="0.25">
      <c r="A192" s="3" t="s">
        <v>419</v>
      </c>
      <c r="B192" s="5">
        <v>43845</v>
      </c>
      <c r="C192" s="3" t="s">
        <v>420</v>
      </c>
      <c r="D192" s="3" t="s">
        <v>211</v>
      </c>
      <c r="E192" s="4">
        <v>1</v>
      </c>
      <c r="F192" t="str">
        <f>_xlfn.XLOOKUP(Orders[[#This Row],[FK_CustomerID]],Customers[CustomerID],Customers[CustomerName],,0)</f>
        <v>Madelene Prinn</v>
      </c>
      <c r="G192" t="str">
        <f>_xlfn.XLOOKUP(Orders[[#This Row],[FK_CustomerID]],Customers[CustomerID],Customers[Email],,0)</f>
        <v>mprinn5a@usa.gov</v>
      </c>
      <c r="H192" t="str">
        <f>_xlfn.XLOOKUP(Orders[[#This Row],[FK_CustomerID]],Customers[CustomerID],Customers[Country],,0)</f>
        <v>United States</v>
      </c>
      <c r="I192" t="str" cm="1">
        <f t="array" ref="I192">INDEX(Products[],MATCH(Orders[[#This Row],[FK_ProductID]:[FK_ProductID]],Products[[ProductID]:[ProductID]],0),MATCH(Orders[[#Headers],[CoffeeType]],Products[#Headers],0))</f>
        <v>Lib</v>
      </c>
      <c r="J192" t="str" cm="1">
        <f t="array" ref="J192">_xlfn.SWITCH(Orders[[#This Row],[CoffeeType]], "Rob", "Robusta", "Exc", "Excelsa", "Ara", "Arabica", "Lib", "Liberica")</f>
        <v>Liberica</v>
      </c>
      <c r="K192" t="str" cm="1">
        <f t="array" ref="K192">INDEX(Products[],MATCH(Orders[[#This Row],[FK_ProductID]:[FK_ProductID]],Products[[ProductID]:[ProductID]],0),MATCH(Orders[[#Headers],[RoastType]],Products[#Headers],0))</f>
        <v>M</v>
      </c>
      <c r="L192" t="str" cm="1">
        <f t="array" ref="L192">_xlfn.SWITCH(Orders[[#This Row],[RoastType]], "L", "Light", "M", "Medium", "D", "Dark")</f>
        <v>Medium</v>
      </c>
      <c r="M192" s="2" cm="1">
        <f t="array" ref="M192">INDEX(Products[],MATCH(Orders[[#This Row],[FK_ProductID]:[FK_ProductID]],Products[[ProductID]:[ProductID]],0),MATCH(Orders[[#Headers],[SizeKg]],Products[#Headers],0))</f>
        <v>2.5</v>
      </c>
      <c r="N192" s="1" cm="1">
        <f t="array" ref="N192">INDEX(Products[],MATCH(Orders[[#This Row],[FK_ProductID]:[FK_ProductID]],Products[[ProductID]:[ProductID]],0),MATCH(Orders[[#Headers],[AmtUnitPrice]],Products[#Headers],0))</f>
        <v>33.465000000000003</v>
      </c>
      <c r="O192" s="1">
        <f>Orders[[#This Row],[AmtUnitPrice]] *Orders[[#This Row],[Quantity]]</f>
        <v>33.465000000000003</v>
      </c>
    </row>
    <row r="193" spans="1:15" x14ac:dyDescent="0.25">
      <c r="A193" s="3" t="s">
        <v>421</v>
      </c>
      <c r="B193" s="5">
        <v>43567</v>
      </c>
      <c r="C193" s="3" t="s">
        <v>422</v>
      </c>
      <c r="D193" s="3" t="s">
        <v>52</v>
      </c>
      <c r="E193" s="4">
        <v>5</v>
      </c>
      <c r="F193" t="str">
        <f>_xlfn.XLOOKUP(Orders[[#This Row],[FK_CustomerID]],Customers[CustomerID],Customers[CustomerName],,0)</f>
        <v>Alisun Baudino</v>
      </c>
      <c r="G193" t="str">
        <f>_xlfn.XLOOKUP(Orders[[#This Row],[FK_CustomerID]],Customers[CustomerID],Customers[Email],,0)</f>
        <v>abaudino5b@netvibes.com</v>
      </c>
      <c r="H193" t="str">
        <f>_xlfn.XLOOKUP(Orders[[#This Row],[FK_CustomerID]],Customers[CustomerID],Customers[Country],,0)</f>
        <v>United States</v>
      </c>
      <c r="I193" t="str" cm="1">
        <f t="array" ref="I193">INDEX(Products[],MATCH(Orders[[#This Row],[FK_ProductID]:[FK_ProductID]],Products[[ProductID]:[ProductID]],0),MATCH(Orders[[#Headers],[CoffeeType]],Products[#Headers],0))</f>
        <v>Lib</v>
      </c>
      <c r="J193" t="str" cm="1">
        <f t="array" ref="J193">_xlfn.SWITCH(Orders[[#This Row],[CoffeeType]], "Rob", "Robusta", "Exc", "Excelsa", "Ara", "Arabica", "Lib", "Liberica")</f>
        <v>Liberica</v>
      </c>
      <c r="K193" t="str" cm="1">
        <f t="array" ref="K193">INDEX(Products[],MATCH(Orders[[#This Row],[FK_ProductID]:[FK_ProductID]],Products[[ProductID]:[ProductID]],0),MATCH(Orders[[#Headers],[RoastType]],Products[#Headers],0))</f>
        <v>D</v>
      </c>
      <c r="L193" t="str" cm="1">
        <f t="array" ref="L193">_xlfn.SWITCH(Orders[[#This Row],[RoastType]], "L", "Light", "M", "Medium", "D", "Dark")</f>
        <v>Dark</v>
      </c>
      <c r="M193" s="2" cm="1">
        <f t="array" ref="M193">INDEX(Products[],MATCH(Orders[[#This Row],[FK_ProductID]:[FK_ProductID]],Products[[ProductID]:[ProductID]],0),MATCH(Orders[[#Headers],[SizeKg]],Products[#Headers],0))</f>
        <v>0.2</v>
      </c>
      <c r="N193" s="1" cm="1">
        <f t="array" ref="N193">INDEX(Products[],MATCH(Orders[[#This Row],[FK_ProductID]:[FK_ProductID]],Products[[ProductID]:[ProductID]],0),MATCH(Orders[[#Headers],[AmtUnitPrice]],Products[#Headers],0))</f>
        <v>3.8849999999999998</v>
      </c>
      <c r="O193" s="1">
        <f>Orders[[#This Row],[AmtUnitPrice]] *Orders[[#This Row],[Quantity]]</f>
        <v>19.424999999999997</v>
      </c>
    </row>
    <row r="194" spans="1:15" x14ac:dyDescent="0.25">
      <c r="A194" s="3" t="s">
        <v>423</v>
      </c>
      <c r="B194" s="5">
        <v>43919</v>
      </c>
      <c r="C194" s="3" t="s">
        <v>424</v>
      </c>
      <c r="D194" s="3" t="s">
        <v>259</v>
      </c>
      <c r="E194" s="4">
        <v>6</v>
      </c>
      <c r="F194" t="str">
        <f>_xlfn.XLOOKUP(Orders[[#This Row],[FK_CustomerID]],Customers[CustomerID],Customers[CustomerName],,0)</f>
        <v>Philipa Petrushanko</v>
      </c>
      <c r="G194" t="str">
        <f>_xlfn.XLOOKUP(Orders[[#This Row],[FK_CustomerID]],Customers[CustomerID],Customers[Email],,0)</f>
        <v>ppetrushanko5c@blinklist.com</v>
      </c>
      <c r="H194" t="str">
        <f>_xlfn.XLOOKUP(Orders[[#This Row],[FK_CustomerID]],Customers[CustomerID],Customers[Country],,0)</f>
        <v>Ireland</v>
      </c>
      <c r="I194" t="str" cm="1">
        <f t="array" ref="I194">INDEX(Products[],MATCH(Orders[[#This Row],[FK_ProductID]:[FK_ProductID]],Products[[ProductID]:[ProductID]],0),MATCH(Orders[[#Headers],[CoffeeType]],Products[#Headers],0))</f>
        <v>Exc</v>
      </c>
      <c r="J194" t="str" cm="1">
        <f t="array" ref="J194">_xlfn.SWITCH(Orders[[#This Row],[CoffeeType]], "Rob", "Robusta", "Exc", "Excelsa", "Ara", "Arabica", "Lib", "Liberica")</f>
        <v>Excelsa</v>
      </c>
      <c r="K194" t="str" cm="1">
        <f t="array" ref="K194">INDEX(Products[],MATCH(Orders[[#This Row],[FK_ProductID]:[FK_ProductID]],Products[[ProductID]:[ProductID]],0),MATCH(Orders[[#Headers],[RoastType]],Products[#Headers],0))</f>
        <v>D</v>
      </c>
      <c r="L194" t="str" cm="1">
        <f t="array" ref="L194">_xlfn.SWITCH(Orders[[#This Row],[RoastType]], "L", "Light", "M", "Medium", "D", "Dark")</f>
        <v>Dark</v>
      </c>
      <c r="M194" s="2" cm="1">
        <f t="array" ref="M194">INDEX(Products[],MATCH(Orders[[#This Row],[FK_ProductID]:[FK_ProductID]],Products[[ProductID]:[ProductID]],0),MATCH(Orders[[#Headers],[SizeKg]],Products[#Headers],0))</f>
        <v>1</v>
      </c>
      <c r="N194" s="1" cm="1">
        <f t="array" ref="N194">INDEX(Products[],MATCH(Orders[[#This Row],[FK_ProductID]:[FK_ProductID]],Products[[ProductID]:[ProductID]],0),MATCH(Orders[[#Headers],[AmtUnitPrice]],Products[#Headers],0))</f>
        <v>12.15</v>
      </c>
      <c r="O194" s="1">
        <f>Orders[[#This Row],[AmtUnitPrice]] *Orders[[#This Row],[Quantity]]</f>
        <v>72.900000000000006</v>
      </c>
    </row>
    <row r="195" spans="1:15" x14ac:dyDescent="0.25">
      <c r="A195" s="3" t="s">
        <v>425</v>
      </c>
      <c r="B195" s="5">
        <v>44644</v>
      </c>
      <c r="C195" s="3" t="s">
        <v>426</v>
      </c>
      <c r="D195" s="3" t="s">
        <v>151</v>
      </c>
      <c r="E195" s="4">
        <v>3</v>
      </c>
      <c r="F195" t="str">
        <f>_xlfn.XLOOKUP(Orders[[#This Row],[FK_CustomerID]],Customers[CustomerID],Customers[CustomerName],,0)</f>
        <v>Kimberli Mustchin</v>
      </c>
      <c r="G195" t="str">
        <f>_xlfn.XLOOKUP(Orders[[#This Row],[FK_CustomerID]],Customers[CustomerID],Customers[Email],,0)</f>
        <v/>
      </c>
      <c r="H195" t="str">
        <f>_xlfn.XLOOKUP(Orders[[#This Row],[FK_CustomerID]],Customers[CustomerID],Customers[Country],,0)</f>
        <v>United States</v>
      </c>
      <c r="I195" t="str" cm="1">
        <f t="array" ref="I195">INDEX(Products[],MATCH(Orders[[#This Row],[FK_ProductID]:[FK_ProductID]],Products[[ProductID]:[ProductID]],0),MATCH(Orders[[#Headers],[CoffeeType]],Products[#Headers],0))</f>
        <v>Exc</v>
      </c>
      <c r="J195" t="str" cm="1">
        <f t="array" ref="J195">_xlfn.SWITCH(Orders[[#This Row],[CoffeeType]], "Rob", "Robusta", "Exc", "Excelsa", "Ara", "Arabica", "Lib", "Liberica")</f>
        <v>Excelsa</v>
      </c>
      <c r="K195" t="str" cm="1">
        <f t="array" ref="K195">INDEX(Products[],MATCH(Orders[[#This Row],[FK_ProductID]:[FK_ProductID]],Products[[ProductID]:[ProductID]],0),MATCH(Orders[[#Headers],[RoastType]],Products[#Headers],0))</f>
        <v>L</v>
      </c>
      <c r="L195" t="str" cm="1">
        <f t="array" ref="L195">_xlfn.SWITCH(Orders[[#This Row],[RoastType]], "L", "Light", "M", "Medium", "D", "Dark")</f>
        <v>Light</v>
      </c>
      <c r="M195" s="2" cm="1">
        <f t="array" ref="M195">INDEX(Products[],MATCH(Orders[[#This Row],[FK_ProductID]:[FK_ProductID]],Products[[ProductID]:[ProductID]],0),MATCH(Orders[[#Headers],[SizeKg]],Products[#Headers],0))</f>
        <v>1</v>
      </c>
      <c r="N195" s="1" cm="1">
        <f t="array" ref="N195">INDEX(Products[],MATCH(Orders[[#This Row],[FK_ProductID]:[FK_ProductID]],Products[[ProductID]:[ProductID]],0),MATCH(Orders[[#Headers],[AmtUnitPrice]],Products[#Headers],0))</f>
        <v>14.85</v>
      </c>
      <c r="O195" s="1">
        <f>Orders[[#This Row],[AmtUnitPrice]] *Orders[[#This Row],[Quantity]]</f>
        <v>44.55</v>
      </c>
    </row>
    <row r="196" spans="1:15" x14ac:dyDescent="0.25">
      <c r="A196" s="3" t="s">
        <v>427</v>
      </c>
      <c r="B196" s="5">
        <v>44398</v>
      </c>
      <c r="C196" s="3" t="s">
        <v>428</v>
      </c>
      <c r="D196" s="3" t="s">
        <v>30</v>
      </c>
      <c r="E196" s="4">
        <v>5</v>
      </c>
      <c r="F196" t="str">
        <f>_xlfn.XLOOKUP(Orders[[#This Row],[FK_CustomerID]],Customers[CustomerID],Customers[CustomerName],,0)</f>
        <v>Emlynne Laird</v>
      </c>
      <c r="G196" t="str">
        <f>_xlfn.XLOOKUP(Orders[[#This Row],[FK_CustomerID]],Customers[CustomerID],Customers[Email],,0)</f>
        <v>elaird5e@bing.com</v>
      </c>
      <c r="H196" t="str">
        <f>_xlfn.XLOOKUP(Orders[[#This Row],[FK_CustomerID]],Customers[CustomerID],Customers[Country],,0)</f>
        <v>United States</v>
      </c>
      <c r="I196" t="str" cm="1">
        <f t="array" ref="I196">INDEX(Products[],MATCH(Orders[[#This Row],[FK_ProductID]:[FK_ProductID]],Products[[ProductID]:[ProductID]],0),MATCH(Orders[[#Headers],[CoffeeType]],Products[#Headers],0))</f>
        <v>Exc</v>
      </c>
      <c r="J196" t="str" cm="1">
        <f t="array" ref="J196">_xlfn.SWITCH(Orders[[#This Row],[CoffeeType]], "Rob", "Robusta", "Exc", "Excelsa", "Ara", "Arabica", "Lib", "Liberica")</f>
        <v>Excelsa</v>
      </c>
      <c r="K196" t="str" cm="1">
        <f t="array" ref="K196">INDEX(Products[],MATCH(Orders[[#This Row],[FK_ProductID]:[FK_ProductID]],Products[[ProductID]:[ProductID]],0),MATCH(Orders[[#Headers],[RoastType]],Products[#Headers],0))</f>
        <v>D</v>
      </c>
      <c r="L196" t="str" cm="1">
        <f t="array" ref="L196">_xlfn.SWITCH(Orders[[#This Row],[RoastType]], "L", "Light", "M", "Medium", "D", "Dark")</f>
        <v>Dark</v>
      </c>
      <c r="M196" s="2" cm="1">
        <f t="array" ref="M196">INDEX(Products[],MATCH(Orders[[#This Row],[FK_ProductID]:[FK_ProductID]],Products[[ProductID]:[ProductID]],0),MATCH(Orders[[#Headers],[SizeKg]],Products[#Headers],0))</f>
        <v>0.5</v>
      </c>
      <c r="N196" s="1" cm="1">
        <f t="array" ref="N196">INDEX(Products[],MATCH(Orders[[#This Row],[FK_ProductID]:[FK_ProductID]],Products[[ProductID]:[ProductID]],0),MATCH(Orders[[#Headers],[AmtUnitPrice]],Products[#Headers],0))</f>
        <v>7.29</v>
      </c>
      <c r="O196" s="1">
        <f>Orders[[#This Row],[AmtUnitPrice]] *Orders[[#This Row],[Quantity]]</f>
        <v>36.450000000000003</v>
      </c>
    </row>
    <row r="197" spans="1:15" x14ac:dyDescent="0.25">
      <c r="A197" s="3" t="s">
        <v>429</v>
      </c>
      <c r="B197" s="5">
        <v>43683</v>
      </c>
      <c r="C197" s="3" t="s">
        <v>430</v>
      </c>
      <c r="D197" s="3" t="s">
        <v>20</v>
      </c>
      <c r="E197" s="4">
        <v>3</v>
      </c>
      <c r="F197" t="str">
        <f>_xlfn.XLOOKUP(Orders[[#This Row],[FK_CustomerID]],Customers[CustomerID],Customers[CustomerName],,0)</f>
        <v>Marlena Howsden</v>
      </c>
      <c r="G197" t="str">
        <f>_xlfn.XLOOKUP(Orders[[#This Row],[FK_CustomerID]],Customers[CustomerID],Customers[Email],,0)</f>
        <v>mhowsden5f@infoseek.co.jp</v>
      </c>
      <c r="H197" t="str">
        <f>_xlfn.XLOOKUP(Orders[[#This Row],[FK_CustomerID]],Customers[CustomerID],Customers[Country],,0)</f>
        <v>United States</v>
      </c>
      <c r="I197" t="str" cm="1">
        <f t="array" ref="I197">INDEX(Products[],MATCH(Orders[[#This Row],[FK_ProductID]:[FK_ProductID]],Products[[ProductID]:[ProductID]],0),MATCH(Orders[[#Headers],[CoffeeType]],Products[#Headers],0))</f>
        <v>Ara</v>
      </c>
      <c r="J197" t="str" cm="1">
        <f t="array" ref="J197">_xlfn.SWITCH(Orders[[#This Row],[CoffeeType]], "Rob", "Robusta", "Exc", "Excelsa", "Ara", "Arabica", "Lib", "Liberica")</f>
        <v>Arabica</v>
      </c>
      <c r="K197" t="str" cm="1">
        <f t="array" ref="K197">INDEX(Products[],MATCH(Orders[[#This Row],[FK_ProductID]:[FK_ProductID]],Products[[ProductID]:[ProductID]],0),MATCH(Orders[[#Headers],[RoastType]],Products[#Headers],0))</f>
        <v>L</v>
      </c>
      <c r="L197" t="str" cm="1">
        <f t="array" ref="L197">_xlfn.SWITCH(Orders[[#This Row],[RoastType]], "L", "Light", "M", "Medium", "D", "Dark")</f>
        <v>Light</v>
      </c>
      <c r="M197" s="2" cm="1">
        <f t="array" ref="M197">INDEX(Products[],MATCH(Orders[[#This Row],[FK_ProductID]:[FK_ProductID]],Products[[ProductID]:[ProductID]],0),MATCH(Orders[[#Headers],[SizeKg]],Products[#Headers],0))</f>
        <v>1</v>
      </c>
      <c r="N197" s="1" cm="1">
        <f t="array" ref="N197">INDEX(Products[],MATCH(Orders[[#This Row],[FK_ProductID]:[FK_ProductID]],Products[[ProductID]:[ProductID]],0),MATCH(Orders[[#Headers],[AmtUnitPrice]],Products[#Headers],0))</f>
        <v>12.95</v>
      </c>
      <c r="O197" s="1">
        <f>Orders[[#This Row],[AmtUnitPrice]] *Orders[[#This Row],[Quantity]]</f>
        <v>38.849999999999994</v>
      </c>
    </row>
    <row r="198" spans="1:15" x14ac:dyDescent="0.25">
      <c r="A198" s="3" t="s">
        <v>431</v>
      </c>
      <c r="B198" s="5">
        <v>44339</v>
      </c>
      <c r="C198" s="3" t="s">
        <v>432</v>
      </c>
      <c r="D198" s="3" t="s">
        <v>190</v>
      </c>
      <c r="E198" s="4">
        <v>6</v>
      </c>
      <c r="F198" t="str">
        <f>_xlfn.XLOOKUP(Orders[[#This Row],[FK_CustomerID]],Customers[CustomerID],Customers[CustomerName],,0)</f>
        <v>Nealson Cuttler</v>
      </c>
      <c r="G198" t="str">
        <f>_xlfn.XLOOKUP(Orders[[#This Row],[FK_CustomerID]],Customers[CustomerID],Customers[Email],,0)</f>
        <v>ncuttler5g@parallels.com</v>
      </c>
      <c r="H198" t="str">
        <f>_xlfn.XLOOKUP(Orders[[#This Row],[FK_CustomerID]],Customers[CustomerID],Customers[Country],,0)</f>
        <v>United States</v>
      </c>
      <c r="I198" t="str" cm="1">
        <f t="array" ref="I198">INDEX(Products[],MATCH(Orders[[#This Row],[FK_ProductID]:[FK_ProductID]],Products[[ProductID]:[ProductID]],0),MATCH(Orders[[#Headers],[CoffeeType]],Products[#Headers],0))</f>
        <v>Exc</v>
      </c>
      <c r="J198" t="str" cm="1">
        <f t="array" ref="J198">_xlfn.SWITCH(Orders[[#This Row],[CoffeeType]], "Rob", "Robusta", "Exc", "Excelsa", "Ara", "Arabica", "Lib", "Liberica")</f>
        <v>Excelsa</v>
      </c>
      <c r="K198" t="str" cm="1">
        <f t="array" ref="K198">INDEX(Products[],MATCH(Orders[[#This Row],[FK_ProductID]:[FK_ProductID]],Products[[ProductID]:[ProductID]],0),MATCH(Orders[[#Headers],[RoastType]],Products[#Headers],0))</f>
        <v>L</v>
      </c>
      <c r="L198" t="str" cm="1">
        <f t="array" ref="L198">_xlfn.SWITCH(Orders[[#This Row],[RoastType]], "L", "Light", "M", "Medium", "D", "Dark")</f>
        <v>Light</v>
      </c>
      <c r="M198" s="2" cm="1">
        <f t="array" ref="M198">INDEX(Products[],MATCH(Orders[[#This Row],[FK_ProductID]:[FK_ProductID]],Products[[ProductID]:[ProductID]],0),MATCH(Orders[[#Headers],[SizeKg]],Products[#Headers],0))</f>
        <v>0.5</v>
      </c>
      <c r="N198" s="1" cm="1">
        <f t="array" ref="N198">INDEX(Products[],MATCH(Orders[[#This Row],[FK_ProductID]:[FK_ProductID]],Products[[ProductID]:[ProductID]],0),MATCH(Orders[[#Headers],[AmtUnitPrice]],Products[#Headers],0))</f>
        <v>8.91</v>
      </c>
      <c r="O198" s="1">
        <f>Orders[[#This Row],[AmtUnitPrice]] *Orders[[#This Row],[Quantity]]</f>
        <v>53.46</v>
      </c>
    </row>
    <row r="199" spans="1:15" x14ac:dyDescent="0.25">
      <c r="A199" s="3" t="s">
        <v>431</v>
      </c>
      <c r="B199" s="5">
        <v>44339</v>
      </c>
      <c r="C199" s="3" t="s">
        <v>432</v>
      </c>
      <c r="D199" s="3" t="s">
        <v>123</v>
      </c>
      <c r="E199" s="4">
        <v>2</v>
      </c>
      <c r="F199" t="str">
        <f>_xlfn.XLOOKUP(Orders[[#This Row],[FK_CustomerID]],Customers[CustomerID],Customers[CustomerName],,0)</f>
        <v>Nealson Cuttler</v>
      </c>
      <c r="G199" t="str">
        <f>_xlfn.XLOOKUP(Orders[[#This Row],[FK_CustomerID]],Customers[CustomerID],Customers[Email],,0)</f>
        <v>ncuttler5g@parallels.com</v>
      </c>
      <c r="H199" t="str">
        <f>_xlfn.XLOOKUP(Orders[[#This Row],[FK_CustomerID]],Customers[CustomerID],Customers[Country],,0)</f>
        <v>United States</v>
      </c>
      <c r="I199" t="str" cm="1">
        <f t="array" ref="I199">INDEX(Products[],MATCH(Orders[[#This Row],[FK_ProductID]:[FK_ProductID]],Products[[ProductID]:[ProductID]],0),MATCH(Orders[[#Headers],[CoffeeType]],Products[#Headers],0))</f>
        <v>Lib</v>
      </c>
      <c r="J199" t="str" cm="1">
        <f t="array" ref="J199">_xlfn.SWITCH(Orders[[#This Row],[CoffeeType]], "Rob", "Robusta", "Exc", "Excelsa", "Ara", "Arabica", "Lib", "Liberica")</f>
        <v>Liberica</v>
      </c>
      <c r="K199" t="str" cm="1">
        <f t="array" ref="K199">INDEX(Products[],MATCH(Orders[[#This Row],[FK_ProductID]:[FK_ProductID]],Products[[ProductID]:[ProductID]],0),MATCH(Orders[[#Headers],[RoastType]],Products[#Headers],0))</f>
        <v>D</v>
      </c>
      <c r="L199" t="str" cm="1">
        <f t="array" ref="L199">_xlfn.SWITCH(Orders[[#This Row],[RoastType]], "L", "Light", "M", "Medium", "D", "Dark")</f>
        <v>Dark</v>
      </c>
      <c r="M199" s="2" cm="1">
        <f t="array" ref="M199">INDEX(Products[],MATCH(Orders[[#This Row],[FK_ProductID]:[FK_ProductID]],Products[[ProductID]:[ProductID]],0),MATCH(Orders[[#Headers],[SizeKg]],Products[#Headers],0))</f>
        <v>2.5</v>
      </c>
      <c r="N199" s="1" cm="1">
        <f t="array" ref="N199">INDEX(Products[],MATCH(Orders[[#This Row],[FK_ProductID]:[FK_ProductID]],Products[[ProductID]:[ProductID]],0),MATCH(Orders[[#Headers],[AmtUnitPrice]],Products[#Headers],0))</f>
        <v>29.785</v>
      </c>
      <c r="O199" s="1">
        <f>Orders[[#This Row],[AmtUnitPrice]] *Orders[[#This Row],[Quantity]]</f>
        <v>59.57</v>
      </c>
    </row>
    <row r="200" spans="1:15" x14ac:dyDescent="0.25">
      <c r="A200" s="3" t="s">
        <v>431</v>
      </c>
      <c r="B200" s="5">
        <v>44339</v>
      </c>
      <c r="C200" s="3" t="s">
        <v>432</v>
      </c>
      <c r="D200" s="3" t="s">
        <v>123</v>
      </c>
      <c r="E200" s="4">
        <v>3</v>
      </c>
      <c r="F200" t="str">
        <f>_xlfn.XLOOKUP(Orders[[#This Row],[FK_CustomerID]],Customers[CustomerID],Customers[CustomerName],,0)</f>
        <v>Nealson Cuttler</v>
      </c>
      <c r="G200" t="str">
        <f>_xlfn.XLOOKUP(Orders[[#This Row],[FK_CustomerID]],Customers[CustomerID],Customers[Email],,0)</f>
        <v>ncuttler5g@parallels.com</v>
      </c>
      <c r="H200" t="str">
        <f>_xlfn.XLOOKUP(Orders[[#This Row],[FK_CustomerID]],Customers[CustomerID],Customers[Country],,0)</f>
        <v>United States</v>
      </c>
      <c r="I200" t="str" cm="1">
        <f t="array" ref="I200">INDEX(Products[],MATCH(Orders[[#This Row],[FK_ProductID]:[FK_ProductID]],Products[[ProductID]:[ProductID]],0),MATCH(Orders[[#Headers],[CoffeeType]],Products[#Headers],0))</f>
        <v>Lib</v>
      </c>
      <c r="J200" t="str" cm="1">
        <f t="array" ref="J200">_xlfn.SWITCH(Orders[[#This Row],[CoffeeType]], "Rob", "Robusta", "Exc", "Excelsa", "Ara", "Arabica", "Lib", "Liberica")</f>
        <v>Liberica</v>
      </c>
      <c r="K200" t="str" cm="1">
        <f t="array" ref="K200">INDEX(Products[],MATCH(Orders[[#This Row],[FK_ProductID]:[FK_ProductID]],Products[[ProductID]:[ProductID]],0),MATCH(Orders[[#Headers],[RoastType]],Products[#Headers],0))</f>
        <v>D</v>
      </c>
      <c r="L200" t="str" cm="1">
        <f t="array" ref="L200">_xlfn.SWITCH(Orders[[#This Row],[RoastType]], "L", "Light", "M", "Medium", "D", "Dark")</f>
        <v>Dark</v>
      </c>
      <c r="M200" s="2" cm="1">
        <f t="array" ref="M200">INDEX(Products[],MATCH(Orders[[#This Row],[FK_ProductID]:[FK_ProductID]],Products[[ProductID]:[ProductID]],0),MATCH(Orders[[#Headers],[SizeKg]],Products[#Headers],0))</f>
        <v>2.5</v>
      </c>
      <c r="N200" s="1" cm="1">
        <f t="array" ref="N200">INDEX(Products[],MATCH(Orders[[#This Row],[FK_ProductID]:[FK_ProductID]],Products[[ProductID]:[ProductID]],0),MATCH(Orders[[#Headers],[AmtUnitPrice]],Products[#Headers],0))</f>
        <v>29.785</v>
      </c>
      <c r="O200" s="1">
        <f>Orders[[#This Row],[AmtUnitPrice]] *Orders[[#This Row],[Quantity]]</f>
        <v>89.355000000000004</v>
      </c>
    </row>
    <row r="201" spans="1:15" x14ac:dyDescent="0.25">
      <c r="A201" s="3" t="s">
        <v>431</v>
      </c>
      <c r="B201" s="5">
        <v>44339</v>
      </c>
      <c r="C201" s="3" t="s">
        <v>432</v>
      </c>
      <c r="D201" s="3" t="s">
        <v>97</v>
      </c>
      <c r="E201" s="4">
        <v>4</v>
      </c>
      <c r="F201" t="str">
        <f>_xlfn.XLOOKUP(Orders[[#This Row],[FK_CustomerID]],Customers[CustomerID],Customers[CustomerName],,0)</f>
        <v>Nealson Cuttler</v>
      </c>
      <c r="G201" t="str">
        <f>_xlfn.XLOOKUP(Orders[[#This Row],[FK_CustomerID]],Customers[CustomerID],Customers[Email],,0)</f>
        <v>ncuttler5g@parallels.com</v>
      </c>
      <c r="H201" t="str">
        <f>_xlfn.XLOOKUP(Orders[[#This Row],[FK_CustomerID]],Customers[CustomerID],Customers[Country],,0)</f>
        <v>United States</v>
      </c>
      <c r="I201" t="str" cm="1">
        <f t="array" ref="I201">INDEX(Products[],MATCH(Orders[[#This Row],[FK_ProductID]:[FK_ProductID]],Products[[ProductID]:[ProductID]],0),MATCH(Orders[[#Headers],[CoffeeType]],Products[#Headers],0))</f>
        <v>Lib</v>
      </c>
      <c r="J201" t="str" cm="1">
        <f t="array" ref="J201">_xlfn.SWITCH(Orders[[#This Row],[CoffeeType]], "Rob", "Robusta", "Exc", "Excelsa", "Ara", "Arabica", "Lib", "Liberica")</f>
        <v>Liberica</v>
      </c>
      <c r="K201" t="str" cm="1">
        <f t="array" ref="K201">INDEX(Products[],MATCH(Orders[[#This Row],[FK_ProductID]:[FK_ProductID]],Products[[ProductID]:[ProductID]],0),MATCH(Orders[[#Headers],[RoastType]],Products[#Headers],0))</f>
        <v>L</v>
      </c>
      <c r="L201" t="str" cm="1">
        <f t="array" ref="L201">_xlfn.SWITCH(Orders[[#This Row],[RoastType]], "L", "Light", "M", "Medium", "D", "Dark")</f>
        <v>Light</v>
      </c>
      <c r="M201" s="2" cm="1">
        <f t="array" ref="M201">INDEX(Products[],MATCH(Orders[[#This Row],[FK_ProductID]:[FK_ProductID]],Products[[ProductID]:[ProductID]],0),MATCH(Orders[[#Headers],[SizeKg]],Products[#Headers],0))</f>
        <v>0.5</v>
      </c>
      <c r="N201" s="1" cm="1">
        <f t="array" ref="N201">INDEX(Products[],MATCH(Orders[[#This Row],[FK_ProductID]:[FK_ProductID]],Products[[ProductID]:[ProductID]],0),MATCH(Orders[[#Headers],[AmtUnitPrice]],Products[#Headers],0))</f>
        <v>9.51</v>
      </c>
      <c r="O201" s="1">
        <f>Orders[[#This Row],[AmtUnitPrice]] *Orders[[#This Row],[Quantity]]</f>
        <v>38.04</v>
      </c>
    </row>
    <row r="202" spans="1:15" x14ac:dyDescent="0.25">
      <c r="A202" s="3" t="s">
        <v>431</v>
      </c>
      <c r="B202" s="5">
        <v>44339</v>
      </c>
      <c r="C202" s="3" t="s">
        <v>432</v>
      </c>
      <c r="D202" s="3" t="s">
        <v>23</v>
      </c>
      <c r="E202" s="4">
        <v>3</v>
      </c>
      <c r="F202" t="str">
        <f>_xlfn.XLOOKUP(Orders[[#This Row],[FK_CustomerID]],Customers[CustomerID],Customers[CustomerName],,0)</f>
        <v>Nealson Cuttler</v>
      </c>
      <c r="G202" t="str">
        <f>_xlfn.XLOOKUP(Orders[[#This Row],[FK_CustomerID]],Customers[CustomerID],Customers[Email],,0)</f>
        <v>ncuttler5g@parallels.com</v>
      </c>
      <c r="H202" t="str">
        <f>_xlfn.XLOOKUP(Orders[[#This Row],[FK_CustomerID]],Customers[CustomerID],Customers[Country],,0)</f>
        <v>United States</v>
      </c>
      <c r="I202" t="str" cm="1">
        <f t="array" ref="I202">INDEX(Products[],MATCH(Orders[[#This Row],[FK_ProductID]:[FK_ProductID]],Products[[ProductID]:[ProductID]],0),MATCH(Orders[[#Headers],[CoffeeType]],Products[#Headers],0))</f>
        <v>Exc</v>
      </c>
      <c r="J202" t="str" cm="1">
        <f t="array" ref="J202">_xlfn.SWITCH(Orders[[#This Row],[CoffeeType]], "Rob", "Robusta", "Exc", "Excelsa", "Ara", "Arabica", "Lib", "Liberica")</f>
        <v>Excelsa</v>
      </c>
      <c r="K202" t="str" cm="1">
        <f t="array" ref="K202">INDEX(Products[],MATCH(Orders[[#This Row],[FK_ProductID]:[FK_ProductID]],Products[[ProductID]:[ProductID]],0),MATCH(Orders[[#Headers],[RoastType]],Products[#Headers],0))</f>
        <v>M</v>
      </c>
      <c r="L202" t="str" cm="1">
        <f t="array" ref="L202">_xlfn.SWITCH(Orders[[#This Row],[RoastType]], "L", "Light", "M", "Medium", "D", "Dark")</f>
        <v>Medium</v>
      </c>
      <c r="M202" s="2" cm="1">
        <f t="array" ref="M202">INDEX(Products[],MATCH(Orders[[#This Row],[FK_ProductID]:[FK_ProductID]],Products[[ProductID]:[ProductID]],0),MATCH(Orders[[#Headers],[SizeKg]],Products[#Headers],0))</f>
        <v>1</v>
      </c>
      <c r="N202" s="1" cm="1">
        <f t="array" ref="N202">INDEX(Products[],MATCH(Orders[[#This Row],[FK_ProductID]:[FK_ProductID]],Products[[ProductID]:[ProductID]],0),MATCH(Orders[[#Headers],[AmtUnitPrice]],Products[#Headers],0))</f>
        <v>13.75</v>
      </c>
      <c r="O202" s="1">
        <f>Orders[[#This Row],[AmtUnitPrice]] *Orders[[#This Row],[Quantity]]</f>
        <v>41.25</v>
      </c>
    </row>
    <row r="203" spans="1:15" x14ac:dyDescent="0.25">
      <c r="A203" s="3" t="s">
        <v>433</v>
      </c>
      <c r="B203" s="5">
        <v>44294</v>
      </c>
      <c r="C203" s="3" t="s">
        <v>434</v>
      </c>
      <c r="D203" s="3" t="s">
        <v>97</v>
      </c>
      <c r="E203" s="4">
        <v>6</v>
      </c>
      <c r="F203" t="str">
        <f>_xlfn.XLOOKUP(Orders[[#This Row],[FK_CustomerID]],Customers[CustomerID],Customers[CustomerName],,0)</f>
        <v>Adriana Lazarus</v>
      </c>
      <c r="G203" t="str">
        <f>_xlfn.XLOOKUP(Orders[[#This Row],[FK_CustomerID]],Customers[CustomerID],Customers[Email],,0)</f>
        <v/>
      </c>
      <c r="H203" t="str">
        <f>_xlfn.XLOOKUP(Orders[[#This Row],[FK_CustomerID]],Customers[CustomerID],Customers[Country],,0)</f>
        <v>United States</v>
      </c>
      <c r="I203" t="str" cm="1">
        <f t="array" ref="I203">INDEX(Products[],MATCH(Orders[[#This Row],[FK_ProductID]:[FK_ProductID]],Products[[ProductID]:[ProductID]],0),MATCH(Orders[[#Headers],[CoffeeType]],Products[#Headers],0))</f>
        <v>Lib</v>
      </c>
      <c r="J203" t="str" cm="1">
        <f t="array" ref="J203">_xlfn.SWITCH(Orders[[#This Row],[CoffeeType]], "Rob", "Robusta", "Exc", "Excelsa", "Ara", "Arabica", "Lib", "Liberica")</f>
        <v>Liberica</v>
      </c>
      <c r="K203" t="str" cm="1">
        <f t="array" ref="K203">INDEX(Products[],MATCH(Orders[[#This Row],[FK_ProductID]:[FK_ProductID]],Products[[ProductID]:[ProductID]],0),MATCH(Orders[[#Headers],[RoastType]],Products[#Headers],0))</f>
        <v>L</v>
      </c>
      <c r="L203" t="str" cm="1">
        <f t="array" ref="L203">_xlfn.SWITCH(Orders[[#This Row],[RoastType]], "L", "Light", "M", "Medium", "D", "Dark")</f>
        <v>Light</v>
      </c>
      <c r="M203" s="2" cm="1">
        <f t="array" ref="M203">INDEX(Products[],MATCH(Orders[[#This Row],[FK_ProductID]:[FK_ProductID]],Products[[ProductID]:[ProductID]],0),MATCH(Orders[[#Headers],[SizeKg]],Products[#Headers],0))</f>
        <v>0.5</v>
      </c>
      <c r="N203" s="1" cm="1">
        <f t="array" ref="N203">INDEX(Products[],MATCH(Orders[[#This Row],[FK_ProductID]:[FK_ProductID]],Products[[ProductID]:[ProductID]],0),MATCH(Orders[[#Headers],[AmtUnitPrice]],Products[#Headers],0))</f>
        <v>9.51</v>
      </c>
      <c r="O203" s="1">
        <f>Orders[[#This Row],[AmtUnitPrice]] *Orders[[#This Row],[Quantity]]</f>
        <v>57.06</v>
      </c>
    </row>
    <row r="204" spans="1:15" x14ac:dyDescent="0.25">
      <c r="A204" s="3" t="s">
        <v>435</v>
      </c>
      <c r="B204" s="5">
        <v>44486</v>
      </c>
      <c r="C204" s="3" t="s">
        <v>436</v>
      </c>
      <c r="D204" s="3" t="s">
        <v>123</v>
      </c>
      <c r="E204" s="4">
        <v>6</v>
      </c>
      <c r="F204" t="str">
        <f>_xlfn.XLOOKUP(Orders[[#This Row],[FK_CustomerID]],Customers[CustomerID],Customers[CustomerName],,0)</f>
        <v>Tallie felip</v>
      </c>
      <c r="G204" t="str">
        <f>_xlfn.XLOOKUP(Orders[[#This Row],[FK_CustomerID]],Customers[CustomerID],Customers[Email],,0)</f>
        <v>tfelip5m@typepad.com</v>
      </c>
      <c r="H204" t="str">
        <f>_xlfn.XLOOKUP(Orders[[#This Row],[FK_CustomerID]],Customers[CustomerID],Customers[Country],,0)</f>
        <v>United States</v>
      </c>
      <c r="I204" t="str" cm="1">
        <f t="array" ref="I204">INDEX(Products[],MATCH(Orders[[#This Row],[FK_ProductID]:[FK_ProductID]],Products[[ProductID]:[ProductID]],0),MATCH(Orders[[#Headers],[CoffeeType]],Products[#Headers],0))</f>
        <v>Lib</v>
      </c>
      <c r="J204" t="str" cm="1">
        <f t="array" ref="J204">_xlfn.SWITCH(Orders[[#This Row],[CoffeeType]], "Rob", "Robusta", "Exc", "Excelsa", "Ara", "Arabica", "Lib", "Liberica")</f>
        <v>Liberica</v>
      </c>
      <c r="K204" t="str" cm="1">
        <f t="array" ref="K204">INDEX(Products[],MATCH(Orders[[#This Row],[FK_ProductID]:[FK_ProductID]],Products[[ProductID]:[ProductID]],0),MATCH(Orders[[#Headers],[RoastType]],Products[#Headers],0))</f>
        <v>D</v>
      </c>
      <c r="L204" t="str" cm="1">
        <f t="array" ref="L204">_xlfn.SWITCH(Orders[[#This Row],[RoastType]], "L", "Light", "M", "Medium", "D", "Dark")</f>
        <v>Dark</v>
      </c>
      <c r="M204" s="2" cm="1">
        <f t="array" ref="M204">INDEX(Products[],MATCH(Orders[[#This Row],[FK_ProductID]:[FK_ProductID]],Products[[ProductID]:[ProductID]],0),MATCH(Orders[[#Headers],[SizeKg]],Products[#Headers],0))</f>
        <v>2.5</v>
      </c>
      <c r="N204" s="1" cm="1">
        <f t="array" ref="N204">INDEX(Products[],MATCH(Orders[[#This Row],[FK_ProductID]:[FK_ProductID]],Products[[ProductID]:[ProductID]],0),MATCH(Orders[[#Headers],[AmtUnitPrice]],Products[#Headers],0))</f>
        <v>29.785</v>
      </c>
      <c r="O204" s="1">
        <f>Orders[[#This Row],[AmtUnitPrice]] *Orders[[#This Row],[Quantity]]</f>
        <v>178.71</v>
      </c>
    </row>
    <row r="205" spans="1:15" x14ac:dyDescent="0.25">
      <c r="A205" s="3" t="s">
        <v>437</v>
      </c>
      <c r="B205" s="5">
        <v>44608</v>
      </c>
      <c r="C205" s="3" t="s">
        <v>438</v>
      </c>
      <c r="D205" s="3" t="s">
        <v>33</v>
      </c>
      <c r="E205" s="4">
        <v>1</v>
      </c>
      <c r="F205" t="str">
        <f>_xlfn.XLOOKUP(Orders[[#This Row],[FK_CustomerID]],Customers[CustomerID],Customers[CustomerName],,0)</f>
        <v>Vanna Le - Count</v>
      </c>
      <c r="G205" t="str">
        <f>_xlfn.XLOOKUP(Orders[[#This Row],[FK_CustomerID]],Customers[CustomerID],Customers[Email],,0)</f>
        <v>vle5n@disqus.com</v>
      </c>
      <c r="H205" t="str">
        <f>_xlfn.XLOOKUP(Orders[[#This Row],[FK_CustomerID]],Customers[CustomerID],Customers[Country],,0)</f>
        <v>United States</v>
      </c>
      <c r="I205" t="str" cm="1">
        <f t="array" ref="I205">INDEX(Products[],MATCH(Orders[[#This Row],[FK_ProductID]:[FK_ProductID]],Products[[ProductID]:[ProductID]],0),MATCH(Orders[[#Headers],[CoffeeType]],Products[#Headers],0))</f>
        <v>Lib</v>
      </c>
      <c r="J205" t="str" cm="1">
        <f t="array" ref="J205">_xlfn.SWITCH(Orders[[#This Row],[CoffeeType]], "Rob", "Robusta", "Exc", "Excelsa", "Ara", "Arabica", "Lib", "Liberica")</f>
        <v>Liberica</v>
      </c>
      <c r="K205" t="str" cm="1">
        <f t="array" ref="K205">INDEX(Products[],MATCH(Orders[[#This Row],[FK_ProductID]:[FK_ProductID]],Products[[ProductID]:[ProductID]],0),MATCH(Orders[[#Headers],[RoastType]],Products[#Headers],0))</f>
        <v>L</v>
      </c>
      <c r="L205" t="str" cm="1">
        <f t="array" ref="L205">_xlfn.SWITCH(Orders[[#This Row],[RoastType]], "L", "Light", "M", "Medium", "D", "Dark")</f>
        <v>Light</v>
      </c>
      <c r="M205" s="2" cm="1">
        <f t="array" ref="M205">INDEX(Products[],MATCH(Orders[[#This Row],[FK_ProductID]:[FK_ProductID]],Products[[ProductID]:[ProductID]],0),MATCH(Orders[[#Headers],[SizeKg]],Products[#Headers],0))</f>
        <v>0.2</v>
      </c>
      <c r="N205" s="1" cm="1">
        <f t="array" ref="N205">INDEX(Products[],MATCH(Orders[[#This Row],[FK_ProductID]:[FK_ProductID]],Products[[ProductID]:[ProductID]],0),MATCH(Orders[[#Headers],[AmtUnitPrice]],Products[#Headers],0))</f>
        <v>4.7549999999999999</v>
      </c>
      <c r="O205" s="1">
        <f>Orders[[#This Row],[AmtUnitPrice]] *Orders[[#This Row],[Quantity]]</f>
        <v>4.7549999999999999</v>
      </c>
    </row>
    <row r="206" spans="1:15" x14ac:dyDescent="0.25">
      <c r="A206" s="3" t="s">
        <v>439</v>
      </c>
      <c r="B206" s="5">
        <v>44027</v>
      </c>
      <c r="C206" s="3" t="s">
        <v>440</v>
      </c>
      <c r="D206" s="3" t="s">
        <v>23</v>
      </c>
      <c r="E206" s="4">
        <v>6</v>
      </c>
      <c r="F206" t="str">
        <f>_xlfn.XLOOKUP(Orders[[#This Row],[FK_CustomerID]],Customers[CustomerID],Customers[CustomerName],,0)</f>
        <v>Sarette Ducarel</v>
      </c>
      <c r="G206" t="str">
        <f>_xlfn.XLOOKUP(Orders[[#This Row],[FK_CustomerID]],Customers[CustomerID],Customers[Email],,0)</f>
        <v/>
      </c>
      <c r="H206" t="str">
        <f>_xlfn.XLOOKUP(Orders[[#This Row],[FK_CustomerID]],Customers[CustomerID],Customers[Country],,0)</f>
        <v>United States</v>
      </c>
      <c r="I206" t="str" cm="1">
        <f t="array" ref="I206">INDEX(Products[],MATCH(Orders[[#This Row],[FK_ProductID]:[FK_ProductID]],Products[[ProductID]:[ProductID]],0),MATCH(Orders[[#Headers],[CoffeeType]],Products[#Headers],0))</f>
        <v>Exc</v>
      </c>
      <c r="J206" t="str" cm="1">
        <f t="array" ref="J206">_xlfn.SWITCH(Orders[[#This Row],[CoffeeType]], "Rob", "Robusta", "Exc", "Excelsa", "Ara", "Arabica", "Lib", "Liberica")</f>
        <v>Excelsa</v>
      </c>
      <c r="K206" t="str" cm="1">
        <f t="array" ref="K206">INDEX(Products[],MATCH(Orders[[#This Row],[FK_ProductID]:[FK_ProductID]],Products[[ProductID]:[ProductID]],0),MATCH(Orders[[#Headers],[RoastType]],Products[#Headers],0))</f>
        <v>M</v>
      </c>
      <c r="L206" t="str" cm="1">
        <f t="array" ref="L206">_xlfn.SWITCH(Orders[[#This Row],[RoastType]], "L", "Light", "M", "Medium", "D", "Dark")</f>
        <v>Medium</v>
      </c>
      <c r="M206" s="2" cm="1">
        <f t="array" ref="M206">INDEX(Products[],MATCH(Orders[[#This Row],[FK_ProductID]:[FK_ProductID]],Products[[ProductID]:[ProductID]],0),MATCH(Orders[[#Headers],[SizeKg]],Products[#Headers],0))</f>
        <v>1</v>
      </c>
      <c r="N206" s="1" cm="1">
        <f t="array" ref="N206">INDEX(Products[],MATCH(Orders[[#This Row],[FK_ProductID]:[FK_ProductID]],Products[[ProductID]:[ProductID]],0),MATCH(Orders[[#Headers],[AmtUnitPrice]],Products[#Headers],0))</f>
        <v>13.75</v>
      </c>
      <c r="O206" s="1">
        <f>Orders[[#This Row],[AmtUnitPrice]] *Orders[[#This Row],[Quantity]]</f>
        <v>82.5</v>
      </c>
    </row>
    <row r="207" spans="1:15" x14ac:dyDescent="0.25">
      <c r="A207" s="3" t="s">
        <v>441</v>
      </c>
      <c r="B207" s="5">
        <v>43883</v>
      </c>
      <c r="C207" s="3" t="s">
        <v>442</v>
      </c>
      <c r="D207" s="3" t="s">
        <v>115</v>
      </c>
      <c r="E207" s="4">
        <v>3</v>
      </c>
      <c r="F207" t="str">
        <f>_xlfn.XLOOKUP(Orders[[#This Row],[FK_CustomerID]],Customers[CustomerID],Customers[CustomerName],,0)</f>
        <v>Kendra Glison</v>
      </c>
      <c r="G207" t="str">
        <f>_xlfn.XLOOKUP(Orders[[#This Row],[FK_CustomerID]],Customers[CustomerID],Customers[Email],,0)</f>
        <v/>
      </c>
      <c r="H207" t="str">
        <f>_xlfn.XLOOKUP(Orders[[#This Row],[FK_CustomerID]],Customers[CustomerID],Customers[Country],,0)</f>
        <v>United States</v>
      </c>
      <c r="I207" t="str" cm="1">
        <f t="array" ref="I207">INDEX(Products[],MATCH(Orders[[#This Row],[FK_ProductID]:[FK_ProductID]],Products[[ProductID]:[ProductID]],0),MATCH(Orders[[#Headers],[CoffeeType]],Products[#Headers],0))</f>
        <v>Rob</v>
      </c>
      <c r="J207" t="str" cm="1">
        <f t="array" ref="J207">_xlfn.SWITCH(Orders[[#This Row],[CoffeeType]], "Rob", "Robusta", "Exc", "Excelsa", "Ara", "Arabica", "Lib", "Liberica")</f>
        <v>Robusta</v>
      </c>
      <c r="K207" t="str" cm="1">
        <f t="array" ref="K207">INDEX(Products[],MATCH(Orders[[#This Row],[FK_ProductID]:[FK_ProductID]],Products[[ProductID]:[ProductID]],0),MATCH(Orders[[#Headers],[RoastType]],Products[#Headers],0))</f>
        <v>D</v>
      </c>
      <c r="L207" t="str" cm="1">
        <f t="array" ref="L207">_xlfn.SWITCH(Orders[[#This Row],[RoastType]], "L", "Light", "M", "Medium", "D", "Dark")</f>
        <v>Dark</v>
      </c>
      <c r="M207" s="2" cm="1">
        <f t="array" ref="M207">INDEX(Products[],MATCH(Orders[[#This Row],[FK_ProductID]:[FK_ProductID]],Products[[ProductID]:[ProductID]],0),MATCH(Orders[[#Headers],[SizeKg]],Products[#Headers],0))</f>
        <v>0.2</v>
      </c>
      <c r="N207" s="1" cm="1">
        <f t="array" ref="N207">INDEX(Products[],MATCH(Orders[[#This Row],[FK_ProductID]:[FK_ProductID]],Products[[ProductID]:[ProductID]],0),MATCH(Orders[[#Headers],[AmtUnitPrice]],Products[#Headers],0))</f>
        <v>2.6850000000000001</v>
      </c>
      <c r="O207" s="1">
        <f>Orders[[#This Row],[AmtUnitPrice]] *Orders[[#This Row],[Quantity]]</f>
        <v>8.0549999999999997</v>
      </c>
    </row>
    <row r="208" spans="1:15" x14ac:dyDescent="0.25">
      <c r="A208" s="3" t="s">
        <v>443</v>
      </c>
      <c r="B208" s="5">
        <v>44211</v>
      </c>
      <c r="C208" s="3" t="s">
        <v>444</v>
      </c>
      <c r="D208" s="3" t="s">
        <v>75</v>
      </c>
      <c r="E208" s="4">
        <v>2</v>
      </c>
      <c r="F208" t="str">
        <f>_xlfn.XLOOKUP(Orders[[#This Row],[FK_CustomerID]],Customers[CustomerID],Customers[CustomerName],,0)</f>
        <v>Nertie Poolman</v>
      </c>
      <c r="G208" t="str">
        <f>_xlfn.XLOOKUP(Orders[[#This Row],[FK_CustomerID]],Customers[CustomerID],Customers[Email],,0)</f>
        <v>npoolman5q@howstuffworks.com</v>
      </c>
      <c r="H208" t="str">
        <f>_xlfn.XLOOKUP(Orders[[#This Row],[FK_CustomerID]],Customers[CustomerID],Customers[Country],,0)</f>
        <v>United States</v>
      </c>
      <c r="I208" t="str" cm="1">
        <f t="array" ref="I208">INDEX(Products[],MATCH(Orders[[#This Row],[FK_ProductID]:[FK_ProductID]],Products[[ProductID]:[ProductID]],0),MATCH(Orders[[#Headers],[CoffeeType]],Products[#Headers],0))</f>
        <v>Ara</v>
      </c>
      <c r="J208" t="str" cm="1">
        <f t="array" ref="J208">_xlfn.SWITCH(Orders[[#This Row],[CoffeeType]], "Rob", "Robusta", "Exc", "Excelsa", "Ara", "Arabica", "Lib", "Liberica")</f>
        <v>Arabica</v>
      </c>
      <c r="K208" t="str" cm="1">
        <f t="array" ref="K208">INDEX(Products[],MATCH(Orders[[#This Row],[FK_ProductID]:[FK_ProductID]],Products[[ProductID]:[ProductID]],0),MATCH(Orders[[#Headers],[RoastType]],Products[#Headers],0))</f>
        <v>M</v>
      </c>
      <c r="L208" t="str" cm="1">
        <f t="array" ref="L208">_xlfn.SWITCH(Orders[[#This Row],[RoastType]], "L", "Light", "M", "Medium", "D", "Dark")</f>
        <v>Medium</v>
      </c>
      <c r="M208" s="2" cm="1">
        <f t="array" ref="M208">INDEX(Products[],MATCH(Orders[[#This Row],[FK_ProductID]:[FK_ProductID]],Products[[ProductID]:[ProductID]],0),MATCH(Orders[[#Headers],[SizeKg]],Products[#Headers],0))</f>
        <v>1</v>
      </c>
      <c r="N208" s="1" cm="1">
        <f t="array" ref="N208">INDEX(Products[],MATCH(Orders[[#This Row],[FK_ProductID]:[FK_ProductID]],Products[[ProductID]:[ProductID]],0),MATCH(Orders[[#Headers],[AmtUnitPrice]],Products[#Headers],0))</f>
        <v>11.25</v>
      </c>
      <c r="O208" s="1">
        <f>Orders[[#This Row],[AmtUnitPrice]] *Orders[[#This Row],[Quantity]]</f>
        <v>22.5</v>
      </c>
    </row>
    <row r="209" spans="1:15" x14ac:dyDescent="0.25">
      <c r="A209" s="3" t="s">
        <v>445</v>
      </c>
      <c r="B209" s="5">
        <v>44207</v>
      </c>
      <c r="C209" s="3" t="s">
        <v>446</v>
      </c>
      <c r="D209" s="3" t="s">
        <v>81</v>
      </c>
      <c r="E209" s="4">
        <v>6</v>
      </c>
      <c r="F209" t="str">
        <f>_xlfn.XLOOKUP(Orders[[#This Row],[FK_CustomerID]],Customers[CustomerID],Customers[CustomerName],,0)</f>
        <v>Orbadiah Duny</v>
      </c>
      <c r="G209" t="str">
        <f>_xlfn.XLOOKUP(Orders[[#This Row],[FK_CustomerID]],Customers[CustomerID],Customers[Email],,0)</f>
        <v>oduny5r@constantcontact.com</v>
      </c>
      <c r="H209" t="str">
        <f>_xlfn.XLOOKUP(Orders[[#This Row],[FK_CustomerID]],Customers[CustomerID],Customers[Country],,0)</f>
        <v>United States</v>
      </c>
      <c r="I209" t="str" cm="1">
        <f t="array" ref="I209">INDEX(Products[],MATCH(Orders[[#This Row],[FK_ProductID]:[FK_ProductID]],Products[[ProductID]:[ProductID]],0),MATCH(Orders[[#Headers],[CoffeeType]],Products[#Headers],0))</f>
        <v>Ara</v>
      </c>
      <c r="J209" t="str" cm="1">
        <f t="array" ref="J209">_xlfn.SWITCH(Orders[[#This Row],[CoffeeType]], "Rob", "Robusta", "Exc", "Excelsa", "Ara", "Arabica", "Lib", "Liberica")</f>
        <v>Arabica</v>
      </c>
      <c r="K209" t="str" cm="1">
        <f t="array" ref="K209">INDEX(Products[],MATCH(Orders[[#This Row],[FK_ProductID]:[FK_ProductID]],Products[[ProductID]:[ProductID]],0),MATCH(Orders[[#Headers],[RoastType]],Products[#Headers],0))</f>
        <v>M</v>
      </c>
      <c r="L209" t="str" cm="1">
        <f t="array" ref="L209">_xlfn.SWITCH(Orders[[#This Row],[RoastType]], "L", "Light", "M", "Medium", "D", "Dark")</f>
        <v>Medium</v>
      </c>
      <c r="M209" s="2" cm="1">
        <f t="array" ref="M209">INDEX(Products[],MATCH(Orders[[#This Row],[FK_ProductID]:[FK_ProductID]],Products[[ProductID]:[ProductID]],0),MATCH(Orders[[#Headers],[SizeKg]],Products[#Headers],0))</f>
        <v>0.5</v>
      </c>
      <c r="N209" s="1" cm="1">
        <f t="array" ref="N209">INDEX(Products[],MATCH(Orders[[#This Row],[FK_ProductID]:[FK_ProductID]],Products[[ProductID]:[ProductID]],0),MATCH(Orders[[#Headers],[AmtUnitPrice]],Products[#Headers],0))</f>
        <v>6.75</v>
      </c>
      <c r="O209" s="1">
        <f>Orders[[#This Row],[AmtUnitPrice]] *Orders[[#This Row],[Quantity]]</f>
        <v>40.5</v>
      </c>
    </row>
    <row r="210" spans="1:15" x14ac:dyDescent="0.25">
      <c r="A210" s="3" t="s">
        <v>447</v>
      </c>
      <c r="B210" s="5">
        <v>44659</v>
      </c>
      <c r="C210" s="3" t="s">
        <v>448</v>
      </c>
      <c r="D210" s="3" t="s">
        <v>30</v>
      </c>
      <c r="E210" s="4">
        <v>4</v>
      </c>
      <c r="F210" t="str">
        <f>_xlfn.XLOOKUP(Orders[[#This Row],[FK_CustomerID]],Customers[CustomerID],Customers[CustomerName],,0)</f>
        <v>Constance Halfhide</v>
      </c>
      <c r="G210" t="str">
        <f>_xlfn.XLOOKUP(Orders[[#This Row],[FK_CustomerID]],Customers[CustomerID],Customers[Email],,0)</f>
        <v>chalfhide5s@google.ru</v>
      </c>
      <c r="H210" t="str">
        <f>_xlfn.XLOOKUP(Orders[[#This Row],[FK_CustomerID]],Customers[CustomerID],Customers[Country],,0)</f>
        <v>Ireland</v>
      </c>
      <c r="I210" t="str" cm="1">
        <f t="array" ref="I210">INDEX(Products[],MATCH(Orders[[#This Row],[FK_ProductID]:[FK_ProductID]],Products[[ProductID]:[ProductID]],0),MATCH(Orders[[#Headers],[CoffeeType]],Products[#Headers],0))</f>
        <v>Exc</v>
      </c>
      <c r="J210" t="str" cm="1">
        <f t="array" ref="J210">_xlfn.SWITCH(Orders[[#This Row],[CoffeeType]], "Rob", "Robusta", "Exc", "Excelsa", "Ara", "Arabica", "Lib", "Liberica")</f>
        <v>Excelsa</v>
      </c>
      <c r="K210" t="str" cm="1">
        <f t="array" ref="K210">INDEX(Products[],MATCH(Orders[[#This Row],[FK_ProductID]:[FK_ProductID]],Products[[ProductID]:[ProductID]],0),MATCH(Orders[[#Headers],[RoastType]],Products[#Headers],0))</f>
        <v>D</v>
      </c>
      <c r="L210" t="str" cm="1">
        <f t="array" ref="L210">_xlfn.SWITCH(Orders[[#This Row],[RoastType]], "L", "Light", "M", "Medium", "D", "Dark")</f>
        <v>Dark</v>
      </c>
      <c r="M210" s="2" cm="1">
        <f t="array" ref="M210">INDEX(Products[],MATCH(Orders[[#This Row],[FK_ProductID]:[FK_ProductID]],Products[[ProductID]:[ProductID]],0),MATCH(Orders[[#Headers],[SizeKg]],Products[#Headers],0))</f>
        <v>0.5</v>
      </c>
      <c r="N210" s="1" cm="1">
        <f t="array" ref="N210">INDEX(Products[],MATCH(Orders[[#This Row],[FK_ProductID]:[FK_ProductID]],Products[[ProductID]:[ProductID]],0),MATCH(Orders[[#Headers],[AmtUnitPrice]],Products[#Headers],0))</f>
        <v>7.29</v>
      </c>
      <c r="O210" s="1">
        <f>Orders[[#This Row],[AmtUnitPrice]] *Orders[[#This Row],[Quantity]]</f>
        <v>29.16</v>
      </c>
    </row>
    <row r="211" spans="1:15" x14ac:dyDescent="0.25">
      <c r="A211" s="3" t="s">
        <v>449</v>
      </c>
      <c r="B211" s="5">
        <v>44105</v>
      </c>
      <c r="C211" s="3" t="s">
        <v>450</v>
      </c>
      <c r="D211" s="3" t="s">
        <v>81</v>
      </c>
      <c r="E211" s="4">
        <v>1</v>
      </c>
      <c r="F211" t="str">
        <f>_xlfn.XLOOKUP(Orders[[#This Row],[FK_CustomerID]],Customers[CustomerID],Customers[CustomerName],,0)</f>
        <v>Fransisco Malecky</v>
      </c>
      <c r="G211" t="str">
        <f>_xlfn.XLOOKUP(Orders[[#This Row],[FK_CustomerID]],Customers[CustomerID],Customers[Email],,0)</f>
        <v>fmalecky5t@list-manage.com</v>
      </c>
      <c r="H211" t="str">
        <f>_xlfn.XLOOKUP(Orders[[#This Row],[FK_CustomerID]],Customers[CustomerID],Customers[Country],,0)</f>
        <v>United Kingdom</v>
      </c>
      <c r="I211" t="str" cm="1">
        <f t="array" ref="I211">INDEX(Products[],MATCH(Orders[[#This Row],[FK_ProductID]:[FK_ProductID]],Products[[ProductID]:[ProductID]],0),MATCH(Orders[[#Headers],[CoffeeType]],Products[#Headers],0))</f>
        <v>Ara</v>
      </c>
      <c r="J211" t="str" cm="1">
        <f t="array" ref="J211">_xlfn.SWITCH(Orders[[#This Row],[CoffeeType]], "Rob", "Robusta", "Exc", "Excelsa", "Ara", "Arabica", "Lib", "Liberica")</f>
        <v>Arabica</v>
      </c>
      <c r="K211" t="str" cm="1">
        <f t="array" ref="K211">INDEX(Products[],MATCH(Orders[[#This Row],[FK_ProductID]:[FK_ProductID]],Products[[ProductID]:[ProductID]],0),MATCH(Orders[[#Headers],[RoastType]],Products[#Headers],0))</f>
        <v>M</v>
      </c>
      <c r="L211" t="str" cm="1">
        <f t="array" ref="L211">_xlfn.SWITCH(Orders[[#This Row],[RoastType]], "L", "Light", "M", "Medium", "D", "Dark")</f>
        <v>Medium</v>
      </c>
      <c r="M211" s="2" cm="1">
        <f t="array" ref="M211">INDEX(Products[],MATCH(Orders[[#This Row],[FK_ProductID]:[FK_ProductID]],Products[[ProductID]:[ProductID]],0),MATCH(Orders[[#Headers],[SizeKg]],Products[#Headers],0))</f>
        <v>0.5</v>
      </c>
      <c r="N211" s="1" cm="1">
        <f t="array" ref="N211">INDEX(Products[],MATCH(Orders[[#This Row],[FK_ProductID]:[FK_ProductID]],Products[[ProductID]:[ProductID]],0),MATCH(Orders[[#Headers],[AmtUnitPrice]],Products[#Headers],0))</f>
        <v>6.75</v>
      </c>
      <c r="O211" s="1">
        <f>Orders[[#This Row],[AmtUnitPrice]] *Orders[[#This Row],[Quantity]]</f>
        <v>6.75</v>
      </c>
    </row>
    <row r="212" spans="1:15" x14ac:dyDescent="0.25">
      <c r="A212" s="3" t="s">
        <v>451</v>
      </c>
      <c r="B212" s="5">
        <v>43766</v>
      </c>
      <c r="C212" s="3" t="s">
        <v>452</v>
      </c>
      <c r="D212" s="3" t="s">
        <v>27</v>
      </c>
      <c r="E212" s="4">
        <v>4</v>
      </c>
      <c r="F212" t="str">
        <f>_xlfn.XLOOKUP(Orders[[#This Row],[FK_CustomerID]],Customers[CustomerID],Customers[CustomerName],,0)</f>
        <v>Anselma Attwater</v>
      </c>
      <c r="G212" t="str">
        <f>_xlfn.XLOOKUP(Orders[[#This Row],[FK_CustomerID]],Customers[CustomerID],Customers[Email],,0)</f>
        <v>aattwater5u@wikia.com</v>
      </c>
      <c r="H212" t="str">
        <f>_xlfn.XLOOKUP(Orders[[#This Row],[FK_CustomerID]],Customers[CustomerID],Customers[Country],,0)</f>
        <v>United States</v>
      </c>
      <c r="I212" t="str" cm="1">
        <f t="array" ref="I212">INDEX(Products[],MATCH(Orders[[#This Row],[FK_ProductID]:[FK_ProductID]],Products[[ProductID]:[ProductID]],0),MATCH(Orders[[#Headers],[CoffeeType]],Products[#Headers],0))</f>
        <v>Lib</v>
      </c>
      <c r="J212" t="str" cm="1">
        <f t="array" ref="J212">_xlfn.SWITCH(Orders[[#This Row],[CoffeeType]], "Rob", "Robusta", "Exc", "Excelsa", "Ara", "Arabica", "Lib", "Liberica")</f>
        <v>Liberica</v>
      </c>
      <c r="K212" t="str" cm="1">
        <f t="array" ref="K212">INDEX(Products[],MATCH(Orders[[#This Row],[FK_ProductID]:[FK_ProductID]],Products[[ProductID]:[ProductID]],0),MATCH(Orders[[#Headers],[RoastType]],Products[#Headers],0))</f>
        <v>D</v>
      </c>
      <c r="L212" t="str" cm="1">
        <f t="array" ref="L212">_xlfn.SWITCH(Orders[[#This Row],[RoastType]], "L", "Light", "M", "Medium", "D", "Dark")</f>
        <v>Dark</v>
      </c>
      <c r="M212" s="2" cm="1">
        <f t="array" ref="M212">INDEX(Products[],MATCH(Orders[[#This Row],[FK_ProductID]:[FK_ProductID]],Products[[ProductID]:[ProductID]],0),MATCH(Orders[[#Headers],[SizeKg]],Products[#Headers],0))</f>
        <v>1</v>
      </c>
      <c r="N212" s="1" cm="1">
        <f t="array" ref="N212">INDEX(Products[],MATCH(Orders[[#This Row],[FK_ProductID]:[FK_ProductID]],Products[[ProductID]:[ProductID]],0),MATCH(Orders[[#Headers],[AmtUnitPrice]],Products[#Headers],0))</f>
        <v>12.95</v>
      </c>
      <c r="O212" s="1">
        <f>Orders[[#This Row],[AmtUnitPrice]] *Orders[[#This Row],[Quantity]]</f>
        <v>51.8</v>
      </c>
    </row>
    <row r="213" spans="1:15" x14ac:dyDescent="0.25">
      <c r="A213" s="3" t="s">
        <v>453</v>
      </c>
      <c r="B213" s="5">
        <v>44283</v>
      </c>
      <c r="C213" s="3" t="s">
        <v>454</v>
      </c>
      <c r="D213" s="3" t="s">
        <v>190</v>
      </c>
      <c r="E213" s="4">
        <v>6</v>
      </c>
      <c r="F213" t="str">
        <f>_xlfn.XLOOKUP(Orders[[#This Row],[FK_CustomerID]],Customers[CustomerID],Customers[CustomerName],,0)</f>
        <v>Minette Whellans</v>
      </c>
      <c r="G213" t="str">
        <f>_xlfn.XLOOKUP(Orders[[#This Row],[FK_CustomerID]],Customers[CustomerID],Customers[Email],,0)</f>
        <v>mwhellans5v@mapquest.com</v>
      </c>
      <c r="H213" t="str">
        <f>_xlfn.XLOOKUP(Orders[[#This Row],[FK_CustomerID]],Customers[CustomerID],Customers[Country],,0)</f>
        <v>United States</v>
      </c>
      <c r="I213" t="str" cm="1">
        <f t="array" ref="I213">INDEX(Products[],MATCH(Orders[[#This Row],[FK_ProductID]:[FK_ProductID]],Products[[ProductID]:[ProductID]],0),MATCH(Orders[[#Headers],[CoffeeType]],Products[#Headers],0))</f>
        <v>Exc</v>
      </c>
      <c r="J213" t="str" cm="1">
        <f t="array" ref="J213">_xlfn.SWITCH(Orders[[#This Row],[CoffeeType]], "Rob", "Robusta", "Exc", "Excelsa", "Ara", "Arabica", "Lib", "Liberica")</f>
        <v>Excelsa</v>
      </c>
      <c r="K213" t="str" cm="1">
        <f t="array" ref="K213">INDEX(Products[],MATCH(Orders[[#This Row],[FK_ProductID]:[FK_ProductID]],Products[[ProductID]:[ProductID]],0),MATCH(Orders[[#Headers],[RoastType]],Products[#Headers],0))</f>
        <v>L</v>
      </c>
      <c r="L213" t="str" cm="1">
        <f t="array" ref="L213">_xlfn.SWITCH(Orders[[#This Row],[RoastType]], "L", "Light", "M", "Medium", "D", "Dark")</f>
        <v>Light</v>
      </c>
      <c r="M213" s="2" cm="1">
        <f t="array" ref="M213">INDEX(Products[],MATCH(Orders[[#This Row],[FK_ProductID]:[FK_ProductID]],Products[[ProductID]:[ProductID]],0),MATCH(Orders[[#Headers],[SizeKg]],Products[#Headers],0))</f>
        <v>0.5</v>
      </c>
      <c r="N213" s="1" cm="1">
        <f t="array" ref="N213">INDEX(Products[],MATCH(Orders[[#This Row],[FK_ProductID]:[FK_ProductID]],Products[[ProductID]:[ProductID]],0),MATCH(Orders[[#Headers],[AmtUnitPrice]],Products[#Headers],0))</f>
        <v>8.91</v>
      </c>
      <c r="O213" s="1">
        <f>Orders[[#This Row],[AmtUnitPrice]] *Orders[[#This Row],[Quantity]]</f>
        <v>53.46</v>
      </c>
    </row>
    <row r="214" spans="1:15" x14ac:dyDescent="0.25">
      <c r="A214" s="3" t="s">
        <v>455</v>
      </c>
      <c r="B214" s="5">
        <v>43921</v>
      </c>
      <c r="C214" s="3" t="s">
        <v>456</v>
      </c>
      <c r="D214" s="3" t="s">
        <v>65</v>
      </c>
      <c r="E214" s="4">
        <v>4</v>
      </c>
      <c r="F214" t="str">
        <f>_xlfn.XLOOKUP(Orders[[#This Row],[FK_CustomerID]],Customers[CustomerID],Customers[CustomerName],,0)</f>
        <v>Dael Camilletti</v>
      </c>
      <c r="G214" t="str">
        <f>_xlfn.XLOOKUP(Orders[[#This Row],[FK_CustomerID]],Customers[CustomerID],Customers[Email],,0)</f>
        <v>dcamilletti5w@businesswire.com</v>
      </c>
      <c r="H214" t="str">
        <f>_xlfn.XLOOKUP(Orders[[#This Row],[FK_CustomerID]],Customers[CustomerID],Customers[Country],,0)</f>
        <v>United States</v>
      </c>
      <c r="I214" t="str" cm="1">
        <f t="array" ref="I214">INDEX(Products[],MATCH(Orders[[#This Row],[FK_ProductID]:[FK_ProductID]],Products[[ProductID]:[ProductID]],0),MATCH(Orders[[#Headers],[CoffeeType]],Products[#Headers],0))</f>
        <v>Exc</v>
      </c>
      <c r="J214" t="str" cm="1">
        <f t="array" ref="J214">_xlfn.SWITCH(Orders[[#This Row],[CoffeeType]], "Rob", "Robusta", "Exc", "Excelsa", "Ara", "Arabica", "Lib", "Liberica")</f>
        <v>Excelsa</v>
      </c>
      <c r="K214" t="str" cm="1">
        <f t="array" ref="K214">INDEX(Products[],MATCH(Orders[[#This Row],[FK_ProductID]:[FK_ProductID]],Products[[ProductID]:[ProductID]],0),MATCH(Orders[[#Headers],[RoastType]],Products[#Headers],0))</f>
        <v>D</v>
      </c>
      <c r="L214" t="str" cm="1">
        <f t="array" ref="L214">_xlfn.SWITCH(Orders[[#This Row],[RoastType]], "L", "Light", "M", "Medium", "D", "Dark")</f>
        <v>Dark</v>
      </c>
      <c r="M214" s="2" cm="1">
        <f t="array" ref="M214">INDEX(Products[],MATCH(Orders[[#This Row],[FK_ProductID]:[FK_ProductID]],Products[[ProductID]:[ProductID]],0),MATCH(Orders[[#Headers],[SizeKg]],Products[#Headers],0))</f>
        <v>0.2</v>
      </c>
      <c r="N214" s="1" cm="1">
        <f t="array" ref="N214">INDEX(Products[],MATCH(Orders[[#This Row],[FK_ProductID]:[FK_ProductID]],Products[[ProductID]:[ProductID]],0),MATCH(Orders[[#Headers],[AmtUnitPrice]],Products[#Headers],0))</f>
        <v>3.645</v>
      </c>
      <c r="O214" s="1">
        <f>Orders[[#This Row],[AmtUnitPrice]] *Orders[[#This Row],[Quantity]]</f>
        <v>14.58</v>
      </c>
    </row>
    <row r="215" spans="1:15" x14ac:dyDescent="0.25">
      <c r="A215" s="3" t="s">
        <v>457</v>
      </c>
      <c r="B215" s="5">
        <v>44646</v>
      </c>
      <c r="C215" s="3" t="s">
        <v>458</v>
      </c>
      <c r="D215" s="3" t="s">
        <v>49</v>
      </c>
      <c r="E215" s="4">
        <v>1</v>
      </c>
      <c r="F215" t="str">
        <f>_xlfn.XLOOKUP(Orders[[#This Row],[FK_CustomerID]],Customers[CustomerID],Customers[CustomerName],,0)</f>
        <v>Emiline Galgey</v>
      </c>
      <c r="G215" t="str">
        <f>_xlfn.XLOOKUP(Orders[[#This Row],[FK_CustomerID]],Customers[CustomerID],Customers[Email],,0)</f>
        <v>egalgey5x@wufoo.com</v>
      </c>
      <c r="H215" t="str">
        <f>_xlfn.XLOOKUP(Orders[[#This Row],[FK_CustomerID]],Customers[CustomerID],Customers[Country],,0)</f>
        <v>United States</v>
      </c>
      <c r="I215" t="str" cm="1">
        <f t="array" ref="I215">INDEX(Products[],MATCH(Orders[[#This Row],[FK_ProductID]:[FK_ProductID]],Products[[ProductID]:[ProductID]],0),MATCH(Orders[[#Headers],[CoffeeType]],Products[#Headers],0))</f>
        <v>Rob</v>
      </c>
      <c r="J215" t="str" cm="1">
        <f t="array" ref="J215">_xlfn.SWITCH(Orders[[#This Row],[CoffeeType]], "Rob", "Robusta", "Exc", "Excelsa", "Ara", "Arabica", "Lib", "Liberica")</f>
        <v>Robusta</v>
      </c>
      <c r="K215" t="str" cm="1">
        <f t="array" ref="K215">INDEX(Products[],MATCH(Orders[[#This Row],[FK_ProductID]:[FK_ProductID]],Products[[ProductID]:[ProductID]],0),MATCH(Orders[[#Headers],[RoastType]],Products[#Headers],0))</f>
        <v>D</v>
      </c>
      <c r="L215" t="str" cm="1">
        <f t="array" ref="L215">_xlfn.SWITCH(Orders[[#This Row],[RoastType]], "L", "Light", "M", "Medium", "D", "Dark")</f>
        <v>Dark</v>
      </c>
      <c r="M215" s="2" cm="1">
        <f t="array" ref="M215">INDEX(Products[],MATCH(Orders[[#This Row],[FK_ProductID]:[FK_ProductID]],Products[[ProductID]:[ProductID]],0),MATCH(Orders[[#Headers],[SizeKg]],Products[#Headers],0))</f>
        <v>2.5</v>
      </c>
      <c r="N215" s="1" cm="1">
        <f t="array" ref="N215">INDEX(Products[],MATCH(Orders[[#This Row],[FK_ProductID]:[FK_ProductID]],Products[[ProductID]:[ProductID]],0),MATCH(Orders[[#Headers],[AmtUnitPrice]],Products[#Headers],0))</f>
        <v>20.585000000000001</v>
      </c>
      <c r="O215" s="1">
        <f>Orders[[#This Row],[AmtUnitPrice]] *Orders[[#This Row],[Quantity]]</f>
        <v>20.585000000000001</v>
      </c>
    </row>
    <row r="216" spans="1:15" x14ac:dyDescent="0.25">
      <c r="A216" s="3" t="s">
        <v>459</v>
      </c>
      <c r="B216" s="5">
        <v>43775</v>
      </c>
      <c r="C216" s="3" t="s">
        <v>460</v>
      </c>
      <c r="D216" s="3" t="s">
        <v>146</v>
      </c>
      <c r="E216" s="4">
        <v>2</v>
      </c>
      <c r="F216" t="str">
        <f>_xlfn.XLOOKUP(Orders[[#This Row],[FK_CustomerID]],Customers[CustomerID],Customers[CustomerName],,0)</f>
        <v>Murdock Hame</v>
      </c>
      <c r="G216" t="str">
        <f>_xlfn.XLOOKUP(Orders[[#This Row],[FK_CustomerID]],Customers[CustomerID],Customers[Email],,0)</f>
        <v>mhame5y@newsvine.com</v>
      </c>
      <c r="H216" t="str">
        <f>_xlfn.XLOOKUP(Orders[[#This Row],[FK_CustomerID]],Customers[CustomerID],Customers[Country],,0)</f>
        <v>Ireland</v>
      </c>
      <c r="I216" t="str" cm="1">
        <f t="array" ref="I216">INDEX(Products[],MATCH(Orders[[#This Row],[FK_ProductID]:[FK_ProductID]],Products[[ProductID]:[ProductID]],0),MATCH(Orders[[#Headers],[CoffeeType]],Products[#Headers],0))</f>
        <v>Lib</v>
      </c>
      <c r="J216" t="str" cm="1">
        <f t="array" ref="J216">_xlfn.SWITCH(Orders[[#This Row],[CoffeeType]], "Rob", "Robusta", "Exc", "Excelsa", "Ara", "Arabica", "Lib", "Liberica")</f>
        <v>Liberica</v>
      </c>
      <c r="K216" t="str" cm="1">
        <f t="array" ref="K216">INDEX(Products[],MATCH(Orders[[#This Row],[FK_ProductID]:[FK_ProductID]],Products[[ProductID]:[ProductID]],0),MATCH(Orders[[#Headers],[RoastType]],Products[#Headers],0))</f>
        <v>L</v>
      </c>
      <c r="L216" t="str" cm="1">
        <f t="array" ref="L216">_xlfn.SWITCH(Orders[[#This Row],[RoastType]], "L", "Light", "M", "Medium", "D", "Dark")</f>
        <v>Light</v>
      </c>
      <c r="M216" s="2" cm="1">
        <f t="array" ref="M216">INDEX(Products[],MATCH(Orders[[#This Row],[FK_ProductID]:[FK_ProductID]],Products[[ProductID]:[ProductID]],0),MATCH(Orders[[#Headers],[SizeKg]],Products[#Headers],0))</f>
        <v>1</v>
      </c>
      <c r="N216" s="1" cm="1">
        <f t="array" ref="N216">INDEX(Products[],MATCH(Orders[[#This Row],[FK_ProductID]:[FK_ProductID]],Products[[ProductID]:[ProductID]],0),MATCH(Orders[[#Headers],[AmtUnitPrice]],Products[#Headers],0))</f>
        <v>15.85</v>
      </c>
      <c r="O216" s="1">
        <f>Orders[[#This Row],[AmtUnitPrice]] *Orders[[#This Row],[Quantity]]</f>
        <v>31.7</v>
      </c>
    </row>
    <row r="217" spans="1:15" x14ac:dyDescent="0.25">
      <c r="A217" s="3" t="s">
        <v>461</v>
      </c>
      <c r="B217" s="5">
        <v>43829</v>
      </c>
      <c r="C217" s="3" t="s">
        <v>462</v>
      </c>
      <c r="D217" s="3" t="s">
        <v>52</v>
      </c>
      <c r="E217" s="4">
        <v>6</v>
      </c>
      <c r="F217" t="str">
        <f>_xlfn.XLOOKUP(Orders[[#This Row],[FK_CustomerID]],Customers[CustomerID],Customers[CustomerName],,0)</f>
        <v>Ilka Gurnee</v>
      </c>
      <c r="G217" t="str">
        <f>_xlfn.XLOOKUP(Orders[[#This Row],[FK_CustomerID]],Customers[CustomerID],Customers[Email],,0)</f>
        <v>igurnee5z@usnews.com</v>
      </c>
      <c r="H217" t="str">
        <f>_xlfn.XLOOKUP(Orders[[#This Row],[FK_CustomerID]],Customers[CustomerID],Customers[Country],,0)</f>
        <v>United States</v>
      </c>
      <c r="I217" t="str" cm="1">
        <f t="array" ref="I217">INDEX(Products[],MATCH(Orders[[#This Row],[FK_ProductID]:[FK_ProductID]],Products[[ProductID]:[ProductID]],0),MATCH(Orders[[#Headers],[CoffeeType]],Products[#Headers],0))</f>
        <v>Lib</v>
      </c>
      <c r="J217" t="str" cm="1">
        <f t="array" ref="J217">_xlfn.SWITCH(Orders[[#This Row],[CoffeeType]], "Rob", "Robusta", "Exc", "Excelsa", "Ara", "Arabica", "Lib", "Liberica")</f>
        <v>Liberica</v>
      </c>
      <c r="K217" t="str" cm="1">
        <f t="array" ref="K217">INDEX(Products[],MATCH(Orders[[#This Row],[FK_ProductID]:[FK_ProductID]],Products[[ProductID]:[ProductID]],0),MATCH(Orders[[#Headers],[RoastType]],Products[#Headers],0))</f>
        <v>D</v>
      </c>
      <c r="L217" t="str" cm="1">
        <f t="array" ref="L217">_xlfn.SWITCH(Orders[[#This Row],[RoastType]], "L", "Light", "M", "Medium", "D", "Dark")</f>
        <v>Dark</v>
      </c>
      <c r="M217" s="2" cm="1">
        <f t="array" ref="M217">INDEX(Products[],MATCH(Orders[[#This Row],[FK_ProductID]:[FK_ProductID]],Products[[ProductID]:[ProductID]],0),MATCH(Orders[[#Headers],[SizeKg]],Products[#Headers],0))</f>
        <v>0.2</v>
      </c>
      <c r="N217" s="1" cm="1">
        <f t="array" ref="N217">INDEX(Products[],MATCH(Orders[[#This Row],[FK_ProductID]:[FK_ProductID]],Products[[ProductID]:[ProductID]],0),MATCH(Orders[[#Headers],[AmtUnitPrice]],Products[#Headers],0))</f>
        <v>3.8849999999999998</v>
      </c>
      <c r="O217" s="1">
        <f>Orders[[#This Row],[AmtUnitPrice]] *Orders[[#This Row],[Quantity]]</f>
        <v>23.31</v>
      </c>
    </row>
    <row r="218" spans="1:15" x14ac:dyDescent="0.25">
      <c r="A218" s="3" t="s">
        <v>463</v>
      </c>
      <c r="B218" s="5">
        <v>44470</v>
      </c>
      <c r="C218" s="3" t="s">
        <v>464</v>
      </c>
      <c r="D218" s="3" t="s">
        <v>110</v>
      </c>
      <c r="E218" s="4">
        <v>4</v>
      </c>
      <c r="F218" t="str">
        <f>_xlfn.XLOOKUP(Orders[[#This Row],[FK_CustomerID]],Customers[CustomerID],Customers[CustomerName],,0)</f>
        <v>Alfy Snowding</v>
      </c>
      <c r="G218" t="str">
        <f>_xlfn.XLOOKUP(Orders[[#This Row],[FK_CustomerID]],Customers[CustomerID],Customers[Email],,0)</f>
        <v>asnowding60@comsenz.com</v>
      </c>
      <c r="H218" t="str">
        <f>_xlfn.XLOOKUP(Orders[[#This Row],[FK_CustomerID]],Customers[CustomerID],Customers[Country],,0)</f>
        <v>United States</v>
      </c>
      <c r="I218" t="str" cm="1">
        <f t="array" ref="I218">INDEX(Products[],MATCH(Orders[[#This Row],[FK_ProductID]:[FK_ProductID]],Products[[ProductID]:[ProductID]],0),MATCH(Orders[[#Headers],[CoffeeType]],Products[#Headers],0))</f>
        <v>Lib</v>
      </c>
      <c r="J218" t="str" cm="1">
        <f t="array" ref="J218">_xlfn.SWITCH(Orders[[#This Row],[CoffeeType]], "Rob", "Robusta", "Exc", "Excelsa", "Ara", "Arabica", "Lib", "Liberica")</f>
        <v>Liberica</v>
      </c>
      <c r="K218" t="str" cm="1">
        <f t="array" ref="K218">INDEX(Products[],MATCH(Orders[[#This Row],[FK_ProductID]:[FK_ProductID]],Products[[ProductID]:[ProductID]],0),MATCH(Orders[[#Headers],[RoastType]],Products[#Headers],0))</f>
        <v>M</v>
      </c>
      <c r="L218" t="str" cm="1">
        <f t="array" ref="L218">_xlfn.SWITCH(Orders[[#This Row],[RoastType]], "L", "Light", "M", "Medium", "D", "Dark")</f>
        <v>Medium</v>
      </c>
      <c r="M218" s="2" cm="1">
        <f t="array" ref="M218">INDEX(Products[],MATCH(Orders[[#This Row],[FK_ProductID]:[FK_ProductID]],Products[[ProductID]:[ProductID]],0),MATCH(Orders[[#Headers],[SizeKg]],Products[#Headers],0))</f>
        <v>1</v>
      </c>
      <c r="N218" s="1" cm="1">
        <f t="array" ref="N218">INDEX(Products[],MATCH(Orders[[#This Row],[FK_ProductID]:[FK_ProductID]],Products[[ProductID]:[ProductID]],0),MATCH(Orders[[#Headers],[AmtUnitPrice]],Products[#Headers],0))</f>
        <v>14.55</v>
      </c>
      <c r="O218" s="1">
        <f>Orders[[#This Row],[AmtUnitPrice]] *Orders[[#This Row],[Quantity]]</f>
        <v>58.2</v>
      </c>
    </row>
    <row r="219" spans="1:15" x14ac:dyDescent="0.25">
      <c r="A219" s="3" t="s">
        <v>465</v>
      </c>
      <c r="B219" s="5">
        <v>44174</v>
      </c>
      <c r="C219" s="3" t="s">
        <v>466</v>
      </c>
      <c r="D219" s="3" t="s">
        <v>190</v>
      </c>
      <c r="E219" s="4">
        <v>4</v>
      </c>
      <c r="F219" t="str">
        <f>_xlfn.XLOOKUP(Orders[[#This Row],[FK_CustomerID]],Customers[CustomerID],Customers[CustomerName],,0)</f>
        <v>Godfry Poinsett</v>
      </c>
      <c r="G219" t="str">
        <f>_xlfn.XLOOKUP(Orders[[#This Row],[FK_CustomerID]],Customers[CustomerID],Customers[Email],,0)</f>
        <v>gpoinsett61@berkeley.edu</v>
      </c>
      <c r="H219" t="str">
        <f>_xlfn.XLOOKUP(Orders[[#This Row],[FK_CustomerID]],Customers[CustomerID],Customers[Country],,0)</f>
        <v>United States</v>
      </c>
      <c r="I219" t="str" cm="1">
        <f t="array" ref="I219">INDEX(Products[],MATCH(Orders[[#This Row],[FK_ProductID]:[FK_ProductID]],Products[[ProductID]:[ProductID]],0),MATCH(Orders[[#Headers],[CoffeeType]],Products[#Headers],0))</f>
        <v>Exc</v>
      </c>
      <c r="J219" t="str" cm="1">
        <f t="array" ref="J219">_xlfn.SWITCH(Orders[[#This Row],[CoffeeType]], "Rob", "Robusta", "Exc", "Excelsa", "Ara", "Arabica", "Lib", "Liberica")</f>
        <v>Excelsa</v>
      </c>
      <c r="K219" t="str" cm="1">
        <f t="array" ref="K219">INDEX(Products[],MATCH(Orders[[#This Row],[FK_ProductID]:[FK_ProductID]],Products[[ProductID]:[ProductID]],0),MATCH(Orders[[#Headers],[RoastType]],Products[#Headers],0))</f>
        <v>L</v>
      </c>
      <c r="L219" t="str" cm="1">
        <f t="array" ref="L219">_xlfn.SWITCH(Orders[[#This Row],[RoastType]], "L", "Light", "M", "Medium", "D", "Dark")</f>
        <v>Light</v>
      </c>
      <c r="M219" s="2" cm="1">
        <f t="array" ref="M219">INDEX(Products[],MATCH(Orders[[#This Row],[FK_ProductID]:[FK_ProductID]],Products[[ProductID]:[ProductID]],0),MATCH(Orders[[#Headers],[SizeKg]],Products[#Headers],0))</f>
        <v>0.5</v>
      </c>
      <c r="N219" s="1" cm="1">
        <f t="array" ref="N219">INDEX(Products[],MATCH(Orders[[#This Row],[FK_ProductID]:[FK_ProductID]],Products[[ProductID]:[ProductID]],0),MATCH(Orders[[#Headers],[AmtUnitPrice]],Products[#Headers],0))</f>
        <v>8.91</v>
      </c>
      <c r="O219" s="1">
        <f>Orders[[#This Row],[AmtUnitPrice]] *Orders[[#This Row],[Quantity]]</f>
        <v>35.64</v>
      </c>
    </row>
    <row r="220" spans="1:15" x14ac:dyDescent="0.25">
      <c r="A220" s="3" t="s">
        <v>467</v>
      </c>
      <c r="B220" s="5">
        <v>44317</v>
      </c>
      <c r="C220" s="3" t="s">
        <v>468</v>
      </c>
      <c r="D220" s="3" t="s">
        <v>75</v>
      </c>
      <c r="E220" s="4">
        <v>5</v>
      </c>
      <c r="F220" t="str">
        <f>_xlfn.XLOOKUP(Orders[[#This Row],[FK_CustomerID]],Customers[CustomerID],Customers[CustomerName],,0)</f>
        <v>Rem Furman</v>
      </c>
      <c r="G220" t="str">
        <f>_xlfn.XLOOKUP(Orders[[#This Row],[FK_CustomerID]],Customers[CustomerID],Customers[Email],,0)</f>
        <v>rfurman62@t.co</v>
      </c>
      <c r="H220" t="str">
        <f>_xlfn.XLOOKUP(Orders[[#This Row],[FK_CustomerID]],Customers[CustomerID],Customers[Country],,0)</f>
        <v>Ireland</v>
      </c>
      <c r="I220" t="str" cm="1">
        <f t="array" ref="I220">INDEX(Products[],MATCH(Orders[[#This Row],[FK_ProductID]:[FK_ProductID]],Products[[ProductID]:[ProductID]],0),MATCH(Orders[[#Headers],[CoffeeType]],Products[#Headers],0))</f>
        <v>Ara</v>
      </c>
      <c r="J220" t="str" cm="1">
        <f t="array" ref="J220">_xlfn.SWITCH(Orders[[#This Row],[CoffeeType]], "Rob", "Robusta", "Exc", "Excelsa", "Ara", "Arabica", "Lib", "Liberica")</f>
        <v>Arabica</v>
      </c>
      <c r="K220" t="str" cm="1">
        <f t="array" ref="K220">INDEX(Products[],MATCH(Orders[[#This Row],[FK_ProductID]:[FK_ProductID]],Products[[ProductID]:[ProductID]],0),MATCH(Orders[[#Headers],[RoastType]],Products[#Headers],0))</f>
        <v>M</v>
      </c>
      <c r="L220" t="str" cm="1">
        <f t="array" ref="L220">_xlfn.SWITCH(Orders[[#This Row],[RoastType]], "L", "Light", "M", "Medium", "D", "Dark")</f>
        <v>Medium</v>
      </c>
      <c r="M220" s="2" cm="1">
        <f t="array" ref="M220">INDEX(Products[],MATCH(Orders[[#This Row],[FK_ProductID]:[FK_ProductID]],Products[[ProductID]:[ProductID]],0),MATCH(Orders[[#Headers],[SizeKg]],Products[#Headers],0))</f>
        <v>1</v>
      </c>
      <c r="N220" s="1" cm="1">
        <f t="array" ref="N220">INDEX(Products[],MATCH(Orders[[#This Row],[FK_ProductID]:[FK_ProductID]],Products[[ProductID]:[ProductID]],0),MATCH(Orders[[#Headers],[AmtUnitPrice]],Products[#Headers],0))</f>
        <v>11.25</v>
      </c>
      <c r="O220" s="1">
        <f>Orders[[#This Row],[AmtUnitPrice]] *Orders[[#This Row],[Quantity]]</f>
        <v>56.25</v>
      </c>
    </row>
    <row r="221" spans="1:15" x14ac:dyDescent="0.25">
      <c r="A221" s="3" t="s">
        <v>469</v>
      </c>
      <c r="B221" s="5">
        <v>44777</v>
      </c>
      <c r="C221" s="3" t="s">
        <v>470</v>
      </c>
      <c r="D221" s="3" t="s">
        <v>196</v>
      </c>
      <c r="E221" s="4">
        <v>3</v>
      </c>
      <c r="F221" t="str">
        <f>_xlfn.XLOOKUP(Orders[[#This Row],[FK_CustomerID]],Customers[CustomerID],Customers[CustomerName],,0)</f>
        <v>Charis Crosier</v>
      </c>
      <c r="G221" t="str">
        <f>_xlfn.XLOOKUP(Orders[[#This Row],[FK_CustomerID]],Customers[CustomerID],Customers[Email],,0)</f>
        <v>ccrosier63@xrea.com</v>
      </c>
      <c r="H221" t="str">
        <f>_xlfn.XLOOKUP(Orders[[#This Row],[FK_CustomerID]],Customers[CustomerID],Customers[Country],,0)</f>
        <v>United States</v>
      </c>
      <c r="I221" t="str" cm="1">
        <f t="array" ref="I221">INDEX(Products[],MATCH(Orders[[#This Row],[FK_ProductID]:[FK_ProductID]],Products[[ProductID]:[ProductID]],0),MATCH(Orders[[#Headers],[CoffeeType]],Products[#Headers],0))</f>
        <v>Rob</v>
      </c>
      <c r="J221" t="str" cm="1">
        <f t="array" ref="J221">_xlfn.SWITCH(Orders[[#This Row],[CoffeeType]], "Rob", "Robusta", "Exc", "Excelsa", "Ara", "Arabica", "Lib", "Liberica")</f>
        <v>Robusta</v>
      </c>
      <c r="K221" t="str" cm="1">
        <f t="array" ref="K221">INDEX(Products[],MATCH(Orders[[#This Row],[FK_ProductID]:[FK_ProductID]],Products[[ProductID]:[ProductID]],0),MATCH(Orders[[#Headers],[RoastType]],Products[#Headers],0))</f>
        <v>L</v>
      </c>
      <c r="L221" t="str" cm="1">
        <f t="array" ref="L221">_xlfn.SWITCH(Orders[[#This Row],[RoastType]], "L", "Light", "M", "Medium", "D", "Dark")</f>
        <v>Light</v>
      </c>
      <c r="M221" s="2" cm="1">
        <f t="array" ref="M221">INDEX(Products[],MATCH(Orders[[#This Row],[FK_ProductID]:[FK_ProductID]],Products[[ProductID]:[ProductID]],0),MATCH(Orders[[#Headers],[SizeKg]],Products[#Headers],0))</f>
        <v>0.2</v>
      </c>
      <c r="N221" s="1" cm="1">
        <f t="array" ref="N221">INDEX(Products[],MATCH(Orders[[#This Row],[FK_ProductID]:[FK_ProductID]],Products[[ProductID]:[ProductID]],0),MATCH(Orders[[#Headers],[AmtUnitPrice]],Products[#Headers],0))</f>
        <v>3.585</v>
      </c>
      <c r="O221" s="1">
        <f>Orders[[#This Row],[AmtUnitPrice]] *Orders[[#This Row],[Quantity]]</f>
        <v>10.754999999999999</v>
      </c>
    </row>
    <row r="222" spans="1:15" x14ac:dyDescent="0.25">
      <c r="A222" s="3" t="s">
        <v>469</v>
      </c>
      <c r="B222" s="5">
        <v>44777</v>
      </c>
      <c r="C222" s="3" t="s">
        <v>470</v>
      </c>
      <c r="D222" s="3" t="s">
        <v>176</v>
      </c>
      <c r="E222" s="4">
        <v>5</v>
      </c>
      <c r="F222" t="str">
        <f>_xlfn.XLOOKUP(Orders[[#This Row],[FK_CustomerID]],Customers[CustomerID],Customers[CustomerName],,0)</f>
        <v>Charis Crosier</v>
      </c>
      <c r="G222" t="str">
        <f>_xlfn.XLOOKUP(Orders[[#This Row],[FK_CustomerID]],Customers[CustomerID],Customers[Email],,0)</f>
        <v>ccrosier63@xrea.com</v>
      </c>
      <c r="H222" t="str">
        <f>_xlfn.XLOOKUP(Orders[[#This Row],[FK_CustomerID]],Customers[CustomerID],Customers[Country],,0)</f>
        <v>United States</v>
      </c>
      <c r="I222" t="str" cm="1">
        <f t="array" ref="I222">INDEX(Products[],MATCH(Orders[[#This Row],[FK_ProductID]:[FK_ProductID]],Products[[ProductID]:[ProductID]],0),MATCH(Orders[[#Headers],[CoffeeType]],Products[#Headers],0))</f>
        <v>Rob</v>
      </c>
      <c r="J222" t="str" cm="1">
        <f t="array" ref="J222">_xlfn.SWITCH(Orders[[#This Row],[CoffeeType]], "Rob", "Robusta", "Exc", "Excelsa", "Ara", "Arabica", "Lib", "Liberica")</f>
        <v>Robusta</v>
      </c>
      <c r="K222" t="str" cm="1">
        <f t="array" ref="K222">INDEX(Products[],MATCH(Orders[[#This Row],[FK_ProductID]:[FK_ProductID]],Products[[ProductID]:[ProductID]],0),MATCH(Orders[[#Headers],[RoastType]],Products[#Headers],0))</f>
        <v>M</v>
      </c>
      <c r="L222" t="str" cm="1">
        <f t="array" ref="L222">_xlfn.SWITCH(Orders[[#This Row],[RoastType]], "L", "Light", "M", "Medium", "D", "Dark")</f>
        <v>Medium</v>
      </c>
      <c r="M222" s="2" cm="1">
        <f t="array" ref="M222">INDEX(Products[],MATCH(Orders[[#This Row],[FK_ProductID]:[FK_ProductID]],Products[[ProductID]:[ProductID]],0),MATCH(Orders[[#Headers],[SizeKg]],Products[#Headers],0))</f>
        <v>0.2</v>
      </c>
      <c r="N222" s="1" cm="1">
        <f t="array" ref="N222">INDEX(Products[],MATCH(Orders[[#This Row],[FK_ProductID]:[FK_ProductID]],Products[[ProductID]:[ProductID]],0),MATCH(Orders[[#Headers],[AmtUnitPrice]],Products[#Headers],0))</f>
        <v>2.9849999999999999</v>
      </c>
      <c r="O222" s="1">
        <f>Orders[[#This Row],[AmtUnitPrice]] *Orders[[#This Row],[Quantity]]</f>
        <v>14.924999999999999</v>
      </c>
    </row>
    <row r="223" spans="1:15" x14ac:dyDescent="0.25">
      <c r="A223" s="3" t="s">
        <v>471</v>
      </c>
      <c r="B223" s="5">
        <v>44513</v>
      </c>
      <c r="C223" s="3" t="s">
        <v>472</v>
      </c>
      <c r="D223" s="3" t="s">
        <v>20</v>
      </c>
      <c r="E223" s="4">
        <v>6</v>
      </c>
      <c r="F223" t="str">
        <f>_xlfn.XLOOKUP(Orders[[#This Row],[FK_CustomerID]],Customers[CustomerID],Customers[CustomerName],,0)</f>
        <v>Lenka Rushmer</v>
      </c>
      <c r="G223" t="str">
        <f>_xlfn.XLOOKUP(Orders[[#This Row],[FK_CustomerID]],Customers[CustomerID],Customers[Email],,0)</f>
        <v>lrushmer65@europa.eu</v>
      </c>
      <c r="H223" t="str">
        <f>_xlfn.XLOOKUP(Orders[[#This Row],[FK_CustomerID]],Customers[CustomerID],Customers[Country],,0)</f>
        <v>United States</v>
      </c>
      <c r="I223" t="str" cm="1">
        <f t="array" ref="I223">INDEX(Products[],MATCH(Orders[[#This Row],[FK_ProductID]:[FK_ProductID]],Products[[ProductID]:[ProductID]],0),MATCH(Orders[[#Headers],[CoffeeType]],Products[#Headers],0))</f>
        <v>Ara</v>
      </c>
      <c r="J223" t="str" cm="1">
        <f t="array" ref="J223">_xlfn.SWITCH(Orders[[#This Row],[CoffeeType]], "Rob", "Robusta", "Exc", "Excelsa", "Ara", "Arabica", "Lib", "Liberica")</f>
        <v>Arabica</v>
      </c>
      <c r="K223" t="str" cm="1">
        <f t="array" ref="K223">INDEX(Products[],MATCH(Orders[[#This Row],[FK_ProductID]:[FK_ProductID]],Products[[ProductID]:[ProductID]],0),MATCH(Orders[[#Headers],[RoastType]],Products[#Headers],0))</f>
        <v>L</v>
      </c>
      <c r="L223" t="str" cm="1">
        <f t="array" ref="L223">_xlfn.SWITCH(Orders[[#This Row],[RoastType]], "L", "Light", "M", "Medium", "D", "Dark")</f>
        <v>Light</v>
      </c>
      <c r="M223" s="2" cm="1">
        <f t="array" ref="M223">INDEX(Products[],MATCH(Orders[[#This Row],[FK_ProductID]:[FK_ProductID]],Products[[ProductID]:[ProductID]],0),MATCH(Orders[[#Headers],[SizeKg]],Products[#Headers],0))</f>
        <v>1</v>
      </c>
      <c r="N223" s="1" cm="1">
        <f t="array" ref="N223">INDEX(Products[],MATCH(Orders[[#This Row],[FK_ProductID]:[FK_ProductID]],Products[[ProductID]:[ProductID]],0),MATCH(Orders[[#Headers],[AmtUnitPrice]],Products[#Headers],0))</f>
        <v>12.95</v>
      </c>
      <c r="O223" s="1">
        <f>Orders[[#This Row],[AmtUnitPrice]] *Orders[[#This Row],[Quantity]]</f>
        <v>77.699999999999989</v>
      </c>
    </row>
    <row r="224" spans="1:15" x14ac:dyDescent="0.25">
      <c r="A224" s="3" t="s">
        <v>473</v>
      </c>
      <c r="B224" s="5">
        <v>44090</v>
      </c>
      <c r="C224" s="3" t="s">
        <v>474</v>
      </c>
      <c r="D224" s="3" t="s">
        <v>137</v>
      </c>
      <c r="E224" s="4">
        <v>3</v>
      </c>
      <c r="F224" t="str">
        <f>_xlfn.XLOOKUP(Orders[[#This Row],[FK_CustomerID]],Customers[CustomerID],Customers[CustomerName],,0)</f>
        <v>Waneta Edinborough</v>
      </c>
      <c r="G224" t="str">
        <f>_xlfn.XLOOKUP(Orders[[#This Row],[FK_CustomerID]],Customers[CustomerID],Customers[Email],,0)</f>
        <v>wedinborough66@github.io</v>
      </c>
      <c r="H224" t="str">
        <f>_xlfn.XLOOKUP(Orders[[#This Row],[FK_CustomerID]],Customers[CustomerID],Customers[Country],,0)</f>
        <v>United States</v>
      </c>
      <c r="I224" t="str" cm="1">
        <f t="array" ref="I224">INDEX(Products[],MATCH(Orders[[#This Row],[FK_ProductID]:[FK_ProductID]],Products[[ProductID]:[ProductID]],0),MATCH(Orders[[#Headers],[CoffeeType]],Products[#Headers],0))</f>
        <v>Lib</v>
      </c>
      <c r="J224" t="str" cm="1">
        <f t="array" ref="J224">_xlfn.SWITCH(Orders[[#This Row],[CoffeeType]], "Rob", "Robusta", "Exc", "Excelsa", "Ara", "Arabica", "Lib", "Liberica")</f>
        <v>Liberica</v>
      </c>
      <c r="K224" t="str" cm="1">
        <f t="array" ref="K224">INDEX(Products[],MATCH(Orders[[#This Row],[FK_ProductID]:[FK_ProductID]],Products[[ProductID]:[ProductID]],0),MATCH(Orders[[#Headers],[RoastType]],Products[#Headers],0))</f>
        <v>D</v>
      </c>
      <c r="L224" t="str" cm="1">
        <f t="array" ref="L224">_xlfn.SWITCH(Orders[[#This Row],[RoastType]], "L", "Light", "M", "Medium", "D", "Dark")</f>
        <v>Dark</v>
      </c>
      <c r="M224" s="2" cm="1">
        <f t="array" ref="M224">INDEX(Products[],MATCH(Orders[[#This Row],[FK_ProductID]:[FK_ProductID]],Products[[ProductID]:[ProductID]],0),MATCH(Orders[[#Headers],[SizeKg]],Products[#Headers],0))</f>
        <v>0.5</v>
      </c>
      <c r="N224" s="1" cm="1">
        <f t="array" ref="N224">INDEX(Products[],MATCH(Orders[[#This Row],[FK_ProductID]:[FK_ProductID]],Products[[ProductID]:[ProductID]],0),MATCH(Orders[[#Headers],[AmtUnitPrice]],Products[#Headers],0))</f>
        <v>7.77</v>
      </c>
      <c r="O224" s="1">
        <f>Orders[[#This Row],[AmtUnitPrice]] *Orders[[#This Row],[Quantity]]</f>
        <v>23.31</v>
      </c>
    </row>
    <row r="225" spans="1:15" x14ac:dyDescent="0.25">
      <c r="A225" s="3" t="s">
        <v>475</v>
      </c>
      <c r="B225" s="5">
        <v>44109</v>
      </c>
      <c r="C225" s="3" t="s">
        <v>476</v>
      </c>
      <c r="D225" s="3" t="s">
        <v>151</v>
      </c>
      <c r="E225" s="4">
        <v>4</v>
      </c>
      <c r="F225" t="str">
        <f>_xlfn.XLOOKUP(Orders[[#This Row],[FK_CustomerID]],Customers[CustomerID],Customers[CustomerName],,0)</f>
        <v>Bobbe Piggott</v>
      </c>
      <c r="G225" t="str">
        <f>_xlfn.XLOOKUP(Orders[[#This Row],[FK_CustomerID]],Customers[CustomerID],Customers[Email],,0)</f>
        <v/>
      </c>
      <c r="H225" t="str">
        <f>_xlfn.XLOOKUP(Orders[[#This Row],[FK_CustomerID]],Customers[CustomerID],Customers[Country],,0)</f>
        <v>United States</v>
      </c>
      <c r="I225" t="str" cm="1">
        <f t="array" ref="I225">INDEX(Products[],MATCH(Orders[[#This Row],[FK_ProductID]:[FK_ProductID]],Products[[ProductID]:[ProductID]],0),MATCH(Orders[[#Headers],[CoffeeType]],Products[#Headers],0))</f>
        <v>Exc</v>
      </c>
      <c r="J225" t="str" cm="1">
        <f t="array" ref="J225">_xlfn.SWITCH(Orders[[#This Row],[CoffeeType]], "Rob", "Robusta", "Exc", "Excelsa", "Ara", "Arabica", "Lib", "Liberica")</f>
        <v>Excelsa</v>
      </c>
      <c r="K225" t="str" cm="1">
        <f t="array" ref="K225">INDEX(Products[],MATCH(Orders[[#This Row],[FK_ProductID]:[FK_ProductID]],Products[[ProductID]:[ProductID]],0),MATCH(Orders[[#Headers],[RoastType]],Products[#Headers],0))</f>
        <v>L</v>
      </c>
      <c r="L225" t="str" cm="1">
        <f t="array" ref="L225">_xlfn.SWITCH(Orders[[#This Row],[RoastType]], "L", "Light", "M", "Medium", "D", "Dark")</f>
        <v>Light</v>
      </c>
      <c r="M225" s="2" cm="1">
        <f t="array" ref="M225">INDEX(Products[],MATCH(Orders[[#This Row],[FK_ProductID]:[FK_ProductID]],Products[[ProductID]:[ProductID]],0),MATCH(Orders[[#Headers],[SizeKg]],Products[#Headers],0))</f>
        <v>1</v>
      </c>
      <c r="N225" s="1" cm="1">
        <f t="array" ref="N225">INDEX(Products[],MATCH(Orders[[#This Row],[FK_ProductID]:[FK_ProductID]],Products[[ProductID]:[ProductID]],0),MATCH(Orders[[#Headers],[AmtUnitPrice]],Products[#Headers],0))</f>
        <v>14.85</v>
      </c>
      <c r="O225" s="1">
        <f>Orders[[#This Row],[AmtUnitPrice]] *Orders[[#This Row],[Quantity]]</f>
        <v>59.4</v>
      </c>
    </row>
    <row r="226" spans="1:15" x14ac:dyDescent="0.25">
      <c r="A226" s="3" t="s">
        <v>477</v>
      </c>
      <c r="B226" s="5">
        <v>43836</v>
      </c>
      <c r="C226" s="3" t="s">
        <v>478</v>
      </c>
      <c r="D226" s="3" t="s">
        <v>123</v>
      </c>
      <c r="E226" s="4">
        <v>4</v>
      </c>
      <c r="F226" t="str">
        <f>_xlfn.XLOOKUP(Orders[[#This Row],[FK_CustomerID]],Customers[CustomerID],Customers[CustomerName],,0)</f>
        <v>Ketty Bromehead</v>
      </c>
      <c r="G226" t="str">
        <f>_xlfn.XLOOKUP(Orders[[#This Row],[FK_CustomerID]],Customers[CustomerID],Customers[Email],,0)</f>
        <v>kbromehead68@un.org</v>
      </c>
      <c r="H226" t="str">
        <f>_xlfn.XLOOKUP(Orders[[#This Row],[FK_CustomerID]],Customers[CustomerID],Customers[Country],,0)</f>
        <v>United States</v>
      </c>
      <c r="I226" t="str" cm="1">
        <f t="array" ref="I226">INDEX(Products[],MATCH(Orders[[#This Row],[FK_ProductID]:[FK_ProductID]],Products[[ProductID]:[ProductID]],0),MATCH(Orders[[#Headers],[CoffeeType]],Products[#Headers],0))</f>
        <v>Lib</v>
      </c>
      <c r="J226" t="str" cm="1">
        <f t="array" ref="J226">_xlfn.SWITCH(Orders[[#This Row],[CoffeeType]], "Rob", "Robusta", "Exc", "Excelsa", "Ara", "Arabica", "Lib", "Liberica")</f>
        <v>Liberica</v>
      </c>
      <c r="K226" t="str" cm="1">
        <f t="array" ref="K226">INDEX(Products[],MATCH(Orders[[#This Row],[FK_ProductID]:[FK_ProductID]],Products[[ProductID]:[ProductID]],0),MATCH(Orders[[#Headers],[RoastType]],Products[#Headers],0))</f>
        <v>D</v>
      </c>
      <c r="L226" t="str" cm="1">
        <f t="array" ref="L226">_xlfn.SWITCH(Orders[[#This Row],[RoastType]], "L", "Light", "M", "Medium", "D", "Dark")</f>
        <v>Dark</v>
      </c>
      <c r="M226" s="2" cm="1">
        <f t="array" ref="M226">INDEX(Products[],MATCH(Orders[[#This Row],[FK_ProductID]:[FK_ProductID]],Products[[ProductID]:[ProductID]],0),MATCH(Orders[[#Headers],[SizeKg]],Products[#Headers],0))</f>
        <v>2.5</v>
      </c>
      <c r="N226" s="1" cm="1">
        <f t="array" ref="N226">INDEX(Products[],MATCH(Orders[[#This Row],[FK_ProductID]:[FK_ProductID]],Products[[ProductID]:[ProductID]],0),MATCH(Orders[[#Headers],[AmtUnitPrice]],Products[#Headers],0))</f>
        <v>29.785</v>
      </c>
      <c r="O226" s="1">
        <f>Orders[[#This Row],[AmtUnitPrice]] *Orders[[#This Row],[Quantity]]</f>
        <v>119.14</v>
      </c>
    </row>
    <row r="227" spans="1:15" x14ac:dyDescent="0.25">
      <c r="A227" s="3" t="s">
        <v>479</v>
      </c>
      <c r="B227" s="5">
        <v>44337</v>
      </c>
      <c r="C227" s="3" t="s">
        <v>480</v>
      </c>
      <c r="D227" s="3" t="s">
        <v>196</v>
      </c>
      <c r="E227" s="4">
        <v>4</v>
      </c>
      <c r="F227" t="str">
        <f>_xlfn.XLOOKUP(Orders[[#This Row],[FK_CustomerID]],Customers[CustomerID],Customers[CustomerName],,0)</f>
        <v>Elsbeth Westerman</v>
      </c>
      <c r="G227" t="str">
        <f>_xlfn.XLOOKUP(Orders[[#This Row],[FK_CustomerID]],Customers[CustomerID],Customers[Email],,0)</f>
        <v>ewesterman69@si.edu</v>
      </c>
      <c r="H227" t="str">
        <f>_xlfn.XLOOKUP(Orders[[#This Row],[FK_CustomerID]],Customers[CustomerID],Customers[Country],,0)</f>
        <v>Ireland</v>
      </c>
      <c r="I227" t="str" cm="1">
        <f t="array" ref="I227">INDEX(Products[],MATCH(Orders[[#This Row],[FK_ProductID]:[FK_ProductID]],Products[[ProductID]:[ProductID]],0),MATCH(Orders[[#Headers],[CoffeeType]],Products[#Headers],0))</f>
        <v>Rob</v>
      </c>
      <c r="J227" t="str" cm="1">
        <f t="array" ref="J227">_xlfn.SWITCH(Orders[[#This Row],[CoffeeType]], "Rob", "Robusta", "Exc", "Excelsa", "Ara", "Arabica", "Lib", "Liberica")</f>
        <v>Robusta</v>
      </c>
      <c r="K227" t="str" cm="1">
        <f t="array" ref="K227">INDEX(Products[],MATCH(Orders[[#This Row],[FK_ProductID]:[FK_ProductID]],Products[[ProductID]:[ProductID]],0),MATCH(Orders[[#Headers],[RoastType]],Products[#Headers],0))</f>
        <v>L</v>
      </c>
      <c r="L227" t="str" cm="1">
        <f t="array" ref="L227">_xlfn.SWITCH(Orders[[#This Row],[RoastType]], "L", "Light", "M", "Medium", "D", "Dark")</f>
        <v>Light</v>
      </c>
      <c r="M227" s="2" cm="1">
        <f t="array" ref="M227">INDEX(Products[],MATCH(Orders[[#This Row],[FK_ProductID]:[FK_ProductID]],Products[[ProductID]:[ProductID]],0),MATCH(Orders[[#Headers],[SizeKg]],Products[#Headers],0))</f>
        <v>0.2</v>
      </c>
      <c r="N227" s="1" cm="1">
        <f t="array" ref="N227">INDEX(Products[],MATCH(Orders[[#This Row],[FK_ProductID]:[FK_ProductID]],Products[[ProductID]:[ProductID]],0),MATCH(Orders[[#Headers],[AmtUnitPrice]],Products[#Headers],0))</f>
        <v>3.585</v>
      </c>
      <c r="O227" s="1">
        <f>Orders[[#This Row],[AmtUnitPrice]] *Orders[[#This Row],[Quantity]]</f>
        <v>14.34</v>
      </c>
    </row>
    <row r="228" spans="1:15" x14ac:dyDescent="0.25">
      <c r="A228" s="3" t="s">
        <v>481</v>
      </c>
      <c r="B228" s="5">
        <v>43887</v>
      </c>
      <c r="C228" s="3" t="s">
        <v>482</v>
      </c>
      <c r="D228" s="3" t="s">
        <v>185</v>
      </c>
      <c r="E228" s="4">
        <v>5</v>
      </c>
      <c r="F228" t="str">
        <f>_xlfn.XLOOKUP(Orders[[#This Row],[FK_CustomerID]],Customers[CustomerID],Customers[CustomerName],,0)</f>
        <v>Anabelle Hutchens</v>
      </c>
      <c r="G228" t="str">
        <f>_xlfn.XLOOKUP(Orders[[#This Row],[FK_CustomerID]],Customers[CustomerID],Customers[Email],,0)</f>
        <v>ahutchens6a@amazonaws.com</v>
      </c>
      <c r="H228" t="str">
        <f>_xlfn.XLOOKUP(Orders[[#This Row],[FK_CustomerID]],Customers[CustomerID],Customers[Country],,0)</f>
        <v>United States</v>
      </c>
      <c r="I228" t="str" cm="1">
        <f t="array" ref="I228">INDEX(Products[],MATCH(Orders[[#This Row],[FK_ProductID]:[FK_ProductID]],Products[[ProductID]:[ProductID]],0),MATCH(Orders[[#Headers],[CoffeeType]],Products[#Headers],0))</f>
        <v>Ara</v>
      </c>
      <c r="J228" t="str" cm="1">
        <f t="array" ref="J228">_xlfn.SWITCH(Orders[[#This Row],[CoffeeType]], "Rob", "Robusta", "Exc", "Excelsa", "Ara", "Arabica", "Lib", "Liberica")</f>
        <v>Arabica</v>
      </c>
      <c r="K228" t="str" cm="1">
        <f t="array" ref="K228">INDEX(Products[],MATCH(Orders[[#This Row],[FK_ProductID]:[FK_ProductID]],Products[[ProductID]:[ProductID]],0),MATCH(Orders[[#Headers],[RoastType]],Products[#Headers],0))</f>
        <v>M</v>
      </c>
      <c r="L228" t="str" cm="1">
        <f t="array" ref="L228">_xlfn.SWITCH(Orders[[#This Row],[RoastType]], "L", "Light", "M", "Medium", "D", "Dark")</f>
        <v>Medium</v>
      </c>
      <c r="M228" s="2" cm="1">
        <f t="array" ref="M228">INDEX(Products[],MATCH(Orders[[#This Row],[FK_ProductID]:[FK_ProductID]],Products[[ProductID]:[ProductID]],0),MATCH(Orders[[#Headers],[SizeKg]],Products[#Headers],0))</f>
        <v>2.5</v>
      </c>
      <c r="N228" s="1" cm="1">
        <f t="array" ref="N228">INDEX(Products[],MATCH(Orders[[#This Row],[FK_ProductID]:[FK_ProductID]],Products[[ProductID]:[ProductID]],0),MATCH(Orders[[#Headers],[AmtUnitPrice]],Products[#Headers],0))</f>
        <v>25.875</v>
      </c>
      <c r="O228" s="1">
        <f>Orders[[#This Row],[AmtUnitPrice]] *Orders[[#This Row],[Quantity]]</f>
        <v>129.375</v>
      </c>
    </row>
    <row r="229" spans="1:15" x14ac:dyDescent="0.25">
      <c r="A229" s="3" t="s">
        <v>483</v>
      </c>
      <c r="B229" s="5">
        <v>43880</v>
      </c>
      <c r="C229" s="3" t="s">
        <v>484</v>
      </c>
      <c r="D229" s="3" t="s">
        <v>115</v>
      </c>
      <c r="E229" s="4">
        <v>6</v>
      </c>
      <c r="F229" t="str">
        <f>_xlfn.XLOOKUP(Orders[[#This Row],[FK_CustomerID]],Customers[CustomerID],Customers[CustomerName],,0)</f>
        <v>Noak Wyvill</v>
      </c>
      <c r="G229" t="str">
        <f>_xlfn.XLOOKUP(Orders[[#This Row],[FK_CustomerID]],Customers[CustomerID],Customers[Email],,0)</f>
        <v>nwyvill6b@naver.com</v>
      </c>
      <c r="H229" t="str">
        <f>_xlfn.XLOOKUP(Orders[[#This Row],[FK_CustomerID]],Customers[CustomerID],Customers[Country],,0)</f>
        <v>United Kingdom</v>
      </c>
      <c r="I229" t="str" cm="1">
        <f t="array" ref="I229">INDEX(Products[],MATCH(Orders[[#This Row],[FK_ProductID]:[FK_ProductID]],Products[[ProductID]:[ProductID]],0),MATCH(Orders[[#Headers],[CoffeeType]],Products[#Headers],0))</f>
        <v>Rob</v>
      </c>
      <c r="J229" t="str" cm="1">
        <f t="array" ref="J229">_xlfn.SWITCH(Orders[[#This Row],[CoffeeType]], "Rob", "Robusta", "Exc", "Excelsa", "Ara", "Arabica", "Lib", "Liberica")</f>
        <v>Robusta</v>
      </c>
      <c r="K229" t="str" cm="1">
        <f t="array" ref="K229">INDEX(Products[],MATCH(Orders[[#This Row],[FK_ProductID]:[FK_ProductID]],Products[[ProductID]:[ProductID]],0),MATCH(Orders[[#Headers],[RoastType]],Products[#Headers],0))</f>
        <v>D</v>
      </c>
      <c r="L229" t="str" cm="1">
        <f t="array" ref="L229">_xlfn.SWITCH(Orders[[#This Row],[RoastType]], "L", "Light", "M", "Medium", "D", "Dark")</f>
        <v>Dark</v>
      </c>
      <c r="M229" s="2" cm="1">
        <f t="array" ref="M229">INDEX(Products[],MATCH(Orders[[#This Row],[FK_ProductID]:[FK_ProductID]],Products[[ProductID]:[ProductID]],0),MATCH(Orders[[#Headers],[SizeKg]],Products[#Headers],0))</f>
        <v>0.2</v>
      </c>
      <c r="N229" s="1" cm="1">
        <f t="array" ref="N229">INDEX(Products[],MATCH(Orders[[#This Row],[FK_ProductID]:[FK_ProductID]],Products[[ProductID]:[ProductID]],0),MATCH(Orders[[#Headers],[AmtUnitPrice]],Products[#Headers],0))</f>
        <v>2.6850000000000001</v>
      </c>
      <c r="O229" s="1">
        <f>Orders[[#This Row],[AmtUnitPrice]] *Orders[[#This Row],[Quantity]]</f>
        <v>16.11</v>
      </c>
    </row>
    <row r="230" spans="1:15" x14ac:dyDescent="0.25">
      <c r="A230" s="3" t="s">
        <v>485</v>
      </c>
      <c r="B230" s="5">
        <v>44376</v>
      </c>
      <c r="C230" s="3" t="s">
        <v>486</v>
      </c>
      <c r="D230" s="3" t="s">
        <v>196</v>
      </c>
      <c r="E230" s="4">
        <v>5</v>
      </c>
      <c r="F230" t="str">
        <f>_xlfn.XLOOKUP(Orders[[#This Row],[FK_CustomerID]],Customers[CustomerID],Customers[CustomerName],,0)</f>
        <v>Beltran Mathon</v>
      </c>
      <c r="G230" t="str">
        <f>_xlfn.XLOOKUP(Orders[[#This Row],[FK_CustomerID]],Customers[CustomerID],Customers[Email],,0)</f>
        <v>bmathon6c@barnesandnoble.com</v>
      </c>
      <c r="H230" t="str">
        <f>_xlfn.XLOOKUP(Orders[[#This Row],[FK_CustomerID]],Customers[CustomerID],Customers[Country],,0)</f>
        <v>United States</v>
      </c>
      <c r="I230" t="str" cm="1">
        <f t="array" ref="I230">INDEX(Products[],MATCH(Orders[[#This Row],[FK_ProductID]:[FK_ProductID]],Products[[ProductID]:[ProductID]],0),MATCH(Orders[[#Headers],[CoffeeType]],Products[#Headers],0))</f>
        <v>Rob</v>
      </c>
      <c r="J230" t="str" cm="1">
        <f t="array" ref="J230">_xlfn.SWITCH(Orders[[#This Row],[CoffeeType]], "Rob", "Robusta", "Exc", "Excelsa", "Ara", "Arabica", "Lib", "Liberica")</f>
        <v>Robusta</v>
      </c>
      <c r="K230" t="str" cm="1">
        <f t="array" ref="K230">INDEX(Products[],MATCH(Orders[[#This Row],[FK_ProductID]:[FK_ProductID]],Products[[ProductID]:[ProductID]],0),MATCH(Orders[[#Headers],[RoastType]],Products[#Headers],0))</f>
        <v>L</v>
      </c>
      <c r="L230" t="str" cm="1">
        <f t="array" ref="L230">_xlfn.SWITCH(Orders[[#This Row],[RoastType]], "L", "Light", "M", "Medium", "D", "Dark")</f>
        <v>Light</v>
      </c>
      <c r="M230" s="2" cm="1">
        <f t="array" ref="M230">INDEX(Products[],MATCH(Orders[[#This Row],[FK_ProductID]:[FK_ProductID]],Products[[ProductID]:[ProductID]],0),MATCH(Orders[[#Headers],[SizeKg]],Products[#Headers],0))</f>
        <v>0.2</v>
      </c>
      <c r="N230" s="1" cm="1">
        <f t="array" ref="N230">INDEX(Products[],MATCH(Orders[[#This Row],[FK_ProductID]:[FK_ProductID]],Products[[ProductID]:[ProductID]],0),MATCH(Orders[[#Headers],[AmtUnitPrice]],Products[#Headers],0))</f>
        <v>3.585</v>
      </c>
      <c r="O230" s="1">
        <f>Orders[[#This Row],[AmtUnitPrice]] *Orders[[#This Row],[Quantity]]</f>
        <v>17.925000000000001</v>
      </c>
    </row>
    <row r="231" spans="1:15" x14ac:dyDescent="0.25">
      <c r="A231" s="3" t="s">
        <v>487</v>
      </c>
      <c r="B231" s="5">
        <v>44282</v>
      </c>
      <c r="C231" s="3" t="s">
        <v>488</v>
      </c>
      <c r="D231" s="3" t="s">
        <v>91</v>
      </c>
      <c r="E231" s="4">
        <v>2</v>
      </c>
      <c r="F231" t="str">
        <f>_xlfn.XLOOKUP(Orders[[#This Row],[FK_CustomerID]],Customers[CustomerID],Customers[CustomerName],,0)</f>
        <v>Kristos Streight</v>
      </c>
      <c r="G231" t="str">
        <f>_xlfn.XLOOKUP(Orders[[#This Row],[FK_CustomerID]],Customers[CustomerID],Customers[Email],,0)</f>
        <v>kstreight6d@about.com</v>
      </c>
      <c r="H231" t="str">
        <f>_xlfn.XLOOKUP(Orders[[#This Row],[FK_CustomerID]],Customers[CustomerID],Customers[Country],,0)</f>
        <v>United States</v>
      </c>
      <c r="I231" t="str" cm="1">
        <f t="array" ref="I231">INDEX(Products[],MATCH(Orders[[#This Row],[FK_ProductID]:[FK_ProductID]],Products[[ProductID]:[ProductID]],0),MATCH(Orders[[#Headers],[CoffeeType]],Products[#Headers],0))</f>
        <v>Lib</v>
      </c>
      <c r="J231" t="str" cm="1">
        <f t="array" ref="J231">_xlfn.SWITCH(Orders[[#This Row],[CoffeeType]], "Rob", "Robusta", "Exc", "Excelsa", "Ara", "Arabica", "Lib", "Liberica")</f>
        <v>Liberica</v>
      </c>
      <c r="K231" t="str" cm="1">
        <f t="array" ref="K231">INDEX(Products[],MATCH(Orders[[#This Row],[FK_ProductID]:[FK_ProductID]],Products[[ProductID]:[ProductID]],0),MATCH(Orders[[#Headers],[RoastType]],Products[#Headers],0))</f>
        <v>M</v>
      </c>
      <c r="L231" t="str" cm="1">
        <f t="array" ref="L231">_xlfn.SWITCH(Orders[[#This Row],[RoastType]], "L", "Light", "M", "Medium", "D", "Dark")</f>
        <v>Medium</v>
      </c>
      <c r="M231" s="2" cm="1">
        <f t="array" ref="M231">INDEX(Products[],MATCH(Orders[[#This Row],[FK_ProductID]:[FK_ProductID]],Products[[ProductID]:[ProductID]],0),MATCH(Orders[[#Headers],[SizeKg]],Products[#Headers],0))</f>
        <v>0.2</v>
      </c>
      <c r="N231" s="1" cm="1">
        <f t="array" ref="N231">INDEX(Products[],MATCH(Orders[[#This Row],[FK_ProductID]:[FK_ProductID]],Products[[ProductID]:[ProductID]],0),MATCH(Orders[[#Headers],[AmtUnitPrice]],Products[#Headers],0))</f>
        <v>4.3650000000000002</v>
      </c>
      <c r="O231" s="1">
        <f>Orders[[#This Row],[AmtUnitPrice]] *Orders[[#This Row],[Quantity]]</f>
        <v>8.73</v>
      </c>
    </row>
    <row r="232" spans="1:15" x14ac:dyDescent="0.25">
      <c r="A232" s="3" t="s">
        <v>489</v>
      </c>
      <c r="B232" s="5">
        <v>44496</v>
      </c>
      <c r="C232" s="3" t="s">
        <v>490</v>
      </c>
      <c r="D232" s="3" t="s">
        <v>185</v>
      </c>
      <c r="E232" s="4">
        <v>2</v>
      </c>
      <c r="F232" t="str">
        <f>_xlfn.XLOOKUP(Orders[[#This Row],[FK_CustomerID]],Customers[CustomerID],Customers[CustomerName],,0)</f>
        <v>Portie Cutchie</v>
      </c>
      <c r="G232" t="str">
        <f>_xlfn.XLOOKUP(Orders[[#This Row],[FK_CustomerID]],Customers[CustomerID],Customers[Email],,0)</f>
        <v>pcutchie6e@globo.com</v>
      </c>
      <c r="H232" t="str">
        <f>_xlfn.XLOOKUP(Orders[[#This Row],[FK_CustomerID]],Customers[CustomerID],Customers[Country],,0)</f>
        <v>United States</v>
      </c>
      <c r="I232" t="str" cm="1">
        <f t="array" ref="I232">INDEX(Products[],MATCH(Orders[[#This Row],[FK_ProductID]:[FK_ProductID]],Products[[ProductID]:[ProductID]],0),MATCH(Orders[[#Headers],[CoffeeType]],Products[#Headers],0))</f>
        <v>Ara</v>
      </c>
      <c r="J232" t="str" cm="1">
        <f t="array" ref="J232">_xlfn.SWITCH(Orders[[#This Row],[CoffeeType]], "Rob", "Robusta", "Exc", "Excelsa", "Ara", "Arabica", "Lib", "Liberica")</f>
        <v>Arabica</v>
      </c>
      <c r="K232" t="str" cm="1">
        <f t="array" ref="K232">INDEX(Products[],MATCH(Orders[[#This Row],[FK_ProductID]:[FK_ProductID]],Products[[ProductID]:[ProductID]],0),MATCH(Orders[[#Headers],[RoastType]],Products[#Headers],0))</f>
        <v>M</v>
      </c>
      <c r="L232" t="str" cm="1">
        <f t="array" ref="L232">_xlfn.SWITCH(Orders[[#This Row],[RoastType]], "L", "Light", "M", "Medium", "D", "Dark")</f>
        <v>Medium</v>
      </c>
      <c r="M232" s="2" cm="1">
        <f t="array" ref="M232">INDEX(Products[],MATCH(Orders[[#This Row],[FK_ProductID]:[FK_ProductID]],Products[[ProductID]:[ProductID]],0),MATCH(Orders[[#Headers],[SizeKg]],Products[#Headers],0))</f>
        <v>2.5</v>
      </c>
      <c r="N232" s="1" cm="1">
        <f t="array" ref="N232">INDEX(Products[],MATCH(Orders[[#This Row],[FK_ProductID]:[FK_ProductID]],Products[[ProductID]:[ProductID]],0),MATCH(Orders[[#Headers],[AmtUnitPrice]],Products[#Headers],0))</f>
        <v>25.875</v>
      </c>
      <c r="O232" s="1">
        <f>Orders[[#This Row],[AmtUnitPrice]] *Orders[[#This Row],[Quantity]]</f>
        <v>51.75</v>
      </c>
    </row>
    <row r="233" spans="1:15" x14ac:dyDescent="0.25">
      <c r="A233" s="3" t="s">
        <v>491</v>
      </c>
      <c r="B233" s="5">
        <v>43628</v>
      </c>
      <c r="C233" s="3" t="s">
        <v>492</v>
      </c>
      <c r="D233" s="3" t="s">
        <v>91</v>
      </c>
      <c r="E233" s="4">
        <v>2</v>
      </c>
      <c r="F233" t="str">
        <f>_xlfn.XLOOKUP(Orders[[#This Row],[FK_CustomerID]],Customers[CustomerID],Customers[CustomerName],,0)</f>
        <v>Sinclare Edsell</v>
      </c>
      <c r="G233" t="str">
        <f>_xlfn.XLOOKUP(Orders[[#This Row],[FK_CustomerID]],Customers[CustomerID],Customers[Email],,0)</f>
        <v/>
      </c>
      <c r="H233" t="str">
        <f>_xlfn.XLOOKUP(Orders[[#This Row],[FK_CustomerID]],Customers[CustomerID],Customers[Country],,0)</f>
        <v>United States</v>
      </c>
      <c r="I233" t="str" cm="1">
        <f t="array" ref="I233">INDEX(Products[],MATCH(Orders[[#This Row],[FK_ProductID]:[FK_ProductID]],Products[[ProductID]:[ProductID]],0),MATCH(Orders[[#Headers],[CoffeeType]],Products[#Headers],0))</f>
        <v>Lib</v>
      </c>
      <c r="J233" t="str" cm="1">
        <f t="array" ref="J233">_xlfn.SWITCH(Orders[[#This Row],[CoffeeType]], "Rob", "Robusta", "Exc", "Excelsa", "Ara", "Arabica", "Lib", "Liberica")</f>
        <v>Liberica</v>
      </c>
      <c r="K233" t="str" cm="1">
        <f t="array" ref="K233">INDEX(Products[],MATCH(Orders[[#This Row],[FK_ProductID]:[FK_ProductID]],Products[[ProductID]:[ProductID]],0),MATCH(Orders[[#Headers],[RoastType]],Products[#Headers],0))</f>
        <v>M</v>
      </c>
      <c r="L233" t="str" cm="1">
        <f t="array" ref="L233">_xlfn.SWITCH(Orders[[#This Row],[RoastType]], "L", "Light", "M", "Medium", "D", "Dark")</f>
        <v>Medium</v>
      </c>
      <c r="M233" s="2" cm="1">
        <f t="array" ref="M233">INDEX(Products[],MATCH(Orders[[#This Row],[FK_ProductID]:[FK_ProductID]],Products[[ProductID]:[ProductID]],0),MATCH(Orders[[#Headers],[SizeKg]],Products[#Headers],0))</f>
        <v>0.2</v>
      </c>
      <c r="N233" s="1" cm="1">
        <f t="array" ref="N233">INDEX(Products[],MATCH(Orders[[#This Row],[FK_ProductID]:[FK_ProductID]],Products[[ProductID]:[ProductID]],0),MATCH(Orders[[#Headers],[AmtUnitPrice]],Products[#Headers],0))</f>
        <v>4.3650000000000002</v>
      </c>
      <c r="O233" s="1">
        <f>Orders[[#This Row],[AmtUnitPrice]] *Orders[[#This Row],[Quantity]]</f>
        <v>8.73</v>
      </c>
    </row>
    <row r="234" spans="1:15" x14ac:dyDescent="0.25">
      <c r="A234" s="3" t="s">
        <v>493</v>
      </c>
      <c r="B234" s="5">
        <v>44010</v>
      </c>
      <c r="C234" s="3" t="s">
        <v>494</v>
      </c>
      <c r="D234" s="3" t="s">
        <v>33</v>
      </c>
      <c r="E234" s="4">
        <v>5</v>
      </c>
      <c r="F234" t="str">
        <f>_xlfn.XLOOKUP(Orders[[#This Row],[FK_CustomerID]],Customers[CustomerID],Customers[CustomerName],,0)</f>
        <v>Conny Gheraldi</v>
      </c>
      <c r="G234" t="str">
        <f>_xlfn.XLOOKUP(Orders[[#This Row],[FK_CustomerID]],Customers[CustomerID],Customers[Email],,0)</f>
        <v>cgheraldi6g@opera.com</v>
      </c>
      <c r="H234" t="str">
        <f>_xlfn.XLOOKUP(Orders[[#This Row],[FK_CustomerID]],Customers[CustomerID],Customers[Country],,0)</f>
        <v>United Kingdom</v>
      </c>
      <c r="I234" t="str" cm="1">
        <f t="array" ref="I234">INDEX(Products[],MATCH(Orders[[#This Row],[FK_ProductID]:[FK_ProductID]],Products[[ProductID]:[ProductID]],0),MATCH(Orders[[#Headers],[CoffeeType]],Products[#Headers],0))</f>
        <v>Lib</v>
      </c>
      <c r="J234" t="str" cm="1">
        <f t="array" ref="J234">_xlfn.SWITCH(Orders[[#This Row],[CoffeeType]], "Rob", "Robusta", "Exc", "Excelsa", "Ara", "Arabica", "Lib", "Liberica")</f>
        <v>Liberica</v>
      </c>
      <c r="K234" t="str" cm="1">
        <f t="array" ref="K234">INDEX(Products[],MATCH(Orders[[#This Row],[FK_ProductID]:[FK_ProductID]],Products[[ProductID]:[ProductID]],0),MATCH(Orders[[#Headers],[RoastType]],Products[#Headers],0))</f>
        <v>L</v>
      </c>
      <c r="L234" t="str" cm="1">
        <f t="array" ref="L234">_xlfn.SWITCH(Orders[[#This Row],[RoastType]], "L", "Light", "M", "Medium", "D", "Dark")</f>
        <v>Light</v>
      </c>
      <c r="M234" s="2" cm="1">
        <f t="array" ref="M234">INDEX(Products[],MATCH(Orders[[#This Row],[FK_ProductID]:[FK_ProductID]],Products[[ProductID]:[ProductID]],0),MATCH(Orders[[#Headers],[SizeKg]],Products[#Headers],0))</f>
        <v>0.2</v>
      </c>
      <c r="N234" s="1" cm="1">
        <f t="array" ref="N234">INDEX(Products[],MATCH(Orders[[#This Row],[FK_ProductID]:[FK_ProductID]],Products[[ProductID]:[ProductID]],0),MATCH(Orders[[#Headers],[AmtUnitPrice]],Products[#Headers],0))</f>
        <v>4.7549999999999999</v>
      </c>
      <c r="O234" s="1">
        <f>Orders[[#This Row],[AmtUnitPrice]] *Orders[[#This Row],[Quantity]]</f>
        <v>23.774999999999999</v>
      </c>
    </row>
    <row r="235" spans="1:15" x14ac:dyDescent="0.25">
      <c r="A235" s="3" t="s">
        <v>495</v>
      </c>
      <c r="B235" s="5">
        <v>44278</v>
      </c>
      <c r="C235" s="3" t="s">
        <v>496</v>
      </c>
      <c r="D235" s="3" t="s">
        <v>78</v>
      </c>
      <c r="E235" s="4">
        <v>5</v>
      </c>
      <c r="F235" t="str">
        <f>_xlfn.XLOOKUP(Orders[[#This Row],[FK_CustomerID]],Customers[CustomerID],Customers[CustomerName],,0)</f>
        <v>Beryle Kenwell</v>
      </c>
      <c r="G235" t="str">
        <f>_xlfn.XLOOKUP(Orders[[#This Row],[FK_CustomerID]],Customers[CustomerID],Customers[Email],,0)</f>
        <v>bkenwell6h@over-blog.com</v>
      </c>
      <c r="H235" t="str">
        <f>_xlfn.XLOOKUP(Orders[[#This Row],[FK_CustomerID]],Customers[CustomerID],Customers[Country],,0)</f>
        <v>United States</v>
      </c>
      <c r="I235" t="str" cm="1">
        <f t="array" ref="I235">INDEX(Products[],MATCH(Orders[[#This Row],[FK_ProductID]:[FK_ProductID]],Products[[ProductID]:[ProductID]],0),MATCH(Orders[[#Headers],[CoffeeType]],Products[#Headers],0))</f>
        <v>Exc</v>
      </c>
      <c r="J235" t="str" cm="1">
        <f t="array" ref="J235">_xlfn.SWITCH(Orders[[#This Row],[CoffeeType]], "Rob", "Robusta", "Exc", "Excelsa", "Ara", "Arabica", "Lib", "Liberica")</f>
        <v>Excelsa</v>
      </c>
      <c r="K235" t="str" cm="1">
        <f t="array" ref="K235">INDEX(Products[],MATCH(Orders[[#This Row],[FK_ProductID]:[FK_ProductID]],Products[[ProductID]:[ProductID]],0),MATCH(Orders[[#Headers],[RoastType]],Products[#Headers],0))</f>
        <v>M</v>
      </c>
      <c r="L235" t="str" cm="1">
        <f t="array" ref="L235">_xlfn.SWITCH(Orders[[#This Row],[RoastType]], "L", "Light", "M", "Medium", "D", "Dark")</f>
        <v>Medium</v>
      </c>
      <c r="M235" s="2" cm="1">
        <f t="array" ref="M235">INDEX(Products[],MATCH(Orders[[#This Row],[FK_ProductID]:[FK_ProductID]],Products[[ProductID]:[ProductID]],0),MATCH(Orders[[#Headers],[SizeKg]],Products[#Headers],0))</f>
        <v>0.2</v>
      </c>
      <c r="N235" s="1" cm="1">
        <f t="array" ref="N235">INDEX(Products[],MATCH(Orders[[#This Row],[FK_ProductID]:[FK_ProductID]],Products[[ProductID]:[ProductID]],0),MATCH(Orders[[#Headers],[AmtUnitPrice]],Products[#Headers],0))</f>
        <v>4.125</v>
      </c>
      <c r="O235" s="1">
        <f>Orders[[#This Row],[AmtUnitPrice]] *Orders[[#This Row],[Quantity]]</f>
        <v>20.625</v>
      </c>
    </row>
    <row r="236" spans="1:15" x14ac:dyDescent="0.25">
      <c r="A236" s="3" t="s">
        <v>497</v>
      </c>
      <c r="B236" s="5">
        <v>44602</v>
      </c>
      <c r="C236" s="3" t="s">
        <v>498</v>
      </c>
      <c r="D236" s="3" t="s">
        <v>118</v>
      </c>
      <c r="E236" s="4">
        <v>1</v>
      </c>
      <c r="F236" t="str">
        <f>_xlfn.XLOOKUP(Orders[[#This Row],[FK_CustomerID]],Customers[CustomerID],Customers[CustomerName],,0)</f>
        <v>Tomas Sutty</v>
      </c>
      <c r="G236" t="str">
        <f>_xlfn.XLOOKUP(Orders[[#This Row],[FK_CustomerID]],Customers[CustomerID],Customers[Email],,0)</f>
        <v>tsutty6i@google.es</v>
      </c>
      <c r="H236" t="str">
        <f>_xlfn.XLOOKUP(Orders[[#This Row],[FK_CustomerID]],Customers[CustomerID],Customers[Country],,0)</f>
        <v>United States</v>
      </c>
      <c r="I236" t="str" cm="1">
        <f t="array" ref="I236">INDEX(Products[],MATCH(Orders[[#This Row],[FK_ProductID]:[FK_ProductID]],Products[[ProductID]:[ProductID]],0),MATCH(Orders[[#Headers],[CoffeeType]],Products[#Headers],0))</f>
        <v>Lib</v>
      </c>
      <c r="J236" t="str" cm="1">
        <f t="array" ref="J236">_xlfn.SWITCH(Orders[[#This Row],[CoffeeType]], "Rob", "Robusta", "Exc", "Excelsa", "Ara", "Arabica", "Lib", "Liberica")</f>
        <v>Liberica</v>
      </c>
      <c r="K236" t="str" cm="1">
        <f t="array" ref="K236">INDEX(Products[],MATCH(Orders[[#This Row],[FK_ProductID]:[FK_ProductID]],Products[[ProductID]:[ProductID]],0),MATCH(Orders[[#Headers],[RoastType]],Products[#Headers],0))</f>
        <v>L</v>
      </c>
      <c r="L236" t="str" cm="1">
        <f t="array" ref="L236">_xlfn.SWITCH(Orders[[#This Row],[RoastType]], "L", "Light", "M", "Medium", "D", "Dark")</f>
        <v>Light</v>
      </c>
      <c r="M236" s="2" cm="1">
        <f t="array" ref="M236">INDEX(Products[],MATCH(Orders[[#This Row],[FK_ProductID]:[FK_ProductID]],Products[[ProductID]:[ProductID]],0),MATCH(Orders[[#Headers],[SizeKg]],Products[#Headers],0))</f>
        <v>2.5</v>
      </c>
      <c r="N236" s="1" cm="1">
        <f t="array" ref="N236">INDEX(Products[],MATCH(Orders[[#This Row],[FK_ProductID]:[FK_ProductID]],Products[[ProductID]:[ProductID]],0),MATCH(Orders[[#Headers],[AmtUnitPrice]],Products[#Headers],0))</f>
        <v>36.454999999999998</v>
      </c>
      <c r="O236" s="1">
        <f>Orders[[#This Row],[AmtUnitPrice]] *Orders[[#This Row],[Quantity]]</f>
        <v>36.454999999999998</v>
      </c>
    </row>
    <row r="237" spans="1:15" x14ac:dyDescent="0.25">
      <c r="A237" s="3" t="s">
        <v>499</v>
      </c>
      <c r="B237" s="5">
        <v>43571</v>
      </c>
      <c r="C237" s="3" t="s">
        <v>500</v>
      </c>
      <c r="D237" s="3" t="s">
        <v>118</v>
      </c>
      <c r="E237" s="4">
        <v>5</v>
      </c>
      <c r="F237" t="str">
        <f>_xlfn.XLOOKUP(Orders[[#This Row],[FK_CustomerID]],Customers[CustomerID],Customers[CustomerName],,0)</f>
        <v>Samuele Ales0</v>
      </c>
      <c r="G237" t="str">
        <f>_xlfn.XLOOKUP(Orders[[#This Row],[FK_CustomerID]],Customers[CustomerID],Customers[Email],,0)</f>
        <v/>
      </c>
      <c r="H237" t="str">
        <f>_xlfn.XLOOKUP(Orders[[#This Row],[FK_CustomerID]],Customers[CustomerID],Customers[Country],,0)</f>
        <v>Ireland</v>
      </c>
      <c r="I237" t="str" cm="1">
        <f t="array" ref="I237">INDEX(Products[],MATCH(Orders[[#This Row],[FK_ProductID]:[FK_ProductID]],Products[[ProductID]:[ProductID]],0),MATCH(Orders[[#Headers],[CoffeeType]],Products[#Headers],0))</f>
        <v>Lib</v>
      </c>
      <c r="J237" t="str" cm="1">
        <f t="array" ref="J237">_xlfn.SWITCH(Orders[[#This Row],[CoffeeType]], "Rob", "Robusta", "Exc", "Excelsa", "Ara", "Arabica", "Lib", "Liberica")</f>
        <v>Liberica</v>
      </c>
      <c r="K237" t="str" cm="1">
        <f t="array" ref="K237">INDEX(Products[],MATCH(Orders[[#This Row],[FK_ProductID]:[FK_ProductID]],Products[[ProductID]:[ProductID]],0),MATCH(Orders[[#Headers],[RoastType]],Products[#Headers],0))</f>
        <v>L</v>
      </c>
      <c r="L237" t="str" cm="1">
        <f t="array" ref="L237">_xlfn.SWITCH(Orders[[#This Row],[RoastType]], "L", "Light", "M", "Medium", "D", "Dark")</f>
        <v>Light</v>
      </c>
      <c r="M237" s="2" cm="1">
        <f t="array" ref="M237">INDEX(Products[],MATCH(Orders[[#This Row],[FK_ProductID]:[FK_ProductID]],Products[[ProductID]:[ProductID]],0),MATCH(Orders[[#Headers],[SizeKg]],Products[#Headers],0))</f>
        <v>2.5</v>
      </c>
      <c r="N237" s="1" cm="1">
        <f t="array" ref="N237">INDEX(Products[],MATCH(Orders[[#This Row],[FK_ProductID]:[FK_ProductID]],Products[[ProductID]:[ProductID]],0),MATCH(Orders[[#Headers],[AmtUnitPrice]],Products[#Headers],0))</f>
        <v>36.454999999999998</v>
      </c>
      <c r="O237" s="1">
        <f>Orders[[#This Row],[AmtUnitPrice]] *Orders[[#This Row],[Quantity]]</f>
        <v>182.27499999999998</v>
      </c>
    </row>
    <row r="238" spans="1:15" x14ac:dyDescent="0.25">
      <c r="A238" s="3" t="s">
        <v>501</v>
      </c>
      <c r="B238" s="5">
        <v>43873</v>
      </c>
      <c r="C238" s="3" t="s">
        <v>502</v>
      </c>
      <c r="D238" s="3" t="s">
        <v>123</v>
      </c>
      <c r="E238" s="4">
        <v>3</v>
      </c>
      <c r="F238" t="str">
        <f>_xlfn.XLOOKUP(Orders[[#This Row],[FK_CustomerID]],Customers[CustomerID],Customers[CustomerName],,0)</f>
        <v>Carlie Harce</v>
      </c>
      <c r="G238" t="str">
        <f>_xlfn.XLOOKUP(Orders[[#This Row],[FK_CustomerID]],Customers[CustomerID],Customers[Email],,0)</f>
        <v>charce6k@cafepress.com</v>
      </c>
      <c r="H238" t="str">
        <f>_xlfn.XLOOKUP(Orders[[#This Row],[FK_CustomerID]],Customers[CustomerID],Customers[Country],,0)</f>
        <v>Ireland</v>
      </c>
      <c r="I238" t="str" cm="1">
        <f t="array" ref="I238">INDEX(Products[],MATCH(Orders[[#This Row],[FK_ProductID]:[FK_ProductID]],Products[[ProductID]:[ProductID]],0),MATCH(Orders[[#Headers],[CoffeeType]],Products[#Headers],0))</f>
        <v>Lib</v>
      </c>
      <c r="J238" t="str" cm="1">
        <f t="array" ref="J238">_xlfn.SWITCH(Orders[[#This Row],[CoffeeType]], "Rob", "Robusta", "Exc", "Excelsa", "Ara", "Arabica", "Lib", "Liberica")</f>
        <v>Liberica</v>
      </c>
      <c r="K238" t="str" cm="1">
        <f t="array" ref="K238">INDEX(Products[],MATCH(Orders[[#This Row],[FK_ProductID]:[FK_ProductID]],Products[[ProductID]:[ProductID]],0),MATCH(Orders[[#Headers],[RoastType]],Products[#Headers],0))</f>
        <v>D</v>
      </c>
      <c r="L238" t="str" cm="1">
        <f t="array" ref="L238">_xlfn.SWITCH(Orders[[#This Row],[RoastType]], "L", "Light", "M", "Medium", "D", "Dark")</f>
        <v>Dark</v>
      </c>
      <c r="M238" s="2" cm="1">
        <f t="array" ref="M238">INDEX(Products[],MATCH(Orders[[#This Row],[FK_ProductID]:[FK_ProductID]],Products[[ProductID]:[ProductID]],0),MATCH(Orders[[#Headers],[SizeKg]],Products[#Headers],0))</f>
        <v>2.5</v>
      </c>
      <c r="N238" s="1" cm="1">
        <f t="array" ref="N238">INDEX(Products[],MATCH(Orders[[#This Row],[FK_ProductID]:[FK_ProductID]],Products[[ProductID]:[ProductID]],0),MATCH(Orders[[#Headers],[AmtUnitPrice]],Products[#Headers],0))</f>
        <v>29.785</v>
      </c>
      <c r="O238" s="1">
        <f>Orders[[#This Row],[AmtUnitPrice]] *Orders[[#This Row],[Quantity]]</f>
        <v>89.355000000000004</v>
      </c>
    </row>
    <row r="239" spans="1:15" x14ac:dyDescent="0.25">
      <c r="A239" s="3" t="s">
        <v>503</v>
      </c>
      <c r="B239" s="5">
        <v>44563</v>
      </c>
      <c r="C239" s="3" t="s">
        <v>504</v>
      </c>
      <c r="D239" s="3" t="s">
        <v>196</v>
      </c>
      <c r="E239" s="4">
        <v>1</v>
      </c>
      <c r="F239" t="str">
        <f>_xlfn.XLOOKUP(Orders[[#This Row],[FK_CustomerID]],Customers[CustomerID],Customers[CustomerName],,0)</f>
        <v>Craggy Bril</v>
      </c>
      <c r="G239" t="str">
        <f>_xlfn.XLOOKUP(Orders[[#This Row],[FK_CustomerID]],Customers[CustomerID],Customers[Email],,0)</f>
        <v/>
      </c>
      <c r="H239" t="str">
        <f>_xlfn.XLOOKUP(Orders[[#This Row],[FK_CustomerID]],Customers[CustomerID],Customers[Country],,0)</f>
        <v>United States</v>
      </c>
      <c r="I239" t="str" cm="1">
        <f t="array" ref="I239">INDEX(Products[],MATCH(Orders[[#This Row],[FK_ProductID]:[FK_ProductID]],Products[[ProductID]:[ProductID]],0),MATCH(Orders[[#Headers],[CoffeeType]],Products[#Headers],0))</f>
        <v>Rob</v>
      </c>
      <c r="J239" t="str" cm="1">
        <f t="array" ref="J239">_xlfn.SWITCH(Orders[[#This Row],[CoffeeType]], "Rob", "Robusta", "Exc", "Excelsa", "Ara", "Arabica", "Lib", "Liberica")</f>
        <v>Robusta</v>
      </c>
      <c r="K239" t="str" cm="1">
        <f t="array" ref="K239">INDEX(Products[],MATCH(Orders[[#This Row],[FK_ProductID]:[FK_ProductID]],Products[[ProductID]:[ProductID]],0),MATCH(Orders[[#Headers],[RoastType]],Products[#Headers],0))</f>
        <v>L</v>
      </c>
      <c r="L239" t="str" cm="1">
        <f t="array" ref="L239">_xlfn.SWITCH(Orders[[#This Row],[RoastType]], "L", "Light", "M", "Medium", "D", "Dark")</f>
        <v>Light</v>
      </c>
      <c r="M239" s="2" cm="1">
        <f t="array" ref="M239">INDEX(Products[],MATCH(Orders[[#This Row],[FK_ProductID]:[FK_ProductID]],Products[[ProductID]:[ProductID]],0),MATCH(Orders[[#Headers],[SizeKg]],Products[#Headers],0))</f>
        <v>0.2</v>
      </c>
      <c r="N239" s="1" cm="1">
        <f t="array" ref="N239">INDEX(Products[],MATCH(Orders[[#This Row],[FK_ProductID]:[FK_ProductID]],Products[[ProductID]:[ProductID]],0),MATCH(Orders[[#Headers],[AmtUnitPrice]],Products[#Headers],0))</f>
        <v>3.585</v>
      </c>
      <c r="O239" s="1">
        <f>Orders[[#This Row],[AmtUnitPrice]] *Orders[[#This Row],[Quantity]]</f>
        <v>3.585</v>
      </c>
    </row>
    <row r="240" spans="1:15" x14ac:dyDescent="0.25">
      <c r="A240" s="3" t="s">
        <v>505</v>
      </c>
      <c r="B240" s="5">
        <v>44172</v>
      </c>
      <c r="C240" s="3" t="s">
        <v>506</v>
      </c>
      <c r="D240" s="3" t="s">
        <v>55</v>
      </c>
      <c r="E240" s="4">
        <v>2</v>
      </c>
      <c r="F240" t="str">
        <f>_xlfn.XLOOKUP(Orders[[#This Row],[FK_CustomerID]],Customers[CustomerID],Customers[CustomerName],,0)</f>
        <v>Friederike Drysdale</v>
      </c>
      <c r="G240" t="str">
        <f>_xlfn.XLOOKUP(Orders[[#This Row],[FK_CustomerID]],Customers[CustomerID],Customers[Email],,0)</f>
        <v>fdrysdale6m@symantec.com</v>
      </c>
      <c r="H240" t="str">
        <f>_xlfn.XLOOKUP(Orders[[#This Row],[FK_CustomerID]],Customers[CustomerID],Customers[Country],,0)</f>
        <v>United States</v>
      </c>
      <c r="I240" t="str" cm="1">
        <f t="array" ref="I240">INDEX(Products[],MATCH(Orders[[#This Row],[FK_ProductID]:[FK_ProductID]],Products[[ProductID]:[ProductID]],0),MATCH(Orders[[#Headers],[CoffeeType]],Products[#Headers],0))</f>
        <v>Rob</v>
      </c>
      <c r="J240" t="str" cm="1">
        <f t="array" ref="J240">_xlfn.SWITCH(Orders[[#This Row],[CoffeeType]], "Rob", "Robusta", "Exc", "Excelsa", "Ara", "Arabica", "Lib", "Liberica")</f>
        <v>Robusta</v>
      </c>
      <c r="K240" t="str" cm="1">
        <f t="array" ref="K240">INDEX(Products[],MATCH(Orders[[#This Row],[FK_ProductID]:[FK_ProductID]],Products[[ProductID]:[ProductID]],0),MATCH(Orders[[#Headers],[RoastType]],Products[#Headers],0))</f>
        <v>M</v>
      </c>
      <c r="L240" t="str" cm="1">
        <f t="array" ref="L240">_xlfn.SWITCH(Orders[[#This Row],[RoastType]], "L", "Light", "M", "Medium", "D", "Dark")</f>
        <v>Medium</v>
      </c>
      <c r="M240" s="2" cm="1">
        <f t="array" ref="M240">INDEX(Products[],MATCH(Orders[[#This Row],[FK_ProductID]:[FK_ProductID]],Products[[ProductID]:[ProductID]],0),MATCH(Orders[[#Headers],[SizeKg]],Products[#Headers],0))</f>
        <v>2.5</v>
      </c>
      <c r="N240" s="1" cm="1">
        <f t="array" ref="N240">INDEX(Products[],MATCH(Orders[[#This Row],[FK_ProductID]:[FK_ProductID]],Products[[ProductID]:[ProductID]],0),MATCH(Orders[[#Headers],[AmtUnitPrice]],Products[#Headers],0))</f>
        <v>22.885000000000002</v>
      </c>
      <c r="O240" s="1">
        <f>Orders[[#This Row],[AmtUnitPrice]] *Orders[[#This Row],[Quantity]]</f>
        <v>45.77</v>
      </c>
    </row>
    <row r="241" spans="1:15" x14ac:dyDescent="0.25">
      <c r="A241" s="3" t="s">
        <v>507</v>
      </c>
      <c r="B241" s="5">
        <v>43881</v>
      </c>
      <c r="C241" s="3" t="s">
        <v>508</v>
      </c>
      <c r="D241" s="3" t="s">
        <v>151</v>
      </c>
      <c r="E241" s="4">
        <v>4</v>
      </c>
      <c r="F241" t="str">
        <f>_xlfn.XLOOKUP(Orders[[#This Row],[FK_CustomerID]],Customers[CustomerID],Customers[CustomerName],,0)</f>
        <v>Devon Magowan</v>
      </c>
      <c r="G241" t="str">
        <f>_xlfn.XLOOKUP(Orders[[#This Row],[FK_CustomerID]],Customers[CustomerID],Customers[Email],,0)</f>
        <v>dmagowan6n@fc2.com</v>
      </c>
      <c r="H241" t="str">
        <f>_xlfn.XLOOKUP(Orders[[#This Row],[FK_CustomerID]],Customers[CustomerID],Customers[Country],,0)</f>
        <v>United States</v>
      </c>
      <c r="I241" t="str" cm="1">
        <f t="array" ref="I241">INDEX(Products[],MATCH(Orders[[#This Row],[FK_ProductID]:[FK_ProductID]],Products[[ProductID]:[ProductID]],0),MATCH(Orders[[#Headers],[CoffeeType]],Products[#Headers],0))</f>
        <v>Exc</v>
      </c>
      <c r="J241" t="str" cm="1">
        <f t="array" ref="J241">_xlfn.SWITCH(Orders[[#This Row],[CoffeeType]], "Rob", "Robusta", "Exc", "Excelsa", "Ara", "Arabica", "Lib", "Liberica")</f>
        <v>Excelsa</v>
      </c>
      <c r="K241" t="str" cm="1">
        <f t="array" ref="K241">INDEX(Products[],MATCH(Orders[[#This Row],[FK_ProductID]:[FK_ProductID]],Products[[ProductID]:[ProductID]],0),MATCH(Orders[[#Headers],[RoastType]],Products[#Headers],0))</f>
        <v>L</v>
      </c>
      <c r="L241" t="str" cm="1">
        <f t="array" ref="L241">_xlfn.SWITCH(Orders[[#This Row],[RoastType]], "L", "Light", "M", "Medium", "D", "Dark")</f>
        <v>Light</v>
      </c>
      <c r="M241" s="2" cm="1">
        <f t="array" ref="M241">INDEX(Products[],MATCH(Orders[[#This Row],[FK_ProductID]:[FK_ProductID]],Products[[ProductID]:[ProductID]],0),MATCH(Orders[[#Headers],[SizeKg]],Products[#Headers],0))</f>
        <v>1</v>
      </c>
      <c r="N241" s="1" cm="1">
        <f t="array" ref="N241">INDEX(Products[],MATCH(Orders[[#This Row],[FK_ProductID]:[FK_ProductID]],Products[[ProductID]:[ProductID]],0),MATCH(Orders[[#Headers],[AmtUnitPrice]],Products[#Headers],0))</f>
        <v>14.85</v>
      </c>
      <c r="O241" s="1">
        <f>Orders[[#This Row],[AmtUnitPrice]] *Orders[[#This Row],[Quantity]]</f>
        <v>59.4</v>
      </c>
    </row>
    <row r="242" spans="1:15" x14ac:dyDescent="0.25">
      <c r="A242" s="3" t="s">
        <v>509</v>
      </c>
      <c r="B242" s="5">
        <v>43993</v>
      </c>
      <c r="C242" s="3" t="s">
        <v>510</v>
      </c>
      <c r="D242" s="3" t="s">
        <v>185</v>
      </c>
      <c r="E242" s="4">
        <v>6</v>
      </c>
      <c r="F242" t="str">
        <f>_xlfn.XLOOKUP(Orders[[#This Row],[FK_CustomerID]],Customers[CustomerID],Customers[CustomerName],,0)</f>
        <v>Codi Littrell</v>
      </c>
      <c r="G242" t="str">
        <f>_xlfn.XLOOKUP(Orders[[#This Row],[FK_CustomerID]],Customers[CustomerID],Customers[Email],,0)</f>
        <v/>
      </c>
      <c r="H242" t="str">
        <f>_xlfn.XLOOKUP(Orders[[#This Row],[FK_CustomerID]],Customers[CustomerID],Customers[Country],,0)</f>
        <v>United States</v>
      </c>
      <c r="I242" t="str" cm="1">
        <f t="array" ref="I242">INDEX(Products[],MATCH(Orders[[#This Row],[FK_ProductID]:[FK_ProductID]],Products[[ProductID]:[ProductID]],0),MATCH(Orders[[#Headers],[CoffeeType]],Products[#Headers],0))</f>
        <v>Ara</v>
      </c>
      <c r="J242" t="str" cm="1">
        <f t="array" ref="J242">_xlfn.SWITCH(Orders[[#This Row],[CoffeeType]], "Rob", "Robusta", "Exc", "Excelsa", "Ara", "Arabica", "Lib", "Liberica")</f>
        <v>Arabica</v>
      </c>
      <c r="K242" t="str" cm="1">
        <f t="array" ref="K242">INDEX(Products[],MATCH(Orders[[#This Row],[FK_ProductID]:[FK_ProductID]],Products[[ProductID]:[ProductID]],0),MATCH(Orders[[#Headers],[RoastType]],Products[#Headers],0))</f>
        <v>M</v>
      </c>
      <c r="L242" t="str" cm="1">
        <f t="array" ref="L242">_xlfn.SWITCH(Orders[[#This Row],[RoastType]], "L", "Light", "M", "Medium", "D", "Dark")</f>
        <v>Medium</v>
      </c>
      <c r="M242" s="2" cm="1">
        <f t="array" ref="M242">INDEX(Products[],MATCH(Orders[[#This Row],[FK_ProductID]:[FK_ProductID]],Products[[ProductID]:[ProductID]],0),MATCH(Orders[[#Headers],[SizeKg]],Products[#Headers],0))</f>
        <v>2.5</v>
      </c>
      <c r="N242" s="1" cm="1">
        <f t="array" ref="N242">INDEX(Products[],MATCH(Orders[[#This Row],[FK_ProductID]:[FK_ProductID]],Products[[ProductID]:[ProductID]],0),MATCH(Orders[[#Headers],[AmtUnitPrice]],Products[#Headers],0))</f>
        <v>25.875</v>
      </c>
      <c r="O242" s="1">
        <f>Orders[[#This Row],[AmtUnitPrice]] *Orders[[#This Row],[Quantity]]</f>
        <v>155.25</v>
      </c>
    </row>
    <row r="243" spans="1:15" x14ac:dyDescent="0.25">
      <c r="A243" s="3" t="s">
        <v>511</v>
      </c>
      <c r="B243" s="5">
        <v>44082</v>
      </c>
      <c r="C243" s="3" t="s">
        <v>512</v>
      </c>
      <c r="D243" s="3" t="s">
        <v>55</v>
      </c>
      <c r="E243" s="4">
        <v>2</v>
      </c>
      <c r="F243" t="str">
        <f>_xlfn.XLOOKUP(Orders[[#This Row],[FK_CustomerID]],Customers[CustomerID],Customers[CustomerName],,0)</f>
        <v>Christel Speak</v>
      </c>
      <c r="G243" t="str">
        <f>_xlfn.XLOOKUP(Orders[[#This Row],[FK_CustomerID]],Customers[CustomerID],Customers[Email],,0)</f>
        <v/>
      </c>
      <c r="H243" t="str">
        <f>_xlfn.XLOOKUP(Orders[[#This Row],[FK_CustomerID]],Customers[CustomerID],Customers[Country],,0)</f>
        <v>United States</v>
      </c>
      <c r="I243" t="str" cm="1">
        <f t="array" ref="I243">INDEX(Products[],MATCH(Orders[[#This Row],[FK_ProductID]:[FK_ProductID]],Products[[ProductID]:[ProductID]],0),MATCH(Orders[[#Headers],[CoffeeType]],Products[#Headers],0))</f>
        <v>Rob</v>
      </c>
      <c r="J243" t="str" cm="1">
        <f t="array" ref="J243">_xlfn.SWITCH(Orders[[#This Row],[CoffeeType]], "Rob", "Robusta", "Exc", "Excelsa", "Ara", "Arabica", "Lib", "Liberica")</f>
        <v>Robusta</v>
      </c>
      <c r="K243" t="str" cm="1">
        <f t="array" ref="K243">INDEX(Products[],MATCH(Orders[[#This Row],[FK_ProductID]:[FK_ProductID]],Products[[ProductID]:[ProductID]],0),MATCH(Orders[[#Headers],[RoastType]],Products[#Headers],0))</f>
        <v>M</v>
      </c>
      <c r="L243" t="str" cm="1">
        <f t="array" ref="L243">_xlfn.SWITCH(Orders[[#This Row],[RoastType]], "L", "Light", "M", "Medium", "D", "Dark")</f>
        <v>Medium</v>
      </c>
      <c r="M243" s="2" cm="1">
        <f t="array" ref="M243">INDEX(Products[],MATCH(Orders[[#This Row],[FK_ProductID]:[FK_ProductID]],Products[[ProductID]:[ProductID]],0),MATCH(Orders[[#Headers],[SizeKg]],Products[#Headers],0))</f>
        <v>2.5</v>
      </c>
      <c r="N243" s="1" cm="1">
        <f t="array" ref="N243">INDEX(Products[],MATCH(Orders[[#This Row],[FK_ProductID]:[FK_ProductID]],Products[[ProductID]:[ProductID]],0),MATCH(Orders[[#Headers],[AmtUnitPrice]],Products[#Headers],0))</f>
        <v>22.885000000000002</v>
      </c>
      <c r="O243" s="1">
        <f>Orders[[#This Row],[AmtUnitPrice]] *Orders[[#This Row],[Quantity]]</f>
        <v>45.77</v>
      </c>
    </row>
    <row r="244" spans="1:15" x14ac:dyDescent="0.25">
      <c r="A244" s="3" t="s">
        <v>513</v>
      </c>
      <c r="B244" s="5">
        <v>43918</v>
      </c>
      <c r="C244" s="3" t="s">
        <v>514</v>
      </c>
      <c r="D244" s="3" t="s">
        <v>259</v>
      </c>
      <c r="E244" s="4">
        <v>3</v>
      </c>
      <c r="F244" t="str">
        <f>_xlfn.XLOOKUP(Orders[[#This Row],[FK_CustomerID]],Customers[CustomerID],Customers[CustomerName],,0)</f>
        <v>Sibella Rushbrooke</v>
      </c>
      <c r="G244" t="str">
        <f>_xlfn.XLOOKUP(Orders[[#This Row],[FK_CustomerID]],Customers[CustomerID],Customers[Email],,0)</f>
        <v>srushbrooke6q@youku.com</v>
      </c>
      <c r="H244" t="str">
        <f>_xlfn.XLOOKUP(Orders[[#This Row],[FK_CustomerID]],Customers[CustomerID],Customers[Country],,0)</f>
        <v>United States</v>
      </c>
      <c r="I244" t="str" cm="1">
        <f t="array" ref="I244">INDEX(Products[],MATCH(Orders[[#This Row],[FK_ProductID]:[FK_ProductID]],Products[[ProductID]:[ProductID]],0),MATCH(Orders[[#Headers],[CoffeeType]],Products[#Headers],0))</f>
        <v>Exc</v>
      </c>
      <c r="J244" t="str" cm="1">
        <f t="array" ref="J244">_xlfn.SWITCH(Orders[[#This Row],[CoffeeType]], "Rob", "Robusta", "Exc", "Excelsa", "Ara", "Arabica", "Lib", "Liberica")</f>
        <v>Excelsa</v>
      </c>
      <c r="K244" t="str" cm="1">
        <f t="array" ref="K244">INDEX(Products[],MATCH(Orders[[#This Row],[FK_ProductID]:[FK_ProductID]],Products[[ProductID]:[ProductID]],0),MATCH(Orders[[#Headers],[RoastType]],Products[#Headers],0))</f>
        <v>D</v>
      </c>
      <c r="L244" t="str" cm="1">
        <f t="array" ref="L244">_xlfn.SWITCH(Orders[[#This Row],[RoastType]], "L", "Light", "M", "Medium", "D", "Dark")</f>
        <v>Dark</v>
      </c>
      <c r="M244" s="2" cm="1">
        <f t="array" ref="M244">INDEX(Products[],MATCH(Orders[[#This Row],[FK_ProductID]:[FK_ProductID]],Products[[ProductID]:[ProductID]],0),MATCH(Orders[[#Headers],[SizeKg]],Products[#Headers],0))</f>
        <v>1</v>
      </c>
      <c r="N244" s="1" cm="1">
        <f t="array" ref="N244">INDEX(Products[],MATCH(Orders[[#This Row],[FK_ProductID]:[FK_ProductID]],Products[[ProductID]:[ProductID]],0),MATCH(Orders[[#Headers],[AmtUnitPrice]],Products[#Headers],0))</f>
        <v>12.15</v>
      </c>
      <c r="O244" s="1">
        <f>Orders[[#This Row],[AmtUnitPrice]] *Orders[[#This Row],[Quantity]]</f>
        <v>36.450000000000003</v>
      </c>
    </row>
    <row r="245" spans="1:15" x14ac:dyDescent="0.25">
      <c r="A245" s="3" t="s">
        <v>515</v>
      </c>
      <c r="B245" s="5">
        <v>44114</v>
      </c>
      <c r="C245" s="3" t="s">
        <v>516</v>
      </c>
      <c r="D245" s="3" t="s">
        <v>30</v>
      </c>
      <c r="E245" s="4">
        <v>4</v>
      </c>
      <c r="F245" t="str">
        <f>_xlfn.XLOOKUP(Orders[[#This Row],[FK_CustomerID]],Customers[CustomerID],Customers[CustomerName],,0)</f>
        <v>Tammie Drynan</v>
      </c>
      <c r="G245" t="str">
        <f>_xlfn.XLOOKUP(Orders[[#This Row],[FK_CustomerID]],Customers[CustomerID],Customers[Email],,0)</f>
        <v>tdrynan6r@deviantart.com</v>
      </c>
      <c r="H245" t="str">
        <f>_xlfn.XLOOKUP(Orders[[#This Row],[FK_CustomerID]],Customers[CustomerID],Customers[Country],,0)</f>
        <v>United States</v>
      </c>
      <c r="I245" t="str" cm="1">
        <f t="array" ref="I245">INDEX(Products[],MATCH(Orders[[#This Row],[FK_ProductID]:[FK_ProductID]],Products[[ProductID]:[ProductID]],0),MATCH(Orders[[#Headers],[CoffeeType]],Products[#Headers],0))</f>
        <v>Exc</v>
      </c>
      <c r="J245" t="str" cm="1">
        <f t="array" ref="J245">_xlfn.SWITCH(Orders[[#This Row],[CoffeeType]], "Rob", "Robusta", "Exc", "Excelsa", "Ara", "Arabica", "Lib", "Liberica")</f>
        <v>Excelsa</v>
      </c>
      <c r="K245" t="str" cm="1">
        <f t="array" ref="K245">INDEX(Products[],MATCH(Orders[[#This Row],[FK_ProductID]:[FK_ProductID]],Products[[ProductID]:[ProductID]],0),MATCH(Orders[[#Headers],[RoastType]],Products[#Headers],0))</f>
        <v>D</v>
      </c>
      <c r="L245" t="str" cm="1">
        <f t="array" ref="L245">_xlfn.SWITCH(Orders[[#This Row],[RoastType]], "L", "Light", "M", "Medium", "D", "Dark")</f>
        <v>Dark</v>
      </c>
      <c r="M245" s="2" cm="1">
        <f t="array" ref="M245">INDEX(Products[],MATCH(Orders[[#This Row],[FK_ProductID]:[FK_ProductID]],Products[[ProductID]:[ProductID]],0),MATCH(Orders[[#Headers],[SizeKg]],Products[#Headers],0))</f>
        <v>0.5</v>
      </c>
      <c r="N245" s="1" cm="1">
        <f t="array" ref="N245">INDEX(Products[],MATCH(Orders[[#This Row],[FK_ProductID]:[FK_ProductID]],Products[[ProductID]:[ProductID]],0),MATCH(Orders[[#Headers],[AmtUnitPrice]],Products[#Headers],0))</f>
        <v>7.29</v>
      </c>
      <c r="O245" s="1">
        <f>Orders[[#This Row],[AmtUnitPrice]] *Orders[[#This Row],[Quantity]]</f>
        <v>29.16</v>
      </c>
    </row>
    <row r="246" spans="1:15" x14ac:dyDescent="0.25">
      <c r="A246" s="3" t="s">
        <v>517</v>
      </c>
      <c r="B246" s="5">
        <v>44702</v>
      </c>
      <c r="C246" s="3" t="s">
        <v>518</v>
      </c>
      <c r="D246" s="3" t="s">
        <v>211</v>
      </c>
      <c r="E246" s="4">
        <v>4</v>
      </c>
      <c r="F246" t="str">
        <f>_xlfn.XLOOKUP(Orders[[#This Row],[FK_CustomerID]],Customers[CustomerID],Customers[CustomerName],,0)</f>
        <v>Effie Yurkov</v>
      </c>
      <c r="G246" t="str">
        <f>_xlfn.XLOOKUP(Orders[[#This Row],[FK_CustomerID]],Customers[CustomerID],Customers[Email],,0)</f>
        <v>eyurkov6s@hud.gov</v>
      </c>
      <c r="H246" t="str">
        <f>_xlfn.XLOOKUP(Orders[[#This Row],[FK_CustomerID]],Customers[CustomerID],Customers[Country],,0)</f>
        <v>United States</v>
      </c>
      <c r="I246" t="str" cm="1">
        <f t="array" ref="I246">INDEX(Products[],MATCH(Orders[[#This Row],[FK_ProductID]:[FK_ProductID]],Products[[ProductID]:[ProductID]],0),MATCH(Orders[[#Headers],[CoffeeType]],Products[#Headers],0))</f>
        <v>Lib</v>
      </c>
      <c r="J246" t="str" cm="1">
        <f t="array" ref="J246">_xlfn.SWITCH(Orders[[#This Row],[CoffeeType]], "Rob", "Robusta", "Exc", "Excelsa", "Ara", "Arabica", "Lib", "Liberica")</f>
        <v>Liberica</v>
      </c>
      <c r="K246" t="str" cm="1">
        <f t="array" ref="K246">INDEX(Products[],MATCH(Orders[[#This Row],[FK_ProductID]:[FK_ProductID]],Products[[ProductID]:[ProductID]],0),MATCH(Orders[[#Headers],[RoastType]],Products[#Headers],0))</f>
        <v>M</v>
      </c>
      <c r="L246" t="str" cm="1">
        <f t="array" ref="L246">_xlfn.SWITCH(Orders[[#This Row],[RoastType]], "L", "Light", "M", "Medium", "D", "Dark")</f>
        <v>Medium</v>
      </c>
      <c r="M246" s="2" cm="1">
        <f t="array" ref="M246">INDEX(Products[],MATCH(Orders[[#This Row],[FK_ProductID]:[FK_ProductID]],Products[[ProductID]:[ProductID]],0),MATCH(Orders[[#Headers],[SizeKg]],Products[#Headers],0))</f>
        <v>2.5</v>
      </c>
      <c r="N246" s="1" cm="1">
        <f t="array" ref="N246">INDEX(Products[],MATCH(Orders[[#This Row],[FK_ProductID]:[FK_ProductID]],Products[[ProductID]:[ProductID]],0),MATCH(Orders[[#Headers],[AmtUnitPrice]],Products[#Headers],0))</f>
        <v>33.465000000000003</v>
      </c>
      <c r="O246" s="1">
        <f>Orders[[#This Row],[AmtUnitPrice]] *Orders[[#This Row],[Quantity]]</f>
        <v>133.86000000000001</v>
      </c>
    </row>
    <row r="247" spans="1:15" x14ac:dyDescent="0.25">
      <c r="A247" s="3" t="s">
        <v>519</v>
      </c>
      <c r="B247" s="5">
        <v>43951</v>
      </c>
      <c r="C247" s="3" t="s">
        <v>520</v>
      </c>
      <c r="D247" s="3" t="s">
        <v>33</v>
      </c>
      <c r="E247" s="4">
        <v>5</v>
      </c>
      <c r="F247" t="str">
        <f>_xlfn.XLOOKUP(Orders[[#This Row],[FK_CustomerID]],Customers[CustomerID],Customers[CustomerName],,0)</f>
        <v>Lexie Mallan</v>
      </c>
      <c r="G247" t="str">
        <f>_xlfn.XLOOKUP(Orders[[#This Row],[FK_CustomerID]],Customers[CustomerID],Customers[Email],,0)</f>
        <v>lmallan6t@state.gov</v>
      </c>
      <c r="H247" t="str">
        <f>_xlfn.XLOOKUP(Orders[[#This Row],[FK_CustomerID]],Customers[CustomerID],Customers[Country],,0)</f>
        <v>United States</v>
      </c>
      <c r="I247" t="str" cm="1">
        <f t="array" ref="I247">INDEX(Products[],MATCH(Orders[[#This Row],[FK_ProductID]:[FK_ProductID]],Products[[ProductID]:[ProductID]],0),MATCH(Orders[[#Headers],[CoffeeType]],Products[#Headers],0))</f>
        <v>Lib</v>
      </c>
      <c r="J247" t="str" cm="1">
        <f t="array" ref="J247">_xlfn.SWITCH(Orders[[#This Row],[CoffeeType]], "Rob", "Robusta", "Exc", "Excelsa", "Ara", "Arabica", "Lib", "Liberica")</f>
        <v>Liberica</v>
      </c>
      <c r="K247" t="str" cm="1">
        <f t="array" ref="K247">INDEX(Products[],MATCH(Orders[[#This Row],[FK_ProductID]:[FK_ProductID]],Products[[ProductID]:[ProductID]],0),MATCH(Orders[[#Headers],[RoastType]],Products[#Headers],0))</f>
        <v>L</v>
      </c>
      <c r="L247" t="str" cm="1">
        <f t="array" ref="L247">_xlfn.SWITCH(Orders[[#This Row],[RoastType]], "L", "Light", "M", "Medium", "D", "Dark")</f>
        <v>Light</v>
      </c>
      <c r="M247" s="2" cm="1">
        <f t="array" ref="M247">INDEX(Products[],MATCH(Orders[[#This Row],[FK_ProductID]:[FK_ProductID]],Products[[ProductID]:[ProductID]],0),MATCH(Orders[[#Headers],[SizeKg]],Products[#Headers],0))</f>
        <v>0.2</v>
      </c>
      <c r="N247" s="1" cm="1">
        <f t="array" ref="N247">INDEX(Products[],MATCH(Orders[[#This Row],[FK_ProductID]:[FK_ProductID]],Products[[ProductID]:[ProductID]],0),MATCH(Orders[[#Headers],[AmtUnitPrice]],Products[#Headers],0))</f>
        <v>4.7549999999999999</v>
      </c>
      <c r="O247" s="1">
        <f>Orders[[#This Row],[AmtUnitPrice]] *Orders[[#This Row],[Quantity]]</f>
        <v>23.774999999999999</v>
      </c>
    </row>
    <row r="248" spans="1:15" x14ac:dyDescent="0.25">
      <c r="A248" s="3" t="s">
        <v>521</v>
      </c>
      <c r="B248" s="5">
        <v>44542</v>
      </c>
      <c r="C248" s="3" t="s">
        <v>522</v>
      </c>
      <c r="D248" s="3" t="s">
        <v>27</v>
      </c>
      <c r="E248" s="4">
        <v>3</v>
      </c>
      <c r="F248" t="str">
        <f>_xlfn.XLOOKUP(Orders[[#This Row],[FK_CustomerID]],Customers[CustomerID],Customers[CustomerName],,0)</f>
        <v>Georgena Bentjens</v>
      </c>
      <c r="G248" t="str">
        <f>_xlfn.XLOOKUP(Orders[[#This Row],[FK_CustomerID]],Customers[CustomerID],Customers[Email],,0)</f>
        <v>gbentjens6u@netlog.com</v>
      </c>
      <c r="H248" t="str">
        <f>_xlfn.XLOOKUP(Orders[[#This Row],[FK_CustomerID]],Customers[CustomerID],Customers[Country],,0)</f>
        <v>United Kingdom</v>
      </c>
      <c r="I248" t="str" cm="1">
        <f t="array" ref="I248">INDEX(Products[],MATCH(Orders[[#This Row],[FK_ProductID]:[FK_ProductID]],Products[[ProductID]:[ProductID]],0),MATCH(Orders[[#Headers],[CoffeeType]],Products[#Headers],0))</f>
        <v>Lib</v>
      </c>
      <c r="J248" t="str" cm="1">
        <f t="array" ref="J248">_xlfn.SWITCH(Orders[[#This Row],[CoffeeType]], "Rob", "Robusta", "Exc", "Excelsa", "Ara", "Arabica", "Lib", "Liberica")</f>
        <v>Liberica</v>
      </c>
      <c r="K248" t="str" cm="1">
        <f t="array" ref="K248">INDEX(Products[],MATCH(Orders[[#This Row],[FK_ProductID]:[FK_ProductID]],Products[[ProductID]:[ProductID]],0),MATCH(Orders[[#Headers],[RoastType]],Products[#Headers],0))</f>
        <v>D</v>
      </c>
      <c r="L248" t="str" cm="1">
        <f t="array" ref="L248">_xlfn.SWITCH(Orders[[#This Row],[RoastType]], "L", "Light", "M", "Medium", "D", "Dark")</f>
        <v>Dark</v>
      </c>
      <c r="M248" s="2" cm="1">
        <f t="array" ref="M248">INDEX(Products[],MATCH(Orders[[#This Row],[FK_ProductID]:[FK_ProductID]],Products[[ProductID]:[ProductID]],0),MATCH(Orders[[#Headers],[SizeKg]],Products[#Headers],0))</f>
        <v>1</v>
      </c>
      <c r="N248" s="1" cm="1">
        <f t="array" ref="N248">INDEX(Products[],MATCH(Orders[[#This Row],[FK_ProductID]:[FK_ProductID]],Products[[ProductID]:[ProductID]],0),MATCH(Orders[[#Headers],[AmtUnitPrice]],Products[#Headers],0))</f>
        <v>12.95</v>
      </c>
      <c r="O248" s="1">
        <f>Orders[[#This Row],[AmtUnitPrice]] *Orders[[#This Row],[Quantity]]</f>
        <v>38.849999999999994</v>
      </c>
    </row>
    <row r="249" spans="1:15" x14ac:dyDescent="0.25">
      <c r="A249" s="3" t="s">
        <v>523</v>
      </c>
      <c r="B249" s="5">
        <v>44131</v>
      </c>
      <c r="C249" s="3" t="s">
        <v>524</v>
      </c>
      <c r="D249" s="3" t="s">
        <v>196</v>
      </c>
      <c r="E249" s="4">
        <v>6</v>
      </c>
      <c r="F249" t="str">
        <f>_xlfn.XLOOKUP(Orders[[#This Row],[FK_CustomerID]],Customers[CustomerID],Customers[CustomerName],,0)</f>
        <v>Delmar Beasant</v>
      </c>
      <c r="G249" t="str">
        <f>_xlfn.XLOOKUP(Orders[[#This Row],[FK_CustomerID]],Customers[CustomerID],Customers[Email],,0)</f>
        <v/>
      </c>
      <c r="H249" t="str">
        <f>_xlfn.XLOOKUP(Orders[[#This Row],[FK_CustomerID]],Customers[CustomerID],Customers[Country],,0)</f>
        <v>Ireland</v>
      </c>
      <c r="I249" t="str" cm="1">
        <f t="array" ref="I249">INDEX(Products[],MATCH(Orders[[#This Row],[FK_ProductID]:[FK_ProductID]],Products[[ProductID]:[ProductID]],0),MATCH(Orders[[#Headers],[CoffeeType]],Products[#Headers],0))</f>
        <v>Rob</v>
      </c>
      <c r="J249" t="str" cm="1">
        <f t="array" ref="J249">_xlfn.SWITCH(Orders[[#This Row],[CoffeeType]], "Rob", "Robusta", "Exc", "Excelsa", "Ara", "Arabica", "Lib", "Liberica")</f>
        <v>Robusta</v>
      </c>
      <c r="K249" t="str" cm="1">
        <f t="array" ref="K249">INDEX(Products[],MATCH(Orders[[#This Row],[FK_ProductID]:[FK_ProductID]],Products[[ProductID]:[ProductID]],0),MATCH(Orders[[#Headers],[RoastType]],Products[#Headers],0))</f>
        <v>L</v>
      </c>
      <c r="L249" t="str" cm="1">
        <f t="array" ref="L249">_xlfn.SWITCH(Orders[[#This Row],[RoastType]], "L", "Light", "M", "Medium", "D", "Dark")</f>
        <v>Light</v>
      </c>
      <c r="M249" s="2" cm="1">
        <f t="array" ref="M249">INDEX(Products[],MATCH(Orders[[#This Row],[FK_ProductID]:[FK_ProductID]],Products[[ProductID]:[ProductID]],0),MATCH(Orders[[#Headers],[SizeKg]],Products[#Headers],0))</f>
        <v>0.2</v>
      </c>
      <c r="N249" s="1" cm="1">
        <f t="array" ref="N249">INDEX(Products[],MATCH(Orders[[#This Row],[FK_ProductID]:[FK_ProductID]],Products[[ProductID]:[ProductID]],0),MATCH(Orders[[#Headers],[AmtUnitPrice]],Products[#Headers],0))</f>
        <v>3.585</v>
      </c>
      <c r="O249" s="1">
        <f>Orders[[#This Row],[AmtUnitPrice]] *Orders[[#This Row],[Quantity]]</f>
        <v>21.509999999999998</v>
      </c>
    </row>
    <row r="250" spans="1:15" x14ac:dyDescent="0.25">
      <c r="A250" s="3" t="s">
        <v>525</v>
      </c>
      <c r="B250" s="5">
        <v>44019</v>
      </c>
      <c r="C250" s="3" t="s">
        <v>526</v>
      </c>
      <c r="D250" s="3" t="s">
        <v>41</v>
      </c>
      <c r="E250" s="4">
        <v>1</v>
      </c>
      <c r="F250" t="str">
        <f>_xlfn.XLOOKUP(Orders[[#This Row],[FK_CustomerID]],Customers[CustomerID],Customers[CustomerName],,0)</f>
        <v>Lyn Entwistle</v>
      </c>
      <c r="G250" t="str">
        <f>_xlfn.XLOOKUP(Orders[[#This Row],[FK_CustomerID]],Customers[CustomerID],Customers[Email],,0)</f>
        <v>lentwistle6w@omniture.com</v>
      </c>
      <c r="H250" t="str">
        <f>_xlfn.XLOOKUP(Orders[[#This Row],[FK_CustomerID]],Customers[CustomerID],Customers[Country],,0)</f>
        <v>United States</v>
      </c>
      <c r="I250" t="str" cm="1">
        <f t="array" ref="I250">INDEX(Products[],MATCH(Orders[[#This Row],[FK_ProductID]:[FK_ProductID]],Products[[ProductID]:[ProductID]],0),MATCH(Orders[[#Headers],[CoffeeType]],Products[#Headers],0))</f>
        <v>Ara</v>
      </c>
      <c r="J250" t="str" cm="1">
        <f t="array" ref="J250">_xlfn.SWITCH(Orders[[#This Row],[CoffeeType]], "Rob", "Robusta", "Exc", "Excelsa", "Ara", "Arabica", "Lib", "Liberica")</f>
        <v>Arabica</v>
      </c>
      <c r="K250" t="str" cm="1">
        <f t="array" ref="K250">INDEX(Products[],MATCH(Orders[[#This Row],[FK_ProductID]:[FK_ProductID]],Products[[ProductID]:[ProductID]],0),MATCH(Orders[[#Headers],[RoastType]],Products[#Headers],0))</f>
        <v>D</v>
      </c>
      <c r="L250" t="str" cm="1">
        <f t="array" ref="L250">_xlfn.SWITCH(Orders[[#This Row],[RoastType]], "L", "Light", "M", "Medium", "D", "Dark")</f>
        <v>Dark</v>
      </c>
      <c r="M250" s="2" cm="1">
        <f t="array" ref="M250">INDEX(Products[],MATCH(Orders[[#This Row],[FK_ProductID]:[FK_ProductID]],Products[[ProductID]:[ProductID]],0),MATCH(Orders[[#Headers],[SizeKg]],Products[#Headers],0))</f>
        <v>1</v>
      </c>
      <c r="N250" s="1" cm="1">
        <f t="array" ref="N250">INDEX(Products[],MATCH(Orders[[#This Row],[FK_ProductID]:[FK_ProductID]],Products[[ProductID]:[ProductID]],0),MATCH(Orders[[#Headers],[AmtUnitPrice]],Products[#Headers],0))</f>
        <v>9.9499999999999993</v>
      </c>
      <c r="O250" s="1">
        <f>Orders[[#This Row],[AmtUnitPrice]] *Orders[[#This Row],[Quantity]]</f>
        <v>9.9499999999999993</v>
      </c>
    </row>
    <row r="251" spans="1:15" x14ac:dyDescent="0.25">
      <c r="A251" s="3" t="s">
        <v>527</v>
      </c>
      <c r="B251" s="5">
        <v>43861</v>
      </c>
      <c r="C251" s="3" t="s">
        <v>528</v>
      </c>
      <c r="D251" s="3" t="s">
        <v>146</v>
      </c>
      <c r="E251" s="4">
        <v>1</v>
      </c>
      <c r="F251" t="str">
        <f>_xlfn.XLOOKUP(Orders[[#This Row],[FK_CustomerID]],Customers[CustomerID],Customers[CustomerName],,0)</f>
        <v>Zacharias Kiffe</v>
      </c>
      <c r="G251" t="str">
        <f>_xlfn.XLOOKUP(Orders[[#This Row],[FK_CustomerID]],Customers[CustomerID],Customers[Email],,0)</f>
        <v>zkiffe74@cyberchimps.com</v>
      </c>
      <c r="H251" t="str">
        <f>_xlfn.XLOOKUP(Orders[[#This Row],[FK_CustomerID]],Customers[CustomerID],Customers[Country],,0)</f>
        <v>United States</v>
      </c>
      <c r="I251" t="str" cm="1">
        <f t="array" ref="I251">INDEX(Products[],MATCH(Orders[[#This Row],[FK_ProductID]:[FK_ProductID]],Products[[ProductID]:[ProductID]],0),MATCH(Orders[[#Headers],[CoffeeType]],Products[#Headers],0))</f>
        <v>Lib</v>
      </c>
      <c r="J251" t="str" cm="1">
        <f t="array" ref="J251">_xlfn.SWITCH(Orders[[#This Row],[CoffeeType]], "Rob", "Robusta", "Exc", "Excelsa", "Ara", "Arabica", "Lib", "Liberica")</f>
        <v>Liberica</v>
      </c>
      <c r="K251" t="str" cm="1">
        <f t="array" ref="K251">INDEX(Products[],MATCH(Orders[[#This Row],[FK_ProductID]:[FK_ProductID]],Products[[ProductID]:[ProductID]],0),MATCH(Orders[[#Headers],[RoastType]],Products[#Headers],0))</f>
        <v>L</v>
      </c>
      <c r="L251" t="str" cm="1">
        <f t="array" ref="L251">_xlfn.SWITCH(Orders[[#This Row],[RoastType]], "L", "Light", "M", "Medium", "D", "Dark")</f>
        <v>Light</v>
      </c>
      <c r="M251" s="2" cm="1">
        <f t="array" ref="M251">INDEX(Products[],MATCH(Orders[[#This Row],[FK_ProductID]:[FK_ProductID]],Products[[ProductID]:[ProductID]],0),MATCH(Orders[[#Headers],[SizeKg]],Products[#Headers],0))</f>
        <v>1</v>
      </c>
      <c r="N251" s="1" cm="1">
        <f t="array" ref="N251">INDEX(Products[],MATCH(Orders[[#This Row],[FK_ProductID]:[FK_ProductID]],Products[[ProductID]:[ProductID]],0),MATCH(Orders[[#Headers],[AmtUnitPrice]],Products[#Headers],0))</f>
        <v>15.85</v>
      </c>
      <c r="O251" s="1">
        <f>Orders[[#This Row],[AmtUnitPrice]] *Orders[[#This Row],[Quantity]]</f>
        <v>15.85</v>
      </c>
    </row>
    <row r="252" spans="1:15" x14ac:dyDescent="0.25">
      <c r="A252" s="3" t="s">
        <v>529</v>
      </c>
      <c r="B252" s="5">
        <v>43879</v>
      </c>
      <c r="C252" s="3" t="s">
        <v>530</v>
      </c>
      <c r="D252" s="3" t="s">
        <v>176</v>
      </c>
      <c r="E252" s="4">
        <v>1</v>
      </c>
      <c r="F252" t="str">
        <f>_xlfn.XLOOKUP(Orders[[#This Row],[FK_CustomerID]],Customers[CustomerID],Customers[CustomerName],,0)</f>
        <v>Mercedes Acott</v>
      </c>
      <c r="G252" t="str">
        <f>_xlfn.XLOOKUP(Orders[[#This Row],[FK_CustomerID]],Customers[CustomerID],Customers[Email],,0)</f>
        <v>macott6y@pagesperso-orange.fr</v>
      </c>
      <c r="H252" t="str">
        <f>_xlfn.XLOOKUP(Orders[[#This Row],[FK_CustomerID]],Customers[CustomerID],Customers[Country],,0)</f>
        <v>United States</v>
      </c>
      <c r="I252" t="str" cm="1">
        <f t="array" ref="I252">INDEX(Products[],MATCH(Orders[[#This Row],[FK_ProductID]:[FK_ProductID]],Products[[ProductID]:[ProductID]],0),MATCH(Orders[[#Headers],[CoffeeType]],Products[#Headers],0))</f>
        <v>Rob</v>
      </c>
      <c r="J252" t="str" cm="1">
        <f t="array" ref="J252">_xlfn.SWITCH(Orders[[#This Row],[CoffeeType]], "Rob", "Robusta", "Exc", "Excelsa", "Ara", "Arabica", "Lib", "Liberica")</f>
        <v>Robusta</v>
      </c>
      <c r="K252" t="str" cm="1">
        <f t="array" ref="K252">INDEX(Products[],MATCH(Orders[[#This Row],[FK_ProductID]:[FK_ProductID]],Products[[ProductID]:[ProductID]],0),MATCH(Orders[[#Headers],[RoastType]],Products[#Headers],0))</f>
        <v>M</v>
      </c>
      <c r="L252" t="str" cm="1">
        <f t="array" ref="L252">_xlfn.SWITCH(Orders[[#This Row],[RoastType]], "L", "Light", "M", "Medium", "D", "Dark")</f>
        <v>Medium</v>
      </c>
      <c r="M252" s="2" cm="1">
        <f t="array" ref="M252">INDEX(Products[],MATCH(Orders[[#This Row],[FK_ProductID]:[FK_ProductID]],Products[[ProductID]:[ProductID]],0),MATCH(Orders[[#Headers],[SizeKg]],Products[#Headers],0))</f>
        <v>0.2</v>
      </c>
      <c r="N252" s="1" cm="1">
        <f t="array" ref="N252">INDEX(Products[],MATCH(Orders[[#This Row],[FK_ProductID]:[FK_ProductID]],Products[[ProductID]:[ProductID]],0),MATCH(Orders[[#Headers],[AmtUnitPrice]],Products[#Headers],0))</f>
        <v>2.9849999999999999</v>
      </c>
      <c r="O252" s="1">
        <f>Orders[[#This Row],[AmtUnitPrice]] *Orders[[#This Row],[Quantity]]</f>
        <v>2.9849999999999999</v>
      </c>
    </row>
    <row r="253" spans="1:15" x14ac:dyDescent="0.25">
      <c r="A253" s="3" t="s">
        <v>531</v>
      </c>
      <c r="B253" s="5">
        <v>44360</v>
      </c>
      <c r="C253" s="3" t="s">
        <v>532</v>
      </c>
      <c r="D253" s="3" t="s">
        <v>23</v>
      </c>
      <c r="E253" s="4">
        <v>5</v>
      </c>
      <c r="F253" t="str">
        <f>_xlfn.XLOOKUP(Orders[[#This Row],[FK_CustomerID]],Customers[CustomerID],Customers[CustomerName],,0)</f>
        <v>Connor Heaviside</v>
      </c>
      <c r="G253" t="str">
        <f>_xlfn.XLOOKUP(Orders[[#This Row],[FK_CustomerID]],Customers[CustomerID],Customers[Email],,0)</f>
        <v>cheaviside6z@rediff.com</v>
      </c>
      <c r="H253" t="str">
        <f>_xlfn.XLOOKUP(Orders[[#This Row],[FK_CustomerID]],Customers[CustomerID],Customers[Country],,0)</f>
        <v>United States</v>
      </c>
      <c r="I253" t="str" cm="1">
        <f t="array" ref="I253">INDEX(Products[],MATCH(Orders[[#This Row],[FK_ProductID]:[FK_ProductID]],Products[[ProductID]:[ProductID]],0),MATCH(Orders[[#Headers],[CoffeeType]],Products[#Headers],0))</f>
        <v>Exc</v>
      </c>
      <c r="J253" t="str" cm="1">
        <f t="array" ref="J253">_xlfn.SWITCH(Orders[[#This Row],[CoffeeType]], "Rob", "Robusta", "Exc", "Excelsa", "Ara", "Arabica", "Lib", "Liberica")</f>
        <v>Excelsa</v>
      </c>
      <c r="K253" t="str" cm="1">
        <f t="array" ref="K253">INDEX(Products[],MATCH(Orders[[#This Row],[FK_ProductID]:[FK_ProductID]],Products[[ProductID]:[ProductID]],0),MATCH(Orders[[#Headers],[RoastType]],Products[#Headers],0))</f>
        <v>M</v>
      </c>
      <c r="L253" t="str" cm="1">
        <f t="array" ref="L253">_xlfn.SWITCH(Orders[[#This Row],[RoastType]], "L", "Light", "M", "Medium", "D", "Dark")</f>
        <v>Medium</v>
      </c>
      <c r="M253" s="2" cm="1">
        <f t="array" ref="M253">INDEX(Products[],MATCH(Orders[[#This Row],[FK_ProductID]:[FK_ProductID]],Products[[ProductID]:[ProductID]],0),MATCH(Orders[[#Headers],[SizeKg]],Products[#Headers],0))</f>
        <v>1</v>
      </c>
      <c r="N253" s="1" cm="1">
        <f t="array" ref="N253">INDEX(Products[],MATCH(Orders[[#This Row],[FK_ProductID]:[FK_ProductID]],Products[[ProductID]:[ProductID]],0),MATCH(Orders[[#Headers],[AmtUnitPrice]],Products[#Headers],0))</f>
        <v>13.75</v>
      </c>
      <c r="O253" s="1">
        <f>Orders[[#This Row],[AmtUnitPrice]] *Orders[[#This Row],[Quantity]]</f>
        <v>68.75</v>
      </c>
    </row>
    <row r="254" spans="1:15" x14ac:dyDescent="0.25">
      <c r="A254" s="3" t="s">
        <v>533</v>
      </c>
      <c r="B254" s="5">
        <v>44779</v>
      </c>
      <c r="C254" s="3" t="s">
        <v>534</v>
      </c>
      <c r="D254" s="3" t="s">
        <v>41</v>
      </c>
      <c r="E254" s="4">
        <v>3</v>
      </c>
      <c r="F254" t="str">
        <f>_xlfn.XLOOKUP(Orders[[#This Row],[FK_CustomerID]],Customers[CustomerID],Customers[CustomerName],,0)</f>
        <v>Devy Bulbrook</v>
      </c>
      <c r="G254" t="str">
        <f>_xlfn.XLOOKUP(Orders[[#This Row],[FK_CustomerID]],Customers[CustomerID],Customers[Email],,0)</f>
        <v/>
      </c>
      <c r="H254" t="str">
        <f>_xlfn.XLOOKUP(Orders[[#This Row],[FK_CustomerID]],Customers[CustomerID],Customers[Country],,0)</f>
        <v>United States</v>
      </c>
      <c r="I254" t="str" cm="1">
        <f t="array" ref="I254">INDEX(Products[],MATCH(Orders[[#This Row],[FK_ProductID]:[FK_ProductID]],Products[[ProductID]:[ProductID]],0),MATCH(Orders[[#Headers],[CoffeeType]],Products[#Headers],0))</f>
        <v>Ara</v>
      </c>
      <c r="J254" t="str" cm="1">
        <f t="array" ref="J254">_xlfn.SWITCH(Orders[[#This Row],[CoffeeType]], "Rob", "Robusta", "Exc", "Excelsa", "Ara", "Arabica", "Lib", "Liberica")</f>
        <v>Arabica</v>
      </c>
      <c r="K254" t="str" cm="1">
        <f t="array" ref="K254">INDEX(Products[],MATCH(Orders[[#This Row],[FK_ProductID]:[FK_ProductID]],Products[[ProductID]:[ProductID]],0),MATCH(Orders[[#Headers],[RoastType]],Products[#Headers],0))</f>
        <v>D</v>
      </c>
      <c r="L254" t="str" cm="1">
        <f t="array" ref="L254">_xlfn.SWITCH(Orders[[#This Row],[RoastType]], "L", "Light", "M", "Medium", "D", "Dark")</f>
        <v>Dark</v>
      </c>
      <c r="M254" s="2" cm="1">
        <f t="array" ref="M254">INDEX(Products[],MATCH(Orders[[#This Row],[FK_ProductID]:[FK_ProductID]],Products[[ProductID]:[ProductID]],0),MATCH(Orders[[#Headers],[SizeKg]],Products[#Headers],0))</f>
        <v>1</v>
      </c>
      <c r="N254" s="1" cm="1">
        <f t="array" ref="N254">INDEX(Products[],MATCH(Orders[[#This Row],[FK_ProductID]:[FK_ProductID]],Products[[ProductID]:[ProductID]],0),MATCH(Orders[[#Headers],[AmtUnitPrice]],Products[#Headers],0))</f>
        <v>9.9499999999999993</v>
      </c>
      <c r="O254" s="1">
        <f>Orders[[#This Row],[AmtUnitPrice]] *Orders[[#This Row],[Quantity]]</f>
        <v>29.849999999999998</v>
      </c>
    </row>
    <row r="255" spans="1:15" x14ac:dyDescent="0.25">
      <c r="A255" s="3" t="s">
        <v>535</v>
      </c>
      <c r="B255" s="5">
        <v>44523</v>
      </c>
      <c r="C255" s="3" t="s">
        <v>536</v>
      </c>
      <c r="D255" s="3" t="s">
        <v>110</v>
      </c>
      <c r="E255" s="4">
        <v>4</v>
      </c>
      <c r="F255" t="str">
        <f>_xlfn.XLOOKUP(Orders[[#This Row],[FK_CustomerID]],Customers[CustomerID],Customers[CustomerName],,0)</f>
        <v>Leia Kernan</v>
      </c>
      <c r="G255" t="str">
        <f>_xlfn.XLOOKUP(Orders[[#This Row],[FK_CustomerID]],Customers[CustomerID],Customers[Email],,0)</f>
        <v>lkernan71@wsj.com</v>
      </c>
      <c r="H255" t="str">
        <f>_xlfn.XLOOKUP(Orders[[#This Row],[FK_CustomerID]],Customers[CustomerID],Customers[Country],,0)</f>
        <v>United States</v>
      </c>
      <c r="I255" t="str" cm="1">
        <f t="array" ref="I255">INDEX(Products[],MATCH(Orders[[#This Row],[FK_ProductID]:[FK_ProductID]],Products[[ProductID]:[ProductID]],0),MATCH(Orders[[#Headers],[CoffeeType]],Products[#Headers],0))</f>
        <v>Lib</v>
      </c>
      <c r="J255" t="str" cm="1">
        <f t="array" ref="J255">_xlfn.SWITCH(Orders[[#This Row],[CoffeeType]], "Rob", "Robusta", "Exc", "Excelsa", "Ara", "Arabica", "Lib", "Liberica")</f>
        <v>Liberica</v>
      </c>
      <c r="K255" t="str" cm="1">
        <f t="array" ref="K255">INDEX(Products[],MATCH(Orders[[#This Row],[FK_ProductID]:[FK_ProductID]],Products[[ProductID]:[ProductID]],0),MATCH(Orders[[#Headers],[RoastType]],Products[#Headers],0))</f>
        <v>M</v>
      </c>
      <c r="L255" t="str" cm="1">
        <f t="array" ref="L255">_xlfn.SWITCH(Orders[[#This Row],[RoastType]], "L", "Light", "M", "Medium", "D", "Dark")</f>
        <v>Medium</v>
      </c>
      <c r="M255" s="2" cm="1">
        <f t="array" ref="M255">INDEX(Products[],MATCH(Orders[[#This Row],[FK_ProductID]:[FK_ProductID]],Products[[ProductID]:[ProductID]],0),MATCH(Orders[[#Headers],[SizeKg]],Products[#Headers],0))</f>
        <v>1</v>
      </c>
      <c r="N255" s="1" cm="1">
        <f t="array" ref="N255">INDEX(Products[],MATCH(Orders[[#This Row],[FK_ProductID]:[FK_ProductID]],Products[[ProductID]:[ProductID]],0),MATCH(Orders[[#Headers],[AmtUnitPrice]],Products[#Headers],0))</f>
        <v>14.55</v>
      </c>
      <c r="O255" s="1">
        <f>Orders[[#This Row],[AmtUnitPrice]] *Orders[[#This Row],[Quantity]]</f>
        <v>58.2</v>
      </c>
    </row>
    <row r="256" spans="1:15" x14ac:dyDescent="0.25">
      <c r="A256" s="3" t="s">
        <v>537</v>
      </c>
      <c r="B256" s="5">
        <v>44482</v>
      </c>
      <c r="C256" s="3" t="s">
        <v>538</v>
      </c>
      <c r="D256" s="3" t="s">
        <v>171</v>
      </c>
      <c r="E256" s="4">
        <v>4</v>
      </c>
      <c r="F256" t="str">
        <f>_xlfn.XLOOKUP(Orders[[#This Row],[FK_CustomerID]],Customers[CustomerID],Customers[CustomerName],,0)</f>
        <v>Rosaline McLae</v>
      </c>
      <c r="G256" t="str">
        <f>_xlfn.XLOOKUP(Orders[[#This Row],[FK_CustomerID]],Customers[CustomerID],Customers[Email],,0)</f>
        <v>rmclae72@dailymotion.com</v>
      </c>
      <c r="H256" t="str">
        <f>_xlfn.XLOOKUP(Orders[[#This Row],[FK_CustomerID]],Customers[CustomerID],Customers[Country],,0)</f>
        <v>United Kingdom</v>
      </c>
      <c r="I256" t="str" cm="1">
        <f t="array" ref="I256">INDEX(Products[],MATCH(Orders[[#This Row],[FK_ProductID]:[FK_ProductID]],Products[[ProductID]:[ProductID]],0),MATCH(Orders[[#Headers],[CoffeeType]],Products[#Headers],0))</f>
        <v>Rob</v>
      </c>
      <c r="J256" t="str" cm="1">
        <f t="array" ref="J256">_xlfn.SWITCH(Orders[[#This Row],[CoffeeType]], "Rob", "Robusta", "Exc", "Excelsa", "Ara", "Arabica", "Lib", "Liberica")</f>
        <v>Robusta</v>
      </c>
      <c r="K256" t="str" cm="1">
        <f t="array" ref="K256">INDEX(Products[],MATCH(Orders[[#This Row],[FK_ProductID]:[FK_ProductID]],Products[[ProductID]:[ProductID]],0),MATCH(Orders[[#Headers],[RoastType]],Products[#Headers],0))</f>
        <v>L</v>
      </c>
      <c r="L256" t="str" cm="1">
        <f t="array" ref="L256">_xlfn.SWITCH(Orders[[#This Row],[RoastType]], "L", "Light", "M", "Medium", "D", "Dark")</f>
        <v>Light</v>
      </c>
      <c r="M256" s="2" cm="1">
        <f t="array" ref="M256">INDEX(Products[],MATCH(Orders[[#This Row],[FK_ProductID]:[FK_ProductID]],Products[[ProductID]:[ProductID]],0),MATCH(Orders[[#Headers],[SizeKg]],Products[#Headers],0))</f>
        <v>0.5</v>
      </c>
      <c r="N256" s="1" cm="1">
        <f t="array" ref="N256">INDEX(Products[],MATCH(Orders[[#This Row],[FK_ProductID]:[FK_ProductID]],Products[[ProductID]:[ProductID]],0),MATCH(Orders[[#Headers],[AmtUnitPrice]],Products[#Headers],0))</f>
        <v>7.17</v>
      </c>
      <c r="O256" s="1">
        <f>Orders[[#This Row],[AmtUnitPrice]] *Orders[[#This Row],[Quantity]]</f>
        <v>28.68</v>
      </c>
    </row>
    <row r="257" spans="1:15" x14ac:dyDescent="0.25">
      <c r="A257" s="3" t="s">
        <v>539</v>
      </c>
      <c r="B257" s="5">
        <v>44439</v>
      </c>
      <c r="C257" s="3" t="s">
        <v>540</v>
      </c>
      <c r="D257" s="3" t="s">
        <v>171</v>
      </c>
      <c r="E257" s="4">
        <v>3</v>
      </c>
      <c r="F257" t="str">
        <f>_xlfn.XLOOKUP(Orders[[#This Row],[FK_CustomerID]],Customers[CustomerID],Customers[CustomerName],,0)</f>
        <v>Cleve Blowfelde</v>
      </c>
      <c r="G257" t="str">
        <f>_xlfn.XLOOKUP(Orders[[#This Row],[FK_CustomerID]],Customers[CustomerID],Customers[Email],,0)</f>
        <v>cblowfelde73@ustream.tv</v>
      </c>
      <c r="H257" t="str">
        <f>_xlfn.XLOOKUP(Orders[[#This Row],[FK_CustomerID]],Customers[CustomerID],Customers[Country],,0)</f>
        <v>United States</v>
      </c>
      <c r="I257" t="str" cm="1">
        <f t="array" ref="I257">INDEX(Products[],MATCH(Orders[[#This Row],[FK_ProductID]:[FK_ProductID]],Products[[ProductID]:[ProductID]],0),MATCH(Orders[[#Headers],[CoffeeType]],Products[#Headers],0))</f>
        <v>Rob</v>
      </c>
      <c r="J257" t="str" cm="1">
        <f t="array" ref="J257">_xlfn.SWITCH(Orders[[#This Row],[CoffeeType]], "Rob", "Robusta", "Exc", "Excelsa", "Ara", "Arabica", "Lib", "Liberica")</f>
        <v>Robusta</v>
      </c>
      <c r="K257" t="str" cm="1">
        <f t="array" ref="K257">INDEX(Products[],MATCH(Orders[[#This Row],[FK_ProductID]:[FK_ProductID]],Products[[ProductID]:[ProductID]],0),MATCH(Orders[[#Headers],[RoastType]],Products[#Headers],0))</f>
        <v>L</v>
      </c>
      <c r="L257" t="str" cm="1">
        <f t="array" ref="L257">_xlfn.SWITCH(Orders[[#This Row],[RoastType]], "L", "Light", "M", "Medium", "D", "Dark")</f>
        <v>Light</v>
      </c>
      <c r="M257" s="2" cm="1">
        <f t="array" ref="M257">INDEX(Products[],MATCH(Orders[[#This Row],[FK_ProductID]:[FK_ProductID]],Products[[ProductID]:[ProductID]],0),MATCH(Orders[[#Headers],[SizeKg]],Products[#Headers],0))</f>
        <v>0.5</v>
      </c>
      <c r="N257" s="1" cm="1">
        <f t="array" ref="N257">INDEX(Products[],MATCH(Orders[[#This Row],[FK_ProductID]:[FK_ProductID]],Products[[ProductID]:[ProductID]],0),MATCH(Orders[[#Headers],[AmtUnitPrice]],Products[#Headers],0))</f>
        <v>7.17</v>
      </c>
      <c r="O257" s="1">
        <f>Orders[[#This Row],[AmtUnitPrice]] *Orders[[#This Row],[Quantity]]</f>
        <v>21.509999999999998</v>
      </c>
    </row>
    <row r="258" spans="1:15" x14ac:dyDescent="0.25">
      <c r="A258" s="3" t="s">
        <v>541</v>
      </c>
      <c r="B258" s="5">
        <v>43846</v>
      </c>
      <c r="C258" s="3" t="s">
        <v>528</v>
      </c>
      <c r="D258" s="3" t="s">
        <v>92</v>
      </c>
      <c r="E258" s="4">
        <v>2</v>
      </c>
      <c r="F258" t="str">
        <f>_xlfn.XLOOKUP(Orders[[#This Row],[FK_CustomerID]],Customers[CustomerID],Customers[CustomerName],,0)</f>
        <v>Zacharias Kiffe</v>
      </c>
      <c r="G258" t="str">
        <f>_xlfn.XLOOKUP(Orders[[#This Row],[FK_CustomerID]],Customers[CustomerID],Customers[Email],,0)</f>
        <v>zkiffe74@cyberchimps.com</v>
      </c>
      <c r="H258" t="str">
        <f>_xlfn.XLOOKUP(Orders[[#This Row],[FK_CustomerID]],Customers[CustomerID],Customers[Country],,0)</f>
        <v>United States</v>
      </c>
      <c r="I258" t="str" cm="1">
        <f t="array" ref="I258">INDEX(Products[],MATCH(Orders[[#This Row],[FK_ProductID]:[FK_ProductID]],Products[[ProductID]:[ProductID]],0),MATCH(Orders[[#Headers],[CoffeeType]],Products[#Headers],0))</f>
        <v>Lib</v>
      </c>
      <c r="J258" t="str" cm="1">
        <f t="array" ref="J258">_xlfn.SWITCH(Orders[[#This Row],[CoffeeType]], "Rob", "Robusta", "Exc", "Excelsa", "Ara", "Arabica", "Lib", "Liberica")</f>
        <v>Liberica</v>
      </c>
      <c r="K258" t="str" cm="1">
        <f t="array" ref="K258">INDEX(Products[],MATCH(Orders[[#This Row],[FK_ProductID]:[FK_ProductID]],Products[[ProductID]:[ProductID]],0),MATCH(Orders[[#Headers],[RoastType]],Products[#Headers],0))</f>
        <v>M</v>
      </c>
      <c r="L258" t="str" cm="1">
        <f t="array" ref="L258">_xlfn.SWITCH(Orders[[#This Row],[RoastType]], "L", "Light", "M", "Medium", "D", "Dark")</f>
        <v>Medium</v>
      </c>
      <c r="M258" s="2" cm="1">
        <f t="array" ref="M258">INDEX(Products[],MATCH(Orders[[#This Row],[FK_ProductID]:[FK_ProductID]],Products[[ProductID]:[ProductID]],0),MATCH(Orders[[#Headers],[SizeKg]],Products[#Headers],0))</f>
        <v>0.5</v>
      </c>
      <c r="N258" s="1" cm="1">
        <f t="array" ref="N258">INDEX(Products[],MATCH(Orders[[#This Row],[FK_ProductID]:[FK_ProductID]],Products[[ProductID]:[ProductID]],0),MATCH(Orders[[#Headers],[AmtUnitPrice]],Products[#Headers],0))</f>
        <v>8.73</v>
      </c>
      <c r="O258" s="1">
        <f>Orders[[#This Row],[AmtUnitPrice]] *Orders[[#This Row],[Quantity]]</f>
        <v>17.46</v>
      </c>
    </row>
    <row r="259" spans="1:15" x14ac:dyDescent="0.25">
      <c r="A259" s="3" t="s">
        <v>542</v>
      </c>
      <c r="B259" s="5">
        <v>44676</v>
      </c>
      <c r="C259" s="3" t="s">
        <v>543</v>
      </c>
      <c r="D259" s="3" t="s">
        <v>544</v>
      </c>
      <c r="E259" s="4">
        <v>1</v>
      </c>
      <c r="F259" t="str">
        <f>_xlfn.XLOOKUP(Orders[[#This Row],[FK_CustomerID]],Customers[CustomerID],Customers[CustomerName],,0)</f>
        <v>Denyse O'Calleran</v>
      </c>
      <c r="G259" t="str">
        <f>_xlfn.XLOOKUP(Orders[[#This Row],[FK_CustomerID]],Customers[CustomerID],Customers[Email],,0)</f>
        <v>docalleran75@ucla.edu</v>
      </c>
      <c r="H259" t="str">
        <f>_xlfn.XLOOKUP(Orders[[#This Row],[FK_CustomerID]],Customers[CustomerID],Customers[Country],,0)</f>
        <v>United States</v>
      </c>
      <c r="I259" t="str" cm="1">
        <f t="array" ref="I259">INDEX(Products[],MATCH(Orders[[#This Row],[FK_ProductID]:[FK_ProductID]],Products[[ProductID]:[ProductID]],0),MATCH(Orders[[#Headers],[CoffeeType]],Products[#Headers],0))</f>
        <v>Exc</v>
      </c>
      <c r="J259" t="str" cm="1">
        <f t="array" ref="J259">_xlfn.SWITCH(Orders[[#This Row],[CoffeeType]], "Rob", "Robusta", "Exc", "Excelsa", "Ara", "Arabica", "Lib", "Liberica")</f>
        <v>Excelsa</v>
      </c>
      <c r="K259" t="str" cm="1">
        <f t="array" ref="K259">INDEX(Products[],MATCH(Orders[[#This Row],[FK_ProductID]:[FK_ProductID]],Products[[ProductID]:[ProductID]],0),MATCH(Orders[[#Headers],[RoastType]],Products[#Headers],0))</f>
        <v>D</v>
      </c>
      <c r="L259" t="str" cm="1">
        <f t="array" ref="L259">_xlfn.SWITCH(Orders[[#This Row],[RoastType]], "L", "Light", "M", "Medium", "D", "Dark")</f>
        <v>Dark</v>
      </c>
      <c r="M259" s="2" cm="1">
        <f t="array" ref="M259">INDEX(Products[],MATCH(Orders[[#This Row],[FK_ProductID]:[FK_ProductID]],Products[[ProductID]:[ProductID]],0),MATCH(Orders[[#Headers],[SizeKg]],Products[#Headers],0))</f>
        <v>2.5</v>
      </c>
      <c r="N259" s="1" cm="1">
        <f t="array" ref="N259">INDEX(Products[],MATCH(Orders[[#This Row],[FK_ProductID]:[FK_ProductID]],Products[[ProductID]:[ProductID]],0),MATCH(Orders[[#Headers],[AmtUnitPrice]],Products[#Headers],0))</f>
        <v>27.945</v>
      </c>
      <c r="O259" s="1">
        <f>Orders[[#This Row],[AmtUnitPrice]] *Orders[[#This Row],[Quantity]]</f>
        <v>27.945</v>
      </c>
    </row>
    <row r="260" spans="1:15" x14ac:dyDescent="0.25">
      <c r="A260" s="3" t="s">
        <v>545</v>
      </c>
      <c r="B260" s="5">
        <v>44513</v>
      </c>
      <c r="C260" s="3" t="s">
        <v>546</v>
      </c>
      <c r="D260" s="3" t="s">
        <v>544</v>
      </c>
      <c r="E260" s="4">
        <v>5</v>
      </c>
      <c r="F260" t="str">
        <f>_xlfn.XLOOKUP(Orders[[#This Row],[FK_CustomerID]],Customers[CustomerID],Customers[CustomerName],,0)</f>
        <v>Cobby Cromwell</v>
      </c>
      <c r="G260" t="str">
        <f>_xlfn.XLOOKUP(Orders[[#This Row],[FK_CustomerID]],Customers[CustomerID],Customers[Email],,0)</f>
        <v>ccromwell76@desdev.cn</v>
      </c>
      <c r="H260" t="str">
        <f>_xlfn.XLOOKUP(Orders[[#This Row],[FK_CustomerID]],Customers[CustomerID],Customers[Country],,0)</f>
        <v>United States</v>
      </c>
      <c r="I260" t="str" cm="1">
        <f t="array" ref="I260">INDEX(Products[],MATCH(Orders[[#This Row],[FK_ProductID]:[FK_ProductID]],Products[[ProductID]:[ProductID]],0),MATCH(Orders[[#Headers],[CoffeeType]],Products[#Headers],0))</f>
        <v>Exc</v>
      </c>
      <c r="J260" t="str" cm="1">
        <f t="array" ref="J260">_xlfn.SWITCH(Orders[[#This Row],[CoffeeType]], "Rob", "Robusta", "Exc", "Excelsa", "Ara", "Arabica", "Lib", "Liberica")</f>
        <v>Excelsa</v>
      </c>
      <c r="K260" t="str" cm="1">
        <f t="array" ref="K260">INDEX(Products[],MATCH(Orders[[#This Row],[FK_ProductID]:[FK_ProductID]],Products[[ProductID]:[ProductID]],0),MATCH(Orders[[#Headers],[RoastType]],Products[#Headers],0))</f>
        <v>D</v>
      </c>
      <c r="L260" t="str" cm="1">
        <f t="array" ref="L260">_xlfn.SWITCH(Orders[[#This Row],[RoastType]], "L", "Light", "M", "Medium", "D", "Dark")</f>
        <v>Dark</v>
      </c>
      <c r="M260" s="2" cm="1">
        <f t="array" ref="M260">INDEX(Products[],MATCH(Orders[[#This Row],[FK_ProductID]:[FK_ProductID]],Products[[ProductID]:[ProductID]],0),MATCH(Orders[[#Headers],[SizeKg]],Products[#Headers],0))</f>
        <v>2.5</v>
      </c>
      <c r="N260" s="1" cm="1">
        <f t="array" ref="N260">INDEX(Products[],MATCH(Orders[[#This Row],[FK_ProductID]:[FK_ProductID]],Products[[ProductID]:[ProductID]],0),MATCH(Orders[[#Headers],[AmtUnitPrice]],Products[#Headers],0))</f>
        <v>27.945</v>
      </c>
      <c r="O260" s="1">
        <f>Orders[[#This Row],[AmtUnitPrice]] *Orders[[#This Row],[Quantity]]</f>
        <v>139.72499999999999</v>
      </c>
    </row>
    <row r="261" spans="1:15" x14ac:dyDescent="0.25">
      <c r="A261" s="3" t="s">
        <v>547</v>
      </c>
      <c r="B261" s="5">
        <v>44355</v>
      </c>
      <c r="C261" s="3" t="s">
        <v>548</v>
      </c>
      <c r="D261" s="3" t="s">
        <v>176</v>
      </c>
      <c r="E261" s="4">
        <v>2</v>
      </c>
      <c r="F261" t="str">
        <f>_xlfn.XLOOKUP(Orders[[#This Row],[FK_CustomerID]],Customers[CustomerID],Customers[CustomerName],,0)</f>
        <v>Irv Hay</v>
      </c>
      <c r="G261" t="str">
        <f>_xlfn.XLOOKUP(Orders[[#This Row],[FK_CustomerID]],Customers[CustomerID],Customers[Email],,0)</f>
        <v>ihay77@lulu.com</v>
      </c>
      <c r="H261" t="str">
        <f>_xlfn.XLOOKUP(Orders[[#This Row],[FK_CustomerID]],Customers[CustomerID],Customers[Country],,0)</f>
        <v>United Kingdom</v>
      </c>
      <c r="I261" t="str" cm="1">
        <f t="array" ref="I261">INDEX(Products[],MATCH(Orders[[#This Row],[FK_ProductID]:[FK_ProductID]],Products[[ProductID]:[ProductID]],0),MATCH(Orders[[#Headers],[CoffeeType]],Products[#Headers],0))</f>
        <v>Rob</v>
      </c>
      <c r="J261" t="str" cm="1">
        <f t="array" ref="J261">_xlfn.SWITCH(Orders[[#This Row],[CoffeeType]], "Rob", "Robusta", "Exc", "Excelsa", "Ara", "Arabica", "Lib", "Liberica")</f>
        <v>Robusta</v>
      </c>
      <c r="K261" t="str" cm="1">
        <f t="array" ref="K261">INDEX(Products[],MATCH(Orders[[#This Row],[FK_ProductID]:[FK_ProductID]],Products[[ProductID]:[ProductID]],0),MATCH(Orders[[#Headers],[RoastType]],Products[#Headers],0))</f>
        <v>M</v>
      </c>
      <c r="L261" t="str" cm="1">
        <f t="array" ref="L261">_xlfn.SWITCH(Orders[[#This Row],[RoastType]], "L", "Light", "M", "Medium", "D", "Dark")</f>
        <v>Medium</v>
      </c>
      <c r="M261" s="2" cm="1">
        <f t="array" ref="M261">INDEX(Products[],MATCH(Orders[[#This Row],[FK_ProductID]:[FK_ProductID]],Products[[ProductID]:[ProductID]],0),MATCH(Orders[[#Headers],[SizeKg]],Products[#Headers],0))</f>
        <v>0.2</v>
      </c>
      <c r="N261" s="1" cm="1">
        <f t="array" ref="N261">INDEX(Products[],MATCH(Orders[[#This Row],[FK_ProductID]:[FK_ProductID]],Products[[ProductID]:[ProductID]],0),MATCH(Orders[[#Headers],[AmtUnitPrice]],Products[#Headers],0))</f>
        <v>2.9849999999999999</v>
      </c>
      <c r="O261" s="1">
        <f>Orders[[#This Row],[AmtUnitPrice]] *Orders[[#This Row],[Quantity]]</f>
        <v>5.97</v>
      </c>
    </row>
    <row r="262" spans="1:15" x14ac:dyDescent="0.25">
      <c r="A262" s="3" t="s">
        <v>549</v>
      </c>
      <c r="B262" s="5">
        <v>44156</v>
      </c>
      <c r="C262" s="3" t="s">
        <v>550</v>
      </c>
      <c r="D262" s="3" t="s">
        <v>24</v>
      </c>
      <c r="E262" s="4">
        <v>1</v>
      </c>
      <c r="F262" t="str">
        <f>_xlfn.XLOOKUP(Orders[[#This Row],[FK_CustomerID]],Customers[CustomerID],Customers[CustomerName],,0)</f>
        <v>Tani Taffarello</v>
      </c>
      <c r="G262" t="str">
        <f>_xlfn.XLOOKUP(Orders[[#This Row],[FK_CustomerID]],Customers[CustomerID],Customers[Email],,0)</f>
        <v>ttaffarello78@sciencedaily.com</v>
      </c>
      <c r="H262" t="str">
        <f>_xlfn.XLOOKUP(Orders[[#This Row],[FK_CustomerID]],Customers[CustomerID],Customers[Country],,0)</f>
        <v>United States</v>
      </c>
      <c r="I262" t="str" cm="1">
        <f t="array" ref="I262">INDEX(Products[],MATCH(Orders[[#This Row],[FK_ProductID]:[FK_ProductID]],Products[[ProductID]:[ProductID]],0),MATCH(Orders[[#Headers],[CoffeeType]],Products[#Headers],0))</f>
        <v>Rob</v>
      </c>
      <c r="J262" t="str" cm="1">
        <f t="array" ref="J262">_xlfn.SWITCH(Orders[[#This Row],[CoffeeType]], "Rob", "Robusta", "Exc", "Excelsa", "Ara", "Arabica", "Lib", "Liberica")</f>
        <v>Robusta</v>
      </c>
      <c r="K262" t="str" cm="1">
        <f t="array" ref="K262">INDEX(Products[],MATCH(Orders[[#This Row],[FK_ProductID]:[FK_ProductID]],Products[[ProductID]:[ProductID]],0),MATCH(Orders[[#Headers],[RoastType]],Products[#Headers],0))</f>
        <v>L</v>
      </c>
      <c r="L262" t="str" cm="1">
        <f t="array" ref="L262">_xlfn.SWITCH(Orders[[#This Row],[RoastType]], "L", "Light", "M", "Medium", "D", "Dark")</f>
        <v>Light</v>
      </c>
      <c r="M262" s="2" cm="1">
        <f t="array" ref="M262">INDEX(Products[],MATCH(Orders[[#This Row],[FK_ProductID]:[FK_ProductID]],Products[[ProductID]:[ProductID]],0),MATCH(Orders[[#Headers],[SizeKg]],Products[#Headers],0))</f>
        <v>2.5</v>
      </c>
      <c r="N262" s="1" cm="1">
        <f t="array" ref="N262">INDEX(Products[],MATCH(Orders[[#This Row],[FK_ProductID]:[FK_ProductID]],Products[[ProductID]:[ProductID]],0),MATCH(Orders[[#Headers],[AmtUnitPrice]],Products[#Headers],0))</f>
        <v>27.484999999999999</v>
      </c>
      <c r="O262" s="1">
        <f>Orders[[#This Row],[AmtUnitPrice]] *Orders[[#This Row],[Quantity]]</f>
        <v>27.484999999999999</v>
      </c>
    </row>
    <row r="263" spans="1:15" x14ac:dyDescent="0.25">
      <c r="A263" s="3" t="s">
        <v>551</v>
      </c>
      <c r="B263" s="5">
        <v>43538</v>
      </c>
      <c r="C263" s="3" t="s">
        <v>552</v>
      </c>
      <c r="D263" s="3" t="s">
        <v>203</v>
      </c>
      <c r="E263" s="4">
        <v>5</v>
      </c>
      <c r="F263" t="str">
        <f>_xlfn.XLOOKUP(Orders[[#This Row],[FK_CustomerID]],Customers[CustomerID],Customers[CustomerName],,0)</f>
        <v>Monique Canty</v>
      </c>
      <c r="G263" t="str">
        <f>_xlfn.XLOOKUP(Orders[[#This Row],[FK_CustomerID]],Customers[CustomerID],Customers[Email],,0)</f>
        <v>mcanty79@jigsy.com</v>
      </c>
      <c r="H263" t="str">
        <f>_xlfn.XLOOKUP(Orders[[#This Row],[FK_CustomerID]],Customers[CustomerID],Customers[Country],,0)</f>
        <v>United States</v>
      </c>
      <c r="I263" t="str" cm="1">
        <f t="array" ref="I263">INDEX(Products[],MATCH(Orders[[#This Row],[FK_ProductID]:[FK_ProductID]],Products[[ProductID]:[ProductID]],0),MATCH(Orders[[#Headers],[CoffeeType]],Products[#Headers],0))</f>
        <v>Rob</v>
      </c>
      <c r="J263" t="str" cm="1">
        <f t="array" ref="J263">_xlfn.SWITCH(Orders[[#This Row],[CoffeeType]], "Rob", "Robusta", "Exc", "Excelsa", "Ara", "Arabica", "Lib", "Liberica")</f>
        <v>Robusta</v>
      </c>
      <c r="K263" t="str" cm="1">
        <f t="array" ref="K263">INDEX(Products[],MATCH(Orders[[#This Row],[FK_ProductID]:[FK_ProductID]],Products[[ProductID]:[ProductID]],0),MATCH(Orders[[#Headers],[RoastType]],Products[#Headers],0))</f>
        <v>L</v>
      </c>
      <c r="L263" t="str" cm="1">
        <f t="array" ref="L263">_xlfn.SWITCH(Orders[[#This Row],[RoastType]], "L", "Light", "M", "Medium", "D", "Dark")</f>
        <v>Light</v>
      </c>
      <c r="M263" s="2" cm="1">
        <f t="array" ref="M263">INDEX(Products[],MATCH(Orders[[#This Row],[FK_ProductID]:[FK_ProductID]],Products[[ProductID]:[ProductID]],0),MATCH(Orders[[#Headers],[SizeKg]],Products[#Headers],0))</f>
        <v>1</v>
      </c>
      <c r="N263" s="1" cm="1">
        <f t="array" ref="N263">INDEX(Products[],MATCH(Orders[[#This Row],[FK_ProductID]:[FK_ProductID]],Products[[ProductID]:[ProductID]],0),MATCH(Orders[[#Headers],[AmtUnitPrice]],Products[#Headers],0))</f>
        <v>11.95</v>
      </c>
      <c r="O263" s="1">
        <f>Orders[[#This Row],[AmtUnitPrice]] *Orders[[#This Row],[Quantity]]</f>
        <v>59.75</v>
      </c>
    </row>
    <row r="264" spans="1:15" x14ac:dyDescent="0.25">
      <c r="A264" s="3" t="s">
        <v>553</v>
      </c>
      <c r="B264" s="5">
        <v>43693</v>
      </c>
      <c r="C264" s="3" t="s">
        <v>554</v>
      </c>
      <c r="D264" s="3" t="s">
        <v>23</v>
      </c>
      <c r="E264" s="4">
        <v>3</v>
      </c>
      <c r="F264" t="str">
        <f>_xlfn.XLOOKUP(Orders[[#This Row],[FK_CustomerID]],Customers[CustomerID],Customers[CustomerName],,0)</f>
        <v>Javier Kopke</v>
      </c>
      <c r="G264" t="str">
        <f>_xlfn.XLOOKUP(Orders[[#This Row],[FK_CustomerID]],Customers[CustomerID],Customers[Email],,0)</f>
        <v>jkopke7a@auda.org.au</v>
      </c>
      <c r="H264" t="str">
        <f>_xlfn.XLOOKUP(Orders[[#This Row],[FK_CustomerID]],Customers[CustomerID],Customers[Country],,0)</f>
        <v>United States</v>
      </c>
      <c r="I264" t="str" cm="1">
        <f t="array" ref="I264">INDEX(Products[],MATCH(Orders[[#This Row],[FK_ProductID]:[FK_ProductID]],Products[[ProductID]:[ProductID]],0),MATCH(Orders[[#Headers],[CoffeeType]],Products[#Headers],0))</f>
        <v>Exc</v>
      </c>
      <c r="J264" t="str" cm="1">
        <f t="array" ref="J264">_xlfn.SWITCH(Orders[[#This Row],[CoffeeType]], "Rob", "Robusta", "Exc", "Excelsa", "Ara", "Arabica", "Lib", "Liberica")</f>
        <v>Excelsa</v>
      </c>
      <c r="K264" t="str" cm="1">
        <f t="array" ref="K264">INDEX(Products[],MATCH(Orders[[#This Row],[FK_ProductID]:[FK_ProductID]],Products[[ProductID]:[ProductID]],0),MATCH(Orders[[#Headers],[RoastType]],Products[#Headers],0))</f>
        <v>M</v>
      </c>
      <c r="L264" t="str" cm="1">
        <f t="array" ref="L264">_xlfn.SWITCH(Orders[[#This Row],[RoastType]], "L", "Light", "M", "Medium", "D", "Dark")</f>
        <v>Medium</v>
      </c>
      <c r="M264" s="2" cm="1">
        <f t="array" ref="M264">INDEX(Products[],MATCH(Orders[[#This Row],[FK_ProductID]:[FK_ProductID]],Products[[ProductID]:[ProductID]],0),MATCH(Orders[[#Headers],[SizeKg]],Products[#Headers],0))</f>
        <v>1</v>
      </c>
      <c r="N264" s="1" cm="1">
        <f t="array" ref="N264">INDEX(Products[],MATCH(Orders[[#This Row],[FK_ProductID]:[FK_ProductID]],Products[[ProductID]:[ProductID]],0),MATCH(Orders[[#Headers],[AmtUnitPrice]],Products[#Headers],0))</f>
        <v>13.75</v>
      </c>
      <c r="O264" s="1">
        <f>Orders[[#This Row],[AmtUnitPrice]] *Orders[[#This Row],[Quantity]]</f>
        <v>41.25</v>
      </c>
    </row>
    <row r="265" spans="1:15" x14ac:dyDescent="0.25">
      <c r="A265" s="3" t="s">
        <v>555</v>
      </c>
      <c r="B265" s="5">
        <v>43577</v>
      </c>
      <c r="C265" s="3" t="s">
        <v>556</v>
      </c>
      <c r="D265" s="3" t="s">
        <v>211</v>
      </c>
      <c r="E265" s="4">
        <v>4</v>
      </c>
      <c r="F265" t="str">
        <f>_xlfn.XLOOKUP(Orders[[#This Row],[FK_CustomerID]],Customers[CustomerID],Customers[CustomerName],,0)</f>
        <v>Mar McIver</v>
      </c>
      <c r="G265" t="str">
        <f>_xlfn.XLOOKUP(Orders[[#This Row],[FK_CustomerID]],Customers[CustomerID],Customers[Email],,0)</f>
        <v/>
      </c>
      <c r="H265" t="str">
        <f>_xlfn.XLOOKUP(Orders[[#This Row],[FK_CustomerID]],Customers[CustomerID],Customers[Country],,0)</f>
        <v>United States</v>
      </c>
      <c r="I265" t="str" cm="1">
        <f t="array" ref="I265">INDEX(Products[],MATCH(Orders[[#This Row],[FK_ProductID]:[FK_ProductID]],Products[[ProductID]:[ProductID]],0),MATCH(Orders[[#Headers],[CoffeeType]],Products[#Headers],0))</f>
        <v>Lib</v>
      </c>
      <c r="J265" t="str" cm="1">
        <f t="array" ref="J265">_xlfn.SWITCH(Orders[[#This Row],[CoffeeType]], "Rob", "Robusta", "Exc", "Excelsa", "Ara", "Arabica", "Lib", "Liberica")</f>
        <v>Liberica</v>
      </c>
      <c r="K265" t="str" cm="1">
        <f t="array" ref="K265">INDEX(Products[],MATCH(Orders[[#This Row],[FK_ProductID]:[FK_ProductID]],Products[[ProductID]:[ProductID]],0),MATCH(Orders[[#Headers],[RoastType]],Products[#Headers],0))</f>
        <v>M</v>
      </c>
      <c r="L265" t="str" cm="1">
        <f t="array" ref="L265">_xlfn.SWITCH(Orders[[#This Row],[RoastType]], "L", "Light", "M", "Medium", "D", "Dark")</f>
        <v>Medium</v>
      </c>
      <c r="M265" s="2" cm="1">
        <f t="array" ref="M265">INDEX(Products[],MATCH(Orders[[#This Row],[FK_ProductID]:[FK_ProductID]],Products[[ProductID]:[ProductID]],0),MATCH(Orders[[#Headers],[SizeKg]],Products[#Headers],0))</f>
        <v>2.5</v>
      </c>
      <c r="N265" s="1" cm="1">
        <f t="array" ref="N265">INDEX(Products[],MATCH(Orders[[#This Row],[FK_ProductID]:[FK_ProductID]],Products[[ProductID]:[ProductID]],0),MATCH(Orders[[#Headers],[AmtUnitPrice]],Products[#Headers],0))</f>
        <v>33.465000000000003</v>
      </c>
      <c r="O265" s="1">
        <f>Orders[[#This Row],[AmtUnitPrice]] *Orders[[#This Row],[Quantity]]</f>
        <v>133.86000000000001</v>
      </c>
    </row>
    <row r="266" spans="1:15" x14ac:dyDescent="0.25">
      <c r="A266" s="3" t="s">
        <v>557</v>
      </c>
      <c r="B266" s="5">
        <v>44683</v>
      </c>
      <c r="C266" s="3" t="s">
        <v>558</v>
      </c>
      <c r="D266" s="3" t="s">
        <v>203</v>
      </c>
      <c r="E266" s="4">
        <v>5</v>
      </c>
      <c r="F266" t="str">
        <f>_xlfn.XLOOKUP(Orders[[#This Row],[FK_CustomerID]],Customers[CustomerID],Customers[CustomerName],,0)</f>
        <v>Arabella Fransewich</v>
      </c>
      <c r="G266" t="str">
        <f>_xlfn.XLOOKUP(Orders[[#This Row],[FK_CustomerID]],Customers[CustomerID],Customers[Email],,0)</f>
        <v/>
      </c>
      <c r="H266" t="str">
        <f>_xlfn.XLOOKUP(Orders[[#This Row],[FK_CustomerID]],Customers[CustomerID],Customers[Country],,0)</f>
        <v>Ireland</v>
      </c>
      <c r="I266" t="str" cm="1">
        <f t="array" ref="I266">INDEX(Products[],MATCH(Orders[[#This Row],[FK_ProductID]:[FK_ProductID]],Products[[ProductID]:[ProductID]],0),MATCH(Orders[[#Headers],[CoffeeType]],Products[#Headers],0))</f>
        <v>Rob</v>
      </c>
      <c r="J266" t="str" cm="1">
        <f t="array" ref="J266">_xlfn.SWITCH(Orders[[#This Row],[CoffeeType]], "Rob", "Robusta", "Exc", "Excelsa", "Ara", "Arabica", "Lib", "Liberica")</f>
        <v>Robusta</v>
      </c>
      <c r="K266" t="str" cm="1">
        <f t="array" ref="K266">INDEX(Products[],MATCH(Orders[[#This Row],[FK_ProductID]:[FK_ProductID]],Products[[ProductID]:[ProductID]],0),MATCH(Orders[[#Headers],[RoastType]],Products[#Headers],0))</f>
        <v>L</v>
      </c>
      <c r="L266" t="str" cm="1">
        <f t="array" ref="L266">_xlfn.SWITCH(Orders[[#This Row],[RoastType]], "L", "Light", "M", "Medium", "D", "Dark")</f>
        <v>Light</v>
      </c>
      <c r="M266" s="2" cm="1">
        <f t="array" ref="M266">INDEX(Products[],MATCH(Orders[[#This Row],[FK_ProductID]:[FK_ProductID]],Products[[ProductID]:[ProductID]],0),MATCH(Orders[[#Headers],[SizeKg]],Products[#Headers],0))</f>
        <v>1</v>
      </c>
      <c r="N266" s="1" cm="1">
        <f t="array" ref="N266">INDEX(Products[],MATCH(Orders[[#This Row],[FK_ProductID]:[FK_ProductID]],Products[[ProductID]:[ProductID]],0),MATCH(Orders[[#Headers],[AmtUnitPrice]],Products[#Headers],0))</f>
        <v>11.95</v>
      </c>
      <c r="O266" s="1">
        <f>Orders[[#This Row],[AmtUnitPrice]] *Orders[[#This Row],[Quantity]]</f>
        <v>59.75</v>
      </c>
    </row>
    <row r="267" spans="1:15" x14ac:dyDescent="0.25">
      <c r="A267" s="3" t="s">
        <v>559</v>
      </c>
      <c r="B267" s="5">
        <v>43872</v>
      </c>
      <c r="C267" s="3" t="s">
        <v>560</v>
      </c>
      <c r="D267" s="3" t="s">
        <v>86</v>
      </c>
      <c r="E267" s="4">
        <v>1</v>
      </c>
      <c r="F267" t="str">
        <f>_xlfn.XLOOKUP(Orders[[#This Row],[FK_CustomerID]],Customers[CustomerID],Customers[CustomerName],,0)</f>
        <v>Violette Hellmore</v>
      </c>
      <c r="G267" t="str">
        <f>_xlfn.XLOOKUP(Orders[[#This Row],[FK_CustomerID]],Customers[CustomerID],Customers[Email],,0)</f>
        <v>vhellmore7d@bbc.co.uk</v>
      </c>
      <c r="H267" t="str">
        <f>_xlfn.XLOOKUP(Orders[[#This Row],[FK_CustomerID]],Customers[CustomerID],Customers[Country],,0)</f>
        <v>United States</v>
      </c>
      <c r="I267" t="str" cm="1">
        <f t="array" ref="I267">INDEX(Products[],MATCH(Orders[[#This Row],[FK_ProductID]:[FK_ProductID]],Products[[ProductID]:[ProductID]],0),MATCH(Orders[[#Headers],[CoffeeType]],Products[#Headers],0))</f>
        <v>Ara</v>
      </c>
      <c r="J267" t="str" cm="1">
        <f t="array" ref="J267">_xlfn.SWITCH(Orders[[#This Row],[CoffeeType]], "Rob", "Robusta", "Exc", "Excelsa", "Ara", "Arabica", "Lib", "Liberica")</f>
        <v>Arabica</v>
      </c>
      <c r="K267" t="str" cm="1">
        <f t="array" ref="K267">INDEX(Products[],MATCH(Orders[[#This Row],[FK_ProductID]:[FK_ProductID]],Products[[ProductID]:[ProductID]],0),MATCH(Orders[[#Headers],[RoastType]],Products[#Headers],0))</f>
        <v>D</v>
      </c>
      <c r="L267" t="str" cm="1">
        <f t="array" ref="L267">_xlfn.SWITCH(Orders[[#This Row],[RoastType]], "L", "Light", "M", "Medium", "D", "Dark")</f>
        <v>Dark</v>
      </c>
      <c r="M267" s="2" cm="1">
        <f t="array" ref="M267">INDEX(Products[],MATCH(Orders[[#This Row],[FK_ProductID]:[FK_ProductID]],Products[[ProductID]:[ProductID]],0),MATCH(Orders[[#Headers],[SizeKg]],Products[#Headers],0))</f>
        <v>0.5</v>
      </c>
      <c r="N267" s="1" cm="1">
        <f t="array" ref="N267">INDEX(Products[],MATCH(Orders[[#This Row],[FK_ProductID]:[FK_ProductID]],Products[[ProductID]:[ProductID]],0),MATCH(Orders[[#Headers],[AmtUnitPrice]],Products[#Headers],0))</f>
        <v>5.97</v>
      </c>
      <c r="O267" s="1">
        <f>Orders[[#This Row],[AmtUnitPrice]] *Orders[[#This Row],[Quantity]]</f>
        <v>5.97</v>
      </c>
    </row>
    <row r="268" spans="1:15" x14ac:dyDescent="0.25">
      <c r="A268" s="3" t="s">
        <v>561</v>
      </c>
      <c r="B268" s="5">
        <v>44283</v>
      </c>
      <c r="C268" s="3" t="s">
        <v>562</v>
      </c>
      <c r="D268" s="3" t="s">
        <v>259</v>
      </c>
      <c r="E268" s="4">
        <v>2</v>
      </c>
      <c r="F268" t="str">
        <f>_xlfn.XLOOKUP(Orders[[#This Row],[FK_CustomerID]],Customers[CustomerID],Customers[CustomerName],,0)</f>
        <v>Myles Seawright</v>
      </c>
      <c r="G268" t="str">
        <f>_xlfn.XLOOKUP(Orders[[#This Row],[FK_CustomerID]],Customers[CustomerID],Customers[Email],,0)</f>
        <v>mseawright7e@nbcnews.com</v>
      </c>
      <c r="H268" t="str">
        <f>_xlfn.XLOOKUP(Orders[[#This Row],[FK_CustomerID]],Customers[CustomerID],Customers[Country],,0)</f>
        <v>United Kingdom</v>
      </c>
      <c r="I268" t="str" cm="1">
        <f t="array" ref="I268">INDEX(Products[],MATCH(Orders[[#This Row],[FK_ProductID]:[FK_ProductID]],Products[[ProductID]:[ProductID]],0),MATCH(Orders[[#Headers],[CoffeeType]],Products[#Headers],0))</f>
        <v>Exc</v>
      </c>
      <c r="J268" t="str" cm="1">
        <f t="array" ref="J268">_xlfn.SWITCH(Orders[[#This Row],[CoffeeType]], "Rob", "Robusta", "Exc", "Excelsa", "Ara", "Arabica", "Lib", "Liberica")</f>
        <v>Excelsa</v>
      </c>
      <c r="K268" t="str" cm="1">
        <f t="array" ref="K268">INDEX(Products[],MATCH(Orders[[#This Row],[FK_ProductID]:[FK_ProductID]],Products[[ProductID]:[ProductID]],0),MATCH(Orders[[#Headers],[RoastType]],Products[#Headers],0))</f>
        <v>D</v>
      </c>
      <c r="L268" t="str" cm="1">
        <f t="array" ref="L268">_xlfn.SWITCH(Orders[[#This Row],[RoastType]], "L", "Light", "M", "Medium", "D", "Dark")</f>
        <v>Dark</v>
      </c>
      <c r="M268" s="2" cm="1">
        <f t="array" ref="M268">INDEX(Products[],MATCH(Orders[[#This Row],[FK_ProductID]:[FK_ProductID]],Products[[ProductID]:[ProductID]],0),MATCH(Orders[[#Headers],[SizeKg]],Products[#Headers],0))</f>
        <v>1</v>
      </c>
      <c r="N268" s="1" cm="1">
        <f t="array" ref="N268">INDEX(Products[],MATCH(Orders[[#This Row],[FK_ProductID]:[FK_ProductID]],Products[[ProductID]:[ProductID]],0),MATCH(Orders[[#Headers],[AmtUnitPrice]],Products[#Headers],0))</f>
        <v>12.15</v>
      </c>
      <c r="O268" s="1">
        <f>Orders[[#This Row],[AmtUnitPrice]] *Orders[[#This Row],[Quantity]]</f>
        <v>24.3</v>
      </c>
    </row>
    <row r="269" spans="1:15" x14ac:dyDescent="0.25">
      <c r="A269" s="3" t="s">
        <v>563</v>
      </c>
      <c r="B269" s="5">
        <v>44324</v>
      </c>
      <c r="C269" s="3" t="s">
        <v>564</v>
      </c>
      <c r="D269" s="3" t="s">
        <v>65</v>
      </c>
      <c r="E269" s="4">
        <v>6</v>
      </c>
      <c r="F269" t="str">
        <f>_xlfn.XLOOKUP(Orders[[#This Row],[FK_CustomerID]],Customers[CustomerID],Customers[CustomerName],,0)</f>
        <v>Silvana Northeast</v>
      </c>
      <c r="G269" t="str">
        <f>_xlfn.XLOOKUP(Orders[[#This Row],[FK_CustomerID]],Customers[CustomerID],Customers[Email],,0)</f>
        <v>snortheast7f@mashable.com</v>
      </c>
      <c r="H269" t="str">
        <f>_xlfn.XLOOKUP(Orders[[#This Row],[FK_CustomerID]],Customers[CustomerID],Customers[Country],,0)</f>
        <v>United States</v>
      </c>
      <c r="I269" t="str" cm="1">
        <f t="array" ref="I269">INDEX(Products[],MATCH(Orders[[#This Row],[FK_ProductID]:[FK_ProductID]],Products[[ProductID]:[ProductID]],0),MATCH(Orders[[#Headers],[CoffeeType]],Products[#Headers],0))</f>
        <v>Exc</v>
      </c>
      <c r="J269" t="str" cm="1">
        <f t="array" ref="J269">_xlfn.SWITCH(Orders[[#This Row],[CoffeeType]], "Rob", "Robusta", "Exc", "Excelsa", "Ara", "Arabica", "Lib", "Liberica")</f>
        <v>Excelsa</v>
      </c>
      <c r="K269" t="str" cm="1">
        <f t="array" ref="K269">INDEX(Products[],MATCH(Orders[[#This Row],[FK_ProductID]:[FK_ProductID]],Products[[ProductID]:[ProductID]],0),MATCH(Orders[[#Headers],[RoastType]],Products[#Headers],0))</f>
        <v>D</v>
      </c>
      <c r="L269" t="str" cm="1">
        <f t="array" ref="L269">_xlfn.SWITCH(Orders[[#This Row],[RoastType]], "L", "Light", "M", "Medium", "D", "Dark")</f>
        <v>Dark</v>
      </c>
      <c r="M269" s="2" cm="1">
        <f t="array" ref="M269">INDEX(Products[],MATCH(Orders[[#This Row],[FK_ProductID]:[FK_ProductID]],Products[[ProductID]:[ProductID]],0),MATCH(Orders[[#Headers],[SizeKg]],Products[#Headers],0))</f>
        <v>0.2</v>
      </c>
      <c r="N269" s="1" cm="1">
        <f t="array" ref="N269">INDEX(Products[],MATCH(Orders[[#This Row],[FK_ProductID]:[FK_ProductID]],Products[[ProductID]:[ProductID]],0),MATCH(Orders[[#Headers],[AmtUnitPrice]],Products[#Headers],0))</f>
        <v>3.645</v>
      </c>
      <c r="O269" s="1">
        <f>Orders[[#This Row],[AmtUnitPrice]] *Orders[[#This Row],[Quantity]]</f>
        <v>21.87</v>
      </c>
    </row>
    <row r="270" spans="1:15" x14ac:dyDescent="0.25">
      <c r="A270" s="3" t="s">
        <v>565</v>
      </c>
      <c r="B270" s="5">
        <v>43790</v>
      </c>
      <c r="C270" s="3" t="s">
        <v>452</v>
      </c>
      <c r="D270" s="3" t="s">
        <v>41</v>
      </c>
      <c r="E270" s="4">
        <v>2</v>
      </c>
      <c r="F270" t="str">
        <f>_xlfn.XLOOKUP(Orders[[#This Row],[FK_CustomerID]],Customers[CustomerID],Customers[CustomerName],,0)</f>
        <v>Anselma Attwater</v>
      </c>
      <c r="G270" t="str">
        <f>_xlfn.XLOOKUP(Orders[[#This Row],[FK_CustomerID]],Customers[CustomerID],Customers[Email],,0)</f>
        <v>aattwater5u@wikia.com</v>
      </c>
      <c r="H270" t="str">
        <f>_xlfn.XLOOKUP(Orders[[#This Row],[FK_CustomerID]],Customers[CustomerID],Customers[Country],,0)</f>
        <v>United States</v>
      </c>
      <c r="I270" t="str" cm="1">
        <f t="array" ref="I270">INDEX(Products[],MATCH(Orders[[#This Row],[FK_ProductID]:[FK_ProductID]],Products[[ProductID]:[ProductID]],0),MATCH(Orders[[#Headers],[CoffeeType]],Products[#Headers],0))</f>
        <v>Ara</v>
      </c>
      <c r="J270" t="str" cm="1">
        <f t="array" ref="J270">_xlfn.SWITCH(Orders[[#This Row],[CoffeeType]], "Rob", "Robusta", "Exc", "Excelsa", "Ara", "Arabica", "Lib", "Liberica")</f>
        <v>Arabica</v>
      </c>
      <c r="K270" t="str" cm="1">
        <f t="array" ref="K270">INDEX(Products[],MATCH(Orders[[#This Row],[FK_ProductID]:[FK_ProductID]],Products[[ProductID]:[ProductID]],0),MATCH(Orders[[#Headers],[RoastType]],Products[#Headers],0))</f>
        <v>D</v>
      </c>
      <c r="L270" t="str" cm="1">
        <f t="array" ref="L270">_xlfn.SWITCH(Orders[[#This Row],[RoastType]], "L", "Light", "M", "Medium", "D", "Dark")</f>
        <v>Dark</v>
      </c>
      <c r="M270" s="2" cm="1">
        <f t="array" ref="M270">INDEX(Products[],MATCH(Orders[[#This Row],[FK_ProductID]:[FK_ProductID]],Products[[ProductID]:[ProductID]],0),MATCH(Orders[[#Headers],[SizeKg]],Products[#Headers],0))</f>
        <v>1</v>
      </c>
      <c r="N270" s="1" cm="1">
        <f t="array" ref="N270">INDEX(Products[],MATCH(Orders[[#This Row],[FK_ProductID]:[FK_ProductID]],Products[[ProductID]:[ProductID]],0),MATCH(Orders[[#Headers],[AmtUnitPrice]],Products[#Headers],0))</f>
        <v>9.9499999999999993</v>
      </c>
      <c r="O270" s="1">
        <f>Orders[[#This Row],[AmtUnitPrice]] *Orders[[#This Row],[Quantity]]</f>
        <v>19.899999999999999</v>
      </c>
    </row>
    <row r="271" spans="1:15" x14ac:dyDescent="0.25">
      <c r="A271" s="3" t="s">
        <v>566</v>
      </c>
      <c r="B271" s="5">
        <v>44333</v>
      </c>
      <c r="C271" s="3" t="s">
        <v>567</v>
      </c>
      <c r="D271" s="3" t="s">
        <v>68</v>
      </c>
      <c r="E271" s="4">
        <v>2</v>
      </c>
      <c r="F271" t="str">
        <f>_xlfn.XLOOKUP(Orders[[#This Row],[FK_CustomerID]],Customers[CustomerID],Customers[CustomerName],,0)</f>
        <v>Monica Fearon</v>
      </c>
      <c r="G271" t="str">
        <f>_xlfn.XLOOKUP(Orders[[#This Row],[FK_CustomerID]],Customers[CustomerID],Customers[Email],,0)</f>
        <v>mfearon7h@reverbnation.com</v>
      </c>
      <c r="H271" t="str">
        <f>_xlfn.XLOOKUP(Orders[[#This Row],[FK_CustomerID]],Customers[CustomerID],Customers[Country],,0)</f>
        <v>United States</v>
      </c>
      <c r="I271" t="str" cm="1">
        <f t="array" ref="I271">INDEX(Products[],MATCH(Orders[[#This Row],[FK_ProductID]:[FK_ProductID]],Products[[ProductID]:[ProductID]],0),MATCH(Orders[[#Headers],[CoffeeType]],Products[#Headers],0))</f>
        <v>Ara</v>
      </c>
      <c r="J271" t="str" cm="1">
        <f t="array" ref="J271">_xlfn.SWITCH(Orders[[#This Row],[CoffeeType]], "Rob", "Robusta", "Exc", "Excelsa", "Ara", "Arabica", "Lib", "Liberica")</f>
        <v>Arabica</v>
      </c>
      <c r="K271" t="str" cm="1">
        <f t="array" ref="K271">INDEX(Products[],MATCH(Orders[[#This Row],[FK_ProductID]:[FK_ProductID]],Products[[ProductID]:[ProductID]],0),MATCH(Orders[[#Headers],[RoastType]],Products[#Headers],0))</f>
        <v>D</v>
      </c>
      <c r="L271" t="str" cm="1">
        <f t="array" ref="L271">_xlfn.SWITCH(Orders[[#This Row],[RoastType]], "L", "Light", "M", "Medium", "D", "Dark")</f>
        <v>Dark</v>
      </c>
      <c r="M271" s="2" cm="1">
        <f t="array" ref="M271">INDEX(Products[],MATCH(Orders[[#This Row],[FK_ProductID]:[FK_ProductID]],Products[[ProductID]:[ProductID]],0),MATCH(Orders[[#Headers],[SizeKg]],Products[#Headers],0))</f>
        <v>0.2</v>
      </c>
      <c r="N271" s="1" cm="1">
        <f t="array" ref="N271">INDEX(Products[],MATCH(Orders[[#This Row],[FK_ProductID]:[FK_ProductID]],Products[[ProductID]:[ProductID]],0),MATCH(Orders[[#Headers],[AmtUnitPrice]],Products[#Headers],0))</f>
        <v>2.9849999999999999</v>
      </c>
      <c r="O271" s="1">
        <f>Orders[[#This Row],[AmtUnitPrice]] *Orders[[#This Row],[Quantity]]</f>
        <v>5.97</v>
      </c>
    </row>
    <row r="272" spans="1:15" x14ac:dyDescent="0.25">
      <c r="A272" s="3" t="s">
        <v>568</v>
      </c>
      <c r="B272" s="5">
        <v>43655</v>
      </c>
      <c r="C272" s="3" t="s">
        <v>569</v>
      </c>
      <c r="D272" s="3" t="s">
        <v>30</v>
      </c>
      <c r="E272" s="4">
        <v>1</v>
      </c>
      <c r="F272" t="str">
        <f>_xlfn.XLOOKUP(Orders[[#This Row],[FK_CustomerID]],Customers[CustomerID],Customers[CustomerName],,0)</f>
        <v>Barney Chisnell</v>
      </c>
      <c r="G272" t="str">
        <f>_xlfn.XLOOKUP(Orders[[#This Row],[FK_CustomerID]],Customers[CustomerID],Customers[Email],,0)</f>
        <v/>
      </c>
      <c r="H272" t="str">
        <f>_xlfn.XLOOKUP(Orders[[#This Row],[FK_CustomerID]],Customers[CustomerID],Customers[Country],,0)</f>
        <v>Ireland</v>
      </c>
      <c r="I272" t="str" cm="1">
        <f t="array" ref="I272">INDEX(Products[],MATCH(Orders[[#This Row],[FK_ProductID]:[FK_ProductID]],Products[[ProductID]:[ProductID]],0),MATCH(Orders[[#Headers],[CoffeeType]],Products[#Headers],0))</f>
        <v>Exc</v>
      </c>
      <c r="J272" t="str" cm="1">
        <f t="array" ref="J272">_xlfn.SWITCH(Orders[[#This Row],[CoffeeType]], "Rob", "Robusta", "Exc", "Excelsa", "Ara", "Arabica", "Lib", "Liberica")</f>
        <v>Excelsa</v>
      </c>
      <c r="K272" t="str" cm="1">
        <f t="array" ref="K272">INDEX(Products[],MATCH(Orders[[#This Row],[FK_ProductID]:[FK_ProductID]],Products[[ProductID]:[ProductID]],0),MATCH(Orders[[#Headers],[RoastType]],Products[#Headers],0))</f>
        <v>D</v>
      </c>
      <c r="L272" t="str" cm="1">
        <f t="array" ref="L272">_xlfn.SWITCH(Orders[[#This Row],[RoastType]], "L", "Light", "M", "Medium", "D", "Dark")</f>
        <v>Dark</v>
      </c>
      <c r="M272" s="2" cm="1">
        <f t="array" ref="M272">INDEX(Products[],MATCH(Orders[[#This Row],[FK_ProductID]:[FK_ProductID]],Products[[ProductID]:[ProductID]],0),MATCH(Orders[[#Headers],[SizeKg]],Products[#Headers],0))</f>
        <v>0.5</v>
      </c>
      <c r="N272" s="1" cm="1">
        <f t="array" ref="N272">INDEX(Products[],MATCH(Orders[[#This Row],[FK_ProductID]:[FK_ProductID]],Products[[ProductID]:[ProductID]],0),MATCH(Orders[[#Headers],[AmtUnitPrice]],Products[#Headers],0))</f>
        <v>7.29</v>
      </c>
      <c r="O272" s="1">
        <f>Orders[[#This Row],[AmtUnitPrice]] *Orders[[#This Row],[Quantity]]</f>
        <v>7.29</v>
      </c>
    </row>
    <row r="273" spans="1:15" x14ac:dyDescent="0.25">
      <c r="A273" s="3" t="s">
        <v>570</v>
      </c>
      <c r="B273" s="5">
        <v>43971</v>
      </c>
      <c r="C273" s="3" t="s">
        <v>571</v>
      </c>
      <c r="D273" s="3" t="s">
        <v>68</v>
      </c>
      <c r="E273" s="4">
        <v>4</v>
      </c>
      <c r="F273" t="str">
        <f>_xlfn.XLOOKUP(Orders[[#This Row],[FK_CustomerID]],Customers[CustomerID],Customers[CustomerName],,0)</f>
        <v>Jasper Sisneros</v>
      </c>
      <c r="G273" t="str">
        <f>_xlfn.XLOOKUP(Orders[[#This Row],[FK_CustomerID]],Customers[CustomerID],Customers[Email],,0)</f>
        <v>jsisneros7j@a8.net</v>
      </c>
      <c r="H273" t="str">
        <f>_xlfn.XLOOKUP(Orders[[#This Row],[FK_CustomerID]],Customers[CustomerID],Customers[Country],,0)</f>
        <v>United States</v>
      </c>
      <c r="I273" t="str" cm="1">
        <f t="array" ref="I273">INDEX(Products[],MATCH(Orders[[#This Row],[FK_ProductID]:[FK_ProductID]],Products[[ProductID]:[ProductID]],0),MATCH(Orders[[#Headers],[CoffeeType]],Products[#Headers],0))</f>
        <v>Ara</v>
      </c>
      <c r="J273" t="str" cm="1">
        <f t="array" ref="J273">_xlfn.SWITCH(Orders[[#This Row],[CoffeeType]], "Rob", "Robusta", "Exc", "Excelsa", "Ara", "Arabica", "Lib", "Liberica")</f>
        <v>Arabica</v>
      </c>
      <c r="K273" t="str" cm="1">
        <f t="array" ref="K273">INDEX(Products[],MATCH(Orders[[#This Row],[FK_ProductID]:[FK_ProductID]],Products[[ProductID]:[ProductID]],0),MATCH(Orders[[#Headers],[RoastType]],Products[#Headers],0))</f>
        <v>D</v>
      </c>
      <c r="L273" t="str" cm="1">
        <f t="array" ref="L273">_xlfn.SWITCH(Orders[[#This Row],[RoastType]], "L", "Light", "M", "Medium", "D", "Dark")</f>
        <v>Dark</v>
      </c>
      <c r="M273" s="2" cm="1">
        <f t="array" ref="M273">INDEX(Products[],MATCH(Orders[[#This Row],[FK_ProductID]:[FK_ProductID]],Products[[ProductID]:[ProductID]],0),MATCH(Orders[[#Headers],[SizeKg]],Products[#Headers],0))</f>
        <v>0.2</v>
      </c>
      <c r="N273" s="1" cm="1">
        <f t="array" ref="N273">INDEX(Products[],MATCH(Orders[[#This Row],[FK_ProductID]:[FK_ProductID]],Products[[ProductID]:[ProductID]],0),MATCH(Orders[[#Headers],[AmtUnitPrice]],Products[#Headers],0))</f>
        <v>2.9849999999999999</v>
      </c>
      <c r="O273" s="1">
        <f>Orders[[#This Row],[AmtUnitPrice]] *Orders[[#This Row],[Quantity]]</f>
        <v>11.94</v>
      </c>
    </row>
    <row r="274" spans="1:15" x14ac:dyDescent="0.25">
      <c r="A274" s="3" t="s">
        <v>572</v>
      </c>
      <c r="B274" s="5">
        <v>44435</v>
      </c>
      <c r="C274" s="3" t="s">
        <v>573</v>
      </c>
      <c r="D274" s="3" t="s">
        <v>203</v>
      </c>
      <c r="E274" s="4">
        <v>6</v>
      </c>
      <c r="F274" t="str">
        <f>_xlfn.XLOOKUP(Orders[[#This Row],[FK_CustomerID]],Customers[CustomerID],Customers[CustomerName],,0)</f>
        <v>Zachariah Carlson</v>
      </c>
      <c r="G274" t="str">
        <f>_xlfn.XLOOKUP(Orders[[#This Row],[FK_CustomerID]],Customers[CustomerID],Customers[Email],,0)</f>
        <v>zcarlson7k@bigcartel.com</v>
      </c>
      <c r="H274" t="str">
        <f>_xlfn.XLOOKUP(Orders[[#This Row],[FK_CustomerID]],Customers[CustomerID],Customers[Country],,0)</f>
        <v>Ireland</v>
      </c>
      <c r="I274" t="str" cm="1">
        <f t="array" ref="I274">INDEX(Products[],MATCH(Orders[[#This Row],[FK_ProductID]:[FK_ProductID]],Products[[ProductID]:[ProductID]],0),MATCH(Orders[[#Headers],[CoffeeType]],Products[#Headers],0))</f>
        <v>Rob</v>
      </c>
      <c r="J274" t="str" cm="1">
        <f t="array" ref="J274">_xlfn.SWITCH(Orders[[#This Row],[CoffeeType]], "Rob", "Robusta", "Exc", "Excelsa", "Ara", "Arabica", "Lib", "Liberica")</f>
        <v>Robusta</v>
      </c>
      <c r="K274" t="str" cm="1">
        <f t="array" ref="K274">INDEX(Products[],MATCH(Orders[[#This Row],[FK_ProductID]:[FK_ProductID]],Products[[ProductID]:[ProductID]],0),MATCH(Orders[[#Headers],[RoastType]],Products[#Headers],0))</f>
        <v>L</v>
      </c>
      <c r="L274" t="str" cm="1">
        <f t="array" ref="L274">_xlfn.SWITCH(Orders[[#This Row],[RoastType]], "L", "Light", "M", "Medium", "D", "Dark")</f>
        <v>Light</v>
      </c>
      <c r="M274" s="2" cm="1">
        <f t="array" ref="M274">INDEX(Products[],MATCH(Orders[[#This Row],[FK_ProductID]:[FK_ProductID]],Products[[ProductID]:[ProductID]],0),MATCH(Orders[[#Headers],[SizeKg]],Products[#Headers],0))</f>
        <v>1</v>
      </c>
      <c r="N274" s="1" cm="1">
        <f t="array" ref="N274">INDEX(Products[],MATCH(Orders[[#This Row],[FK_ProductID]:[FK_ProductID]],Products[[ProductID]:[ProductID]],0),MATCH(Orders[[#Headers],[AmtUnitPrice]],Products[#Headers],0))</f>
        <v>11.95</v>
      </c>
      <c r="O274" s="1">
        <f>Orders[[#This Row],[AmtUnitPrice]] *Orders[[#This Row],[Quantity]]</f>
        <v>71.699999999999989</v>
      </c>
    </row>
    <row r="275" spans="1:15" x14ac:dyDescent="0.25">
      <c r="A275" s="3" t="s">
        <v>574</v>
      </c>
      <c r="B275" s="5">
        <v>44681</v>
      </c>
      <c r="C275" s="3" t="s">
        <v>575</v>
      </c>
      <c r="D275" s="3" t="s">
        <v>129</v>
      </c>
      <c r="E275" s="4">
        <v>2</v>
      </c>
      <c r="F275" t="str">
        <f>_xlfn.XLOOKUP(Orders[[#This Row],[FK_CustomerID]],Customers[CustomerID],Customers[CustomerName],,0)</f>
        <v>Warner Maddox</v>
      </c>
      <c r="G275" t="str">
        <f>_xlfn.XLOOKUP(Orders[[#This Row],[FK_CustomerID]],Customers[CustomerID],Customers[Email],,0)</f>
        <v>wmaddox7l@timesonline.co.uk</v>
      </c>
      <c r="H275" t="str">
        <f>_xlfn.XLOOKUP(Orders[[#This Row],[FK_CustomerID]],Customers[CustomerID],Customers[Country],,0)</f>
        <v>United States</v>
      </c>
      <c r="I275" t="str" cm="1">
        <f t="array" ref="I275">INDEX(Products[],MATCH(Orders[[#This Row],[FK_ProductID]:[FK_ProductID]],Products[[ProductID]:[ProductID]],0),MATCH(Orders[[#Headers],[CoffeeType]],Products[#Headers],0))</f>
        <v>Ara</v>
      </c>
      <c r="J275" t="str" cm="1">
        <f t="array" ref="J275">_xlfn.SWITCH(Orders[[#This Row],[CoffeeType]], "Rob", "Robusta", "Exc", "Excelsa", "Ara", "Arabica", "Lib", "Liberica")</f>
        <v>Arabica</v>
      </c>
      <c r="K275" t="str" cm="1">
        <f t="array" ref="K275">INDEX(Products[],MATCH(Orders[[#This Row],[FK_ProductID]:[FK_ProductID]],Products[[ProductID]:[ProductID]],0),MATCH(Orders[[#Headers],[RoastType]],Products[#Headers],0))</f>
        <v>L</v>
      </c>
      <c r="L275" t="str" cm="1">
        <f t="array" ref="L275">_xlfn.SWITCH(Orders[[#This Row],[RoastType]], "L", "Light", "M", "Medium", "D", "Dark")</f>
        <v>Light</v>
      </c>
      <c r="M275" s="2" cm="1">
        <f t="array" ref="M275">INDEX(Products[],MATCH(Orders[[#This Row],[FK_ProductID]:[FK_ProductID]],Products[[ProductID]:[ProductID]],0),MATCH(Orders[[#Headers],[SizeKg]],Products[#Headers],0))</f>
        <v>0.2</v>
      </c>
      <c r="N275" s="1" cm="1">
        <f t="array" ref="N275">INDEX(Products[],MATCH(Orders[[#This Row],[FK_ProductID]:[FK_ProductID]],Products[[ProductID]:[ProductID]],0),MATCH(Orders[[#Headers],[AmtUnitPrice]],Products[#Headers],0))</f>
        <v>3.8849999999999998</v>
      </c>
      <c r="O275" s="1">
        <f>Orders[[#This Row],[AmtUnitPrice]] *Orders[[#This Row],[Quantity]]</f>
        <v>7.77</v>
      </c>
    </row>
    <row r="276" spans="1:15" x14ac:dyDescent="0.25">
      <c r="A276" s="3" t="s">
        <v>576</v>
      </c>
      <c r="B276" s="5">
        <v>43985</v>
      </c>
      <c r="C276" s="3" t="s">
        <v>577</v>
      </c>
      <c r="D276" s="3" t="s">
        <v>185</v>
      </c>
      <c r="E276" s="4">
        <v>1</v>
      </c>
      <c r="F276" t="str">
        <f>_xlfn.XLOOKUP(Orders[[#This Row],[FK_CustomerID]],Customers[CustomerID],Customers[CustomerName],,0)</f>
        <v>Donnie Hedlestone</v>
      </c>
      <c r="G276" t="str">
        <f>_xlfn.XLOOKUP(Orders[[#This Row],[FK_CustomerID]],Customers[CustomerID],Customers[Email],,0)</f>
        <v>dhedlestone7m@craigslist.org</v>
      </c>
      <c r="H276" t="str">
        <f>_xlfn.XLOOKUP(Orders[[#This Row],[FK_CustomerID]],Customers[CustomerID],Customers[Country],,0)</f>
        <v>United States</v>
      </c>
      <c r="I276" t="str" cm="1">
        <f t="array" ref="I276">INDEX(Products[],MATCH(Orders[[#This Row],[FK_ProductID]:[FK_ProductID]],Products[[ProductID]:[ProductID]],0),MATCH(Orders[[#Headers],[CoffeeType]],Products[#Headers],0))</f>
        <v>Ara</v>
      </c>
      <c r="J276" t="str" cm="1">
        <f t="array" ref="J276">_xlfn.SWITCH(Orders[[#This Row],[CoffeeType]], "Rob", "Robusta", "Exc", "Excelsa", "Ara", "Arabica", "Lib", "Liberica")</f>
        <v>Arabica</v>
      </c>
      <c r="K276" t="str" cm="1">
        <f t="array" ref="K276">INDEX(Products[],MATCH(Orders[[#This Row],[FK_ProductID]:[FK_ProductID]],Products[[ProductID]:[ProductID]],0),MATCH(Orders[[#Headers],[RoastType]],Products[#Headers],0))</f>
        <v>M</v>
      </c>
      <c r="L276" t="str" cm="1">
        <f t="array" ref="L276">_xlfn.SWITCH(Orders[[#This Row],[RoastType]], "L", "Light", "M", "Medium", "D", "Dark")</f>
        <v>Medium</v>
      </c>
      <c r="M276" s="2" cm="1">
        <f t="array" ref="M276">INDEX(Products[],MATCH(Orders[[#This Row],[FK_ProductID]:[FK_ProductID]],Products[[ProductID]:[ProductID]],0),MATCH(Orders[[#Headers],[SizeKg]],Products[#Headers],0))</f>
        <v>2.5</v>
      </c>
      <c r="N276" s="1" cm="1">
        <f t="array" ref="N276">INDEX(Products[],MATCH(Orders[[#This Row],[FK_ProductID]:[FK_ProductID]],Products[[ProductID]:[ProductID]],0),MATCH(Orders[[#Headers],[AmtUnitPrice]],Products[#Headers],0))</f>
        <v>25.875</v>
      </c>
      <c r="O276" s="1">
        <f>Orders[[#This Row],[AmtUnitPrice]] *Orders[[#This Row],[Quantity]]</f>
        <v>25.875</v>
      </c>
    </row>
    <row r="277" spans="1:15" x14ac:dyDescent="0.25">
      <c r="A277" s="3" t="s">
        <v>578</v>
      </c>
      <c r="B277" s="5">
        <v>44725</v>
      </c>
      <c r="C277" s="3" t="s">
        <v>579</v>
      </c>
      <c r="D277" s="3" t="s">
        <v>44</v>
      </c>
      <c r="E277" s="4">
        <v>6</v>
      </c>
      <c r="F277" t="str">
        <f>_xlfn.XLOOKUP(Orders[[#This Row],[FK_CustomerID]],Customers[CustomerID],Customers[CustomerName],,0)</f>
        <v>Teddi Crowthe</v>
      </c>
      <c r="G277" t="str">
        <f>_xlfn.XLOOKUP(Orders[[#This Row],[FK_CustomerID]],Customers[CustomerID],Customers[Email],,0)</f>
        <v>tcrowthe7n@europa.eu</v>
      </c>
      <c r="H277" t="str">
        <f>_xlfn.XLOOKUP(Orders[[#This Row],[FK_CustomerID]],Customers[CustomerID],Customers[Country],,0)</f>
        <v>United States</v>
      </c>
      <c r="I277" t="str" cm="1">
        <f t="array" ref="I277">INDEX(Products[],MATCH(Orders[[#This Row],[FK_ProductID]:[FK_ProductID]],Products[[ProductID]:[ProductID]],0),MATCH(Orders[[#Headers],[CoffeeType]],Products[#Headers],0))</f>
        <v>Exc</v>
      </c>
      <c r="J277" t="str" cm="1">
        <f t="array" ref="J277">_xlfn.SWITCH(Orders[[#This Row],[CoffeeType]], "Rob", "Robusta", "Exc", "Excelsa", "Ara", "Arabica", "Lib", "Liberica")</f>
        <v>Excelsa</v>
      </c>
      <c r="K277" t="str" cm="1">
        <f t="array" ref="K277">INDEX(Products[],MATCH(Orders[[#This Row],[FK_ProductID]:[FK_ProductID]],Products[[ProductID]:[ProductID]],0),MATCH(Orders[[#Headers],[RoastType]],Products[#Headers],0))</f>
        <v>L</v>
      </c>
      <c r="L277" t="str" cm="1">
        <f t="array" ref="L277">_xlfn.SWITCH(Orders[[#This Row],[RoastType]], "L", "Light", "M", "Medium", "D", "Dark")</f>
        <v>Light</v>
      </c>
      <c r="M277" s="2" cm="1">
        <f t="array" ref="M277">INDEX(Products[],MATCH(Orders[[#This Row],[FK_ProductID]:[FK_ProductID]],Products[[ProductID]:[ProductID]],0),MATCH(Orders[[#Headers],[SizeKg]],Products[#Headers],0))</f>
        <v>2.5</v>
      </c>
      <c r="N277" s="1" cm="1">
        <f t="array" ref="N277">INDEX(Products[],MATCH(Orders[[#This Row],[FK_ProductID]:[FK_ProductID]],Products[[ProductID]:[ProductID]],0),MATCH(Orders[[#Headers],[AmtUnitPrice]],Products[#Headers],0))</f>
        <v>34.155000000000001</v>
      </c>
      <c r="O277" s="1">
        <f>Orders[[#This Row],[AmtUnitPrice]] *Orders[[#This Row],[Quantity]]</f>
        <v>204.93</v>
      </c>
    </row>
    <row r="278" spans="1:15" x14ac:dyDescent="0.25">
      <c r="A278" s="3" t="s">
        <v>580</v>
      </c>
      <c r="B278" s="5">
        <v>43992</v>
      </c>
      <c r="C278" s="3" t="s">
        <v>581</v>
      </c>
      <c r="D278" s="3" t="s">
        <v>24</v>
      </c>
      <c r="E278" s="4">
        <v>4</v>
      </c>
      <c r="F278" t="str">
        <f>_xlfn.XLOOKUP(Orders[[#This Row],[FK_CustomerID]],Customers[CustomerID],Customers[CustomerName],,0)</f>
        <v>Dorelia Bury</v>
      </c>
      <c r="G278" t="str">
        <f>_xlfn.XLOOKUP(Orders[[#This Row],[FK_CustomerID]],Customers[CustomerID],Customers[Email],,0)</f>
        <v>dbury7o@tinyurl.com</v>
      </c>
      <c r="H278" t="str">
        <f>_xlfn.XLOOKUP(Orders[[#This Row],[FK_CustomerID]],Customers[CustomerID],Customers[Country],,0)</f>
        <v>Ireland</v>
      </c>
      <c r="I278" t="str" cm="1">
        <f t="array" ref="I278">INDEX(Products[],MATCH(Orders[[#This Row],[FK_ProductID]:[FK_ProductID]],Products[[ProductID]:[ProductID]],0),MATCH(Orders[[#Headers],[CoffeeType]],Products[#Headers],0))</f>
        <v>Rob</v>
      </c>
      <c r="J278" t="str" cm="1">
        <f t="array" ref="J278">_xlfn.SWITCH(Orders[[#This Row],[CoffeeType]], "Rob", "Robusta", "Exc", "Excelsa", "Ara", "Arabica", "Lib", "Liberica")</f>
        <v>Robusta</v>
      </c>
      <c r="K278" t="str" cm="1">
        <f t="array" ref="K278">INDEX(Products[],MATCH(Orders[[#This Row],[FK_ProductID]:[FK_ProductID]],Products[[ProductID]:[ProductID]],0),MATCH(Orders[[#Headers],[RoastType]],Products[#Headers],0))</f>
        <v>L</v>
      </c>
      <c r="L278" t="str" cm="1">
        <f t="array" ref="L278">_xlfn.SWITCH(Orders[[#This Row],[RoastType]], "L", "Light", "M", "Medium", "D", "Dark")</f>
        <v>Light</v>
      </c>
      <c r="M278" s="2" cm="1">
        <f t="array" ref="M278">INDEX(Products[],MATCH(Orders[[#This Row],[FK_ProductID]:[FK_ProductID]],Products[[ProductID]:[ProductID]],0),MATCH(Orders[[#Headers],[SizeKg]],Products[#Headers],0))</f>
        <v>2.5</v>
      </c>
      <c r="N278" s="1" cm="1">
        <f t="array" ref="N278">INDEX(Products[],MATCH(Orders[[#This Row],[FK_ProductID]:[FK_ProductID]],Products[[ProductID]:[ProductID]],0),MATCH(Orders[[#Headers],[AmtUnitPrice]],Products[#Headers],0))</f>
        <v>27.484999999999999</v>
      </c>
      <c r="O278" s="1">
        <f>Orders[[#This Row],[AmtUnitPrice]] *Orders[[#This Row],[Quantity]]</f>
        <v>109.94</v>
      </c>
    </row>
    <row r="279" spans="1:15" x14ac:dyDescent="0.25">
      <c r="A279" s="3" t="s">
        <v>582</v>
      </c>
      <c r="B279" s="5">
        <v>44183</v>
      </c>
      <c r="C279" s="3" t="s">
        <v>583</v>
      </c>
      <c r="D279" s="3" t="s">
        <v>151</v>
      </c>
      <c r="E279" s="4">
        <v>6</v>
      </c>
      <c r="F279" t="str">
        <f>_xlfn.XLOOKUP(Orders[[#This Row],[FK_CustomerID]],Customers[CustomerID],Customers[CustomerName],,0)</f>
        <v>Gussy Broadbear</v>
      </c>
      <c r="G279" t="str">
        <f>_xlfn.XLOOKUP(Orders[[#This Row],[FK_CustomerID]],Customers[CustomerID],Customers[Email],,0)</f>
        <v>gbroadbear7p@omniture.com</v>
      </c>
      <c r="H279" t="str">
        <f>_xlfn.XLOOKUP(Orders[[#This Row],[FK_CustomerID]],Customers[CustomerID],Customers[Country],,0)</f>
        <v>United States</v>
      </c>
      <c r="I279" t="str" cm="1">
        <f t="array" ref="I279">INDEX(Products[],MATCH(Orders[[#This Row],[FK_ProductID]:[FK_ProductID]],Products[[ProductID]:[ProductID]],0),MATCH(Orders[[#Headers],[CoffeeType]],Products[#Headers],0))</f>
        <v>Exc</v>
      </c>
      <c r="J279" t="str" cm="1">
        <f t="array" ref="J279">_xlfn.SWITCH(Orders[[#This Row],[CoffeeType]], "Rob", "Robusta", "Exc", "Excelsa", "Ara", "Arabica", "Lib", "Liberica")</f>
        <v>Excelsa</v>
      </c>
      <c r="K279" t="str" cm="1">
        <f t="array" ref="K279">INDEX(Products[],MATCH(Orders[[#This Row],[FK_ProductID]:[FK_ProductID]],Products[[ProductID]:[ProductID]],0),MATCH(Orders[[#Headers],[RoastType]],Products[#Headers],0))</f>
        <v>L</v>
      </c>
      <c r="L279" t="str" cm="1">
        <f t="array" ref="L279">_xlfn.SWITCH(Orders[[#This Row],[RoastType]], "L", "Light", "M", "Medium", "D", "Dark")</f>
        <v>Light</v>
      </c>
      <c r="M279" s="2" cm="1">
        <f t="array" ref="M279">INDEX(Products[],MATCH(Orders[[#This Row],[FK_ProductID]:[FK_ProductID]],Products[[ProductID]:[ProductID]],0),MATCH(Orders[[#Headers],[SizeKg]],Products[#Headers],0))</f>
        <v>1</v>
      </c>
      <c r="N279" s="1" cm="1">
        <f t="array" ref="N279">INDEX(Products[],MATCH(Orders[[#This Row],[FK_ProductID]:[FK_ProductID]],Products[[ProductID]:[ProductID]],0),MATCH(Orders[[#Headers],[AmtUnitPrice]],Products[#Headers],0))</f>
        <v>14.85</v>
      </c>
      <c r="O279" s="1">
        <f>Orders[[#This Row],[AmtUnitPrice]] *Orders[[#This Row],[Quantity]]</f>
        <v>89.1</v>
      </c>
    </row>
    <row r="280" spans="1:15" x14ac:dyDescent="0.25">
      <c r="A280" s="3" t="s">
        <v>584</v>
      </c>
      <c r="B280" s="5">
        <v>43708</v>
      </c>
      <c r="C280" s="3" t="s">
        <v>585</v>
      </c>
      <c r="D280" s="3" t="s">
        <v>129</v>
      </c>
      <c r="E280" s="4">
        <v>2</v>
      </c>
      <c r="F280" t="str">
        <f>_xlfn.XLOOKUP(Orders[[#This Row],[FK_CustomerID]],Customers[CustomerID],Customers[CustomerName],,0)</f>
        <v>Emlynne Palfrey</v>
      </c>
      <c r="G280" t="str">
        <f>_xlfn.XLOOKUP(Orders[[#This Row],[FK_CustomerID]],Customers[CustomerID],Customers[Email],,0)</f>
        <v>epalfrey7q@devhub.com</v>
      </c>
      <c r="H280" t="str">
        <f>_xlfn.XLOOKUP(Orders[[#This Row],[FK_CustomerID]],Customers[CustomerID],Customers[Country],,0)</f>
        <v>United States</v>
      </c>
      <c r="I280" t="str" cm="1">
        <f t="array" ref="I280">INDEX(Products[],MATCH(Orders[[#This Row],[FK_ProductID]:[FK_ProductID]],Products[[ProductID]:[ProductID]],0),MATCH(Orders[[#Headers],[CoffeeType]],Products[#Headers],0))</f>
        <v>Ara</v>
      </c>
      <c r="J280" t="str" cm="1">
        <f t="array" ref="J280">_xlfn.SWITCH(Orders[[#This Row],[CoffeeType]], "Rob", "Robusta", "Exc", "Excelsa", "Ara", "Arabica", "Lib", "Liberica")</f>
        <v>Arabica</v>
      </c>
      <c r="K280" t="str" cm="1">
        <f t="array" ref="K280">INDEX(Products[],MATCH(Orders[[#This Row],[FK_ProductID]:[FK_ProductID]],Products[[ProductID]:[ProductID]],0),MATCH(Orders[[#Headers],[RoastType]],Products[#Headers],0))</f>
        <v>L</v>
      </c>
      <c r="L280" t="str" cm="1">
        <f t="array" ref="L280">_xlfn.SWITCH(Orders[[#This Row],[RoastType]], "L", "Light", "M", "Medium", "D", "Dark")</f>
        <v>Light</v>
      </c>
      <c r="M280" s="2" cm="1">
        <f t="array" ref="M280">INDEX(Products[],MATCH(Orders[[#This Row],[FK_ProductID]:[FK_ProductID]],Products[[ProductID]:[ProductID]],0),MATCH(Orders[[#Headers],[SizeKg]],Products[#Headers],0))</f>
        <v>0.2</v>
      </c>
      <c r="N280" s="1" cm="1">
        <f t="array" ref="N280">INDEX(Products[],MATCH(Orders[[#This Row],[FK_ProductID]:[FK_ProductID]],Products[[ProductID]:[ProductID]],0),MATCH(Orders[[#Headers],[AmtUnitPrice]],Products[#Headers],0))</f>
        <v>3.8849999999999998</v>
      </c>
      <c r="O280" s="1">
        <f>Orders[[#This Row],[AmtUnitPrice]] *Orders[[#This Row],[Quantity]]</f>
        <v>7.77</v>
      </c>
    </row>
    <row r="281" spans="1:15" x14ac:dyDescent="0.25">
      <c r="A281" s="3" t="s">
        <v>586</v>
      </c>
      <c r="B281" s="5">
        <v>43521</v>
      </c>
      <c r="C281" s="3" t="s">
        <v>587</v>
      </c>
      <c r="D281" s="3" t="s">
        <v>211</v>
      </c>
      <c r="E281" s="4">
        <v>1</v>
      </c>
      <c r="F281" t="str">
        <f>_xlfn.XLOOKUP(Orders[[#This Row],[FK_CustomerID]],Customers[CustomerID],Customers[CustomerName],,0)</f>
        <v>Parsifal Metrick</v>
      </c>
      <c r="G281" t="str">
        <f>_xlfn.XLOOKUP(Orders[[#This Row],[FK_CustomerID]],Customers[CustomerID],Customers[Email],,0)</f>
        <v>pmetrick7r@rakuten.co.jp</v>
      </c>
      <c r="H281" t="str">
        <f>_xlfn.XLOOKUP(Orders[[#This Row],[FK_CustomerID]],Customers[CustomerID],Customers[Country],,0)</f>
        <v>United States</v>
      </c>
      <c r="I281" t="str" cm="1">
        <f t="array" ref="I281">INDEX(Products[],MATCH(Orders[[#This Row],[FK_ProductID]:[FK_ProductID]],Products[[ProductID]:[ProductID]],0),MATCH(Orders[[#Headers],[CoffeeType]],Products[#Headers],0))</f>
        <v>Lib</v>
      </c>
      <c r="J281" t="str" cm="1">
        <f t="array" ref="J281">_xlfn.SWITCH(Orders[[#This Row],[CoffeeType]], "Rob", "Robusta", "Exc", "Excelsa", "Ara", "Arabica", "Lib", "Liberica")</f>
        <v>Liberica</v>
      </c>
      <c r="K281" t="str" cm="1">
        <f t="array" ref="K281">INDEX(Products[],MATCH(Orders[[#This Row],[FK_ProductID]:[FK_ProductID]],Products[[ProductID]:[ProductID]],0),MATCH(Orders[[#Headers],[RoastType]],Products[#Headers],0))</f>
        <v>M</v>
      </c>
      <c r="L281" t="str" cm="1">
        <f t="array" ref="L281">_xlfn.SWITCH(Orders[[#This Row],[RoastType]], "L", "Light", "M", "Medium", "D", "Dark")</f>
        <v>Medium</v>
      </c>
      <c r="M281" s="2" cm="1">
        <f t="array" ref="M281">INDEX(Products[],MATCH(Orders[[#This Row],[FK_ProductID]:[FK_ProductID]],Products[[ProductID]:[ProductID]],0),MATCH(Orders[[#Headers],[SizeKg]],Products[#Headers],0))</f>
        <v>2.5</v>
      </c>
      <c r="N281" s="1" cm="1">
        <f t="array" ref="N281">INDEX(Products[],MATCH(Orders[[#This Row],[FK_ProductID]:[FK_ProductID]],Products[[ProductID]:[ProductID]],0),MATCH(Orders[[#Headers],[AmtUnitPrice]],Products[#Headers],0))</f>
        <v>33.465000000000003</v>
      </c>
      <c r="O281" s="1">
        <f>Orders[[#This Row],[AmtUnitPrice]] *Orders[[#This Row],[Quantity]]</f>
        <v>33.465000000000003</v>
      </c>
    </row>
    <row r="282" spans="1:15" x14ac:dyDescent="0.25">
      <c r="A282" s="3" t="s">
        <v>588</v>
      </c>
      <c r="B282" s="5">
        <v>44234</v>
      </c>
      <c r="C282" s="3" t="s">
        <v>589</v>
      </c>
      <c r="D282" s="3" t="s">
        <v>17</v>
      </c>
      <c r="E282" s="4">
        <v>5</v>
      </c>
      <c r="F282" t="str">
        <f>_xlfn.XLOOKUP(Orders[[#This Row],[FK_CustomerID]],Customers[CustomerID],Customers[CustomerName],,0)</f>
        <v>Christopher Grieveson</v>
      </c>
      <c r="G282" t="str">
        <f>_xlfn.XLOOKUP(Orders[[#This Row],[FK_CustomerID]],Customers[CustomerID],Customers[Email],,0)</f>
        <v/>
      </c>
      <c r="H282" t="str">
        <f>_xlfn.XLOOKUP(Orders[[#This Row],[FK_CustomerID]],Customers[CustomerID],Customers[Country],,0)</f>
        <v>United States</v>
      </c>
      <c r="I282" t="str" cm="1">
        <f t="array" ref="I282">INDEX(Products[],MATCH(Orders[[#This Row],[FK_ProductID]:[FK_ProductID]],Products[[ProductID]:[ProductID]],0),MATCH(Orders[[#Headers],[CoffeeType]],Products[#Headers],0))</f>
        <v>Exc</v>
      </c>
      <c r="J282" t="str" cm="1">
        <f t="array" ref="J282">_xlfn.SWITCH(Orders[[#This Row],[CoffeeType]], "Rob", "Robusta", "Exc", "Excelsa", "Ara", "Arabica", "Lib", "Liberica")</f>
        <v>Excelsa</v>
      </c>
      <c r="K282" t="str" cm="1">
        <f t="array" ref="K282">INDEX(Products[],MATCH(Orders[[#This Row],[FK_ProductID]:[FK_ProductID]],Products[[ProductID]:[ProductID]],0),MATCH(Orders[[#Headers],[RoastType]],Products[#Headers],0))</f>
        <v>M</v>
      </c>
      <c r="L282" t="str" cm="1">
        <f t="array" ref="L282">_xlfn.SWITCH(Orders[[#This Row],[RoastType]], "L", "Light", "M", "Medium", "D", "Dark")</f>
        <v>Medium</v>
      </c>
      <c r="M282" s="2" cm="1">
        <f t="array" ref="M282">INDEX(Products[],MATCH(Orders[[#This Row],[FK_ProductID]:[FK_ProductID]],Products[[ProductID]:[ProductID]],0),MATCH(Orders[[#Headers],[SizeKg]],Products[#Headers],0))</f>
        <v>0.5</v>
      </c>
      <c r="N282" s="1" cm="1">
        <f t="array" ref="N282">INDEX(Products[],MATCH(Orders[[#This Row],[FK_ProductID]:[FK_ProductID]],Products[[ProductID]:[ProductID]],0),MATCH(Orders[[#Headers],[AmtUnitPrice]],Products[#Headers],0))</f>
        <v>8.25</v>
      </c>
      <c r="O282" s="1">
        <f>Orders[[#This Row],[AmtUnitPrice]] *Orders[[#This Row],[Quantity]]</f>
        <v>41.25</v>
      </c>
    </row>
    <row r="283" spans="1:15" x14ac:dyDescent="0.25">
      <c r="A283" s="3" t="s">
        <v>590</v>
      </c>
      <c r="B283" s="5">
        <v>44210</v>
      </c>
      <c r="C283" s="3" t="s">
        <v>591</v>
      </c>
      <c r="D283" s="3" t="s">
        <v>151</v>
      </c>
      <c r="E283" s="4">
        <v>4</v>
      </c>
      <c r="F283" t="str">
        <f>_xlfn.XLOOKUP(Orders[[#This Row],[FK_CustomerID]],Customers[CustomerID],Customers[CustomerName],,0)</f>
        <v>Karlan Karby</v>
      </c>
      <c r="G283" t="str">
        <f>_xlfn.XLOOKUP(Orders[[#This Row],[FK_CustomerID]],Customers[CustomerID],Customers[Email],,0)</f>
        <v>kkarby7t@sbwire.com</v>
      </c>
      <c r="H283" t="str">
        <f>_xlfn.XLOOKUP(Orders[[#This Row],[FK_CustomerID]],Customers[CustomerID],Customers[Country],,0)</f>
        <v>United States</v>
      </c>
      <c r="I283" t="str" cm="1">
        <f t="array" ref="I283">INDEX(Products[],MATCH(Orders[[#This Row],[FK_ProductID]:[FK_ProductID]],Products[[ProductID]:[ProductID]],0),MATCH(Orders[[#Headers],[CoffeeType]],Products[#Headers],0))</f>
        <v>Exc</v>
      </c>
      <c r="J283" t="str" cm="1">
        <f t="array" ref="J283">_xlfn.SWITCH(Orders[[#This Row],[CoffeeType]], "Rob", "Robusta", "Exc", "Excelsa", "Ara", "Arabica", "Lib", "Liberica")</f>
        <v>Excelsa</v>
      </c>
      <c r="K283" t="str" cm="1">
        <f t="array" ref="K283">INDEX(Products[],MATCH(Orders[[#This Row],[FK_ProductID]:[FK_ProductID]],Products[[ProductID]:[ProductID]],0),MATCH(Orders[[#Headers],[RoastType]],Products[#Headers],0))</f>
        <v>L</v>
      </c>
      <c r="L283" t="str" cm="1">
        <f t="array" ref="L283">_xlfn.SWITCH(Orders[[#This Row],[RoastType]], "L", "Light", "M", "Medium", "D", "Dark")</f>
        <v>Light</v>
      </c>
      <c r="M283" s="2" cm="1">
        <f t="array" ref="M283">INDEX(Products[],MATCH(Orders[[#This Row],[FK_ProductID]:[FK_ProductID]],Products[[ProductID]:[ProductID]],0),MATCH(Orders[[#Headers],[SizeKg]],Products[#Headers],0))</f>
        <v>1</v>
      </c>
      <c r="N283" s="1" cm="1">
        <f t="array" ref="N283">INDEX(Products[],MATCH(Orders[[#This Row],[FK_ProductID]:[FK_ProductID]],Products[[ProductID]:[ProductID]],0),MATCH(Orders[[#Headers],[AmtUnitPrice]],Products[#Headers],0))</f>
        <v>14.85</v>
      </c>
      <c r="O283" s="1">
        <f>Orders[[#This Row],[AmtUnitPrice]] *Orders[[#This Row],[Quantity]]</f>
        <v>59.4</v>
      </c>
    </row>
    <row r="284" spans="1:15" x14ac:dyDescent="0.25">
      <c r="A284" s="3" t="s">
        <v>592</v>
      </c>
      <c r="B284" s="5">
        <v>43520</v>
      </c>
      <c r="C284" s="3" t="s">
        <v>593</v>
      </c>
      <c r="D284" s="3" t="s">
        <v>206</v>
      </c>
      <c r="E284" s="4">
        <v>1</v>
      </c>
      <c r="F284" t="str">
        <f>_xlfn.XLOOKUP(Orders[[#This Row],[FK_CustomerID]],Customers[CustomerID],Customers[CustomerName],,0)</f>
        <v>Flory Crumpe</v>
      </c>
      <c r="G284" t="str">
        <f>_xlfn.XLOOKUP(Orders[[#This Row],[FK_CustomerID]],Customers[CustomerID],Customers[Email],,0)</f>
        <v>fcrumpe7u@ftc.gov</v>
      </c>
      <c r="H284" t="str">
        <f>_xlfn.XLOOKUP(Orders[[#This Row],[FK_CustomerID]],Customers[CustomerID],Customers[Country],,0)</f>
        <v>United Kingdom</v>
      </c>
      <c r="I284" t="str" cm="1">
        <f t="array" ref="I284">INDEX(Products[],MATCH(Orders[[#This Row],[FK_ProductID]:[FK_ProductID]],Products[[ProductID]:[ProductID]],0),MATCH(Orders[[#Headers],[CoffeeType]],Products[#Headers],0))</f>
        <v>Ara</v>
      </c>
      <c r="J284" t="str" cm="1">
        <f t="array" ref="J284">_xlfn.SWITCH(Orders[[#This Row],[CoffeeType]], "Rob", "Robusta", "Exc", "Excelsa", "Ara", "Arabica", "Lib", "Liberica")</f>
        <v>Arabica</v>
      </c>
      <c r="K284" t="str" cm="1">
        <f t="array" ref="K284">INDEX(Products[],MATCH(Orders[[#This Row],[FK_ProductID]:[FK_ProductID]],Products[[ProductID]:[ProductID]],0),MATCH(Orders[[#Headers],[RoastType]],Products[#Headers],0))</f>
        <v>L</v>
      </c>
      <c r="L284" t="str" cm="1">
        <f t="array" ref="L284">_xlfn.SWITCH(Orders[[#This Row],[RoastType]], "L", "Light", "M", "Medium", "D", "Dark")</f>
        <v>Light</v>
      </c>
      <c r="M284" s="2" cm="1">
        <f t="array" ref="M284">INDEX(Products[],MATCH(Orders[[#This Row],[FK_ProductID]:[FK_ProductID]],Products[[ProductID]:[ProductID]],0),MATCH(Orders[[#Headers],[SizeKg]],Products[#Headers],0))</f>
        <v>0.5</v>
      </c>
      <c r="N284" s="1" cm="1">
        <f t="array" ref="N284">INDEX(Products[],MATCH(Orders[[#This Row],[FK_ProductID]:[FK_ProductID]],Products[[ProductID]:[ProductID]],0),MATCH(Orders[[#Headers],[AmtUnitPrice]],Products[#Headers],0))</f>
        <v>7.77</v>
      </c>
      <c r="O284" s="1">
        <f>Orders[[#This Row],[AmtUnitPrice]] *Orders[[#This Row],[Quantity]]</f>
        <v>7.77</v>
      </c>
    </row>
    <row r="285" spans="1:15" x14ac:dyDescent="0.25">
      <c r="A285" s="3" t="s">
        <v>594</v>
      </c>
      <c r="B285" s="5">
        <v>43639</v>
      </c>
      <c r="C285" s="3" t="s">
        <v>595</v>
      </c>
      <c r="D285" s="3" t="s">
        <v>160</v>
      </c>
      <c r="E285" s="4">
        <v>1</v>
      </c>
      <c r="F285" t="str">
        <f>_xlfn.XLOOKUP(Orders[[#This Row],[FK_CustomerID]],Customers[CustomerID],Customers[CustomerName],,0)</f>
        <v>Amity Chatto</v>
      </c>
      <c r="G285" t="str">
        <f>_xlfn.XLOOKUP(Orders[[#This Row],[FK_CustomerID]],Customers[CustomerID],Customers[Email],,0)</f>
        <v>achatto7v@sakura.ne.jp</v>
      </c>
      <c r="H285" t="str">
        <f>_xlfn.XLOOKUP(Orders[[#This Row],[FK_CustomerID]],Customers[CustomerID],Customers[Country],,0)</f>
        <v>United Kingdom</v>
      </c>
      <c r="I285" t="str" cm="1">
        <f t="array" ref="I285">INDEX(Products[],MATCH(Orders[[#This Row],[FK_ProductID]:[FK_ProductID]],Products[[ProductID]:[ProductID]],0),MATCH(Orders[[#Headers],[CoffeeType]],Products[#Headers],0))</f>
        <v>Rob</v>
      </c>
      <c r="J285" t="str" cm="1">
        <f t="array" ref="J285">_xlfn.SWITCH(Orders[[#This Row],[CoffeeType]], "Rob", "Robusta", "Exc", "Excelsa", "Ara", "Arabica", "Lib", "Liberica")</f>
        <v>Robusta</v>
      </c>
      <c r="K285" t="str" cm="1">
        <f t="array" ref="K285">INDEX(Products[],MATCH(Orders[[#This Row],[FK_ProductID]:[FK_ProductID]],Products[[ProductID]:[ProductID]],0),MATCH(Orders[[#Headers],[RoastType]],Products[#Headers],0))</f>
        <v>D</v>
      </c>
      <c r="L285" t="str" cm="1">
        <f t="array" ref="L285">_xlfn.SWITCH(Orders[[#This Row],[RoastType]], "L", "Light", "M", "Medium", "D", "Dark")</f>
        <v>Dark</v>
      </c>
      <c r="M285" s="2" cm="1">
        <f t="array" ref="M285">INDEX(Products[],MATCH(Orders[[#This Row],[FK_ProductID]:[FK_ProductID]],Products[[ProductID]:[ProductID]],0),MATCH(Orders[[#Headers],[SizeKg]],Products[#Headers],0))</f>
        <v>0.5</v>
      </c>
      <c r="N285" s="1" cm="1">
        <f t="array" ref="N285">INDEX(Products[],MATCH(Orders[[#This Row],[FK_ProductID]:[FK_ProductID]],Products[[ProductID]:[ProductID]],0),MATCH(Orders[[#Headers],[AmtUnitPrice]],Products[#Headers],0))</f>
        <v>5.37</v>
      </c>
      <c r="O285" s="1">
        <f>Orders[[#This Row],[AmtUnitPrice]] *Orders[[#This Row],[Quantity]]</f>
        <v>5.37</v>
      </c>
    </row>
    <row r="286" spans="1:15" x14ac:dyDescent="0.25">
      <c r="A286" s="3" t="s">
        <v>596</v>
      </c>
      <c r="B286" s="5">
        <v>43960</v>
      </c>
      <c r="C286" s="3" t="s">
        <v>597</v>
      </c>
      <c r="D286" s="3" t="s">
        <v>126</v>
      </c>
      <c r="E286" s="4">
        <v>3</v>
      </c>
      <c r="F286" t="str">
        <f>_xlfn.XLOOKUP(Orders[[#This Row],[FK_CustomerID]],Customers[CustomerID],Customers[CustomerName],,0)</f>
        <v>Nanine McCarthy</v>
      </c>
      <c r="G286" t="str">
        <f>_xlfn.XLOOKUP(Orders[[#This Row],[FK_CustomerID]],Customers[CustomerID],Customers[Email],,0)</f>
        <v/>
      </c>
      <c r="H286" t="str">
        <f>_xlfn.XLOOKUP(Orders[[#This Row],[FK_CustomerID]],Customers[CustomerID],Customers[Country],,0)</f>
        <v>United States</v>
      </c>
      <c r="I286" t="str" cm="1">
        <f t="array" ref="I286">INDEX(Products[],MATCH(Orders[[#This Row],[FK_ProductID]:[FK_ProductID]],Products[[ProductID]:[ProductID]],0),MATCH(Orders[[#Headers],[CoffeeType]],Products[#Headers],0))</f>
        <v>Exc</v>
      </c>
      <c r="J286" t="str" cm="1">
        <f t="array" ref="J286">_xlfn.SWITCH(Orders[[#This Row],[CoffeeType]], "Rob", "Robusta", "Exc", "Excelsa", "Ara", "Arabica", "Lib", "Liberica")</f>
        <v>Excelsa</v>
      </c>
      <c r="K286" t="str" cm="1">
        <f t="array" ref="K286">INDEX(Products[],MATCH(Orders[[#This Row],[FK_ProductID]:[FK_ProductID]],Products[[ProductID]:[ProductID]],0),MATCH(Orders[[#Headers],[RoastType]],Products[#Headers],0))</f>
        <v>M</v>
      </c>
      <c r="L286" t="str" cm="1">
        <f t="array" ref="L286">_xlfn.SWITCH(Orders[[#This Row],[RoastType]], "L", "Light", "M", "Medium", "D", "Dark")</f>
        <v>Medium</v>
      </c>
      <c r="M286" s="2" cm="1">
        <f t="array" ref="M286">INDEX(Products[],MATCH(Orders[[#This Row],[FK_ProductID]:[FK_ProductID]],Products[[ProductID]:[ProductID]],0),MATCH(Orders[[#Headers],[SizeKg]],Products[#Headers],0))</f>
        <v>2.5</v>
      </c>
      <c r="N286" s="1" cm="1">
        <f t="array" ref="N286">INDEX(Products[],MATCH(Orders[[#This Row],[FK_ProductID]:[FK_ProductID]],Products[[ProductID]:[ProductID]],0),MATCH(Orders[[#Headers],[AmtUnitPrice]],Products[#Headers],0))</f>
        <v>31.625</v>
      </c>
      <c r="O286" s="1">
        <f>Orders[[#This Row],[AmtUnitPrice]] *Orders[[#This Row],[Quantity]]</f>
        <v>94.875</v>
      </c>
    </row>
    <row r="287" spans="1:15" x14ac:dyDescent="0.25">
      <c r="A287" s="3" t="s">
        <v>598</v>
      </c>
      <c r="B287" s="5">
        <v>44030</v>
      </c>
      <c r="C287" s="3" t="s">
        <v>599</v>
      </c>
      <c r="D287" s="3" t="s">
        <v>118</v>
      </c>
      <c r="E287" s="4">
        <v>1</v>
      </c>
      <c r="F287" t="str">
        <f>_xlfn.XLOOKUP(Orders[[#This Row],[FK_CustomerID]],Customers[CustomerID],Customers[CustomerName],,0)</f>
        <v>Lyndsey Megany</v>
      </c>
      <c r="G287" t="str">
        <f>_xlfn.XLOOKUP(Orders[[#This Row],[FK_CustomerID]],Customers[CustomerID],Customers[Email],,0)</f>
        <v/>
      </c>
      <c r="H287" t="str">
        <f>_xlfn.XLOOKUP(Orders[[#This Row],[FK_CustomerID]],Customers[CustomerID],Customers[Country],,0)</f>
        <v>United States</v>
      </c>
      <c r="I287" t="str" cm="1">
        <f t="array" ref="I287">INDEX(Products[],MATCH(Orders[[#This Row],[FK_ProductID]:[FK_ProductID]],Products[[ProductID]:[ProductID]],0),MATCH(Orders[[#Headers],[CoffeeType]],Products[#Headers],0))</f>
        <v>Lib</v>
      </c>
      <c r="J287" t="str" cm="1">
        <f t="array" ref="J287">_xlfn.SWITCH(Orders[[#This Row],[CoffeeType]], "Rob", "Robusta", "Exc", "Excelsa", "Ara", "Arabica", "Lib", "Liberica")</f>
        <v>Liberica</v>
      </c>
      <c r="K287" t="str" cm="1">
        <f t="array" ref="K287">INDEX(Products[],MATCH(Orders[[#This Row],[FK_ProductID]:[FK_ProductID]],Products[[ProductID]:[ProductID]],0),MATCH(Orders[[#Headers],[RoastType]],Products[#Headers],0))</f>
        <v>L</v>
      </c>
      <c r="L287" t="str" cm="1">
        <f t="array" ref="L287">_xlfn.SWITCH(Orders[[#This Row],[RoastType]], "L", "Light", "M", "Medium", "D", "Dark")</f>
        <v>Light</v>
      </c>
      <c r="M287" s="2" cm="1">
        <f t="array" ref="M287">INDEX(Products[],MATCH(Orders[[#This Row],[FK_ProductID]:[FK_ProductID]],Products[[ProductID]:[ProductID]],0),MATCH(Orders[[#Headers],[SizeKg]],Products[#Headers],0))</f>
        <v>2.5</v>
      </c>
      <c r="N287" s="1" cm="1">
        <f t="array" ref="N287">INDEX(Products[],MATCH(Orders[[#This Row],[FK_ProductID]:[FK_ProductID]],Products[[ProductID]:[ProductID]],0),MATCH(Orders[[#Headers],[AmtUnitPrice]],Products[#Headers],0))</f>
        <v>36.454999999999998</v>
      </c>
      <c r="O287" s="1">
        <f>Orders[[#This Row],[AmtUnitPrice]] *Orders[[#This Row],[Quantity]]</f>
        <v>36.454999999999998</v>
      </c>
    </row>
    <row r="288" spans="1:15" x14ac:dyDescent="0.25">
      <c r="A288" s="3" t="s">
        <v>600</v>
      </c>
      <c r="B288" s="5">
        <v>43755</v>
      </c>
      <c r="C288" s="3" t="s">
        <v>601</v>
      </c>
      <c r="D288" s="3" t="s">
        <v>58</v>
      </c>
      <c r="E288" s="4">
        <v>4</v>
      </c>
      <c r="F288" t="str">
        <f>_xlfn.XLOOKUP(Orders[[#This Row],[FK_CustomerID]],Customers[CustomerID],Customers[CustomerName],,0)</f>
        <v>Byram Mergue</v>
      </c>
      <c r="G288" t="str">
        <f>_xlfn.XLOOKUP(Orders[[#This Row],[FK_CustomerID]],Customers[CustomerID],Customers[Email],,0)</f>
        <v>bmergue7y@umn.edu</v>
      </c>
      <c r="H288" t="str">
        <f>_xlfn.XLOOKUP(Orders[[#This Row],[FK_CustomerID]],Customers[CustomerID],Customers[Country],,0)</f>
        <v>United States</v>
      </c>
      <c r="I288" t="str" cm="1">
        <f t="array" ref="I288">INDEX(Products[],MATCH(Orders[[#This Row],[FK_ProductID]:[FK_ProductID]],Products[[ProductID]:[ProductID]],0),MATCH(Orders[[#Headers],[CoffeeType]],Products[#Headers],0))</f>
        <v>Ara</v>
      </c>
      <c r="J288" t="str" cm="1">
        <f t="array" ref="J288">_xlfn.SWITCH(Orders[[#This Row],[CoffeeType]], "Rob", "Robusta", "Exc", "Excelsa", "Ara", "Arabica", "Lib", "Liberica")</f>
        <v>Arabica</v>
      </c>
      <c r="K288" t="str" cm="1">
        <f t="array" ref="K288">INDEX(Products[],MATCH(Orders[[#This Row],[FK_ProductID]:[FK_ProductID]],Products[[ProductID]:[ProductID]],0),MATCH(Orders[[#Headers],[RoastType]],Products[#Headers],0))</f>
        <v>M</v>
      </c>
      <c r="L288" t="str" cm="1">
        <f t="array" ref="L288">_xlfn.SWITCH(Orders[[#This Row],[RoastType]], "L", "Light", "M", "Medium", "D", "Dark")</f>
        <v>Medium</v>
      </c>
      <c r="M288" s="2" cm="1">
        <f t="array" ref="M288">INDEX(Products[],MATCH(Orders[[#This Row],[FK_ProductID]:[FK_ProductID]],Products[[ProductID]:[ProductID]],0),MATCH(Orders[[#Headers],[SizeKg]],Products[#Headers],0))</f>
        <v>0.2</v>
      </c>
      <c r="N288" s="1" cm="1">
        <f t="array" ref="N288">INDEX(Products[],MATCH(Orders[[#This Row],[FK_ProductID]:[FK_ProductID]],Products[[ProductID]:[ProductID]],0),MATCH(Orders[[#Headers],[AmtUnitPrice]],Products[#Headers],0))</f>
        <v>3.375</v>
      </c>
      <c r="O288" s="1">
        <f>Orders[[#This Row],[AmtUnitPrice]] *Orders[[#This Row],[Quantity]]</f>
        <v>13.5</v>
      </c>
    </row>
    <row r="289" spans="1:15" x14ac:dyDescent="0.25">
      <c r="A289" s="3" t="s">
        <v>602</v>
      </c>
      <c r="B289" s="5">
        <v>44697</v>
      </c>
      <c r="C289" s="3" t="s">
        <v>603</v>
      </c>
      <c r="D289" s="3" t="s">
        <v>196</v>
      </c>
      <c r="E289" s="4">
        <v>4</v>
      </c>
      <c r="F289" t="str">
        <f>_xlfn.XLOOKUP(Orders[[#This Row],[FK_CustomerID]],Customers[CustomerID],Customers[CustomerName],,0)</f>
        <v>Kerr Patise</v>
      </c>
      <c r="G289" t="str">
        <f>_xlfn.XLOOKUP(Orders[[#This Row],[FK_CustomerID]],Customers[CustomerID],Customers[Email],,0)</f>
        <v>kpatise7z@jigsy.com</v>
      </c>
      <c r="H289" t="str">
        <f>_xlfn.XLOOKUP(Orders[[#This Row],[FK_CustomerID]],Customers[CustomerID],Customers[Country],,0)</f>
        <v>United States</v>
      </c>
      <c r="I289" t="str" cm="1">
        <f t="array" ref="I289">INDEX(Products[],MATCH(Orders[[#This Row],[FK_ProductID]:[FK_ProductID]],Products[[ProductID]:[ProductID]],0),MATCH(Orders[[#Headers],[CoffeeType]],Products[#Headers],0))</f>
        <v>Rob</v>
      </c>
      <c r="J289" t="str" cm="1">
        <f t="array" ref="J289">_xlfn.SWITCH(Orders[[#This Row],[CoffeeType]], "Rob", "Robusta", "Exc", "Excelsa", "Ara", "Arabica", "Lib", "Liberica")</f>
        <v>Robusta</v>
      </c>
      <c r="K289" t="str" cm="1">
        <f t="array" ref="K289">INDEX(Products[],MATCH(Orders[[#This Row],[FK_ProductID]:[FK_ProductID]],Products[[ProductID]:[ProductID]],0),MATCH(Orders[[#Headers],[RoastType]],Products[#Headers],0))</f>
        <v>L</v>
      </c>
      <c r="L289" t="str" cm="1">
        <f t="array" ref="L289">_xlfn.SWITCH(Orders[[#This Row],[RoastType]], "L", "Light", "M", "Medium", "D", "Dark")</f>
        <v>Light</v>
      </c>
      <c r="M289" s="2" cm="1">
        <f t="array" ref="M289">INDEX(Products[],MATCH(Orders[[#This Row],[FK_ProductID]:[FK_ProductID]],Products[[ProductID]:[ProductID]],0),MATCH(Orders[[#Headers],[SizeKg]],Products[#Headers],0))</f>
        <v>0.2</v>
      </c>
      <c r="N289" s="1" cm="1">
        <f t="array" ref="N289">INDEX(Products[],MATCH(Orders[[#This Row],[FK_ProductID]:[FK_ProductID]],Products[[ProductID]:[ProductID]],0),MATCH(Orders[[#Headers],[AmtUnitPrice]],Products[#Headers],0))</f>
        <v>3.585</v>
      </c>
      <c r="O289" s="1">
        <f>Orders[[#This Row],[AmtUnitPrice]] *Orders[[#This Row],[Quantity]]</f>
        <v>14.34</v>
      </c>
    </row>
    <row r="290" spans="1:15" x14ac:dyDescent="0.25">
      <c r="A290" s="3" t="s">
        <v>604</v>
      </c>
      <c r="B290" s="5">
        <v>44279</v>
      </c>
      <c r="C290" s="3" t="s">
        <v>605</v>
      </c>
      <c r="D290" s="3" t="s">
        <v>17</v>
      </c>
      <c r="E290" s="4">
        <v>1</v>
      </c>
      <c r="F290" t="str">
        <f>_xlfn.XLOOKUP(Orders[[#This Row],[FK_CustomerID]],Customers[CustomerID],Customers[CustomerName],,0)</f>
        <v>Mathew Goulter</v>
      </c>
      <c r="G290" t="str">
        <f>_xlfn.XLOOKUP(Orders[[#This Row],[FK_CustomerID]],Customers[CustomerID],Customers[Email],,0)</f>
        <v/>
      </c>
      <c r="H290" t="str">
        <f>_xlfn.XLOOKUP(Orders[[#This Row],[FK_CustomerID]],Customers[CustomerID],Customers[Country],,0)</f>
        <v>Ireland</v>
      </c>
      <c r="I290" t="str" cm="1">
        <f t="array" ref="I290">INDEX(Products[],MATCH(Orders[[#This Row],[FK_ProductID]:[FK_ProductID]],Products[[ProductID]:[ProductID]],0),MATCH(Orders[[#Headers],[CoffeeType]],Products[#Headers],0))</f>
        <v>Exc</v>
      </c>
      <c r="J290" t="str" cm="1">
        <f t="array" ref="J290">_xlfn.SWITCH(Orders[[#This Row],[CoffeeType]], "Rob", "Robusta", "Exc", "Excelsa", "Ara", "Arabica", "Lib", "Liberica")</f>
        <v>Excelsa</v>
      </c>
      <c r="K290" t="str" cm="1">
        <f t="array" ref="K290">INDEX(Products[],MATCH(Orders[[#This Row],[FK_ProductID]:[FK_ProductID]],Products[[ProductID]:[ProductID]],0),MATCH(Orders[[#Headers],[RoastType]],Products[#Headers],0))</f>
        <v>M</v>
      </c>
      <c r="L290" t="str" cm="1">
        <f t="array" ref="L290">_xlfn.SWITCH(Orders[[#This Row],[RoastType]], "L", "Light", "M", "Medium", "D", "Dark")</f>
        <v>Medium</v>
      </c>
      <c r="M290" s="2" cm="1">
        <f t="array" ref="M290">INDEX(Products[],MATCH(Orders[[#This Row],[FK_ProductID]:[FK_ProductID]],Products[[ProductID]:[ProductID]],0),MATCH(Orders[[#Headers],[SizeKg]],Products[#Headers],0))</f>
        <v>0.5</v>
      </c>
      <c r="N290" s="1" cm="1">
        <f t="array" ref="N290">INDEX(Products[],MATCH(Orders[[#This Row],[FK_ProductID]:[FK_ProductID]],Products[[ProductID]:[ProductID]],0),MATCH(Orders[[#Headers],[AmtUnitPrice]],Products[#Headers],0))</f>
        <v>8.25</v>
      </c>
      <c r="O290" s="1">
        <f>Orders[[#This Row],[AmtUnitPrice]] *Orders[[#This Row],[Quantity]]</f>
        <v>8.25</v>
      </c>
    </row>
    <row r="291" spans="1:15" x14ac:dyDescent="0.25">
      <c r="A291" s="3" t="s">
        <v>606</v>
      </c>
      <c r="B291" s="5">
        <v>43772</v>
      </c>
      <c r="C291" s="3" t="s">
        <v>607</v>
      </c>
      <c r="D291" s="3" t="s">
        <v>115</v>
      </c>
      <c r="E291" s="4">
        <v>5</v>
      </c>
      <c r="F291" t="str">
        <f>_xlfn.XLOOKUP(Orders[[#This Row],[FK_CustomerID]],Customers[CustomerID],Customers[CustomerName],,0)</f>
        <v>Marris Grcic</v>
      </c>
      <c r="G291" t="str">
        <f>_xlfn.XLOOKUP(Orders[[#This Row],[FK_CustomerID]],Customers[CustomerID],Customers[Email],,0)</f>
        <v/>
      </c>
      <c r="H291" t="str">
        <f>_xlfn.XLOOKUP(Orders[[#This Row],[FK_CustomerID]],Customers[CustomerID],Customers[Country],,0)</f>
        <v>United States</v>
      </c>
      <c r="I291" t="str" cm="1">
        <f t="array" ref="I291">INDEX(Products[],MATCH(Orders[[#This Row],[FK_ProductID]:[FK_ProductID]],Products[[ProductID]:[ProductID]],0),MATCH(Orders[[#Headers],[CoffeeType]],Products[#Headers],0))</f>
        <v>Rob</v>
      </c>
      <c r="J291" t="str" cm="1">
        <f t="array" ref="J291">_xlfn.SWITCH(Orders[[#This Row],[CoffeeType]], "Rob", "Robusta", "Exc", "Excelsa", "Ara", "Arabica", "Lib", "Liberica")</f>
        <v>Robusta</v>
      </c>
      <c r="K291" t="str" cm="1">
        <f t="array" ref="K291">INDEX(Products[],MATCH(Orders[[#This Row],[FK_ProductID]:[FK_ProductID]],Products[[ProductID]:[ProductID]],0),MATCH(Orders[[#Headers],[RoastType]],Products[#Headers],0))</f>
        <v>D</v>
      </c>
      <c r="L291" t="str" cm="1">
        <f t="array" ref="L291">_xlfn.SWITCH(Orders[[#This Row],[RoastType]], "L", "Light", "M", "Medium", "D", "Dark")</f>
        <v>Dark</v>
      </c>
      <c r="M291" s="2" cm="1">
        <f t="array" ref="M291">INDEX(Products[],MATCH(Orders[[#This Row],[FK_ProductID]:[FK_ProductID]],Products[[ProductID]:[ProductID]],0),MATCH(Orders[[#Headers],[SizeKg]],Products[#Headers],0))</f>
        <v>0.2</v>
      </c>
      <c r="N291" s="1" cm="1">
        <f t="array" ref="N291">INDEX(Products[],MATCH(Orders[[#This Row],[FK_ProductID]:[FK_ProductID]],Products[[ProductID]:[ProductID]],0),MATCH(Orders[[#Headers],[AmtUnitPrice]],Products[#Headers],0))</f>
        <v>2.6850000000000001</v>
      </c>
      <c r="O291" s="1">
        <f>Orders[[#This Row],[AmtUnitPrice]] *Orders[[#This Row],[Quantity]]</f>
        <v>13.425000000000001</v>
      </c>
    </row>
    <row r="292" spans="1:15" x14ac:dyDescent="0.25">
      <c r="A292" s="3" t="s">
        <v>608</v>
      </c>
      <c r="B292" s="5">
        <v>44497</v>
      </c>
      <c r="C292" s="3" t="s">
        <v>609</v>
      </c>
      <c r="D292" s="3" t="s">
        <v>41</v>
      </c>
      <c r="E292" s="4">
        <v>5</v>
      </c>
      <c r="F292" t="str">
        <f>_xlfn.XLOOKUP(Orders[[#This Row],[FK_CustomerID]],Customers[CustomerID],Customers[CustomerName],,0)</f>
        <v>Domeniga Duke</v>
      </c>
      <c r="G292" t="str">
        <f>_xlfn.XLOOKUP(Orders[[#This Row],[FK_CustomerID]],Customers[CustomerID],Customers[Email],,0)</f>
        <v>dduke82@vkontakte.ru</v>
      </c>
      <c r="H292" t="str">
        <f>_xlfn.XLOOKUP(Orders[[#This Row],[FK_CustomerID]],Customers[CustomerID],Customers[Country],,0)</f>
        <v>United States</v>
      </c>
      <c r="I292" t="str" cm="1">
        <f t="array" ref="I292">INDEX(Products[],MATCH(Orders[[#This Row],[FK_ProductID]:[FK_ProductID]],Products[[ProductID]:[ProductID]],0),MATCH(Orders[[#Headers],[CoffeeType]],Products[#Headers],0))</f>
        <v>Ara</v>
      </c>
      <c r="J292" t="str" cm="1">
        <f t="array" ref="J292">_xlfn.SWITCH(Orders[[#This Row],[CoffeeType]], "Rob", "Robusta", "Exc", "Excelsa", "Ara", "Arabica", "Lib", "Liberica")</f>
        <v>Arabica</v>
      </c>
      <c r="K292" t="str" cm="1">
        <f t="array" ref="K292">INDEX(Products[],MATCH(Orders[[#This Row],[FK_ProductID]:[FK_ProductID]],Products[[ProductID]:[ProductID]],0),MATCH(Orders[[#Headers],[RoastType]],Products[#Headers],0))</f>
        <v>D</v>
      </c>
      <c r="L292" t="str" cm="1">
        <f t="array" ref="L292">_xlfn.SWITCH(Orders[[#This Row],[RoastType]], "L", "Light", "M", "Medium", "D", "Dark")</f>
        <v>Dark</v>
      </c>
      <c r="M292" s="2" cm="1">
        <f t="array" ref="M292">INDEX(Products[],MATCH(Orders[[#This Row],[FK_ProductID]:[FK_ProductID]],Products[[ProductID]:[ProductID]],0),MATCH(Orders[[#Headers],[SizeKg]],Products[#Headers],0))</f>
        <v>1</v>
      </c>
      <c r="N292" s="1" cm="1">
        <f t="array" ref="N292">INDEX(Products[],MATCH(Orders[[#This Row],[FK_ProductID]:[FK_ProductID]],Products[[ProductID]:[ProductID]],0),MATCH(Orders[[#Headers],[AmtUnitPrice]],Products[#Headers],0))</f>
        <v>9.9499999999999993</v>
      </c>
      <c r="O292" s="1">
        <f>Orders[[#This Row],[AmtUnitPrice]] *Orders[[#This Row],[Quantity]]</f>
        <v>49.75</v>
      </c>
    </row>
    <row r="293" spans="1:15" x14ac:dyDescent="0.25">
      <c r="A293" s="3" t="s">
        <v>610</v>
      </c>
      <c r="B293" s="5">
        <v>44181</v>
      </c>
      <c r="C293" s="3" t="s">
        <v>611</v>
      </c>
      <c r="D293" s="3" t="s">
        <v>17</v>
      </c>
      <c r="E293" s="4">
        <v>2</v>
      </c>
      <c r="F293" t="str">
        <f>_xlfn.XLOOKUP(Orders[[#This Row],[FK_CustomerID]],Customers[CustomerID],Customers[CustomerName],,0)</f>
        <v>Violante Skouling</v>
      </c>
      <c r="G293" t="str">
        <f>_xlfn.XLOOKUP(Orders[[#This Row],[FK_CustomerID]],Customers[CustomerID],Customers[Email],,0)</f>
        <v/>
      </c>
      <c r="H293" t="str">
        <f>_xlfn.XLOOKUP(Orders[[#This Row],[FK_CustomerID]],Customers[CustomerID],Customers[Country],,0)</f>
        <v>Ireland</v>
      </c>
      <c r="I293" t="str" cm="1">
        <f t="array" ref="I293">INDEX(Products[],MATCH(Orders[[#This Row],[FK_ProductID]:[FK_ProductID]],Products[[ProductID]:[ProductID]],0),MATCH(Orders[[#Headers],[CoffeeType]],Products[#Headers],0))</f>
        <v>Exc</v>
      </c>
      <c r="J293" t="str" cm="1">
        <f t="array" ref="J293">_xlfn.SWITCH(Orders[[#This Row],[CoffeeType]], "Rob", "Robusta", "Exc", "Excelsa", "Ara", "Arabica", "Lib", "Liberica")</f>
        <v>Excelsa</v>
      </c>
      <c r="K293" t="str" cm="1">
        <f t="array" ref="K293">INDEX(Products[],MATCH(Orders[[#This Row],[FK_ProductID]:[FK_ProductID]],Products[[ProductID]:[ProductID]],0),MATCH(Orders[[#Headers],[RoastType]],Products[#Headers],0))</f>
        <v>M</v>
      </c>
      <c r="L293" t="str" cm="1">
        <f t="array" ref="L293">_xlfn.SWITCH(Orders[[#This Row],[RoastType]], "L", "Light", "M", "Medium", "D", "Dark")</f>
        <v>Medium</v>
      </c>
      <c r="M293" s="2" cm="1">
        <f t="array" ref="M293">INDEX(Products[],MATCH(Orders[[#This Row],[FK_ProductID]:[FK_ProductID]],Products[[ProductID]:[ProductID]],0),MATCH(Orders[[#Headers],[SizeKg]],Products[#Headers],0))</f>
        <v>0.5</v>
      </c>
      <c r="N293" s="1" cm="1">
        <f t="array" ref="N293">INDEX(Products[],MATCH(Orders[[#This Row],[FK_ProductID]:[FK_ProductID]],Products[[ProductID]:[ProductID]],0),MATCH(Orders[[#Headers],[AmtUnitPrice]],Products[#Headers],0))</f>
        <v>8.25</v>
      </c>
      <c r="O293" s="1">
        <f>Orders[[#This Row],[AmtUnitPrice]] *Orders[[#This Row],[Quantity]]</f>
        <v>16.5</v>
      </c>
    </row>
    <row r="294" spans="1:15" x14ac:dyDescent="0.25">
      <c r="A294" s="3" t="s">
        <v>612</v>
      </c>
      <c r="B294" s="5">
        <v>44529</v>
      </c>
      <c r="C294" s="3" t="s">
        <v>613</v>
      </c>
      <c r="D294" s="3" t="s">
        <v>86</v>
      </c>
      <c r="E294" s="4">
        <v>3</v>
      </c>
      <c r="F294" t="str">
        <f>_xlfn.XLOOKUP(Orders[[#This Row],[FK_CustomerID]],Customers[CustomerID],Customers[CustomerName],,0)</f>
        <v>Isidore Hussey</v>
      </c>
      <c r="G294" t="str">
        <f>_xlfn.XLOOKUP(Orders[[#This Row],[FK_CustomerID]],Customers[CustomerID],Customers[Email],,0)</f>
        <v>ihussey84@mapy.cz</v>
      </c>
      <c r="H294" t="str">
        <f>_xlfn.XLOOKUP(Orders[[#This Row],[FK_CustomerID]],Customers[CustomerID],Customers[Country],,0)</f>
        <v>United States</v>
      </c>
      <c r="I294" t="str" cm="1">
        <f t="array" ref="I294">INDEX(Products[],MATCH(Orders[[#This Row],[FK_ProductID]:[FK_ProductID]],Products[[ProductID]:[ProductID]],0),MATCH(Orders[[#Headers],[CoffeeType]],Products[#Headers],0))</f>
        <v>Ara</v>
      </c>
      <c r="J294" t="str" cm="1">
        <f t="array" ref="J294">_xlfn.SWITCH(Orders[[#This Row],[CoffeeType]], "Rob", "Robusta", "Exc", "Excelsa", "Ara", "Arabica", "Lib", "Liberica")</f>
        <v>Arabica</v>
      </c>
      <c r="K294" t="str" cm="1">
        <f t="array" ref="K294">INDEX(Products[],MATCH(Orders[[#This Row],[FK_ProductID]:[FK_ProductID]],Products[[ProductID]:[ProductID]],0),MATCH(Orders[[#Headers],[RoastType]],Products[#Headers],0))</f>
        <v>D</v>
      </c>
      <c r="L294" t="str" cm="1">
        <f t="array" ref="L294">_xlfn.SWITCH(Orders[[#This Row],[RoastType]], "L", "Light", "M", "Medium", "D", "Dark")</f>
        <v>Dark</v>
      </c>
      <c r="M294" s="2" cm="1">
        <f t="array" ref="M294">INDEX(Products[],MATCH(Orders[[#This Row],[FK_ProductID]:[FK_ProductID]],Products[[ProductID]:[ProductID]],0),MATCH(Orders[[#Headers],[SizeKg]],Products[#Headers],0))</f>
        <v>0.5</v>
      </c>
      <c r="N294" s="1" cm="1">
        <f t="array" ref="N294">INDEX(Products[],MATCH(Orders[[#This Row],[FK_ProductID]:[FK_ProductID]],Products[[ProductID]:[ProductID]],0),MATCH(Orders[[#Headers],[AmtUnitPrice]],Products[#Headers],0))</f>
        <v>5.97</v>
      </c>
      <c r="O294" s="1">
        <f>Orders[[#This Row],[AmtUnitPrice]] *Orders[[#This Row],[Quantity]]</f>
        <v>17.91</v>
      </c>
    </row>
    <row r="295" spans="1:15" x14ac:dyDescent="0.25">
      <c r="A295" s="3" t="s">
        <v>614</v>
      </c>
      <c r="B295" s="5">
        <v>44275</v>
      </c>
      <c r="C295" s="3" t="s">
        <v>615</v>
      </c>
      <c r="D295" s="3" t="s">
        <v>86</v>
      </c>
      <c r="E295" s="4">
        <v>5</v>
      </c>
      <c r="F295" t="str">
        <f>_xlfn.XLOOKUP(Orders[[#This Row],[FK_CustomerID]],Customers[CustomerID],Customers[CustomerName],,0)</f>
        <v>Cassie Pinkerton</v>
      </c>
      <c r="G295" t="str">
        <f>_xlfn.XLOOKUP(Orders[[#This Row],[FK_CustomerID]],Customers[CustomerID],Customers[Email],,0)</f>
        <v>cpinkerton85@upenn.edu</v>
      </c>
      <c r="H295" t="str">
        <f>_xlfn.XLOOKUP(Orders[[#This Row],[FK_CustomerID]],Customers[CustomerID],Customers[Country],,0)</f>
        <v>United States</v>
      </c>
      <c r="I295" t="str" cm="1">
        <f t="array" ref="I295">INDEX(Products[],MATCH(Orders[[#This Row],[FK_ProductID]:[FK_ProductID]],Products[[ProductID]:[ProductID]],0),MATCH(Orders[[#Headers],[CoffeeType]],Products[#Headers],0))</f>
        <v>Ara</v>
      </c>
      <c r="J295" t="str" cm="1">
        <f t="array" ref="J295">_xlfn.SWITCH(Orders[[#This Row],[CoffeeType]], "Rob", "Robusta", "Exc", "Excelsa", "Ara", "Arabica", "Lib", "Liberica")</f>
        <v>Arabica</v>
      </c>
      <c r="K295" t="str" cm="1">
        <f t="array" ref="K295">INDEX(Products[],MATCH(Orders[[#This Row],[FK_ProductID]:[FK_ProductID]],Products[[ProductID]:[ProductID]],0),MATCH(Orders[[#Headers],[RoastType]],Products[#Headers],0))</f>
        <v>D</v>
      </c>
      <c r="L295" t="str" cm="1">
        <f t="array" ref="L295">_xlfn.SWITCH(Orders[[#This Row],[RoastType]], "L", "Light", "M", "Medium", "D", "Dark")</f>
        <v>Dark</v>
      </c>
      <c r="M295" s="2" cm="1">
        <f t="array" ref="M295">INDEX(Products[],MATCH(Orders[[#This Row],[FK_ProductID]:[FK_ProductID]],Products[[ProductID]:[ProductID]],0),MATCH(Orders[[#Headers],[SizeKg]],Products[#Headers],0))</f>
        <v>0.5</v>
      </c>
      <c r="N295" s="1" cm="1">
        <f t="array" ref="N295">INDEX(Products[],MATCH(Orders[[#This Row],[FK_ProductID]:[FK_ProductID]],Products[[ProductID]:[ProductID]],0),MATCH(Orders[[#Headers],[AmtUnitPrice]],Products[#Headers],0))</f>
        <v>5.97</v>
      </c>
      <c r="O295" s="1">
        <f>Orders[[#This Row],[AmtUnitPrice]] *Orders[[#This Row],[Quantity]]</f>
        <v>29.849999999999998</v>
      </c>
    </row>
    <row r="296" spans="1:15" x14ac:dyDescent="0.25">
      <c r="A296" s="3" t="s">
        <v>616</v>
      </c>
      <c r="B296" s="5">
        <v>44659</v>
      </c>
      <c r="C296" s="3" t="s">
        <v>617</v>
      </c>
      <c r="D296" s="3" t="s">
        <v>151</v>
      </c>
      <c r="E296" s="4">
        <v>3</v>
      </c>
      <c r="F296" t="str">
        <f>_xlfn.XLOOKUP(Orders[[#This Row],[FK_CustomerID]],Customers[CustomerID],Customers[CustomerName],,0)</f>
        <v>Micki Fero</v>
      </c>
      <c r="G296" t="str">
        <f>_xlfn.XLOOKUP(Orders[[#This Row],[FK_CustomerID]],Customers[CustomerID],Customers[Email],,0)</f>
        <v/>
      </c>
      <c r="H296" t="str">
        <f>_xlfn.XLOOKUP(Orders[[#This Row],[FK_CustomerID]],Customers[CustomerID],Customers[Country],,0)</f>
        <v>United States</v>
      </c>
      <c r="I296" t="str" cm="1">
        <f t="array" ref="I296">INDEX(Products[],MATCH(Orders[[#This Row],[FK_ProductID]:[FK_ProductID]],Products[[ProductID]:[ProductID]],0),MATCH(Orders[[#Headers],[CoffeeType]],Products[#Headers],0))</f>
        <v>Exc</v>
      </c>
      <c r="J296" t="str" cm="1">
        <f t="array" ref="J296">_xlfn.SWITCH(Orders[[#This Row],[CoffeeType]], "Rob", "Robusta", "Exc", "Excelsa", "Ara", "Arabica", "Lib", "Liberica")</f>
        <v>Excelsa</v>
      </c>
      <c r="K296" t="str" cm="1">
        <f t="array" ref="K296">INDEX(Products[],MATCH(Orders[[#This Row],[FK_ProductID]:[FK_ProductID]],Products[[ProductID]:[ProductID]],0),MATCH(Orders[[#Headers],[RoastType]],Products[#Headers],0))</f>
        <v>L</v>
      </c>
      <c r="L296" t="str" cm="1">
        <f t="array" ref="L296">_xlfn.SWITCH(Orders[[#This Row],[RoastType]], "L", "Light", "M", "Medium", "D", "Dark")</f>
        <v>Light</v>
      </c>
      <c r="M296" s="2" cm="1">
        <f t="array" ref="M296">INDEX(Products[],MATCH(Orders[[#This Row],[FK_ProductID]:[FK_ProductID]],Products[[ProductID]:[ProductID]],0),MATCH(Orders[[#Headers],[SizeKg]],Products[#Headers],0))</f>
        <v>1</v>
      </c>
      <c r="N296" s="1" cm="1">
        <f t="array" ref="N296">INDEX(Products[],MATCH(Orders[[#This Row],[FK_ProductID]:[FK_ProductID]],Products[[ProductID]:[ProductID]],0),MATCH(Orders[[#Headers],[AmtUnitPrice]],Products[#Headers],0))</f>
        <v>14.85</v>
      </c>
      <c r="O296" s="1">
        <f>Orders[[#This Row],[AmtUnitPrice]] *Orders[[#This Row],[Quantity]]</f>
        <v>44.55</v>
      </c>
    </row>
    <row r="297" spans="1:15" x14ac:dyDescent="0.25">
      <c r="A297" s="3" t="s">
        <v>618</v>
      </c>
      <c r="B297" s="5">
        <v>44057</v>
      </c>
      <c r="C297" s="3" t="s">
        <v>619</v>
      </c>
      <c r="D297" s="3" t="s">
        <v>23</v>
      </c>
      <c r="E297" s="4">
        <v>2</v>
      </c>
      <c r="F297" t="str">
        <f>_xlfn.XLOOKUP(Orders[[#This Row],[FK_CustomerID]],Customers[CustomerID],Customers[CustomerName],,0)</f>
        <v>Cybill Graddell</v>
      </c>
      <c r="G297" t="str">
        <f>_xlfn.XLOOKUP(Orders[[#This Row],[FK_CustomerID]],Customers[CustomerID],Customers[Email],,0)</f>
        <v/>
      </c>
      <c r="H297" t="str">
        <f>_xlfn.XLOOKUP(Orders[[#This Row],[FK_CustomerID]],Customers[CustomerID],Customers[Country],,0)</f>
        <v>United States</v>
      </c>
      <c r="I297" t="str" cm="1">
        <f t="array" ref="I297">INDEX(Products[],MATCH(Orders[[#This Row],[FK_ProductID]:[FK_ProductID]],Products[[ProductID]:[ProductID]],0),MATCH(Orders[[#Headers],[CoffeeType]],Products[#Headers],0))</f>
        <v>Exc</v>
      </c>
      <c r="J297" t="str" cm="1">
        <f t="array" ref="J297">_xlfn.SWITCH(Orders[[#This Row],[CoffeeType]], "Rob", "Robusta", "Exc", "Excelsa", "Ara", "Arabica", "Lib", "Liberica")</f>
        <v>Excelsa</v>
      </c>
      <c r="K297" t="str" cm="1">
        <f t="array" ref="K297">INDEX(Products[],MATCH(Orders[[#This Row],[FK_ProductID]:[FK_ProductID]],Products[[ProductID]:[ProductID]],0),MATCH(Orders[[#Headers],[RoastType]],Products[#Headers],0))</f>
        <v>M</v>
      </c>
      <c r="L297" t="str" cm="1">
        <f t="array" ref="L297">_xlfn.SWITCH(Orders[[#This Row],[RoastType]], "L", "Light", "M", "Medium", "D", "Dark")</f>
        <v>Medium</v>
      </c>
      <c r="M297" s="2" cm="1">
        <f t="array" ref="M297">INDEX(Products[],MATCH(Orders[[#This Row],[FK_ProductID]:[FK_ProductID]],Products[[ProductID]:[ProductID]],0),MATCH(Orders[[#Headers],[SizeKg]],Products[#Headers],0))</f>
        <v>1</v>
      </c>
      <c r="N297" s="1" cm="1">
        <f t="array" ref="N297">INDEX(Products[],MATCH(Orders[[#This Row],[FK_ProductID]:[FK_ProductID]],Products[[ProductID]:[ProductID]],0),MATCH(Orders[[#Headers],[AmtUnitPrice]],Products[#Headers],0))</f>
        <v>13.75</v>
      </c>
      <c r="O297" s="1">
        <f>Orders[[#This Row],[AmtUnitPrice]] *Orders[[#This Row],[Quantity]]</f>
        <v>27.5</v>
      </c>
    </row>
    <row r="298" spans="1:15" x14ac:dyDescent="0.25">
      <c r="A298" s="3" t="s">
        <v>620</v>
      </c>
      <c r="B298" s="5">
        <v>43597</v>
      </c>
      <c r="C298" s="3" t="s">
        <v>621</v>
      </c>
      <c r="D298" s="3" t="s">
        <v>36</v>
      </c>
      <c r="E298" s="4">
        <v>6</v>
      </c>
      <c r="F298" t="str">
        <f>_xlfn.XLOOKUP(Orders[[#This Row],[FK_CustomerID]],Customers[CustomerID],Customers[CustomerName],,0)</f>
        <v>Dorian Vizor</v>
      </c>
      <c r="G298" t="str">
        <f>_xlfn.XLOOKUP(Orders[[#This Row],[FK_CustomerID]],Customers[CustomerID],Customers[Email],,0)</f>
        <v>dvizor88@furl.net</v>
      </c>
      <c r="H298" t="str">
        <f>_xlfn.XLOOKUP(Orders[[#This Row],[FK_CustomerID]],Customers[CustomerID],Customers[Country],,0)</f>
        <v>United States</v>
      </c>
      <c r="I298" t="str" cm="1">
        <f t="array" ref="I298">INDEX(Products[],MATCH(Orders[[#This Row],[FK_ProductID]:[FK_ProductID]],Products[[ProductID]:[ProductID]],0),MATCH(Orders[[#Headers],[CoffeeType]],Products[#Headers],0))</f>
        <v>Rob</v>
      </c>
      <c r="J298" t="str" cm="1">
        <f t="array" ref="J298">_xlfn.SWITCH(Orders[[#This Row],[CoffeeType]], "Rob", "Robusta", "Exc", "Excelsa", "Ara", "Arabica", "Lib", "Liberica")</f>
        <v>Robusta</v>
      </c>
      <c r="K298" t="str" cm="1">
        <f t="array" ref="K298">INDEX(Products[],MATCH(Orders[[#This Row],[FK_ProductID]:[FK_ProductID]],Products[[ProductID]:[ProductID]],0),MATCH(Orders[[#Headers],[RoastType]],Products[#Headers],0))</f>
        <v>M</v>
      </c>
      <c r="L298" t="str" cm="1">
        <f t="array" ref="L298">_xlfn.SWITCH(Orders[[#This Row],[RoastType]], "L", "Light", "M", "Medium", "D", "Dark")</f>
        <v>Medium</v>
      </c>
      <c r="M298" s="2" cm="1">
        <f t="array" ref="M298">INDEX(Products[],MATCH(Orders[[#This Row],[FK_ProductID]:[FK_ProductID]],Products[[ProductID]:[ProductID]],0),MATCH(Orders[[#Headers],[SizeKg]],Products[#Headers],0))</f>
        <v>0.5</v>
      </c>
      <c r="N298" s="1" cm="1">
        <f t="array" ref="N298">INDEX(Products[],MATCH(Orders[[#This Row],[FK_ProductID]:[FK_ProductID]],Products[[ProductID]:[ProductID]],0),MATCH(Orders[[#Headers],[AmtUnitPrice]],Products[#Headers],0))</f>
        <v>5.97</v>
      </c>
      <c r="O298" s="1">
        <f>Orders[[#This Row],[AmtUnitPrice]] *Orders[[#This Row],[Quantity]]</f>
        <v>35.82</v>
      </c>
    </row>
    <row r="299" spans="1:15" x14ac:dyDescent="0.25">
      <c r="A299" s="3" t="s">
        <v>622</v>
      </c>
      <c r="B299" s="5">
        <v>44258</v>
      </c>
      <c r="C299" s="3" t="s">
        <v>623</v>
      </c>
      <c r="D299" s="3" t="s">
        <v>160</v>
      </c>
      <c r="E299" s="4">
        <v>3</v>
      </c>
      <c r="F299" t="str">
        <f>_xlfn.XLOOKUP(Orders[[#This Row],[FK_CustomerID]],Customers[CustomerID],Customers[CustomerName],,0)</f>
        <v>Eddi Sedgebeer</v>
      </c>
      <c r="G299" t="str">
        <f>_xlfn.XLOOKUP(Orders[[#This Row],[FK_CustomerID]],Customers[CustomerID],Customers[Email],,0)</f>
        <v>esedgebeer89@oaic.gov.au</v>
      </c>
      <c r="H299" t="str">
        <f>_xlfn.XLOOKUP(Orders[[#This Row],[FK_CustomerID]],Customers[CustomerID],Customers[Country],,0)</f>
        <v>United States</v>
      </c>
      <c r="I299" t="str" cm="1">
        <f t="array" ref="I299">INDEX(Products[],MATCH(Orders[[#This Row],[FK_ProductID]:[FK_ProductID]],Products[[ProductID]:[ProductID]],0),MATCH(Orders[[#Headers],[CoffeeType]],Products[#Headers],0))</f>
        <v>Rob</v>
      </c>
      <c r="J299" t="str" cm="1">
        <f t="array" ref="J299">_xlfn.SWITCH(Orders[[#This Row],[CoffeeType]], "Rob", "Robusta", "Exc", "Excelsa", "Ara", "Arabica", "Lib", "Liberica")</f>
        <v>Robusta</v>
      </c>
      <c r="K299" t="str" cm="1">
        <f t="array" ref="K299">INDEX(Products[],MATCH(Orders[[#This Row],[FK_ProductID]:[FK_ProductID]],Products[[ProductID]:[ProductID]],0),MATCH(Orders[[#Headers],[RoastType]],Products[#Headers],0))</f>
        <v>D</v>
      </c>
      <c r="L299" t="str" cm="1">
        <f t="array" ref="L299">_xlfn.SWITCH(Orders[[#This Row],[RoastType]], "L", "Light", "M", "Medium", "D", "Dark")</f>
        <v>Dark</v>
      </c>
      <c r="M299" s="2" cm="1">
        <f t="array" ref="M299">INDEX(Products[],MATCH(Orders[[#This Row],[FK_ProductID]:[FK_ProductID]],Products[[ProductID]:[ProductID]],0),MATCH(Orders[[#Headers],[SizeKg]],Products[#Headers],0))</f>
        <v>0.5</v>
      </c>
      <c r="N299" s="1" cm="1">
        <f t="array" ref="N299">INDEX(Products[],MATCH(Orders[[#This Row],[FK_ProductID]:[FK_ProductID]],Products[[ProductID]:[ProductID]],0),MATCH(Orders[[#Headers],[AmtUnitPrice]],Products[#Headers],0))</f>
        <v>5.37</v>
      </c>
      <c r="O299" s="1">
        <f>Orders[[#This Row],[AmtUnitPrice]] *Orders[[#This Row],[Quantity]]</f>
        <v>16.11</v>
      </c>
    </row>
    <row r="300" spans="1:15" x14ac:dyDescent="0.25">
      <c r="A300" s="3" t="s">
        <v>624</v>
      </c>
      <c r="B300" s="5">
        <v>43872</v>
      </c>
      <c r="C300" s="3" t="s">
        <v>625</v>
      </c>
      <c r="D300" s="3" t="s">
        <v>268</v>
      </c>
      <c r="E300" s="4">
        <v>6</v>
      </c>
      <c r="F300" t="str">
        <f>_xlfn.XLOOKUP(Orders[[#This Row],[FK_CustomerID]],Customers[CustomerID],Customers[CustomerName],,0)</f>
        <v>Ken Lestrange</v>
      </c>
      <c r="G300" t="str">
        <f>_xlfn.XLOOKUP(Orders[[#This Row],[FK_CustomerID]],Customers[CustomerID],Customers[Email],,0)</f>
        <v>klestrange8a@lulu.com</v>
      </c>
      <c r="H300" t="str">
        <f>_xlfn.XLOOKUP(Orders[[#This Row],[FK_CustomerID]],Customers[CustomerID],Customers[Country],,0)</f>
        <v>United States</v>
      </c>
      <c r="I300" t="str" cm="1">
        <f t="array" ref="I300">INDEX(Products[],MATCH(Orders[[#This Row],[FK_ProductID]:[FK_ProductID]],Products[[ProductID]:[ProductID]],0),MATCH(Orders[[#Headers],[CoffeeType]],Products[#Headers],0))</f>
        <v>Exc</v>
      </c>
      <c r="J300" t="str" cm="1">
        <f t="array" ref="J300">_xlfn.SWITCH(Orders[[#This Row],[CoffeeType]], "Rob", "Robusta", "Exc", "Excelsa", "Ara", "Arabica", "Lib", "Liberica")</f>
        <v>Excelsa</v>
      </c>
      <c r="K300" t="str" cm="1">
        <f t="array" ref="K300">INDEX(Products[],MATCH(Orders[[#This Row],[FK_ProductID]:[FK_ProductID]],Products[[ProductID]:[ProductID]],0),MATCH(Orders[[#Headers],[RoastType]],Products[#Headers],0))</f>
        <v>L</v>
      </c>
      <c r="L300" t="str" cm="1">
        <f t="array" ref="L300">_xlfn.SWITCH(Orders[[#This Row],[RoastType]], "L", "Light", "M", "Medium", "D", "Dark")</f>
        <v>Light</v>
      </c>
      <c r="M300" s="2" cm="1">
        <f t="array" ref="M300">INDEX(Products[],MATCH(Orders[[#This Row],[FK_ProductID]:[FK_ProductID]],Products[[ProductID]:[ProductID]],0),MATCH(Orders[[#Headers],[SizeKg]],Products[#Headers],0))</f>
        <v>0.2</v>
      </c>
      <c r="N300" s="1" cm="1">
        <f t="array" ref="N300">INDEX(Products[],MATCH(Orders[[#This Row],[FK_ProductID]:[FK_ProductID]],Products[[ProductID]:[ProductID]],0),MATCH(Orders[[#Headers],[AmtUnitPrice]],Products[#Headers],0))</f>
        <v>4.4550000000000001</v>
      </c>
      <c r="O300" s="1">
        <f>Orders[[#This Row],[AmtUnitPrice]] *Orders[[#This Row],[Quantity]]</f>
        <v>26.73</v>
      </c>
    </row>
    <row r="301" spans="1:15" x14ac:dyDescent="0.25">
      <c r="A301" s="3" t="s">
        <v>626</v>
      </c>
      <c r="B301" s="5">
        <v>43582</v>
      </c>
      <c r="C301" s="3" t="s">
        <v>627</v>
      </c>
      <c r="D301" s="3" t="s">
        <v>44</v>
      </c>
      <c r="E301" s="4">
        <v>6</v>
      </c>
      <c r="F301" t="str">
        <f>_xlfn.XLOOKUP(Orders[[#This Row],[FK_CustomerID]],Customers[CustomerID],Customers[CustomerName],,0)</f>
        <v>Lacee Tanti</v>
      </c>
      <c r="G301" t="str">
        <f>_xlfn.XLOOKUP(Orders[[#This Row],[FK_CustomerID]],Customers[CustomerID],Customers[Email],,0)</f>
        <v>ltanti8b@techcrunch.com</v>
      </c>
      <c r="H301" t="str">
        <f>_xlfn.XLOOKUP(Orders[[#This Row],[FK_CustomerID]],Customers[CustomerID],Customers[Country],,0)</f>
        <v>United States</v>
      </c>
      <c r="I301" t="str" cm="1">
        <f t="array" ref="I301">INDEX(Products[],MATCH(Orders[[#This Row],[FK_ProductID]:[FK_ProductID]],Products[[ProductID]:[ProductID]],0),MATCH(Orders[[#Headers],[CoffeeType]],Products[#Headers],0))</f>
        <v>Exc</v>
      </c>
      <c r="J301" t="str" cm="1">
        <f t="array" ref="J301">_xlfn.SWITCH(Orders[[#This Row],[CoffeeType]], "Rob", "Robusta", "Exc", "Excelsa", "Ara", "Arabica", "Lib", "Liberica")</f>
        <v>Excelsa</v>
      </c>
      <c r="K301" t="str" cm="1">
        <f t="array" ref="K301">INDEX(Products[],MATCH(Orders[[#This Row],[FK_ProductID]:[FK_ProductID]],Products[[ProductID]:[ProductID]],0),MATCH(Orders[[#Headers],[RoastType]],Products[#Headers],0))</f>
        <v>L</v>
      </c>
      <c r="L301" t="str" cm="1">
        <f t="array" ref="L301">_xlfn.SWITCH(Orders[[#This Row],[RoastType]], "L", "Light", "M", "Medium", "D", "Dark")</f>
        <v>Light</v>
      </c>
      <c r="M301" s="2" cm="1">
        <f t="array" ref="M301">INDEX(Products[],MATCH(Orders[[#This Row],[FK_ProductID]:[FK_ProductID]],Products[[ProductID]:[ProductID]],0),MATCH(Orders[[#Headers],[SizeKg]],Products[#Headers],0))</f>
        <v>2.5</v>
      </c>
      <c r="N301" s="1" cm="1">
        <f t="array" ref="N301">INDEX(Products[],MATCH(Orders[[#This Row],[FK_ProductID]:[FK_ProductID]],Products[[ProductID]:[ProductID]],0),MATCH(Orders[[#Headers],[AmtUnitPrice]],Products[#Headers],0))</f>
        <v>34.155000000000001</v>
      </c>
      <c r="O301" s="1">
        <f>Orders[[#This Row],[AmtUnitPrice]] *Orders[[#This Row],[Quantity]]</f>
        <v>204.93</v>
      </c>
    </row>
    <row r="302" spans="1:15" x14ac:dyDescent="0.25">
      <c r="A302" s="3" t="s">
        <v>628</v>
      </c>
      <c r="B302" s="5">
        <v>44646</v>
      </c>
      <c r="C302" s="3" t="s">
        <v>629</v>
      </c>
      <c r="D302" s="3" t="s">
        <v>20</v>
      </c>
      <c r="E302" s="4">
        <v>3</v>
      </c>
      <c r="F302" t="str">
        <f>_xlfn.XLOOKUP(Orders[[#This Row],[FK_CustomerID]],Customers[CustomerID],Customers[CustomerName],,0)</f>
        <v>Arel De Lasci</v>
      </c>
      <c r="G302" t="str">
        <f>_xlfn.XLOOKUP(Orders[[#This Row],[FK_CustomerID]],Customers[CustomerID],Customers[Email],,0)</f>
        <v>ade8c@1und1.de</v>
      </c>
      <c r="H302" t="str">
        <f>_xlfn.XLOOKUP(Orders[[#This Row],[FK_CustomerID]],Customers[CustomerID],Customers[Country],,0)</f>
        <v>United States</v>
      </c>
      <c r="I302" t="str" cm="1">
        <f t="array" ref="I302">INDEX(Products[],MATCH(Orders[[#This Row],[FK_ProductID]:[FK_ProductID]],Products[[ProductID]:[ProductID]],0),MATCH(Orders[[#Headers],[CoffeeType]],Products[#Headers],0))</f>
        <v>Ara</v>
      </c>
      <c r="J302" t="str" cm="1">
        <f t="array" ref="J302">_xlfn.SWITCH(Orders[[#This Row],[CoffeeType]], "Rob", "Robusta", "Exc", "Excelsa", "Ara", "Arabica", "Lib", "Liberica")</f>
        <v>Arabica</v>
      </c>
      <c r="K302" t="str" cm="1">
        <f t="array" ref="K302">INDEX(Products[],MATCH(Orders[[#This Row],[FK_ProductID]:[FK_ProductID]],Products[[ProductID]:[ProductID]],0),MATCH(Orders[[#Headers],[RoastType]],Products[#Headers],0))</f>
        <v>L</v>
      </c>
      <c r="L302" t="str" cm="1">
        <f t="array" ref="L302">_xlfn.SWITCH(Orders[[#This Row],[RoastType]], "L", "Light", "M", "Medium", "D", "Dark")</f>
        <v>Light</v>
      </c>
      <c r="M302" s="2" cm="1">
        <f t="array" ref="M302">INDEX(Products[],MATCH(Orders[[#This Row],[FK_ProductID]:[FK_ProductID]],Products[[ProductID]:[ProductID]],0),MATCH(Orders[[#Headers],[SizeKg]],Products[#Headers],0))</f>
        <v>1</v>
      </c>
      <c r="N302" s="1" cm="1">
        <f t="array" ref="N302">INDEX(Products[],MATCH(Orders[[#This Row],[FK_ProductID]:[FK_ProductID]],Products[[ProductID]:[ProductID]],0),MATCH(Orders[[#Headers],[AmtUnitPrice]],Products[#Headers],0))</f>
        <v>12.95</v>
      </c>
      <c r="O302" s="1">
        <f>Orders[[#This Row],[AmtUnitPrice]] *Orders[[#This Row],[Quantity]]</f>
        <v>38.849999999999994</v>
      </c>
    </row>
    <row r="303" spans="1:15" x14ac:dyDescent="0.25">
      <c r="A303" s="3" t="s">
        <v>630</v>
      </c>
      <c r="B303" s="5">
        <v>44102</v>
      </c>
      <c r="C303" s="3" t="s">
        <v>631</v>
      </c>
      <c r="D303" s="3" t="s">
        <v>52</v>
      </c>
      <c r="E303" s="4">
        <v>4</v>
      </c>
      <c r="F303" t="str">
        <f>_xlfn.XLOOKUP(Orders[[#This Row],[FK_CustomerID]],Customers[CustomerID],Customers[CustomerName],,0)</f>
        <v>Trescha Jedrachowicz</v>
      </c>
      <c r="G303" t="str">
        <f>_xlfn.XLOOKUP(Orders[[#This Row],[FK_CustomerID]],Customers[CustomerID],Customers[Email],,0)</f>
        <v>tjedrachowicz8d@acquirethisname.com</v>
      </c>
      <c r="H303" t="str">
        <f>_xlfn.XLOOKUP(Orders[[#This Row],[FK_CustomerID]],Customers[CustomerID],Customers[Country],,0)</f>
        <v>United States</v>
      </c>
      <c r="I303" t="str" cm="1">
        <f t="array" ref="I303">INDEX(Products[],MATCH(Orders[[#This Row],[FK_ProductID]:[FK_ProductID]],Products[[ProductID]:[ProductID]],0),MATCH(Orders[[#Headers],[CoffeeType]],Products[#Headers],0))</f>
        <v>Lib</v>
      </c>
      <c r="J303" t="str" cm="1">
        <f t="array" ref="J303">_xlfn.SWITCH(Orders[[#This Row],[CoffeeType]], "Rob", "Robusta", "Exc", "Excelsa", "Ara", "Arabica", "Lib", "Liberica")</f>
        <v>Liberica</v>
      </c>
      <c r="K303" t="str" cm="1">
        <f t="array" ref="K303">INDEX(Products[],MATCH(Orders[[#This Row],[FK_ProductID]:[FK_ProductID]],Products[[ProductID]:[ProductID]],0),MATCH(Orders[[#Headers],[RoastType]],Products[#Headers],0))</f>
        <v>D</v>
      </c>
      <c r="L303" t="str" cm="1">
        <f t="array" ref="L303">_xlfn.SWITCH(Orders[[#This Row],[RoastType]], "L", "Light", "M", "Medium", "D", "Dark")</f>
        <v>Dark</v>
      </c>
      <c r="M303" s="2" cm="1">
        <f t="array" ref="M303">INDEX(Products[],MATCH(Orders[[#This Row],[FK_ProductID]:[FK_ProductID]],Products[[ProductID]:[ProductID]],0),MATCH(Orders[[#Headers],[SizeKg]],Products[#Headers],0))</f>
        <v>0.2</v>
      </c>
      <c r="N303" s="1" cm="1">
        <f t="array" ref="N303">INDEX(Products[],MATCH(Orders[[#This Row],[FK_ProductID]:[FK_ProductID]],Products[[ProductID]:[ProductID]],0),MATCH(Orders[[#Headers],[AmtUnitPrice]],Products[#Headers],0))</f>
        <v>3.8849999999999998</v>
      </c>
      <c r="O303" s="1">
        <f>Orders[[#This Row],[AmtUnitPrice]] *Orders[[#This Row],[Quantity]]</f>
        <v>15.54</v>
      </c>
    </row>
    <row r="304" spans="1:15" x14ac:dyDescent="0.25">
      <c r="A304" s="3" t="s">
        <v>632</v>
      </c>
      <c r="B304" s="5">
        <v>43762</v>
      </c>
      <c r="C304" s="3" t="s">
        <v>633</v>
      </c>
      <c r="D304" s="3" t="s">
        <v>81</v>
      </c>
      <c r="E304" s="4">
        <v>1</v>
      </c>
      <c r="F304" t="str">
        <f>_xlfn.XLOOKUP(Orders[[#This Row],[FK_CustomerID]],Customers[CustomerID],Customers[CustomerName],,0)</f>
        <v>Perkin Stonner</v>
      </c>
      <c r="G304" t="str">
        <f>_xlfn.XLOOKUP(Orders[[#This Row],[FK_CustomerID]],Customers[CustomerID],Customers[Email],,0)</f>
        <v>pstonner8e@moonfruit.com</v>
      </c>
      <c r="H304" t="str">
        <f>_xlfn.XLOOKUP(Orders[[#This Row],[FK_CustomerID]],Customers[CustomerID],Customers[Country],,0)</f>
        <v>United States</v>
      </c>
      <c r="I304" t="str" cm="1">
        <f t="array" ref="I304">INDEX(Products[],MATCH(Orders[[#This Row],[FK_ProductID]:[FK_ProductID]],Products[[ProductID]:[ProductID]],0),MATCH(Orders[[#Headers],[CoffeeType]],Products[#Headers],0))</f>
        <v>Ara</v>
      </c>
      <c r="J304" t="str" cm="1">
        <f t="array" ref="J304">_xlfn.SWITCH(Orders[[#This Row],[CoffeeType]], "Rob", "Robusta", "Exc", "Excelsa", "Ara", "Arabica", "Lib", "Liberica")</f>
        <v>Arabica</v>
      </c>
      <c r="K304" t="str" cm="1">
        <f t="array" ref="K304">INDEX(Products[],MATCH(Orders[[#This Row],[FK_ProductID]:[FK_ProductID]],Products[[ProductID]:[ProductID]],0),MATCH(Orders[[#Headers],[RoastType]],Products[#Headers],0))</f>
        <v>M</v>
      </c>
      <c r="L304" t="str" cm="1">
        <f t="array" ref="L304">_xlfn.SWITCH(Orders[[#This Row],[RoastType]], "L", "Light", "M", "Medium", "D", "Dark")</f>
        <v>Medium</v>
      </c>
      <c r="M304" s="2" cm="1">
        <f t="array" ref="M304">INDEX(Products[],MATCH(Orders[[#This Row],[FK_ProductID]:[FK_ProductID]],Products[[ProductID]:[ProductID]],0),MATCH(Orders[[#Headers],[SizeKg]],Products[#Headers],0))</f>
        <v>0.5</v>
      </c>
      <c r="N304" s="1" cm="1">
        <f t="array" ref="N304">INDEX(Products[],MATCH(Orders[[#This Row],[FK_ProductID]:[FK_ProductID]],Products[[ProductID]:[ProductID]],0),MATCH(Orders[[#Headers],[AmtUnitPrice]],Products[#Headers],0))</f>
        <v>6.75</v>
      </c>
      <c r="O304" s="1">
        <f>Orders[[#This Row],[AmtUnitPrice]] *Orders[[#This Row],[Quantity]]</f>
        <v>6.75</v>
      </c>
    </row>
    <row r="305" spans="1:15" x14ac:dyDescent="0.25">
      <c r="A305" s="3" t="s">
        <v>634</v>
      </c>
      <c r="B305" s="5">
        <v>44412</v>
      </c>
      <c r="C305" s="3" t="s">
        <v>635</v>
      </c>
      <c r="D305" s="3" t="s">
        <v>544</v>
      </c>
      <c r="E305" s="4">
        <v>4</v>
      </c>
      <c r="F305" t="str">
        <f>_xlfn.XLOOKUP(Orders[[#This Row],[FK_CustomerID]],Customers[CustomerID],Customers[CustomerName],,0)</f>
        <v>Darrin Tingly</v>
      </c>
      <c r="G305" t="str">
        <f>_xlfn.XLOOKUP(Orders[[#This Row],[FK_CustomerID]],Customers[CustomerID],Customers[Email],,0)</f>
        <v>dtingly8f@goo.ne.jp</v>
      </c>
      <c r="H305" t="str">
        <f>_xlfn.XLOOKUP(Orders[[#This Row],[FK_CustomerID]],Customers[CustomerID],Customers[Country],,0)</f>
        <v>United States</v>
      </c>
      <c r="I305" t="str" cm="1">
        <f t="array" ref="I305">INDEX(Products[],MATCH(Orders[[#This Row],[FK_ProductID]:[FK_ProductID]],Products[[ProductID]:[ProductID]],0),MATCH(Orders[[#Headers],[CoffeeType]],Products[#Headers],0))</f>
        <v>Exc</v>
      </c>
      <c r="J305" t="str" cm="1">
        <f t="array" ref="J305">_xlfn.SWITCH(Orders[[#This Row],[CoffeeType]], "Rob", "Robusta", "Exc", "Excelsa", "Ara", "Arabica", "Lib", "Liberica")</f>
        <v>Excelsa</v>
      </c>
      <c r="K305" t="str" cm="1">
        <f t="array" ref="K305">INDEX(Products[],MATCH(Orders[[#This Row],[FK_ProductID]:[FK_ProductID]],Products[[ProductID]:[ProductID]],0),MATCH(Orders[[#Headers],[RoastType]],Products[#Headers],0))</f>
        <v>D</v>
      </c>
      <c r="L305" t="str" cm="1">
        <f t="array" ref="L305">_xlfn.SWITCH(Orders[[#This Row],[RoastType]], "L", "Light", "M", "Medium", "D", "Dark")</f>
        <v>Dark</v>
      </c>
      <c r="M305" s="2" cm="1">
        <f t="array" ref="M305">INDEX(Products[],MATCH(Orders[[#This Row],[FK_ProductID]:[FK_ProductID]],Products[[ProductID]:[ProductID]],0),MATCH(Orders[[#Headers],[SizeKg]],Products[#Headers],0))</f>
        <v>2.5</v>
      </c>
      <c r="N305" s="1" cm="1">
        <f t="array" ref="N305">INDEX(Products[],MATCH(Orders[[#This Row],[FK_ProductID]:[FK_ProductID]],Products[[ProductID]:[ProductID]],0),MATCH(Orders[[#Headers],[AmtUnitPrice]],Products[#Headers],0))</f>
        <v>27.945</v>
      </c>
      <c r="O305" s="1">
        <f>Orders[[#This Row],[AmtUnitPrice]] *Orders[[#This Row],[Quantity]]</f>
        <v>111.78</v>
      </c>
    </row>
    <row r="306" spans="1:15" x14ac:dyDescent="0.25">
      <c r="A306" s="3" t="s">
        <v>636</v>
      </c>
      <c r="B306" s="5">
        <v>43828</v>
      </c>
      <c r="C306" s="3" t="s">
        <v>637</v>
      </c>
      <c r="D306" s="3" t="s">
        <v>129</v>
      </c>
      <c r="E306" s="4">
        <v>1</v>
      </c>
      <c r="F306" t="str">
        <f>_xlfn.XLOOKUP(Orders[[#This Row],[FK_CustomerID]],Customers[CustomerID],Customers[CustomerName],,0)</f>
        <v>Claudetta Rushe</v>
      </c>
      <c r="G306" t="str">
        <f>_xlfn.XLOOKUP(Orders[[#This Row],[FK_CustomerID]],Customers[CustomerID],Customers[Email],,0)</f>
        <v>crushe8n@about.me</v>
      </c>
      <c r="H306" t="str">
        <f>_xlfn.XLOOKUP(Orders[[#This Row],[FK_CustomerID]],Customers[CustomerID],Customers[Country],,0)</f>
        <v>United States</v>
      </c>
      <c r="I306" t="str" cm="1">
        <f t="array" ref="I306">INDEX(Products[],MATCH(Orders[[#This Row],[FK_ProductID]:[FK_ProductID]],Products[[ProductID]:[ProductID]],0),MATCH(Orders[[#Headers],[CoffeeType]],Products[#Headers],0))</f>
        <v>Ara</v>
      </c>
      <c r="J306" t="str" cm="1">
        <f t="array" ref="J306">_xlfn.SWITCH(Orders[[#This Row],[CoffeeType]], "Rob", "Robusta", "Exc", "Excelsa", "Ara", "Arabica", "Lib", "Liberica")</f>
        <v>Arabica</v>
      </c>
      <c r="K306" t="str" cm="1">
        <f t="array" ref="K306">INDEX(Products[],MATCH(Orders[[#This Row],[FK_ProductID]:[FK_ProductID]],Products[[ProductID]:[ProductID]],0),MATCH(Orders[[#Headers],[RoastType]],Products[#Headers],0))</f>
        <v>L</v>
      </c>
      <c r="L306" t="str" cm="1">
        <f t="array" ref="L306">_xlfn.SWITCH(Orders[[#This Row],[RoastType]], "L", "Light", "M", "Medium", "D", "Dark")</f>
        <v>Light</v>
      </c>
      <c r="M306" s="2" cm="1">
        <f t="array" ref="M306">INDEX(Products[],MATCH(Orders[[#This Row],[FK_ProductID]:[FK_ProductID]],Products[[ProductID]:[ProductID]],0),MATCH(Orders[[#Headers],[SizeKg]],Products[#Headers],0))</f>
        <v>0.2</v>
      </c>
      <c r="N306" s="1" cm="1">
        <f t="array" ref="N306">INDEX(Products[],MATCH(Orders[[#This Row],[FK_ProductID]:[FK_ProductID]],Products[[ProductID]:[ProductID]],0),MATCH(Orders[[#Headers],[AmtUnitPrice]],Products[#Headers],0))</f>
        <v>3.8849999999999998</v>
      </c>
      <c r="O306" s="1">
        <f>Orders[[#This Row],[AmtUnitPrice]] *Orders[[#This Row],[Quantity]]</f>
        <v>3.8849999999999998</v>
      </c>
    </row>
    <row r="307" spans="1:15" x14ac:dyDescent="0.25">
      <c r="A307" s="3" t="s">
        <v>638</v>
      </c>
      <c r="B307" s="5">
        <v>43796</v>
      </c>
      <c r="C307" s="3" t="s">
        <v>639</v>
      </c>
      <c r="D307" s="3" t="s">
        <v>91</v>
      </c>
      <c r="E307" s="4">
        <v>5</v>
      </c>
      <c r="F307" t="str">
        <f>_xlfn.XLOOKUP(Orders[[#This Row],[FK_CustomerID]],Customers[CustomerID],Customers[CustomerName],,0)</f>
        <v>Benn Checci</v>
      </c>
      <c r="G307" t="str">
        <f>_xlfn.XLOOKUP(Orders[[#This Row],[FK_CustomerID]],Customers[CustomerID],Customers[Email],,0)</f>
        <v>bchecci8h@usa.gov</v>
      </c>
      <c r="H307" t="str">
        <f>_xlfn.XLOOKUP(Orders[[#This Row],[FK_CustomerID]],Customers[CustomerID],Customers[Country],,0)</f>
        <v>United Kingdom</v>
      </c>
      <c r="I307" t="str" cm="1">
        <f t="array" ref="I307">INDEX(Products[],MATCH(Orders[[#This Row],[FK_ProductID]:[FK_ProductID]],Products[[ProductID]:[ProductID]],0),MATCH(Orders[[#Headers],[CoffeeType]],Products[#Headers],0))</f>
        <v>Lib</v>
      </c>
      <c r="J307" t="str" cm="1">
        <f t="array" ref="J307">_xlfn.SWITCH(Orders[[#This Row],[CoffeeType]], "Rob", "Robusta", "Exc", "Excelsa", "Ara", "Arabica", "Lib", "Liberica")</f>
        <v>Liberica</v>
      </c>
      <c r="K307" t="str" cm="1">
        <f t="array" ref="K307">INDEX(Products[],MATCH(Orders[[#This Row],[FK_ProductID]:[FK_ProductID]],Products[[ProductID]:[ProductID]],0),MATCH(Orders[[#Headers],[RoastType]],Products[#Headers],0))</f>
        <v>M</v>
      </c>
      <c r="L307" t="str" cm="1">
        <f t="array" ref="L307">_xlfn.SWITCH(Orders[[#This Row],[RoastType]], "L", "Light", "M", "Medium", "D", "Dark")</f>
        <v>Medium</v>
      </c>
      <c r="M307" s="2" cm="1">
        <f t="array" ref="M307">INDEX(Products[],MATCH(Orders[[#This Row],[FK_ProductID]:[FK_ProductID]],Products[[ProductID]:[ProductID]],0),MATCH(Orders[[#Headers],[SizeKg]],Products[#Headers],0))</f>
        <v>0.2</v>
      </c>
      <c r="N307" s="1" cm="1">
        <f t="array" ref="N307">INDEX(Products[],MATCH(Orders[[#This Row],[FK_ProductID]:[FK_ProductID]],Products[[ProductID]:[ProductID]],0),MATCH(Orders[[#Headers],[AmtUnitPrice]],Products[#Headers],0))</f>
        <v>4.3650000000000002</v>
      </c>
      <c r="O307" s="1">
        <f>Orders[[#This Row],[AmtUnitPrice]] *Orders[[#This Row],[Quantity]]</f>
        <v>21.825000000000003</v>
      </c>
    </row>
    <row r="308" spans="1:15" x14ac:dyDescent="0.25">
      <c r="A308" s="3" t="s">
        <v>640</v>
      </c>
      <c r="B308" s="5">
        <v>43890</v>
      </c>
      <c r="C308" s="3" t="s">
        <v>641</v>
      </c>
      <c r="D308" s="3" t="s">
        <v>176</v>
      </c>
      <c r="E308" s="4">
        <v>5</v>
      </c>
      <c r="F308" t="str">
        <f>_xlfn.XLOOKUP(Orders[[#This Row],[FK_CustomerID]],Customers[CustomerID],Customers[CustomerName],,0)</f>
        <v>Janifer Bagot</v>
      </c>
      <c r="G308" t="str">
        <f>_xlfn.XLOOKUP(Orders[[#This Row],[FK_CustomerID]],Customers[CustomerID],Customers[Email],,0)</f>
        <v>jbagot8i@mac.com</v>
      </c>
      <c r="H308" t="str">
        <f>_xlfn.XLOOKUP(Orders[[#This Row],[FK_CustomerID]],Customers[CustomerID],Customers[Country],,0)</f>
        <v>United States</v>
      </c>
      <c r="I308" t="str" cm="1">
        <f t="array" ref="I308">INDEX(Products[],MATCH(Orders[[#This Row],[FK_ProductID]:[FK_ProductID]],Products[[ProductID]:[ProductID]],0),MATCH(Orders[[#Headers],[CoffeeType]],Products[#Headers],0))</f>
        <v>Rob</v>
      </c>
      <c r="J308" t="str" cm="1">
        <f t="array" ref="J308">_xlfn.SWITCH(Orders[[#This Row],[CoffeeType]], "Rob", "Robusta", "Exc", "Excelsa", "Ara", "Arabica", "Lib", "Liberica")</f>
        <v>Robusta</v>
      </c>
      <c r="K308" t="str" cm="1">
        <f t="array" ref="K308">INDEX(Products[],MATCH(Orders[[#This Row],[FK_ProductID]:[FK_ProductID]],Products[[ProductID]:[ProductID]],0),MATCH(Orders[[#Headers],[RoastType]],Products[#Headers],0))</f>
        <v>M</v>
      </c>
      <c r="L308" t="str" cm="1">
        <f t="array" ref="L308">_xlfn.SWITCH(Orders[[#This Row],[RoastType]], "L", "Light", "M", "Medium", "D", "Dark")</f>
        <v>Medium</v>
      </c>
      <c r="M308" s="2" cm="1">
        <f t="array" ref="M308">INDEX(Products[],MATCH(Orders[[#This Row],[FK_ProductID]:[FK_ProductID]],Products[[ProductID]:[ProductID]],0),MATCH(Orders[[#Headers],[SizeKg]],Products[#Headers],0))</f>
        <v>0.2</v>
      </c>
      <c r="N308" s="1" cm="1">
        <f t="array" ref="N308">INDEX(Products[],MATCH(Orders[[#This Row],[FK_ProductID]:[FK_ProductID]],Products[[ProductID]:[ProductID]],0),MATCH(Orders[[#Headers],[AmtUnitPrice]],Products[#Headers],0))</f>
        <v>2.9849999999999999</v>
      </c>
      <c r="O308" s="1">
        <f>Orders[[#This Row],[AmtUnitPrice]] *Orders[[#This Row],[Quantity]]</f>
        <v>14.924999999999999</v>
      </c>
    </row>
    <row r="309" spans="1:15" x14ac:dyDescent="0.25">
      <c r="A309" s="3" t="s">
        <v>642</v>
      </c>
      <c r="B309" s="5">
        <v>44227</v>
      </c>
      <c r="C309" s="3" t="s">
        <v>643</v>
      </c>
      <c r="D309" s="3" t="s">
        <v>75</v>
      </c>
      <c r="E309" s="4">
        <v>3</v>
      </c>
      <c r="F309" t="str">
        <f>_xlfn.XLOOKUP(Orders[[#This Row],[FK_CustomerID]],Customers[CustomerID],Customers[CustomerName],,0)</f>
        <v>Ermin Beeble</v>
      </c>
      <c r="G309" t="str">
        <f>_xlfn.XLOOKUP(Orders[[#This Row],[FK_CustomerID]],Customers[CustomerID],Customers[Email],,0)</f>
        <v>ebeeble8j@soundcloud.com</v>
      </c>
      <c r="H309" t="str">
        <f>_xlfn.XLOOKUP(Orders[[#This Row],[FK_CustomerID]],Customers[CustomerID],Customers[Country],,0)</f>
        <v>United States</v>
      </c>
      <c r="I309" t="str" cm="1">
        <f t="array" ref="I309">INDEX(Products[],MATCH(Orders[[#This Row],[FK_ProductID]:[FK_ProductID]],Products[[ProductID]:[ProductID]],0),MATCH(Orders[[#Headers],[CoffeeType]],Products[#Headers],0))</f>
        <v>Ara</v>
      </c>
      <c r="J309" t="str" cm="1">
        <f t="array" ref="J309">_xlfn.SWITCH(Orders[[#This Row],[CoffeeType]], "Rob", "Robusta", "Exc", "Excelsa", "Ara", "Arabica", "Lib", "Liberica")</f>
        <v>Arabica</v>
      </c>
      <c r="K309" t="str" cm="1">
        <f t="array" ref="K309">INDEX(Products[],MATCH(Orders[[#This Row],[FK_ProductID]:[FK_ProductID]],Products[[ProductID]:[ProductID]],0),MATCH(Orders[[#Headers],[RoastType]],Products[#Headers],0))</f>
        <v>M</v>
      </c>
      <c r="L309" t="str" cm="1">
        <f t="array" ref="L309">_xlfn.SWITCH(Orders[[#This Row],[RoastType]], "L", "Light", "M", "Medium", "D", "Dark")</f>
        <v>Medium</v>
      </c>
      <c r="M309" s="2" cm="1">
        <f t="array" ref="M309">INDEX(Products[],MATCH(Orders[[#This Row],[FK_ProductID]:[FK_ProductID]],Products[[ProductID]:[ProductID]],0),MATCH(Orders[[#Headers],[SizeKg]],Products[#Headers],0))</f>
        <v>1</v>
      </c>
      <c r="N309" s="1" cm="1">
        <f t="array" ref="N309">INDEX(Products[],MATCH(Orders[[#This Row],[FK_ProductID]:[FK_ProductID]],Products[[ProductID]:[ProductID]],0),MATCH(Orders[[#Headers],[AmtUnitPrice]],Products[#Headers],0))</f>
        <v>11.25</v>
      </c>
      <c r="O309" s="1">
        <f>Orders[[#This Row],[AmtUnitPrice]] *Orders[[#This Row],[Quantity]]</f>
        <v>33.75</v>
      </c>
    </row>
    <row r="310" spans="1:15" x14ac:dyDescent="0.25">
      <c r="A310" s="3" t="s">
        <v>644</v>
      </c>
      <c r="B310" s="5">
        <v>44729</v>
      </c>
      <c r="C310" s="3" t="s">
        <v>645</v>
      </c>
      <c r="D310" s="3" t="s">
        <v>75</v>
      </c>
      <c r="E310" s="4">
        <v>3</v>
      </c>
      <c r="F310" t="str">
        <f>_xlfn.XLOOKUP(Orders[[#This Row],[FK_CustomerID]],Customers[CustomerID],Customers[CustomerName],,0)</f>
        <v>Cos Fluin</v>
      </c>
      <c r="G310" t="str">
        <f>_xlfn.XLOOKUP(Orders[[#This Row],[FK_CustomerID]],Customers[CustomerID],Customers[Email],,0)</f>
        <v>cfluin8k@flickr.com</v>
      </c>
      <c r="H310" t="str">
        <f>_xlfn.XLOOKUP(Orders[[#This Row],[FK_CustomerID]],Customers[CustomerID],Customers[Country],,0)</f>
        <v>United Kingdom</v>
      </c>
      <c r="I310" t="str" cm="1">
        <f t="array" ref="I310">INDEX(Products[],MATCH(Orders[[#This Row],[FK_ProductID]:[FK_ProductID]],Products[[ProductID]:[ProductID]],0),MATCH(Orders[[#Headers],[CoffeeType]],Products[#Headers],0))</f>
        <v>Ara</v>
      </c>
      <c r="J310" t="str" cm="1">
        <f t="array" ref="J310">_xlfn.SWITCH(Orders[[#This Row],[CoffeeType]], "Rob", "Robusta", "Exc", "Excelsa", "Ara", "Arabica", "Lib", "Liberica")</f>
        <v>Arabica</v>
      </c>
      <c r="K310" t="str" cm="1">
        <f t="array" ref="K310">INDEX(Products[],MATCH(Orders[[#This Row],[FK_ProductID]:[FK_ProductID]],Products[[ProductID]:[ProductID]],0),MATCH(Orders[[#Headers],[RoastType]],Products[#Headers],0))</f>
        <v>M</v>
      </c>
      <c r="L310" t="str" cm="1">
        <f t="array" ref="L310">_xlfn.SWITCH(Orders[[#This Row],[RoastType]], "L", "Light", "M", "Medium", "D", "Dark")</f>
        <v>Medium</v>
      </c>
      <c r="M310" s="2" cm="1">
        <f t="array" ref="M310">INDEX(Products[],MATCH(Orders[[#This Row],[FK_ProductID]:[FK_ProductID]],Products[[ProductID]:[ProductID]],0),MATCH(Orders[[#Headers],[SizeKg]],Products[#Headers],0))</f>
        <v>1</v>
      </c>
      <c r="N310" s="1" cm="1">
        <f t="array" ref="N310">INDEX(Products[],MATCH(Orders[[#This Row],[FK_ProductID]:[FK_ProductID]],Products[[ProductID]:[ProductID]],0),MATCH(Orders[[#Headers],[AmtUnitPrice]],Products[#Headers],0))</f>
        <v>11.25</v>
      </c>
      <c r="O310" s="1">
        <f>Orders[[#This Row],[AmtUnitPrice]] *Orders[[#This Row],[Quantity]]</f>
        <v>33.75</v>
      </c>
    </row>
    <row r="311" spans="1:15" x14ac:dyDescent="0.25">
      <c r="A311" s="3" t="s">
        <v>646</v>
      </c>
      <c r="B311" s="5">
        <v>43864</v>
      </c>
      <c r="C311" s="3" t="s">
        <v>647</v>
      </c>
      <c r="D311" s="3" t="s">
        <v>91</v>
      </c>
      <c r="E311" s="4">
        <v>6</v>
      </c>
      <c r="F311" t="str">
        <f>_xlfn.XLOOKUP(Orders[[#This Row],[FK_CustomerID]],Customers[CustomerID],Customers[CustomerName],,0)</f>
        <v>Eveleen Bletsor</v>
      </c>
      <c r="G311" t="str">
        <f>_xlfn.XLOOKUP(Orders[[#This Row],[FK_CustomerID]],Customers[CustomerID],Customers[Email],,0)</f>
        <v>ebletsor8l@vinaora.com</v>
      </c>
      <c r="H311" t="str">
        <f>_xlfn.XLOOKUP(Orders[[#This Row],[FK_CustomerID]],Customers[CustomerID],Customers[Country],,0)</f>
        <v>United States</v>
      </c>
      <c r="I311" t="str" cm="1">
        <f t="array" ref="I311">INDEX(Products[],MATCH(Orders[[#This Row],[FK_ProductID]:[FK_ProductID]],Products[[ProductID]:[ProductID]],0),MATCH(Orders[[#Headers],[CoffeeType]],Products[#Headers],0))</f>
        <v>Lib</v>
      </c>
      <c r="J311" t="str" cm="1">
        <f t="array" ref="J311">_xlfn.SWITCH(Orders[[#This Row],[CoffeeType]], "Rob", "Robusta", "Exc", "Excelsa", "Ara", "Arabica", "Lib", "Liberica")</f>
        <v>Liberica</v>
      </c>
      <c r="K311" t="str" cm="1">
        <f t="array" ref="K311">INDEX(Products[],MATCH(Orders[[#This Row],[FK_ProductID]:[FK_ProductID]],Products[[ProductID]:[ProductID]],0),MATCH(Orders[[#Headers],[RoastType]],Products[#Headers],0))</f>
        <v>M</v>
      </c>
      <c r="L311" t="str" cm="1">
        <f t="array" ref="L311">_xlfn.SWITCH(Orders[[#This Row],[RoastType]], "L", "Light", "M", "Medium", "D", "Dark")</f>
        <v>Medium</v>
      </c>
      <c r="M311" s="2" cm="1">
        <f t="array" ref="M311">INDEX(Products[],MATCH(Orders[[#This Row],[FK_ProductID]:[FK_ProductID]],Products[[ProductID]:[ProductID]],0),MATCH(Orders[[#Headers],[SizeKg]],Products[#Headers],0))</f>
        <v>0.2</v>
      </c>
      <c r="N311" s="1" cm="1">
        <f t="array" ref="N311">INDEX(Products[],MATCH(Orders[[#This Row],[FK_ProductID]:[FK_ProductID]],Products[[ProductID]:[ProductID]],0),MATCH(Orders[[#Headers],[AmtUnitPrice]],Products[#Headers],0))</f>
        <v>4.3650000000000002</v>
      </c>
      <c r="O311" s="1">
        <f>Orders[[#This Row],[AmtUnitPrice]] *Orders[[#This Row],[Quantity]]</f>
        <v>26.19</v>
      </c>
    </row>
    <row r="312" spans="1:15" x14ac:dyDescent="0.25">
      <c r="A312" s="3" t="s">
        <v>648</v>
      </c>
      <c r="B312" s="5">
        <v>44586</v>
      </c>
      <c r="C312" s="3" t="s">
        <v>649</v>
      </c>
      <c r="D312" s="3" t="s">
        <v>151</v>
      </c>
      <c r="E312" s="4">
        <v>1</v>
      </c>
      <c r="F312" t="str">
        <f>_xlfn.XLOOKUP(Orders[[#This Row],[FK_CustomerID]],Customers[CustomerID],Customers[CustomerName],,0)</f>
        <v>Paola Brydell</v>
      </c>
      <c r="G312" t="str">
        <f>_xlfn.XLOOKUP(Orders[[#This Row],[FK_CustomerID]],Customers[CustomerID],Customers[Email],,0)</f>
        <v>pbrydell8m@bloglovin.com</v>
      </c>
      <c r="H312" t="str">
        <f>_xlfn.XLOOKUP(Orders[[#This Row],[FK_CustomerID]],Customers[CustomerID],Customers[Country],,0)</f>
        <v>Ireland</v>
      </c>
      <c r="I312" t="str" cm="1">
        <f t="array" ref="I312">INDEX(Products[],MATCH(Orders[[#This Row],[FK_ProductID]:[FK_ProductID]],Products[[ProductID]:[ProductID]],0),MATCH(Orders[[#Headers],[CoffeeType]],Products[#Headers],0))</f>
        <v>Exc</v>
      </c>
      <c r="J312" t="str" cm="1">
        <f t="array" ref="J312">_xlfn.SWITCH(Orders[[#This Row],[CoffeeType]], "Rob", "Robusta", "Exc", "Excelsa", "Ara", "Arabica", "Lib", "Liberica")</f>
        <v>Excelsa</v>
      </c>
      <c r="K312" t="str" cm="1">
        <f t="array" ref="K312">INDEX(Products[],MATCH(Orders[[#This Row],[FK_ProductID]:[FK_ProductID]],Products[[ProductID]:[ProductID]],0),MATCH(Orders[[#Headers],[RoastType]],Products[#Headers],0))</f>
        <v>L</v>
      </c>
      <c r="L312" t="str" cm="1">
        <f t="array" ref="L312">_xlfn.SWITCH(Orders[[#This Row],[RoastType]], "L", "Light", "M", "Medium", "D", "Dark")</f>
        <v>Light</v>
      </c>
      <c r="M312" s="2" cm="1">
        <f t="array" ref="M312">INDEX(Products[],MATCH(Orders[[#This Row],[FK_ProductID]:[FK_ProductID]],Products[[ProductID]:[ProductID]],0),MATCH(Orders[[#Headers],[SizeKg]],Products[#Headers],0))</f>
        <v>1</v>
      </c>
      <c r="N312" s="1" cm="1">
        <f t="array" ref="N312">INDEX(Products[],MATCH(Orders[[#This Row],[FK_ProductID]:[FK_ProductID]],Products[[ProductID]:[ProductID]],0),MATCH(Orders[[#Headers],[AmtUnitPrice]],Products[#Headers],0))</f>
        <v>14.85</v>
      </c>
      <c r="O312" s="1">
        <f>Orders[[#This Row],[AmtUnitPrice]] *Orders[[#This Row],[Quantity]]</f>
        <v>14.85</v>
      </c>
    </row>
    <row r="313" spans="1:15" x14ac:dyDescent="0.25">
      <c r="A313" s="3" t="s">
        <v>650</v>
      </c>
      <c r="B313" s="5">
        <v>43951</v>
      </c>
      <c r="C313" s="3" t="s">
        <v>637</v>
      </c>
      <c r="D313" s="3" t="s">
        <v>126</v>
      </c>
      <c r="E313" s="4">
        <v>6</v>
      </c>
      <c r="F313" t="str">
        <f>_xlfn.XLOOKUP(Orders[[#This Row],[FK_CustomerID]],Customers[CustomerID],Customers[CustomerName],,0)</f>
        <v>Claudetta Rushe</v>
      </c>
      <c r="G313" t="str">
        <f>_xlfn.XLOOKUP(Orders[[#This Row],[FK_CustomerID]],Customers[CustomerID],Customers[Email],,0)</f>
        <v>crushe8n@about.me</v>
      </c>
      <c r="H313" t="str">
        <f>_xlfn.XLOOKUP(Orders[[#This Row],[FK_CustomerID]],Customers[CustomerID],Customers[Country],,0)</f>
        <v>United States</v>
      </c>
      <c r="I313" t="str" cm="1">
        <f t="array" ref="I313">INDEX(Products[],MATCH(Orders[[#This Row],[FK_ProductID]:[FK_ProductID]],Products[[ProductID]:[ProductID]],0),MATCH(Orders[[#Headers],[CoffeeType]],Products[#Headers],0))</f>
        <v>Exc</v>
      </c>
      <c r="J313" t="str" cm="1">
        <f t="array" ref="J313">_xlfn.SWITCH(Orders[[#This Row],[CoffeeType]], "Rob", "Robusta", "Exc", "Excelsa", "Ara", "Arabica", "Lib", "Liberica")</f>
        <v>Excelsa</v>
      </c>
      <c r="K313" t="str" cm="1">
        <f t="array" ref="K313">INDEX(Products[],MATCH(Orders[[#This Row],[FK_ProductID]:[FK_ProductID]],Products[[ProductID]:[ProductID]],0),MATCH(Orders[[#Headers],[RoastType]],Products[#Headers],0))</f>
        <v>M</v>
      </c>
      <c r="L313" t="str" cm="1">
        <f t="array" ref="L313">_xlfn.SWITCH(Orders[[#This Row],[RoastType]], "L", "Light", "M", "Medium", "D", "Dark")</f>
        <v>Medium</v>
      </c>
      <c r="M313" s="2" cm="1">
        <f t="array" ref="M313">INDEX(Products[],MATCH(Orders[[#This Row],[FK_ProductID]:[FK_ProductID]],Products[[ProductID]:[ProductID]],0),MATCH(Orders[[#Headers],[SizeKg]],Products[#Headers],0))</f>
        <v>2.5</v>
      </c>
      <c r="N313" s="1" cm="1">
        <f t="array" ref="N313">INDEX(Products[],MATCH(Orders[[#This Row],[FK_ProductID]:[FK_ProductID]],Products[[ProductID]:[ProductID]],0),MATCH(Orders[[#Headers],[AmtUnitPrice]],Products[#Headers],0))</f>
        <v>31.625</v>
      </c>
      <c r="O313" s="1">
        <f>Orders[[#This Row],[AmtUnitPrice]] *Orders[[#This Row],[Quantity]]</f>
        <v>189.75</v>
      </c>
    </row>
    <row r="314" spans="1:15" x14ac:dyDescent="0.25">
      <c r="A314" s="3" t="s">
        <v>651</v>
      </c>
      <c r="B314" s="5">
        <v>44317</v>
      </c>
      <c r="C314" s="3" t="s">
        <v>652</v>
      </c>
      <c r="D314" s="3" t="s">
        <v>36</v>
      </c>
      <c r="E314" s="4">
        <v>1</v>
      </c>
      <c r="F314" t="str">
        <f>_xlfn.XLOOKUP(Orders[[#This Row],[FK_CustomerID]],Customers[CustomerID],Customers[CustomerName],,0)</f>
        <v>Natka Leethem</v>
      </c>
      <c r="G314" t="str">
        <f>_xlfn.XLOOKUP(Orders[[#This Row],[FK_CustomerID]],Customers[CustomerID],Customers[Email],,0)</f>
        <v>nleethem8o@mac.com</v>
      </c>
      <c r="H314" t="str">
        <f>_xlfn.XLOOKUP(Orders[[#This Row],[FK_CustomerID]],Customers[CustomerID],Customers[Country],,0)</f>
        <v>United States</v>
      </c>
      <c r="I314" t="str" cm="1">
        <f t="array" ref="I314">INDEX(Products[],MATCH(Orders[[#This Row],[FK_ProductID]:[FK_ProductID]],Products[[ProductID]:[ProductID]],0),MATCH(Orders[[#Headers],[CoffeeType]],Products[#Headers],0))</f>
        <v>Rob</v>
      </c>
      <c r="J314" t="str" cm="1">
        <f t="array" ref="J314">_xlfn.SWITCH(Orders[[#This Row],[CoffeeType]], "Rob", "Robusta", "Exc", "Excelsa", "Ara", "Arabica", "Lib", "Liberica")</f>
        <v>Robusta</v>
      </c>
      <c r="K314" t="str" cm="1">
        <f t="array" ref="K314">INDEX(Products[],MATCH(Orders[[#This Row],[FK_ProductID]:[FK_ProductID]],Products[[ProductID]:[ProductID]],0),MATCH(Orders[[#Headers],[RoastType]],Products[#Headers],0))</f>
        <v>M</v>
      </c>
      <c r="L314" t="str" cm="1">
        <f t="array" ref="L314">_xlfn.SWITCH(Orders[[#This Row],[RoastType]], "L", "Light", "M", "Medium", "D", "Dark")</f>
        <v>Medium</v>
      </c>
      <c r="M314" s="2" cm="1">
        <f t="array" ref="M314">INDEX(Products[],MATCH(Orders[[#This Row],[FK_ProductID]:[FK_ProductID]],Products[[ProductID]:[ProductID]],0),MATCH(Orders[[#Headers],[SizeKg]],Products[#Headers],0))</f>
        <v>0.5</v>
      </c>
      <c r="N314" s="1" cm="1">
        <f t="array" ref="N314">INDEX(Products[],MATCH(Orders[[#This Row],[FK_ProductID]:[FK_ProductID]],Products[[ProductID]:[ProductID]],0),MATCH(Orders[[#Headers],[AmtUnitPrice]],Products[#Headers],0))</f>
        <v>5.97</v>
      </c>
      <c r="O314" s="1">
        <f>Orders[[#This Row],[AmtUnitPrice]] *Orders[[#This Row],[Quantity]]</f>
        <v>5.97</v>
      </c>
    </row>
    <row r="315" spans="1:15" x14ac:dyDescent="0.25">
      <c r="A315" s="3" t="s">
        <v>653</v>
      </c>
      <c r="B315" s="5">
        <v>44497</v>
      </c>
      <c r="C315" s="3" t="s">
        <v>654</v>
      </c>
      <c r="D315" s="3" t="s">
        <v>15</v>
      </c>
      <c r="E315" s="4">
        <v>3</v>
      </c>
      <c r="F315" t="str">
        <f>_xlfn.XLOOKUP(Orders[[#This Row],[FK_CustomerID]],Customers[CustomerID],Customers[CustomerName],,0)</f>
        <v>Ailene Nesfield</v>
      </c>
      <c r="G315" t="str">
        <f>_xlfn.XLOOKUP(Orders[[#This Row],[FK_CustomerID]],Customers[CustomerID],Customers[Email],,0)</f>
        <v>anesfield8p@people.com.cn</v>
      </c>
      <c r="H315" t="str">
        <f>_xlfn.XLOOKUP(Orders[[#This Row],[FK_CustomerID]],Customers[CustomerID],Customers[Country],,0)</f>
        <v>United Kingdom</v>
      </c>
      <c r="I315" t="str" cm="1">
        <f t="array" ref="I315">INDEX(Products[],MATCH(Orders[[#This Row],[FK_ProductID]:[FK_ProductID]],Products[[ProductID]:[ProductID]],0),MATCH(Orders[[#Headers],[CoffeeType]],Products[#Headers],0))</f>
        <v>Rob</v>
      </c>
      <c r="J315" t="str" cm="1">
        <f t="array" ref="J315">_xlfn.SWITCH(Orders[[#This Row],[CoffeeType]], "Rob", "Robusta", "Exc", "Excelsa", "Ara", "Arabica", "Lib", "Liberica")</f>
        <v>Robusta</v>
      </c>
      <c r="K315" t="str" cm="1">
        <f t="array" ref="K315">INDEX(Products[],MATCH(Orders[[#This Row],[FK_ProductID]:[FK_ProductID]],Products[[ProductID]:[ProductID]],0),MATCH(Orders[[#Headers],[RoastType]],Products[#Headers],0))</f>
        <v>M</v>
      </c>
      <c r="L315" t="str" cm="1">
        <f t="array" ref="L315">_xlfn.SWITCH(Orders[[#This Row],[RoastType]], "L", "Light", "M", "Medium", "D", "Dark")</f>
        <v>Medium</v>
      </c>
      <c r="M315" s="2" cm="1">
        <f t="array" ref="M315">INDEX(Products[],MATCH(Orders[[#This Row],[FK_ProductID]:[FK_ProductID]],Products[[ProductID]:[ProductID]],0),MATCH(Orders[[#Headers],[SizeKg]],Products[#Headers],0))</f>
        <v>1</v>
      </c>
      <c r="N315" s="1" cm="1">
        <f t="array" ref="N315">INDEX(Products[],MATCH(Orders[[#This Row],[FK_ProductID]:[FK_ProductID]],Products[[ProductID]:[ProductID]],0),MATCH(Orders[[#Headers],[AmtUnitPrice]],Products[#Headers],0))</f>
        <v>9.9499999999999993</v>
      </c>
      <c r="O315" s="1">
        <f>Orders[[#This Row],[AmtUnitPrice]] *Orders[[#This Row],[Quantity]]</f>
        <v>29.849999999999998</v>
      </c>
    </row>
    <row r="316" spans="1:15" x14ac:dyDescent="0.25">
      <c r="A316" s="3" t="s">
        <v>655</v>
      </c>
      <c r="B316" s="5">
        <v>44437</v>
      </c>
      <c r="C316" s="3" t="s">
        <v>656</v>
      </c>
      <c r="D316" s="3" t="s">
        <v>193</v>
      </c>
      <c r="E316" s="4">
        <v>5</v>
      </c>
      <c r="F316" t="str">
        <f>_xlfn.XLOOKUP(Orders[[#This Row],[FK_CustomerID]],Customers[CustomerID],Customers[CustomerName],,0)</f>
        <v>Stacy Pickworth</v>
      </c>
      <c r="G316" t="str">
        <f>_xlfn.XLOOKUP(Orders[[#This Row],[FK_CustomerID]],Customers[CustomerID],Customers[Email],,0)</f>
        <v/>
      </c>
      <c r="H316" t="str">
        <f>_xlfn.XLOOKUP(Orders[[#This Row],[FK_CustomerID]],Customers[CustomerID],Customers[Country],,0)</f>
        <v>United States</v>
      </c>
      <c r="I316" t="str" cm="1">
        <f t="array" ref="I316">INDEX(Products[],MATCH(Orders[[#This Row],[FK_ProductID]:[FK_ProductID]],Products[[ProductID]:[ProductID]],0),MATCH(Orders[[#Headers],[CoffeeType]],Products[#Headers],0))</f>
        <v>Rob</v>
      </c>
      <c r="J316" t="str" cm="1">
        <f t="array" ref="J316">_xlfn.SWITCH(Orders[[#This Row],[CoffeeType]], "Rob", "Robusta", "Exc", "Excelsa", "Ara", "Arabica", "Lib", "Liberica")</f>
        <v>Robusta</v>
      </c>
      <c r="K316" t="str" cm="1">
        <f t="array" ref="K316">INDEX(Products[],MATCH(Orders[[#This Row],[FK_ProductID]:[FK_ProductID]],Products[[ProductID]:[ProductID]],0),MATCH(Orders[[#Headers],[RoastType]],Products[#Headers],0))</f>
        <v>D</v>
      </c>
      <c r="L316" t="str" cm="1">
        <f t="array" ref="L316">_xlfn.SWITCH(Orders[[#This Row],[RoastType]], "L", "Light", "M", "Medium", "D", "Dark")</f>
        <v>Dark</v>
      </c>
      <c r="M316" s="2" cm="1">
        <f t="array" ref="M316">INDEX(Products[],MATCH(Orders[[#This Row],[FK_ProductID]:[FK_ProductID]],Products[[ProductID]:[ProductID]],0),MATCH(Orders[[#Headers],[SizeKg]],Products[#Headers],0))</f>
        <v>1</v>
      </c>
      <c r="N316" s="1" cm="1">
        <f t="array" ref="N316">INDEX(Products[],MATCH(Orders[[#This Row],[FK_ProductID]:[FK_ProductID]],Products[[ProductID]:[ProductID]],0),MATCH(Orders[[#Headers],[AmtUnitPrice]],Products[#Headers],0))</f>
        <v>8.9499999999999993</v>
      </c>
      <c r="O316" s="1">
        <f>Orders[[#This Row],[AmtUnitPrice]] *Orders[[#This Row],[Quantity]]</f>
        <v>44.75</v>
      </c>
    </row>
    <row r="317" spans="1:15" x14ac:dyDescent="0.25">
      <c r="A317" s="3" t="s">
        <v>657</v>
      </c>
      <c r="B317" s="5">
        <v>43826</v>
      </c>
      <c r="C317" s="3" t="s">
        <v>658</v>
      </c>
      <c r="D317" s="3" t="s">
        <v>44</v>
      </c>
      <c r="E317" s="4">
        <v>1</v>
      </c>
      <c r="F317" t="str">
        <f>_xlfn.XLOOKUP(Orders[[#This Row],[FK_CustomerID]],Customers[CustomerID],Customers[CustomerName],,0)</f>
        <v>Melli Brockway</v>
      </c>
      <c r="G317" t="str">
        <f>_xlfn.XLOOKUP(Orders[[#This Row],[FK_CustomerID]],Customers[CustomerID],Customers[Email],,0)</f>
        <v>mbrockway8r@ibm.com</v>
      </c>
      <c r="H317" t="str">
        <f>_xlfn.XLOOKUP(Orders[[#This Row],[FK_CustomerID]],Customers[CustomerID],Customers[Country],,0)</f>
        <v>United States</v>
      </c>
      <c r="I317" t="str" cm="1">
        <f t="array" ref="I317">INDEX(Products[],MATCH(Orders[[#This Row],[FK_ProductID]:[FK_ProductID]],Products[[ProductID]:[ProductID]],0),MATCH(Orders[[#Headers],[CoffeeType]],Products[#Headers],0))</f>
        <v>Exc</v>
      </c>
      <c r="J317" t="str" cm="1">
        <f t="array" ref="J317">_xlfn.SWITCH(Orders[[#This Row],[CoffeeType]], "Rob", "Robusta", "Exc", "Excelsa", "Ara", "Arabica", "Lib", "Liberica")</f>
        <v>Excelsa</v>
      </c>
      <c r="K317" t="str" cm="1">
        <f t="array" ref="K317">INDEX(Products[],MATCH(Orders[[#This Row],[FK_ProductID]:[FK_ProductID]],Products[[ProductID]:[ProductID]],0),MATCH(Orders[[#Headers],[RoastType]],Products[#Headers],0))</f>
        <v>L</v>
      </c>
      <c r="L317" t="str" cm="1">
        <f t="array" ref="L317">_xlfn.SWITCH(Orders[[#This Row],[RoastType]], "L", "Light", "M", "Medium", "D", "Dark")</f>
        <v>Light</v>
      </c>
      <c r="M317" s="2" cm="1">
        <f t="array" ref="M317">INDEX(Products[],MATCH(Orders[[#This Row],[FK_ProductID]:[FK_ProductID]],Products[[ProductID]:[ProductID]],0),MATCH(Orders[[#Headers],[SizeKg]],Products[#Headers],0))</f>
        <v>2.5</v>
      </c>
      <c r="N317" s="1" cm="1">
        <f t="array" ref="N317">INDEX(Products[],MATCH(Orders[[#This Row],[FK_ProductID]:[FK_ProductID]],Products[[ProductID]:[ProductID]],0),MATCH(Orders[[#Headers],[AmtUnitPrice]],Products[#Headers],0))</f>
        <v>34.155000000000001</v>
      </c>
      <c r="O317" s="1">
        <f>Orders[[#This Row],[AmtUnitPrice]] *Orders[[#This Row],[Quantity]]</f>
        <v>34.155000000000001</v>
      </c>
    </row>
    <row r="318" spans="1:15" x14ac:dyDescent="0.25">
      <c r="A318" s="3" t="s">
        <v>659</v>
      </c>
      <c r="B318" s="5">
        <v>43641</v>
      </c>
      <c r="C318" s="3" t="s">
        <v>660</v>
      </c>
      <c r="D318" s="3" t="s">
        <v>44</v>
      </c>
      <c r="E318" s="4">
        <v>6</v>
      </c>
      <c r="F318" t="str">
        <f>_xlfn.XLOOKUP(Orders[[#This Row],[FK_CustomerID]],Customers[CustomerID],Customers[CustomerName],,0)</f>
        <v>Nanny Lush</v>
      </c>
      <c r="G318" t="str">
        <f>_xlfn.XLOOKUP(Orders[[#This Row],[FK_CustomerID]],Customers[CustomerID],Customers[Email],,0)</f>
        <v>nlush8s@dedecms.com</v>
      </c>
      <c r="H318" t="str">
        <f>_xlfn.XLOOKUP(Orders[[#This Row],[FK_CustomerID]],Customers[CustomerID],Customers[Country],,0)</f>
        <v>Ireland</v>
      </c>
      <c r="I318" t="str" cm="1">
        <f t="array" ref="I318">INDEX(Products[],MATCH(Orders[[#This Row],[FK_ProductID]:[FK_ProductID]],Products[[ProductID]:[ProductID]],0),MATCH(Orders[[#Headers],[CoffeeType]],Products[#Headers],0))</f>
        <v>Exc</v>
      </c>
      <c r="J318" t="str" cm="1">
        <f t="array" ref="J318">_xlfn.SWITCH(Orders[[#This Row],[CoffeeType]], "Rob", "Robusta", "Exc", "Excelsa", "Ara", "Arabica", "Lib", "Liberica")</f>
        <v>Excelsa</v>
      </c>
      <c r="K318" t="str" cm="1">
        <f t="array" ref="K318">INDEX(Products[],MATCH(Orders[[#This Row],[FK_ProductID]:[FK_ProductID]],Products[[ProductID]:[ProductID]],0),MATCH(Orders[[#Headers],[RoastType]],Products[#Headers],0))</f>
        <v>L</v>
      </c>
      <c r="L318" t="str" cm="1">
        <f t="array" ref="L318">_xlfn.SWITCH(Orders[[#This Row],[RoastType]], "L", "Light", "M", "Medium", "D", "Dark")</f>
        <v>Light</v>
      </c>
      <c r="M318" s="2" cm="1">
        <f t="array" ref="M318">INDEX(Products[],MATCH(Orders[[#This Row],[FK_ProductID]:[FK_ProductID]],Products[[ProductID]:[ProductID]],0),MATCH(Orders[[#Headers],[SizeKg]],Products[#Headers],0))</f>
        <v>2.5</v>
      </c>
      <c r="N318" s="1" cm="1">
        <f t="array" ref="N318">INDEX(Products[],MATCH(Orders[[#This Row],[FK_ProductID]:[FK_ProductID]],Products[[ProductID]:[ProductID]],0),MATCH(Orders[[#Headers],[AmtUnitPrice]],Products[#Headers],0))</f>
        <v>34.155000000000001</v>
      </c>
      <c r="O318" s="1">
        <f>Orders[[#This Row],[AmtUnitPrice]] *Orders[[#This Row],[Quantity]]</f>
        <v>204.93</v>
      </c>
    </row>
    <row r="319" spans="1:15" x14ac:dyDescent="0.25">
      <c r="A319" s="3" t="s">
        <v>661</v>
      </c>
      <c r="B319" s="5">
        <v>43526</v>
      </c>
      <c r="C319" s="3" t="s">
        <v>662</v>
      </c>
      <c r="D319" s="3" t="s">
        <v>30</v>
      </c>
      <c r="E319" s="4">
        <v>3</v>
      </c>
      <c r="F319" t="str">
        <f>_xlfn.XLOOKUP(Orders[[#This Row],[FK_CustomerID]],Customers[CustomerID],Customers[CustomerName],,0)</f>
        <v>Selma McMillian</v>
      </c>
      <c r="G319" t="str">
        <f>_xlfn.XLOOKUP(Orders[[#This Row],[FK_CustomerID]],Customers[CustomerID],Customers[Email],,0)</f>
        <v>smcmillian8t@csmonitor.com</v>
      </c>
      <c r="H319" t="str">
        <f>_xlfn.XLOOKUP(Orders[[#This Row],[FK_CustomerID]],Customers[CustomerID],Customers[Country],,0)</f>
        <v>United States</v>
      </c>
      <c r="I319" t="str" cm="1">
        <f t="array" ref="I319">INDEX(Products[],MATCH(Orders[[#This Row],[FK_ProductID]:[FK_ProductID]],Products[[ProductID]:[ProductID]],0),MATCH(Orders[[#Headers],[CoffeeType]],Products[#Headers],0))</f>
        <v>Exc</v>
      </c>
      <c r="J319" t="str" cm="1">
        <f t="array" ref="J319">_xlfn.SWITCH(Orders[[#This Row],[CoffeeType]], "Rob", "Robusta", "Exc", "Excelsa", "Ara", "Arabica", "Lib", "Liberica")</f>
        <v>Excelsa</v>
      </c>
      <c r="K319" t="str" cm="1">
        <f t="array" ref="K319">INDEX(Products[],MATCH(Orders[[#This Row],[FK_ProductID]:[FK_ProductID]],Products[[ProductID]:[ProductID]],0),MATCH(Orders[[#Headers],[RoastType]],Products[#Headers],0))</f>
        <v>D</v>
      </c>
      <c r="L319" t="str" cm="1">
        <f t="array" ref="L319">_xlfn.SWITCH(Orders[[#This Row],[RoastType]], "L", "Light", "M", "Medium", "D", "Dark")</f>
        <v>Dark</v>
      </c>
      <c r="M319" s="2" cm="1">
        <f t="array" ref="M319">INDEX(Products[],MATCH(Orders[[#This Row],[FK_ProductID]:[FK_ProductID]],Products[[ProductID]:[ProductID]],0),MATCH(Orders[[#Headers],[SizeKg]],Products[#Headers],0))</f>
        <v>0.5</v>
      </c>
      <c r="N319" s="1" cm="1">
        <f t="array" ref="N319">INDEX(Products[],MATCH(Orders[[#This Row],[FK_ProductID]:[FK_ProductID]],Products[[ProductID]:[ProductID]],0),MATCH(Orders[[#Headers],[AmtUnitPrice]],Products[#Headers],0))</f>
        <v>7.29</v>
      </c>
      <c r="O319" s="1">
        <f>Orders[[#This Row],[AmtUnitPrice]] *Orders[[#This Row],[Quantity]]</f>
        <v>21.87</v>
      </c>
    </row>
    <row r="320" spans="1:15" x14ac:dyDescent="0.25">
      <c r="A320" s="3" t="s">
        <v>663</v>
      </c>
      <c r="B320" s="5">
        <v>44563</v>
      </c>
      <c r="C320" s="3" t="s">
        <v>664</v>
      </c>
      <c r="D320" s="3" t="s">
        <v>185</v>
      </c>
      <c r="E320" s="4">
        <v>2</v>
      </c>
      <c r="F320" t="str">
        <f>_xlfn.XLOOKUP(Orders[[#This Row],[FK_CustomerID]],Customers[CustomerID],Customers[CustomerName],,0)</f>
        <v>Tess Bennison</v>
      </c>
      <c r="G320" t="str">
        <f>_xlfn.XLOOKUP(Orders[[#This Row],[FK_CustomerID]],Customers[CustomerID],Customers[Email],,0)</f>
        <v>tbennison8u@google.cn</v>
      </c>
      <c r="H320" t="str">
        <f>_xlfn.XLOOKUP(Orders[[#This Row],[FK_CustomerID]],Customers[CustomerID],Customers[Country],,0)</f>
        <v>United States</v>
      </c>
      <c r="I320" t="str" cm="1">
        <f t="array" ref="I320">INDEX(Products[],MATCH(Orders[[#This Row],[FK_ProductID]:[FK_ProductID]],Products[[ProductID]:[ProductID]],0),MATCH(Orders[[#Headers],[CoffeeType]],Products[#Headers],0))</f>
        <v>Ara</v>
      </c>
      <c r="J320" t="str" cm="1">
        <f t="array" ref="J320">_xlfn.SWITCH(Orders[[#This Row],[CoffeeType]], "Rob", "Robusta", "Exc", "Excelsa", "Ara", "Arabica", "Lib", "Liberica")</f>
        <v>Arabica</v>
      </c>
      <c r="K320" t="str" cm="1">
        <f t="array" ref="K320">INDEX(Products[],MATCH(Orders[[#This Row],[FK_ProductID]:[FK_ProductID]],Products[[ProductID]:[ProductID]],0),MATCH(Orders[[#Headers],[RoastType]],Products[#Headers],0))</f>
        <v>M</v>
      </c>
      <c r="L320" t="str" cm="1">
        <f t="array" ref="L320">_xlfn.SWITCH(Orders[[#This Row],[RoastType]], "L", "Light", "M", "Medium", "D", "Dark")</f>
        <v>Medium</v>
      </c>
      <c r="M320" s="2" cm="1">
        <f t="array" ref="M320">INDEX(Products[],MATCH(Orders[[#This Row],[FK_ProductID]:[FK_ProductID]],Products[[ProductID]:[ProductID]],0),MATCH(Orders[[#Headers],[SizeKg]],Products[#Headers],0))</f>
        <v>2.5</v>
      </c>
      <c r="N320" s="1" cm="1">
        <f t="array" ref="N320">INDEX(Products[],MATCH(Orders[[#This Row],[FK_ProductID]:[FK_ProductID]],Products[[ProductID]:[ProductID]],0),MATCH(Orders[[#Headers],[AmtUnitPrice]],Products[#Headers],0))</f>
        <v>25.875</v>
      </c>
      <c r="O320" s="1">
        <f>Orders[[#This Row],[AmtUnitPrice]] *Orders[[#This Row],[Quantity]]</f>
        <v>51.75</v>
      </c>
    </row>
    <row r="321" spans="1:15" x14ac:dyDescent="0.25">
      <c r="A321" s="3" t="s">
        <v>665</v>
      </c>
      <c r="B321" s="5">
        <v>43676</v>
      </c>
      <c r="C321" s="3" t="s">
        <v>666</v>
      </c>
      <c r="D321" s="3" t="s">
        <v>78</v>
      </c>
      <c r="E321" s="4">
        <v>2</v>
      </c>
      <c r="F321" t="str">
        <f>_xlfn.XLOOKUP(Orders[[#This Row],[FK_CustomerID]],Customers[CustomerID],Customers[CustomerName],,0)</f>
        <v>Gabie Tweed</v>
      </c>
      <c r="G321" t="str">
        <f>_xlfn.XLOOKUP(Orders[[#This Row],[FK_CustomerID]],Customers[CustomerID],Customers[Email],,0)</f>
        <v>gtweed8v@yolasite.com</v>
      </c>
      <c r="H321" t="str">
        <f>_xlfn.XLOOKUP(Orders[[#This Row],[FK_CustomerID]],Customers[CustomerID],Customers[Country],,0)</f>
        <v>United States</v>
      </c>
      <c r="I321" t="str" cm="1">
        <f t="array" ref="I321">INDEX(Products[],MATCH(Orders[[#This Row],[FK_ProductID]:[FK_ProductID]],Products[[ProductID]:[ProductID]],0),MATCH(Orders[[#Headers],[CoffeeType]],Products[#Headers],0))</f>
        <v>Exc</v>
      </c>
      <c r="J321" t="str" cm="1">
        <f t="array" ref="J321">_xlfn.SWITCH(Orders[[#This Row],[CoffeeType]], "Rob", "Robusta", "Exc", "Excelsa", "Ara", "Arabica", "Lib", "Liberica")</f>
        <v>Excelsa</v>
      </c>
      <c r="K321" t="str" cm="1">
        <f t="array" ref="K321">INDEX(Products[],MATCH(Orders[[#This Row],[FK_ProductID]:[FK_ProductID]],Products[[ProductID]:[ProductID]],0),MATCH(Orders[[#Headers],[RoastType]],Products[#Headers],0))</f>
        <v>M</v>
      </c>
      <c r="L321" t="str" cm="1">
        <f t="array" ref="L321">_xlfn.SWITCH(Orders[[#This Row],[RoastType]], "L", "Light", "M", "Medium", "D", "Dark")</f>
        <v>Medium</v>
      </c>
      <c r="M321" s="2" cm="1">
        <f t="array" ref="M321">INDEX(Products[],MATCH(Orders[[#This Row],[FK_ProductID]:[FK_ProductID]],Products[[ProductID]:[ProductID]],0),MATCH(Orders[[#Headers],[SizeKg]],Products[#Headers],0))</f>
        <v>0.2</v>
      </c>
      <c r="N321" s="1" cm="1">
        <f t="array" ref="N321">INDEX(Products[],MATCH(Orders[[#This Row],[FK_ProductID]:[FK_ProductID]],Products[[ProductID]:[ProductID]],0),MATCH(Orders[[#Headers],[AmtUnitPrice]],Products[#Headers],0))</f>
        <v>4.125</v>
      </c>
      <c r="O321" s="1">
        <f>Orders[[#This Row],[AmtUnitPrice]] *Orders[[#This Row],[Quantity]]</f>
        <v>8.25</v>
      </c>
    </row>
    <row r="322" spans="1:15" x14ac:dyDescent="0.25">
      <c r="A322" s="3" t="s">
        <v>665</v>
      </c>
      <c r="B322" s="5">
        <v>43676</v>
      </c>
      <c r="C322" s="3" t="s">
        <v>666</v>
      </c>
      <c r="D322" s="3" t="s">
        <v>129</v>
      </c>
      <c r="E322" s="4">
        <v>5</v>
      </c>
      <c r="F322" t="str">
        <f>_xlfn.XLOOKUP(Orders[[#This Row],[FK_CustomerID]],Customers[CustomerID],Customers[CustomerName],,0)</f>
        <v>Gabie Tweed</v>
      </c>
      <c r="G322" t="str">
        <f>_xlfn.XLOOKUP(Orders[[#This Row],[FK_CustomerID]],Customers[CustomerID],Customers[Email],,0)</f>
        <v>gtweed8v@yolasite.com</v>
      </c>
      <c r="H322" t="str">
        <f>_xlfn.XLOOKUP(Orders[[#This Row],[FK_CustomerID]],Customers[CustomerID],Customers[Country],,0)</f>
        <v>United States</v>
      </c>
      <c r="I322" t="str" cm="1">
        <f t="array" ref="I322">INDEX(Products[],MATCH(Orders[[#This Row],[FK_ProductID]:[FK_ProductID]],Products[[ProductID]:[ProductID]],0),MATCH(Orders[[#Headers],[CoffeeType]],Products[#Headers],0))</f>
        <v>Ara</v>
      </c>
      <c r="J322" t="str" cm="1">
        <f t="array" ref="J322">_xlfn.SWITCH(Orders[[#This Row],[CoffeeType]], "Rob", "Robusta", "Exc", "Excelsa", "Ara", "Arabica", "Lib", "Liberica")</f>
        <v>Arabica</v>
      </c>
      <c r="K322" t="str" cm="1">
        <f t="array" ref="K322">INDEX(Products[],MATCH(Orders[[#This Row],[FK_ProductID]:[FK_ProductID]],Products[[ProductID]:[ProductID]],0),MATCH(Orders[[#Headers],[RoastType]],Products[#Headers],0))</f>
        <v>L</v>
      </c>
      <c r="L322" t="str" cm="1">
        <f t="array" ref="L322">_xlfn.SWITCH(Orders[[#This Row],[RoastType]], "L", "Light", "M", "Medium", "D", "Dark")</f>
        <v>Light</v>
      </c>
      <c r="M322" s="2" cm="1">
        <f t="array" ref="M322">INDEX(Products[],MATCH(Orders[[#This Row],[FK_ProductID]:[FK_ProductID]],Products[[ProductID]:[ProductID]],0),MATCH(Orders[[#Headers],[SizeKg]],Products[#Headers],0))</f>
        <v>0.2</v>
      </c>
      <c r="N322" s="1" cm="1">
        <f t="array" ref="N322">INDEX(Products[],MATCH(Orders[[#This Row],[FK_ProductID]:[FK_ProductID]],Products[[ProductID]:[ProductID]],0),MATCH(Orders[[#Headers],[AmtUnitPrice]],Products[#Headers],0))</f>
        <v>3.8849999999999998</v>
      </c>
      <c r="O322" s="1">
        <f>Orders[[#This Row],[AmtUnitPrice]] *Orders[[#This Row],[Quantity]]</f>
        <v>19.424999999999997</v>
      </c>
    </row>
    <row r="323" spans="1:15" x14ac:dyDescent="0.25">
      <c r="A323" s="3" t="s">
        <v>667</v>
      </c>
      <c r="B323" s="5">
        <v>44170</v>
      </c>
      <c r="C323" s="3" t="s">
        <v>668</v>
      </c>
      <c r="D323" s="3" t="s">
        <v>58</v>
      </c>
      <c r="E323" s="4">
        <v>6</v>
      </c>
      <c r="F323" t="str">
        <f>_xlfn.XLOOKUP(Orders[[#This Row],[FK_CustomerID]],Customers[CustomerID],Customers[CustomerName],,0)</f>
        <v>Gaile Goggin</v>
      </c>
      <c r="G323" t="str">
        <f>_xlfn.XLOOKUP(Orders[[#This Row],[FK_CustomerID]],Customers[CustomerID],Customers[Email],,0)</f>
        <v>ggoggin8x@wix.com</v>
      </c>
      <c r="H323" t="str">
        <f>_xlfn.XLOOKUP(Orders[[#This Row],[FK_CustomerID]],Customers[CustomerID],Customers[Country],,0)</f>
        <v>Ireland</v>
      </c>
      <c r="I323" t="str" cm="1">
        <f t="array" ref="I323">INDEX(Products[],MATCH(Orders[[#This Row],[FK_ProductID]:[FK_ProductID]],Products[[ProductID]:[ProductID]],0),MATCH(Orders[[#Headers],[CoffeeType]],Products[#Headers],0))</f>
        <v>Ara</v>
      </c>
      <c r="J323" t="str" cm="1">
        <f t="array" ref="J323">_xlfn.SWITCH(Orders[[#This Row],[CoffeeType]], "Rob", "Robusta", "Exc", "Excelsa", "Ara", "Arabica", "Lib", "Liberica")</f>
        <v>Arabica</v>
      </c>
      <c r="K323" t="str" cm="1">
        <f t="array" ref="K323">INDEX(Products[],MATCH(Orders[[#This Row],[FK_ProductID]:[FK_ProductID]],Products[[ProductID]:[ProductID]],0),MATCH(Orders[[#Headers],[RoastType]],Products[#Headers],0))</f>
        <v>M</v>
      </c>
      <c r="L323" t="str" cm="1">
        <f t="array" ref="L323">_xlfn.SWITCH(Orders[[#This Row],[RoastType]], "L", "Light", "M", "Medium", "D", "Dark")</f>
        <v>Medium</v>
      </c>
      <c r="M323" s="2" cm="1">
        <f t="array" ref="M323">INDEX(Products[],MATCH(Orders[[#This Row],[FK_ProductID]:[FK_ProductID]],Products[[ProductID]:[ProductID]],0),MATCH(Orders[[#Headers],[SizeKg]],Products[#Headers],0))</f>
        <v>0.2</v>
      </c>
      <c r="N323" s="1" cm="1">
        <f t="array" ref="N323">INDEX(Products[],MATCH(Orders[[#This Row],[FK_ProductID]:[FK_ProductID]],Products[[ProductID]:[ProductID]],0),MATCH(Orders[[#Headers],[AmtUnitPrice]],Products[#Headers],0))</f>
        <v>3.375</v>
      </c>
      <c r="O323" s="1">
        <f>Orders[[#This Row],[AmtUnitPrice]] *Orders[[#This Row],[Quantity]]</f>
        <v>20.25</v>
      </c>
    </row>
    <row r="324" spans="1:15" x14ac:dyDescent="0.25">
      <c r="A324" s="3" t="s">
        <v>669</v>
      </c>
      <c r="B324" s="5">
        <v>44182</v>
      </c>
      <c r="C324" s="3" t="s">
        <v>670</v>
      </c>
      <c r="D324" s="3" t="s">
        <v>137</v>
      </c>
      <c r="E324" s="4">
        <v>3</v>
      </c>
      <c r="F324" t="str">
        <f>_xlfn.XLOOKUP(Orders[[#This Row],[FK_CustomerID]],Customers[CustomerID],Customers[CustomerName],,0)</f>
        <v>Skylar Jeyness</v>
      </c>
      <c r="G324" t="str">
        <f>_xlfn.XLOOKUP(Orders[[#This Row],[FK_CustomerID]],Customers[CustomerID],Customers[Email],,0)</f>
        <v>sjeyness8y@biglobe.ne.jp</v>
      </c>
      <c r="H324" t="str">
        <f>_xlfn.XLOOKUP(Orders[[#This Row],[FK_CustomerID]],Customers[CustomerID],Customers[Country],,0)</f>
        <v>Ireland</v>
      </c>
      <c r="I324" t="str" cm="1">
        <f t="array" ref="I324">INDEX(Products[],MATCH(Orders[[#This Row],[FK_ProductID]:[FK_ProductID]],Products[[ProductID]:[ProductID]],0),MATCH(Orders[[#Headers],[CoffeeType]],Products[#Headers],0))</f>
        <v>Lib</v>
      </c>
      <c r="J324" t="str" cm="1">
        <f t="array" ref="J324">_xlfn.SWITCH(Orders[[#This Row],[CoffeeType]], "Rob", "Robusta", "Exc", "Excelsa", "Ara", "Arabica", "Lib", "Liberica")</f>
        <v>Liberica</v>
      </c>
      <c r="K324" t="str" cm="1">
        <f t="array" ref="K324">INDEX(Products[],MATCH(Orders[[#This Row],[FK_ProductID]:[FK_ProductID]],Products[[ProductID]:[ProductID]],0),MATCH(Orders[[#Headers],[RoastType]],Products[#Headers],0))</f>
        <v>D</v>
      </c>
      <c r="L324" t="str" cm="1">
        <f t="array" ref="L324">_xlfn.SWITCH(Orders[[#This Row],[RoastType]], "L", "Light", "M", "Medium", "D", "Dark")</f>
        <v>Dark</v>
      </c>
      <c r="M324" s="2" cm="1">
        <f t="array" ref="M324">INDEX(Products[],MATCH(Orders[[#This Row],[FK_ProductID]:[FK_ProductID]],Products[[ProductID]:[ProductID]],0),MATCH(Orders[[#Headers],[SizeKg]],Products[#Headers],0))</f>
        <v>0.5</v>
      </c>
      <c r="N324" s="1" cm="1">
        <f t="array" ref="N324">INDEX(Products[],MATCH(Orders[[#This Row],[FK_ProductID]:[FK_ProductID]],Products[[ProductID]:[ProductID]],0),MATCH(Orders[[#Headers],[AmtUnitPrice]],Products[#Headers],0))</f>
        <v>7.77</v>
      </c>
      <c r="O324" s="1">
        <f>Orders[[#This Row],[AmtUnitPrice]] *Orders[[#This Row],[Quantity]]</f>
        <v>23.31</v>
      </c>
    </row>
    <row r="325" spans="1:15" x14ac:dyDescent="0.25">
      <c r="A325" s="3" t="s">
        <v>671</v>
      </c>
      <c r="B325" s="5">
        <v>44373</v>
      </c>
      <c r="C325" s="3" t="s">
        <v>672</v>
      </c>
      <c r="D325" s="3" t="s">
        <v>65</v>
      </c>
      <c r="E325" s="4">
        <v>5</v>
      </c>
      <c r="F325" t="str">
        <f>_xlfn.XLOOKUP(Orders[[#This Row],[FK_CustomerID]],Customers[CustomerID],Customers[CustomerName],,0)</f>
        <v>Donica Bonhome</v>
      </c>
      <c r="G325" t="str">
        <f>_xlfn.XLOOKUP(Orders[[#This Row],[FK_CustomerID]],Customers[CustomerID],Customers[Email],,0)</f>
        <v>dbonhome8z@shinystat.com</v>
      </c>
      <c r="H325" t="str">
        <f>_xlfn.XLOOKUP(Orders[[#This Row],[FK_CustomerID]],Customers[CustomerID],Customers[Country],,0)</f>
        <v>United States</v>
      </c>
      <c r="I325" t="str" cm="1">
        <f t="array" ref="I325">INDEX(Products[],MATCH(Orders[[#This Row],[FK_ProductID]:[FK_ProductID]],Products[[ProductID]:[ProductID]],0),MATCH(Orders[[#Headers],[CoffeeType]],Products[#Headers],0))</f>
        <v>Exc</v>
      </c>
      <c r="J325" t="str" cm="1">
        <f t="array" ref="J325">_xlfn.SWITCH(Orders[[#This Row],[CoffeeType]], "Rob", "Robusta", "Exc", "Excelsa", "Ara", "Arabica", "Lib", "Liberica")</f>
        <v>Excelsa</v>
      </c>
      <c r="K325" t="str" cm="1">
        <f t="array" ref="K325">INDEX(Products[],MATCH(Orders[[#This Row],[FK_ProductID]:[FK_ProductID]],Products[[ProductID]:[ProductID]],0),MATCH(Orders[[#Headers],[RoastType]],Products[#Headers],0))</f>
        <v>D</v>
      </c>
      <c r="L325" t="str" cm="1">
        <f t="array" ref="L325">_xlfn.SWITCH(Orders[[#This Row],[RoastType]], "L", "Light", "M", "Medium", "D", "Dark")</f>
        <v>Dark</v>
      </c>
      <c r="M325" s="2" cm="1">
        <f t="array" ref="M325">INDEX(Products[],MATCH(Orders[[#This Row],[FK_ProductID]:[FK_ProductID]],Products[[ProductID]:[ProductID]],0),MATCH(Orders[[#Headers],[SizeKg]],Products[#Headers],0))</f>
        <v>0.2</v>
      </c>
      <c r="N325" s="1" cm="1">
        <f t="array" ref="N325">INDEX(Products[],MATCH(Orders[[#This Row],[FK_ProductID]:[FK_ProductID]],Products[[ProductID]:[ProductID]],0),MATCH(Orders[[#Headers],[AmtUnitPrice]],Products[#Headers],0))</f>
        <v>3.645</v>
      </c>
      <c r="O325" s="1">
        <f>Orders[[#This Row],[AmtUnitPrice]] *Orders[[#This Row],[Quantity]]</f>
        <v>18.225000000000001</v>
      </c>
    </row>
    <row r="326" spans="1:15" x14ac:dyDescent="0.25">
      <c r="A326" s="3" t="s">
        <v>673</v>
      </c>
      <c r="B326" s="5">
        <v>43666</v>
      </c>
      <c r="C326" s="3" t="s">
        <v>674</v>
      </c>
      <c r="D326" s="3" t="s">
        <v>23</v>
      </c>
      <c r="E326" s="4">
        <v>1</v>
      </c>
      <c r="F326" t="str">
        <f>_xlfn.XLOOKUP(Orders[[#This Row],[FK_CustomerID]],Customers[CustomerID],Customers[CustomerName],,0)</f>
        <v>Diena Peetermann</v>
      </c>
      <c r="G326" t="str">
        <f>_xlfn.XLOOKUP(Orders[[#This Row],[FK_CustomerID]],Customers[CustomerID],Customers[Email],,0)</f>
        <v/>
      </c>
      <c r="H326" t="str">
        <f>_xlfn.XLOOKUP(Orders[[#This Row],[FK_CustomerID]],Customers[CustomerID],Customers[Country],,0)</f>
        <v>United States</v>
      </c>
      <c r="I326" t="str" cm="1">
        <f t="array" ref="I326">INDEX(Products[],MATCH(Orders[[#This Row],[FK_ProductID]:[FK_ProductID]],Products[[ProductID]:[ProductID]],0),MATCH(Orders[[#Headers],[CoffeeType]],Products[#Headers],0))</f>
        <v>Exc</v>
      </c>
      <c r="J326" t="str" cm="1">
        <f t="array" ref="J326">_xlfn.SWITCH(Orders[[#This Row],[CoffeeType]], "Rob", "Robusta", "Exc", "Excelsa", "Ara", "Arabica", "Lib", "Liberica")</f>
        <v>Excelsa</v>
      </c>
      <c r="K326" t="str" cm="1">
        <f t="array" ref="K326">INDEX(Products[],MATCH(Orders[[#This Row],[FK_ProductID]:[FK_ProductID]],Products[[ProductID]:[ProductID]],0),MATCH(Orders[[#Headers],[RoastType]],Products[#Headers],0))</f>
        <v>M</v>
      </c>
      <c r="L326" t="str" cm="1">
        <f t="array" ref="L326">_xlfn.SWITCH(Orders[[#This Row],[RoastType]], "L", "Light", "M", "Medium", "D", "Dark")</f>
        <v>Medium</v>
      </c>
      <c r="M326" s="2" cm="1">
        <f t="array" ref="M326">INDEX(Products[],MATCH(Orders[[#This Row],[FK_ProductID]:[FK_ProductID]],Products[[ProductID]:[ProductID]],0),MATCH(Orders[[#Headers],[SizeKg]],Products[#Headers],0))</f>
        <v>1</v>
      </c>
      <c r="N326" s="1" cm="1">
        <f t="array" ref="N326">INDEX(Products[],MATCH(Orders[[#This Row],[FK_ProductID]:[FK_ProductID]],Products[[ProductID]:[ProductID]],0),MATCH(Orders[[#Headers],[AmtUnitPrice]],Products[#Headers],0))</f>
        <v>13.75</v>
      </c>
      <c r="O326" s="1">
        <f>Orders[[#This Row],[AmtUnitPrice]] *Orders[[#This Row],[Quantity]]</f>
        <v>13.75</v>
      </c>
    </row>
    <row r="327" spans="1:15" x14ac:dyDescent="0.25">
      <c r="A327" s="3" t="s">
        <v>675</v>
      </c>
      <c r="B327" s="5">
        <v>44756</v>
      </c>
      <c r="C327" s="3" t="s">
        <v>676</v>
      </c>
      <c r="D327" s="3" t="s">
        <v>218</v>
      </c>
      <c r="E327" s="4">
        <v>1</v>
      </c>
      <c r="F327" t="str">
        <f>_xlfn.XLOOKUP(Orders[[#This Row],[FK_CustomerID]],Customers[CustomerID],Customers[CustomerName],,0)</f>
        <v>Trina Le Sarr</v>
      </c>
      <c r="G327" t="str">
        <f>_xlfn.XLOOKUP(Orders[[#This Row],[FK_CustomerID]],Customers[CustomerID],Customers[Email],,0)</f>
        <v>tle91@epa.gov</v>
      </c>
      <c r="H327" t="str">
        <f>_xlfn.XLOOKUP(Orders[[#This Row],[FK_CustomerID]],Customers[CustomerID],Customers[Country],,0)</f>
        <v>United States</v>
      </c>
      <c r="I327" t="str" cm="1">
        <f t="array" ref="I327">INDEX(Products[],MATCH(Orders[[#This Row],[FK_ProductID]:[FK_ProductID]],Products[[ProductID]:[ProductID]],0),MATCH(Orders[[#Headers],[CoffeeType]],Products[#Headers],0))</f>
        <v>Ara</v>
      </c>
      <c r="J327" t="str" cm="1">
        <f t="array" ref="J327">_xlfn.SWITCH(Orders[[#This Row],[CoffeeType]], "Rob", "Robusta", "Exc", "Excelsa", "Ara", "Arabica", "Lib", "Liberica")</f>
        <v>Arabica</v>
      </c>
      <c r="K327" t="str" cm="1">
        <f t="array" ref="K327">INDEX(Products[],MATCH(Orders[[#This Row],[FK_ProductID]:[FK_ProductID]],Products[[ProductID]:[ProductID]],0),MATCH(Orders[[#Headers],[RoastType]],Products[#Headers],0))</f>
        <v>L</v>
      </c>
      <c r="L327" t="str" cm="1">
        <f t="array" ref="L327">_xlfn.SWITCH(Orders[[#This Row],[RoastType]], "L", "Light", "M", "Medium", "D", "Dark")</f>
        <v>Light</v>
      </c>
      <c r="M327" s="2" cm="1">
        <f t="array" ref="M327">INDEX(Products[],MATCH(Orders[[#This Row],[FK_ProductID]:[FK_ProductID]],Products[[ProductID]:[ProductID]],0),MATCH(Orders[[#Headers],[SizeKg]],Products[#Headers],0))</f>
        <v>2.5</v>
      </c>
      <c r="N327" s="1" cm="1">
        <f t="array" ref="N327">INDEX(Products[],MATCH(Orders[[#This Row],[FK_ProductID]:[FK_ProductID]],Products[[ProductID]:[ProductID]],0),MATCH(Orders[[#Headers],[AmtUnitPrice]],Products[#Headers],0))</f>
        <v>29.785</v>
      </c>
      <c r="O327" s="1">
        <f>Orders[[#This Row],[AmtUnitPrice]] *Orders[[#This Row],[Quantity]]</f>
        <v>29.785</v>
      </c>
    </row>
    <row r="328" spans="1:15" x14ac:dyDescent="0.25">
      <c r="A328" s="3" t="s">
        <v>677</v>
      </c>
      <c r="B328" s="5">
        <v>44057</v>
      </c>
      <c r="C328" s="3" t="s">
        <v>678</v>
      </c>
      <c r="D328" s="3" t="s">
        <v>193</v>
      </c>
      <c r="E328" s="4">
        <v>5</v>
      </c>
      <c r="F328" t="str">
        <f>_xlfn.XLOOKUP(Orders[[#This Row],[FK_CustomerID]],Customers[CustomerID],Customers[CustomerName],,0)</f>
        <v>Flynn Antony</v>
      </c>
      <c r="G328" t="str">
        <f>_xlfn.XLOOKUP(Orders[[#This Row],[FK_CustomerID]],Customers[CustomerID],Customers[Email],,0)</f>
        <v/>
      </c>
      <c r="H328" t="str">
        <f>_xlfn.XLOOKUP(Orders[[#This Row],[FK_CustomerID]],Customers[CustomerID],Customers[Country],,0)</f>
        <v>United States</v>
      </c>
      <c r="I328" t="str" cm="1">
        <f t="array" ref="I328">INDEX(Products[],MATCH(Orders[[#This Row],[FK_ProductID]:[FK_ProductID]],Products[[ProductID]:[ProductID]],0),MATCH(Orders[[#Headers],[CoffeeType]],Products[#Headers],0))</f>
        <v>Rob</v>
      </c>
      <c r="J328" t="str" cm="1">
        <f t="array" ref="J328">_xlfn.SWITCH(Orders[[#This Row],[CoffeeType]], "Rob", "Robusta", "Exc", "Excelsa", "Ara", "Arabica", "Lib", "Liberica")</f>
        <v>Robusta</v>
      </c>
      <c r="K328" t="str" cm="1">
        <f t="array" ref="K328">INDEX(Products[],MATCH(Orders[[#This Row],[FK_ProductID]:[FK_ProductID]],Products[[ProductID]:[ProductID]],0),MATCH(Orders[[#Headers],[RoastType]],Products[#Headers],0))</f>
        <v>D</v>
      </c>
      <c r="L328" t="str" cm="1">
        <f t="array" ref="L328">_xlfn.SWITCH(Orders[[#This Row],[RoastType]], "L", "Light", "M", "Medium", "D", "Dark")</f>
        <v>Dark</v>
      </c>
      <c r="M328" s="2" cm="1">
        <f t="array" ref="M328">INDEX(Products[],MATCH(Orders[[#This Row],[FK_ProductID]:[FK_ProductID]],Products[[ProductID]:[ProductID]],0),MATCH(Orders[[#Headers],[SizeKg]],Products[#Headers],0))</f>
        <v>1</v>
      </c>
      <c r="N328" s="1" cm="1">
        <f t="array" ref="N328">INDEX(Products[],MATCH(Orders[[#This Row],[FK_ProductID]:[FK_ProductID]],Products[[ProductID]:[ProductID]],0),MATCH(Orders[[#Headers],[AmtUnitPrice]],Products[#Headers],0))</f>
        <v>8.9499999999999993</v>
      </c>
      <c r="O328" s="1">
        <f>Orders[[#This Row],[AmtUnitPrice]] *Orders[[#This Row],[Quantity]]</f>
        <v>44.75</v>
      </c>
    </row>
    <row r="329" spans="1:15" x14ac:dyDescent="0.25">
      <c r="A329" s="3" t="s">
        <v>679</v>
      </c>
      <c r="B329" s="5">
        <v>43579</v>
      </c>
      <c r="C329" s="3" t="s">
        <v>680</v>
      </c>
      <c r="D329" s="3" t="s">
        <v>193</v>
      </c>
      <c r="E329" s="4">
        <v>5</v>
      </c>
      <c r="F329" t="str">
        <f>_xlfn.XLOOKUP(Orders[[#This Row],[FK_CustomerID]],Customers[CustomerID],Customers[CustomerName],,0)</f>
        <v>Baudoin Alldridge</v>
      </c>
      <c r="G329" t="str">
        <f>_xlfn.XLOOKUP(Orders[[#This Row],[FK_CustomerID]],Customers[CustomerID],Customers[Email],,0)</f>
        <v>balldridge93@yandex.ru</v>
      </c>
      <c r="H329" t="str">
        <f>_xlfn.XLOOKUP(Orders[[#This Row],[FK_CustomerID]],Customers[CustomerID],Customers[Country],,0)</f>
        <v>United States</v>
      </c>
      <c r="I329" t="str" cm="1">
        <f t="array" ref="I329">INDEX(Products[],MATCH(Orders[[#This Row],[FK_ProductID]:[FK_ProductID]],Products[[ProductID]:[ProductID]],0),MATCH(Orders[[#Headers],[CoffeeType]],Products[#Headers],0))</f>
        <v>Rob</v>
      </c>
      <c r="J329" t="str" cm="1">
        <f t="array" ref="J329">_xlfn.SWITCH(Orders[[#This Row],[CoffeeType]], "Rob", "Robusta", "Exc", "Excelsa", "Ara", "Arabica", "Lib", "Liberica")</f>
        <v>Robusta</v>
      </c>
      <c r="K329" t="str" cm="1">
        <f t="array" ref="K329">INDEX(Products[],MATCH(Orders[[#This Row],[FK_ProductID]:[FK_ProductID]],Products[[ProductID]:[ProductID]],0),MATCH(Orders[[#Headers],[RoastType]],Products[#Headers],0))</f>
        <v>D</v>
      </c>
      <c r="L329" t="str" cm="1">
        <f t="array" ref="L329">_xlfn.SWITCH(Orders[[#This Row],[RoastType]], "L", "Light", "M", "Medium", "D", "Dark")</f>
        <v>Dark</v>
      </c>
      <c r="M329" s="2" cm="1">
        <f t="array" ref="M329">INDEX(Products[],MATCH(Orders[[#This Row],[FK_ProductID]:[FK_ProductID]],Products[[ProductID]:[ProductID]],0),MATCH(Orders[[#Headers],[SizeKg]],Products[#Headers],0))</f>
        <v>1</v>
      </c>
      <c r="N329" s="1" cm="1">
        <f t="array" ref="N329">INDEX(Products[],MATCH(Orders[[#This Row],[FK_ProductID]:[FK_ProductID]],Products[[ProductID]:[ProductID]],0),MATCH(Orders[[#Headers],[AmtUnitPrice]],Products[#Headers],0))</f>
        <v>8.9499999999999993</v>
      </c>
      <c r="O329" s="1">
        <f>Orders[[#This Row],[AmtUnitPrice]] *Orders[[#This Row],[Quantity]]</f>
        <v>44.75</v>
      </c>
    </row>
    <row r="330" spans="1:15" x14ac:dyDescent="0.25">
      <c r="A330" s="3" t="s">
        <v>681</v>
      </c>
      <c r="B330" s="5">
        <v>43620</v>
      </c>
      <c r="C330" s="3" t="s">
        <v>682</v>
      </c>
      <c r="D330" s="3" t="s">
        <v>97</v>
      </c>
      <c r="E330" s="4">
        <v>4</v>
      </c>
      <c r="F330" t="str">
        <f>_xlfn.XLOOKUP(Orders[[#This Row],[FK_CustomerID]],Customers[CustomerID],Customers[CustomerName],,0)</f>
        <v>Homer Dulany</v>
      </c>
      <c r="G330" t="str">
        <f>_xlfn.XLOOKUP(Orders[[#This Row],[FK_CustomerID]],Customers[CustomerID],Customers[Email],,0)</f>
        <v/>
      </c>
      <c r="H330" t="str">
        <f>_xlfn.XLOOKUP(Orders[[#This Row],[FK_CustomerID]],Customers[CustomerID],Customers[Country],,0)</f>
        <v>United States</v>
      </c>
      <c r="I330" t="str" cm="1">
        <f t="array" ref="I330">INDEX(Products[],MATCH(Orders[[#This Row],[FK_ProductID]:[FK_ProductID]],Products[[ProductID]:[ProductID]],0),MATCH(Orders[[#Headers],[CoffeeType]],Products[#Headers],0))</f>
        <v>Lib</v>
      </c>
      <c r="J330" t="str" cm="1">
        <f t="array" ref="J330">_xlfn.SWITCH(Orders[[#This Row],[CoffeeType]], "Rob", "Robusta", "Exc", "Excelsa", "Ara", "Arabica", "Lib", "Liberica")</f>
        <v>Liberica</v>
      </c>
      <c r="K330" t="str" cm="1">
        <f t="array" ref="K330">INDEX(Products[],MATCH(Orders[[#This Row],[FK_ProductID]:[FK_ProductID]],Products[[ProductID]:[ProductID]],0),MATCH(Orders[[#Headers],[RoastType]],Products[#Headers],0))</f>
        <v>L</v>
      </c>
      <c r="L330" t="str" cm="1">
        <f t="array" ref="L330">_xlfn.SWITCH(Orders[[#This Row],[RoastType]], "L", "Light", "M", "Medium", "D", "Dark")</f>
        <v>Light</v>
      </c>
      <c r="M330" s="2" cm="1">
        <f t="array" ref="M330">INDEX(Products[],MATCH(Orders[[#This Row],[FK_ProductID]:[FK_ProductID]],Products[[ProductID]:[ProductID]],0),MATCH(Orders[[#Headers],[SizeKg]],Products[#Headers],0))</f>
        <v>0.5</v>
      </c>
      <c r="N330" s="1" cm="1">
        <f t="array" ref="N330">INDEX(Products[],MATCH(Orders[[#This Row],[FK_ProductID]:[FK_ProductID]],Products[[ProductID]:[ProductID]],0),MATCH(Orders[[#Headers],[AmtUnitPrice]],Products[#Headers],0))</f>
        <v>9.51</v>
      </c>
      <c r="O330" s="1">
        <f>Orders[[#This Row],[AmtUnitPrice]] *Orders[[#This Row],[Quantity]]</f>
        <v>38.04</v>
      </c>
    </row>
    <row r="331" spans="1:15" x14ac:dyDescent="0.25">
      <c r="A331" s="3" t="s">
        <v>683</v>
      </c>
      <c r="B331" s="5">
        <v>44781</v>
      </c>
      <c r="C331" s="3" t="s">
        <v>684</v>
      </c>
      <c r="D331" s="3" t="s">
        <v>160</v>
      </c>
      <c r="E331" s="4">
        <v>4</v>
      </c>
      <c r="F331" t="str">
        <f>_xlfn.XLOOKUP(Orders[[#This Row],[FK_CustomerID]],Customers[CustomerID],Customers[CustomerName],,0)</f>
        <v>Lisa Goodger</v>
      </c>
      <c r="G331" t="str">
        <f>_xlfn.XLOOKUP(Orders[[#This Row],[FK_CustomerID]],Customers[CustomerID],Customers[Email],,0)</f>
        <v>lgoodger95@guardian.co.uk</v>
      </c>
      <c r="H331" t="str">
        <f>_xlfn.XLOOKUP(Orders[[#This Row],[FK_CustomerID]],Customers[CustomerID],Customers[Country],,0)</f>
        <v>United States</v>
      </c>
      <c r="I331" t="str" cm="1">
        <f t="array" ref="I331">INDEX(Products[],MATCH(Orders[[#This Row],[FK_ProductID]:[FK_ProductID]],Products[[ProductID]:[ProductID]],0),MATCH(Orders[[#Headers],[CoffeeType]],Products[#Headers],0))</f>
        <v>Rob</v>
      </c>
      <c r="J331" t="str" cm="1">
        <f t="array" ref="J331">_xlfn.SWITCH(Orders[[#This Row],[CoffeeType]], "Rob", "Robusta", "Exc", "Excelsa", "Ara", "Arabica", "Lib", "Liberica")</f>
        <v>Robusta</v>
      </c>
      <c r="K331" t="str" cm="1">
        <f t="array" ref="K331">INDEX(Products[],MATCH(Orders[[#This Row],[FK_ProductID]:[FK_ProductID]],Products[[ProductID]:[ProductID]],0),MATCH(Orders[[#Headers],[RoastType]],Products[#Headers],0))</f>
        <v>D</v>
      </c>
      <c r="L331" t="str" cm="1">
        <f t="array" ref="L331">_xlfn.SWITCH(Orders[[#This Row],[RoastType]], "L", "Light", "M", "Medium", "D", "Dark")</f>
        <v>Dark</v>
      </c>
      <c r="M331" s="2" cm="1">
        <f t="array" ref="M331">INDEX(Products[],MATCH(Orders[[#This Row],[FK_ProductID]:[FK_ProductID]],Products[[ProductID]:[ProductID]],0),MATCH(Orders[[#Headers],[SizeKg]],Products[#Headers],0))</f>
        <v>0.5</v>
      </c>
      <c r="N331" s="1" cm="1">
        <f t="array" ref="N331">INDEX(Products[],MATCH(Orders[[#This Row],[FK_ProductID]:[FK_ProductID]],Products[[ProductID]:[ProductID]],0),MATCH(Orders[[#Headers],[AmtUnitPrice]],Products[#Headers],0))</f>
        <v>5.37</v>
      </c>
      <c r="O331" s="1">
        <f>Orders[[#This Row],[AmtUnitPrice]] *Orders[[#This Row],[Quantity]]</f>
        <v>21.48</v>
      </c>
    </row>
    <row r="332" spans="1:15" x14ac:dyDescent="0.25">
      <c r="A332" s="3" t="s">
        <v>685</v>
      </c>
      <c r="B332" s="5">
        <v>43782</v>
      </c>
      <c r="C332" s="3" t="s">
        <v>662</v>
      </c>
      <c r="D332" s="3" t="s">
        <v>160</v>
      </c>
      <c r="E332" s="4">
        <v>3</v>
      </c>
      <c r="F332" t="str">
        <f>_xlfn.XLOOKUP(Orders[[#This Row],[FK_CustomerID]],Customers[CustomerID],Customers[CustomerName],,0)</f>
        <v>Selma McMillian</v>
      </c>
      <c r="G332" t="str">
        <f>_xlfn.XLOOKUP(Orders[[#This Row],[FK_CustomerID]],Customers[CustomerID],Customers[Email],,0)</f>
        <v>smcmillian8t@csmonitor.com</v>
      </c>
      <c r="H332" t="str">
        <f>_xlfn.XLOOKUP(Orders[[#This Row],[FK_CustomerID]],Customers[CustomerID],Customers[Country],,0)</f>
        <v>United States</v>
      </c>
      <c r="I332" t="str" cm="1">
        <f t="array" ref="I332">INDEX(Products[],MATCH(Orders[[#This Row],[FK_ProductID]:[FK_ProductID]],Products[[ProductID]:[ProductID]],0),MATCH(Orders[[#Headers],[CoffeeType]],Products[#Headers],0))</f>
        <v>Rob</v>
      </c>
      <c r="J332" t="str" cm="1">
        <f t="array" ref="J332">_xlfn.SWITCH(Orders[[#This Row],[CoffeeType]], "Rob", "Robusta", "Exc", "Excelsa", "Ara", "Arabica", "Lib", "Liberica")</f>
        <v>Robusta</v>
      </c>
      <c r="K332" t="str" cm="1">
        <f t="array" ref="K332">INDEX(Products[],MATCH(Orders[[#This Row],[FK_ProductID]:[FK_ProductID]],Products[[ProductID]:[ProductID]],0),MATCH(Orders[[#Headers],[RoastType]],Products[#Headers],0))</f>
        <v>D</v>
      </c>
      <c r="L332" t="str" cm="1">
        <f t="array" ref="L332">_xlfn.SWITCH(Orders[[#This Row],[RoastType]], "L", "Light", "M", "Medium", "D", "Dark")</f>
        <v>Dark</v>
      </c>
      <c r="M332" s="2" cm="1">
        <f t="array" ref="M332">INDEX(Products[],MATCH(Orders[[#This Row],[FK_ProductID]:[FK_ProductID]],Products[[ProductID]:[ProductID]],0),MATCH(Orders[[#Headers],[SizeKg]],Products[#Headers],0))</f>
        <v>0.5</v>
      </c>
      <c r="N332" s="1" cm="1">
        <f t="array" ref="N332">INDEX(Products[],MATCH(Orders[[#This Row],[FK_ProductID]:[FK_ProductID]],Products[[ProductID]:[ProductID]],0),MATCH(Orders[[#Headers],[AmtUnitPrice]],Products[#Headers],0))</f>
        <v>5.37</v>
      </c>
      <c r="O332" s="1">
        <f>Orders[[#This Row],[AmtUnitPrice]] *Orders[[#This Row],[Quantity]]</f>
        <v>16.11</v>
      </c>
    </row>
    <row r="333" spans="1:15" x14ac:dyDescent="0.25">
      <c r="A333" s="3" t="s">
        <v>686</v>
      </c>
      <c r="B333" s="5">
        <v>43989</v>
      </c>
      <c r="C333" s="3" t="s">
        <v>687</v>
      </c>
      <c r="D333" s="3" t="s">
        <v>55</v>
      </c>
      <c r="E333" s="4">
        <v>1</v>
      </c>
      <c r="F333" t="str">
        <f>_xlfn.XLOOKUP(Orders[[#This Row],[FK_CustomerID]],Customers[CustomerID],Customers[CustomerName],,0)</f>
        <v>Corine Drewett</v>
      </c>
      <c r="G333" t="str">
        <f>_xlfn.XLOOKUP(Orders[[#This Row],[FK_CustomerID]],Customers[CustomerID],Customers[Email],,0)</f>
        <v>cdrewett97@wikipedia.org</v>
      </c>
      <c r="H333" t="str">
        <f>_xlfn.XLOOKUP(Orders[[#This Row],[FK_CustomerID]],Customers[CustomerID],Customers[Country],,0)</f>
        <v>United States</v>
      </c>
      <c r="I333" t="str" cm="1">
        <f t="array" ref="I333">INDEX(Products[],MATCH(Orders[[#This Row],[FK_ProductID]:[FK_ProductID]],Products[[ProductID]:[ProductID]],0),MATCH(Orders[[#Headers],[CoffeeType]],Products[#Headers],0))</f>
        <v>Rob</v>
      </c>
      <c r="J333" t="str" cm="1">
        <f t="array" ref="J333">_xlfn.SWITCH(Orders[[#This Row],[CoffeeType]], "Rob", "Robusta", "Exc", "Excelsa", "Ara", "Arabica", "Lib", "Liberica")</f>
        <v>Robusta</v>
      </c>
      <c r="K333" t="str" cm="1">
        <f t="array" ref="K333">INDEX(Products[],MATCH(Orders[[#This Row],[FK_ProductID]:[FK_ProductID]],Products[[ProductID]:[ProductID]],0),MATCH(Orders[[#Headers],[RoastType]],Products[#Headers],0))</f>
        <v>M</v>
      </c>
      <c r="L333" t="str" cm="1">
        <f t="array" ref="L333">_xlfn.SWITCH(Orders[[#This Row],[RoastType]], "L", "Light", "M", "Medium", "D", "Dark")</f>
        <v>Medium</v>
      </c>
      <c r="M333" s="2" cm="1">
        <f t="array" ref="M333">INDEX(Products[],MATCH(Orders[[#This Row],[FK_ProductID]:[FK_ProductID]],Products[[ProductID]:[ProductID]],0),MATCH(Orders[[#Headers],[SizeKg]],Products[#Headers],0))</f>
        <v>2.5</v>
      </c>
      <c r="N333" s="1" cm="1">
        <f t="array" ref="N333">INDEX(Products[],MATCH(Orders[[#This Row],[FK_ProductID]:[FK_ProductID]],Products[[ProductID]:[ProductID]],0),MATCH(Orders[[#Headers],[AmtUnitPrice]],Products[#Headers],0))</f>
        <v>22.885000000000002</v>
      </c>
      <c r="O333" s="1">
        <f>Orders[[#This Row],[AmtUnitPrice]] *Orders[[#This Row],[Quantity]]</f>
        <v>22.885000000000002</v>
      </c>
    </row>
    <row r="334" spans="1:15" x14ac:dyDescent="0.25">
      <c r="A334" s="3" t="s">
        <v>688</v>
      </c>
      <c r="B334" s="5">
        <v>43689</v>
      </c>
      <c r="C334" s="3" t="s">
        <v>689</v>
      </c>
      <c r="D334" s="3" t="s">
        <v>86</v>
      </c>
      <c r="E334" s="4">
        <v>3</v>
      </c>
      <c r="F334" t="str">
        <f>_xlfn.XLOOKUP(Orders[[#This Row],[FK_CustomerID]],Customers[CustomerID],Customers[CustomerName],,0)</f>
        <v>Quinn Parsons</v>
      </c>
      <c r="G334" t="str">
        <f>_xlfn.XLOOKUP(Orders[[#This Row],[FK_CustomerID]],Customers[CustomerID],Customers[Email],,0)</f>
        <v>qparsons98@blogtalkradio.com</v>
      </c>
      <c r="H334" t="str">
        <f>_xlfn.XLOOKUP(Orders[[#This Row],[FK_CustomerID]],Customers[CustomerID],Customers[Country],,0)</f>
        <v>United States</v>
      </c>
      <c r="I334" t="str" cm="1">
        <f t="array" ref="I334">INDEX(Products[],MATCH(Orders[[#This Row],[FK_ProductID]:[FK_ProductID]],Products[[ProductID]:[ProductID]],0),MATCH(Orders[[#Headers],[CoffeeType]],Products[#Headers],0))</f>
        <v>Ara</v>
      </c>
      <c r="J334" t="str" cm="1">
        <f t="array" ref="J334">_xlfn.SWITCH(Orders[[#This Row],[CoffeeType]], "Rob", "Robusta", "Exc", "Excelsa", "Ara", "Arabica", "Lib", "Liberica")</f>
        <v>Arabica</v>
      </c>
      <c r="K334" t="str" cm="1">
        <f t="array" ref="K334">INDEX(Products[],MATCH(Orders[[#This Row],[FK_ProductID]:[FK_ProductID]],Products[[ProductID]:[ProductID]],0),MATCH(Orders[[#Headers],[RoastType]],Products[#Headers],0))</f>
        <v>D</v>
      </c>
      <c r="L334" t="str" cm="1">
        <f t="array" ref="L334">_xlfn.SWITCH(Orders[[#This Row],[RoastType]], "L", "Light", "M", "Medium", "D", "Dark")</f>
        <v>Dark</v>
      </c>
      <c r="M334" s="2" cm="1">
        <f t="array" ref="M334">INDEX(Products[],MATCH(Orders[[#This Row],[FK_ProductID]:[FK_ProductID]],Products[[ProductID]:[ProductID]],0),MATCH(Orders[[#Headers],[SizeKg]],Products[#Headers],0))</f>
        <v>0.5</v>
      </c>
      <c r="N334" s="1" cm="1">
        <f t="array" ref="N334">INDEX(Products[],MATCH(Orders[[#This Row],[FK_ProductID]:[FK_ProductID]],Products[[ProductID]:[ProductID]],0),MATCH(Orders[[#Headers],[AmtUnitPrice]],Products[#Headers],0))</f>
        <v>5.97</v>
      </c>
      <c r="O334" s="1">
        <f>Orders[[#This Row],[AmtUnitPrice]] *Orders[[#This Row],[Quantity]]</f>
        <v>17.91</v>
      </c>
    </row>
    <row r="335" spans="1:15" x14ac:dyDescent="0.25">
      <c r="A335" s="3" t="s">
        <v>690</v>
      </c>
      <c r="B335" s="5">
        <v>43712</v>
      </c>
      <c r="C335" s="3" t="s">
        <v>691</v>
      </c>
      <c r="D335" s="3" t="s">
        <v>36</v>
      </c>
      <c r="E335" s="4">
        <v>4</v>
      </c>
      <c r="F335" t="str">
        <f>_xlfn.XLOOKUP(Orders[[#This Row],[FK_CustomerID]],Customers[CustomerID],Customers[CustomerName],,0)</f>
        <v>Vivyan Ceely</v>
      </c>
      <c r="G335" t="str">
        <f>_xlfn.XLOOKUP(Orders[[#This Row],[FK_CustomerID]],Customers[CustomerID],Customers[Email],,0)</f>
        <v>vceely99@auda.org.au</v>
      </c>
      <c r="H335" t="str">
        <f>_xlfn.XLOOKUP(Orders[[#This Row],[FK_CustomerID]],Customers[CustomerID],Customers[Country],,0)</f>
        <v>United States</v>
      </c>
      <c r="I335" t="str" cm="1">
        <f t="array" ref="I335">INDEX(Products[],MATCH(Orders[[#This Row],[FK_ProductID]:[FK_ProductID]],Products[[ProductID]:[ProductID]],0),MATCH(Orders[[#Headers],[CoffeeType]],Products[#Headers],0))</f>
        <v>Rob</v>
      </c>
      <c r="J335" t="str" cm="1">
        <f t="array" ref="J335">_xlfn.SWITCH(Orders[[#This Row],[CoffeeType]], "Rob", "Robusta", "Exc", "Excelsa", "Ara", "Arabica", "Lib", "Liberica")</f>
        <v>Robusta</v>
      </c>
      <c r="K335" t="str" cm="1">
        <f t="array" ref="K335">INDEX(Products[],MATCH(Orders[[#This Row],[FK_ProductID]:[FK_ProductID]],Products[[ProductID]:[ProductID]],0),MATCH(Orders[[#Headers],[RoastType]],Products[#Headers],0))</f>
        <v>M</v>
      </c>
      <c r="L335" t="str" cm="1">
        <f t="array" ref="L335">_xlfn.SWITCH(Orders[[#This Row],[RoastType]], "L", "Light", "M", "Medium", "D", "Dark")</f>
        <v>Medium</v>
      </c>
      <c r="M335" s="2" cm="1">
        <f t="array" ref="M335">INDEX(Products[],MATCH(Orders[[#This Row],[FK_ProductID]:[FK_ProductID]],Products[[ProductID]:[ProductID]],0),MATCH(Orders[[#Headers],[SizeKg]],Products[#Headers],0))</f>
        <v>0.5</v>
      </c>
      <c r="N335" s="1" cm="1">
        <f t="array" ref="N335">INDEX(Products[],MATCH(Orders[[#This Row],[FK_ProductID]:[FK_ProductID]],Products[[ProductID]:[ProductID]],0),MATCH(Orders[[#Headers],[AmtUnitPrice]],Products[#Headers],0))</f>
        <v>5.97</v>
      </c>
      <c r="O335" s="1">
        <f>Orders[[#This Row],[AmtUnitPrice]] *Orders[[#This Row],[Quantity]]</f>
        <v>23.88</v>
      </c>
    </row>
    <row r="336" spans="1:15" x14ac:dyDescent="0.25">
      <c r="A336" s="3" t="s">
        <v>692</v>
      </c>
      <c r="B336" s="5">
        <v>43742</v>
      </c>
      <c r="C336" s="3" t="s">
        <v>693</v>
      </c>
      <c r="D336" s="3" t="s">
        <v>203</v>
      </c>
      <c r="E336" s="4">
        <v>5</v>
      </c>
      <c r="F336" t="str">
        <f>_xlfn.XLOOKUP(Orders[[#This Row],[FK_CustomerID]],Customers[CustomerID],Customers[CustomerName],,0)</f>
        <v>Elonore Goodings</v>
      </c>
      <c r="G336" t="str">
        <f>_xlfn.XLOOKUP(Orders[[#This Row],[FK_CustomerID]],Customers[CustomerID],Customers[Email],,0)</f>
        <v/>
      </c>
      <c r="H336" t="str">
        <f>_xlfn.XLOOKUP(Orders[[#This Row],[FK_CustomerID]],Customers[CustomerID],Customers[Country],,0)</f>
        <v>United States</v>
      </c>
      <c r="I336" t="str" cm="1">
        <f t="array" ref="I336">INDEX(Products[],MATCH(Orders[[#This Row],[FK_ProductID]:[FK_ProductID]],Products[[ProductID]:[ProductID]],0),MATCH(Orders[[#Headers],[CoffeeType]],Products[#Headers],0))</f>
        <v>Rob</v>
      </c>
      <c r="J336" t="str" cm="1">
        <f t="array" ref="J336">_xlfn.SWITCH(Orders[[#This Row],[CoffeeType]], "Rob", "Robusta", "Exc", "Excelsa", "Ara", "Arabica", "Lib", "Liberica")</f>
        <v>Robusta</v>
      </c>
      <c r="K336" t="str" cm="1">
        <f t="array" ref="K336">INDEX(Products[],MATCH(Orders[[#This Row],[FK_ProductID]:[FK_ProductID]],Products[[ProductID]:[ProductID]],0),MATCH(Orders[[#Headers],[RoastType]],Products[#Headers],0))</f>
        <v>L</v>
      </c>
      <c r="L336" t="str" cm="1">
        <f t="array" ref="L336">_xlfn.SWITCH(Orders[[#This Row],[RoastType]], "L", "Light", "M", "Medium", "D", "Dark")</f>
        <v>Light</v>
      </c>
      <c r="M336" s="2" cm="1">
        <f t="array" ref="M336">INDEX(Products[],MATCH(Orders[[#This Row],[FK_ProductID]:[FK_ProductID]],Products[[ProductID]:[ProductID]],0),MATCH(Orders[[#Headers],[SizeKg]],Products[#Headers],0))</f>
        <v>1</v>
      </c>
      <c r="N336" s="1" cm="1">
        <f t="array" ref="N336">INDEX(Products[],MATCH(Orders[[#This Row],[FK_ProductID]:[FK_ProductID]],Products[[ProductID]:[ProductID]],0),MATCH(Orders[[#Headers],[AmtUnitPrice]],Products[#Headers],0))</f>
        <v>11.95</v>
      </c>
      <c r="O336" s="1">
        <f>Orders[[#This Row],[AmtUnitPrice]] *Orders[[#This Row],[Quantity]]</f>
        <v>59.75</v>
      </c>
    </row>
    <row r="337" spans="1:15" x14ac:dyDescent="0.25">
      <c r="A337" s="3" t="s">
        <v>694</v>
      </c>
      <c r="B337" s="5">
        <v>43885</v>
      </c>
      <c r="C337" s="3" t="s">
        <v>695</v>
      </c>
      <c r="D337" s="3" t="s">
        <v>33</v>
      </c>
      <c r="E337" s="4">
        <v>6</v>
      </c>
      <c r="F337" t="str">
        <f>_xlfn.XLOOKUP(Orders[[#This Row],[FK_CustomerID]],Customers[CustomerID],Customers[CustomerName],,0)</f>
        <v>Clement Vasiliev</v>
      </c>
      <c r="G337" t="str">
        <f>_xlfn.XLOOKUP(Orders[[#This Row],[FK_CustomerID]],Customers[CustomerID],Customers[Email],,0)</f>
        <v>cvasiliev9b@discuz.net</v>
      </c>
      <c r="H337" t="str">
        <f>_xlfn.XLOOKUP(Orders[[#This Row],[FK_CustomerID]],Customers[CustomerID],Customers[Country],,0)</f>
        <v>United States</v>
      </c>
      <c r="I337" t="str" cm="1">
        <f t="array" ref="I337">INDEX(Products[],MATCH(Orders[[#This Row],[FK_ProductID]:[FK_ProductID]],Products[[ProductID]:[ProductID]],0),MATCH(Orders[[#Headers],[CoffeeType]],Products[#Headers],0))</f>
        <v>Lib</v>
      </c>
      <c r="J337" t="str" cm="1">
        <f t="array" ref="J337">_xlfn.SWITCH(Orders[[#This Row],[CoffeeType]], "Rob", "Robusta", "Exc", "Excelsa", "Ara", "Arabica", "Lib", "Liberica")</f>
        <v>Liberica</v>
      </c>
      <c r="K337" t="str" cm="1">
        <f t="array" ref="K337">INDEX(Products[],MATCH(Orders[[#This Row],[FK_ProductID]:[FK_ProductID]],Products[[ProductID]:[ProductID]],0),MATCH(Orders[[#Headers],[RoastType]],Products[#Headers],0))</f>
        <v>L</v>
      </c>
      <c r="L337" t="str" cm="1">
        <f t="array" ref="L337">_xlfn.SWITCH(Orders[[#This Row],[RoastType]], "L", "Light", "M", "Medium", "D", "Dark")</f>
        <v>Light</v>
      </c>
      <c r="M337" s="2" cm="1">
        <f t="array" ref="M337">INDEX(Products[],MATCH(Orders[[#This Row],[FK_ProductID]:[FK_ProductID]],Products[[ProductID]:[ProductID]],0),MATCH(Orders[[#Headers],[SizeKg]],Products[#Headers],0))</f>
        <v>0.2</v>
      </c>
      <c r="N337" s="1" cm="1">
        <f t="array" ref="N337">INDEX(Products[],MATCH(Orders[[#This Row],[FK_ProductID]:[FK_ProductID]],Products[[ProductID]:[ProductID]],0),MATCH(Orders[[#Headers],[AmtUnitPrice]],Products[#Headers],0))</f>
        <v>4.7549999999999999</v>
      </c>
      <c r="O337" s="1">
        <f>Orders[[#This Row],[AmtUnitPrice]] *Orders[[#This Row],[Quantity]]</f>
        <v>28.53</v>
      </c>
    </row>
    <row r="338" spans="1:15" x14ac:dyDescent="0.25">
      <c r="A338" s="3" t="s">
        <v>696</v>
      </c>
      <c r="B338" s="5">
        <v>44434</v>
      </c>
      <c r="C338" s="3" t="s">
        <v>697</v>
      </c>
      <c r="D338" s="3" t="s">
        <v>75</v>
      </c>
      <c r="E338" s="4">
        <v>4</v>
      </c>
      <c r="F338" t="str">
        <f>_xlfn.XLOOKUP(Orders[[#This Row],[FK_CustomerID]],Customers[CustomerID],Customers[CustomerName],,0)</f>
        <v>Terencio O'Moylan</v>
      </c>
      <c r="G338" t="str">
        <f>_xlfn.XLOOKUP(Orders[[#This Row],[FK_CustomerID]],Customers[CustomerID],Customers[Email],,0)</f>
        <v>tomoylan9c@liveinternet.ru</v>
      </c>
      <c r="H338" t="str">
        <f>_xlfn.XLOOKUP(Orders[[#This Row],[FK_CustomerID]],Customers[CustomerID],Customers[Country],,0)</f>
        <v>United Kingdom</v>
      </c>
      <c r="I338" t="str" cm="1">
        <f t="array" ref="I338">INDEX(Products[],MATCH(Orders[[#This Row],[FK_ProductID]:[FK_ProductID]],Products[[ProductID]:[ProductID]],0),MATCH(Orders[[#Headers],[CoffeeType]],Products[#Headers],0))</f>
        <v>Ara</v>
      </c>
      <c r="J338" t="str" cm="1">
        <f t="array" ref="J338">_xlfn.SWITCH(Orders[[#This Row],[CoffeeType]], "Rob", "Robusta", "Exc", "Excelsa", "Ara", "Arabica", "Lib", "Liberica")</f>
        <v>Arabica</v>
      </c>
      <c r="K338" t="str" cm="1">
        <f t="array" ref="K338">INDEX(Products[],MATCH(Orders[[#This Row],[FK_ProductID]:[FK_ProductID]],Products[[ProductID]:[ProductID]],0),MATCH(Orders[[#Headers],[RoastType]],Products[#Headers],0))</f>
        <v>M</v>
      </c>
      <c r="L338" t="str" cm="1">
        <f t="array" ref="L338">_xlfn.SWITCH(Orders[[#This Row],[RoastType]], "L", "Light", "M", "Medium", "D", "Dark")</f>
        <v>Medium</v>
      </c>
      <c r="M338" s="2" cm="1">
        <f t="array" ref="M338">INDEX(Products[],MATCH(Orders[[#This Row],[FK_ProductID]:[FK_ProductID]],Products[[ProductID]:[ProductID]],0),MATCH(Orders[[#Headers],[SizeKg]],Products[#Headers],0))</f>
        <v>1</v>
      </c>
      <c r="N338" s="1" cm="1">
        <f t="array" ref="N338">INDEX(Products[],MATCH(Orders[[#This Row],[FK_ProductID]:[FK_ProductID]],Products[[ProductID]:[ProductID]],0),MATCH(Orders[[#Headers],[AmtUnitPrice]],Products[#Headers],0))</f>
        <v>11.25</v>
      </c>
      <c r="O338" s="1">
        <f>Orders[[#This Row],[AmtUnitPrice]] *Orders[[#This Row],[Quantity]]</f>
        <v>45</v>
      </c>
    </row>
    <row r="339" spans="1:15" x14ac:dyDescent="0.25">
      <c r="A339" s="3" t="s">
        <v>698</v>
      </c>
      <c r="B339" s="5">
        <v>44472</v>
      </c>
      <c r="C339" s="3" t="s">
        <v>678</v>
      </c>
      <c r="D339" s="3" t="s">
        <v>544</v>
      </c>
      <c r="E339" s="4">
        <v>2</v>
      </c>
      <c r="F339" t="str">
        <f>_xlfn.XLOOKUP(Orders[[#This Row],[FK_CustomerID]],Customers[CustomerID],Customers[CustomerName],,0)</f>
        <v>Flynn Antony</v>
      </c>
      <c r="G339" t="str">
        <f>_xlfn.XLOOKUP(Orders[[#This Row],[FK_CustomerID]],Customers[CustomerID],Customers[Email],,0)</f>
        <v/>
      </c>
      <c r="H339" t="str">
        <f>_xlfn.XLOOKUP(Orders[[#This Row],[FK_CustomerID]],Customers[CustomerID],Customers[Country],,0)</f>
        <v>United States</v>
      </c>
      <c r="I339" t="str" cm="1">
        <f t="array" ref="I339">INDEX(Products[],MATCH(Orders[[#This Row],[FK_ProductID]:[FK_ProductID]],Products[[ProductID]:[ProductID]],0),MATCH(Orders[[#Headers],[CoffeeType]],Products[#Headers],0))</f>
        <v>Exc</v>
      </c>
      <c r="J339" t="str" cm="1">
        <f t="array" ref="J339">_xlfn.SWITCH(Orders[[#This Row],[CoffeeType]], "Rob", "Robusta", "Exc", "Excelsa", "Ara", "Arabica", "Lib", "Liberica")</f>
        <v>Excelsa</v>
      </c>
      <c r="K339" t="str" cm="1">
        <f t="array" ref="K339">INDEX(Products[],MATCH(Orders[[#This Row],[FK_ProductID]:[FK_ProductID]],Products[[ProductID]:[ProductID]],0),MATCH(Orders[[#Headers],[RoastType]],Products[#Headers],0))</f>
        <v>D</v>
      </c>
      <c r="L339" t="str" cm="1">
        <f t="array" ref="L339">_xlfn.SWITCH(Orders[[#This Row],[RoastType]], "L", "Light", "M", "Medium", "D", "Dark")</f>
        <v>Dark</v>
      </c>
      <c r="M339" s="2" cm="1">
        <f t="array" ref="M339">INDEX(Products[],MATCH(Orders[[#This Row],[FK_ProductID]:[FK_ProductID]],Products[[ProductID]:[ProductID]],0),MATCH(Orders[[#Headers],[SizeKg]],Products[#Headers],0))</f>
        <v>2.5</v>
      </c>
      <c r="N339" s="1" cm="1">
        <f t="array" ref="N339">INDEX(Products[],MATCH(Orders[[#This Row],[FK_ProductID]:[FK_ProductID]],Products[[ProductID]:[ProductID]],0),MATCH(Orders[[#Headers],[AmtUnitPrice]],Products[#Headers],0))</f>
        <v>27.945</v>
      </c>
      <c r="O339" s="1">
        <f>Orders[[#This Row],[AmtUnitPrice]] *Orders[[#This Row],[Quantity]]</f>
        <v>55.89</v>
      </c>
    </row>
    <row r="340" spans="1:15" x14ac:dyDescent="0.25">
      <c r="A340" s="3" t="s">
        <v>699</v>
      </c>
      <c r="B340" s="5">
        <v>43995</v>
      </c>
      <c r="C340" s="3" t="s">
        <v>700</v>
      </c>
      <c r="D340" s="3" t="s">
        <v>151</v>
      </c>
      <c r="E340" s="4">
        <v>4</v>
      </c>
      <c r="F340" t="str">
        <f>_xlfn.XLOOKUP(Orders[[#This Row],[FK_CustomerID]],Customers[CustomerID],Customers[CustomerName],,0)</f>
        <v>Wyatan Fetherston</v>
      </c>
      <c r="G340" t="str">
        <f>_xlfn.XLOOKUP(Orders[[#This Row],[FK_CustomerID]],Customers[CustomerID],Customers[Email],,0)</f>
        <v>wfetherston9e@constantcontact.com</v>
      </c>
      <c r="H340" t="str">
        <f>_xlfn.XLOOKUP(Orders[[#This Row],[FK_CustomerID]],Customers[CustomerID],Customers[Country],,0)</f>
        <v>United States</v>
      </c>
      <c r="I340" t="str" cm="1">
        <f t="array" ref="I340">INDEX(Products[],MATCH(Orders[[#This Row],[FK_ProductID]:[FK_ProductID]],Products[[ProductID]:[ProductID]],0),MATCH(Orders[[#Headers],[CoffeeType]],Products[#Headers],0))</f>
        <v>Exc</v>
      </c>
      <c r="J340" t="str" cm="1">
        <f t="array" ref="J340">_xlfn.SWITCH(Orders[[#This Row],[CoffeeType]], "Rob", "Robusta", "Exc", "Excelsa", "Ara", "Arabica", "Lib", "Liberica")</f>
        <v>Excelsa</v>
      </c>
      <c r="K340" t="str" cm="1">
        <f t="array" ref="K340">INDEX(Products[],MATCH(Orders[[#This Row],[FK_ProductID]:[FK_ProductID]],Products[[ProductID]:[ProductID]],0),MATCH(Orders[[#Headers],[RoastType]],Products[#Headers],0))</f>
        <v>L</v>
      </c>
      <c r="L340" t="str" cm="1">
        <f t="array" ref="L340">_xlfn.SWITCH(Orders[[#This Row],[RoastType]], "L", "Light", "M", "Medium", "D", "Dark")</f>
        <v>Light</v>
      </c>
      <c r="M340" s="2" cm="1">
        <f t="array" ref="M340">INDEX(Products[],MATCH(Orders[[#This Row],[FK_ProductID]:[FK_ProductID]],Products[[ProductID]:[ProductID]],0),MATCH(Orders[[#Headers],[SizeKg]],Products[#Headers],0))</f>
        <v>1</v>
      </c>
      <c r="N340" s="1" cm="1">
        <f t="array" ref="N340">INDEX(Products[],MATCH(Orders[[#This Row],[FK_ProductID]:[FK_ProductID]],Products[[ProductID]:[ProductID]],0),MATCH(Orders[[#Headers],[AmtUnitPrice]],Products[#Headers],0))</f>
        <v>14.85</v>
      </c>
      <c r="O340" s="1">
        <f>Orders[[#This Row],[AmtUnitPrice]] *Orders[[#This Row],[Quantity]]</f>
        <v>59.4</v>
      </c>
    </row>
    <row r="341" spans="1:15" x14ac:dyDescent="0.25">
      <c r="A341" s="3" t="s">
        <v>701</v>
      </c>
      <c r="B341" s="5">
        <v>44256</v>
      </c>
      <c r="C341" s="3" t="s">
        <v>702</v>
      </c>
      <c r="D341" s="3" t="s">
        <v>65</v>
      </c>
      <c r="E341" s="4">
        <v>2</v>
      </c>
      <c r="F341" t="str">
        <f>_xlfn.XLOOKUP(Orders[[#This Row],[FK_CustomerID]],Customers[CustomerID],Customers[CustomerName],,0)</f>
        <v>Emmaline Rasmus</v>
      </c>
      <c r="G341" t="str">
        <f>_xlfn.XLOOKUP(Orders[[#This Row],[FK_CustomerID]],Customers[CustomerID],Customers[Email],,0)</f>
        <v>erasmus9f@techcrunch.com</v>
      </c>
      <c r="H341" t="str">
        <f>_xlfn.XLOOKUP(Orders[[#This Row],[FK_CustomerID]],Customers[CustomerID],Customers[Country],,0)</f>
        <v>United States</v>
      </c>
      <c r="I341" t="str" cm="1">
        <f t="array" ref="I341">INDEX(Products[],MATCH(Orders[[#This Row],[FK_ProductID]:[FK_ProductID]],Products[[ProductID]:[ProductID]],0),MATCH(Orders[[#Headers],[CoffeeType]],Products[#Headers],0))</f>
        <v>Exc</v>
      </c>
      <c r="J341" t="str" cm="1">
        <f t="array" ref="J341">_xlfn.SWITCH(Orders[[#This Row],[CoffeeType]], "Rob", "Robusta", "Exc", "Excelsa", "Ara", "Arabica", "Lib", "Liberica")</f>
        <v>Excelsa</v>
      </c>
      <c r="K341" t="str" cm="1">
        <f t="array" ref="K341">INDEX(Products[],MATCH(Orders[[#This Row],[FK_ProductID]:[FK_ProductID]],Products[[ProductID]:[ProductID]],0),MATCH(Orders[[#Headers],[RoastType]],Products[#Headers],0))</f>
        <v>D</v>
      </c>
      <c r="L341" t="str" cm="1">
        <f t="array" ref="L341">_xlfn.SWITCH(Orders[[#This Row],[RoastType]], "L", "Light", "M", "Medium", "D", "Dark")</f>
        <v>Dark</v>
      </c>
      <c r="M341" s="2" cm="1">
        <f t="array" ref="M341">INDEX(Products[],MATCH(Orders[[#This Row],[FK_ProductID]:[FK_ProductID]],Products[[ProductID]:[ProductID]],0),MATCH(Orders[[#Headers],[SizeKg]],Products[#Headers],0))</f>
        <v>0.2</v>
      </c>
      <c r="N341" s="1" cm="1">
        <f t="array" ref="N341">INDEX(Products[],MATCH(Orders[[#This Row],[FK_ProductID]:[FK_ProductID]],Products[[ProductID]:[ProductID]],0),MATCH(Orders[[#Headers],[AmtUnitPrice]],Products[#Headers],0))</f>
        <v>3.645</v>
      </c>
      <c r="O341" s="1">
        <f>Orders[[#This Row],[AmtUnitPrice]] *Orders[[#This Row],[Quantity]]</f>
        <v>7.29</v>
      </c>
    </row>
    <row r="342" spans="1:15" x14ac:dyDescent="0.25">
      <c r="A342" s="3" t="s">
        <v>703</v>
      </c>
      <c r="B342" s="5">
        <v>43528</v>
      </c>
      <c r="C342" s="3" t="s">
        <v>704</v>
      </c>
      <c r="D342" s="3" t="s">
        <v>30</v>
      </c>
      <c r="E342" s="4">
        <v>1</v>
      </c>
      <c r="F342" t="str">
        <f>_xlfn.XLOOKUP(Orders[[#This Row],[FK_CustomerID]],Customers[CustomerID],Customers[CustomerName],,0)</f>
        <v>Wesley Giorgioni</v>
      </c>
      <c r="G342" t="str">
        <f>_xlfn.XLOOKUP(Orders[[#This Row],[FK_CustomerID]],Customers[CustomerID],Customers[Email],,0)</f>
        <v>wgiorgioni9g@wikipedia.org</v>
      </c>
      <c r="H342" t="str">
        <f>_xlfn.XLOOKUP(Orders[[#This Row],[FK_CustomerID]],Customers[CustomerID],Customers[Country],,0)</f>
        <v>United States</v>
      </c>
      <c r="I342" t="str" cm="1">
        <f t="array" ref="I342">INDEX(Products[],MATCH(Orders[[#This Row],[FK_ProductID]:[FK_ProductID]],Products[[ProductID]:[ProductID]],0),MATCH(Orders[[#Headers],[CoffeeType]],Products[#Headers],0))</f>
        <v>Exc</v>
      </c>
      <c r="J342" t="str" cm="1">
        <f t="array" ref="J342">_xlfn.SWITCH(Orders[[#This Row],[CoffeeType]], "Rob", "Robusta", "Exc", "Excelsa", "Ara", "Arabica", "Lib", "Liberica")</f>
        <v>Excelsa</v>
      </c>
      <c r="K342" t="str" cm="1">
        <f t="array" ref="K342">INDEX(Products[],MATCH(Orders[[#This Row],[FK_ProductID]:[FK_ProductID]],Products[[ProductID]:[ProductID]],0),MATCH(Orders[[#Headers],[RoastType]],Products[#Headers],0))</f>
        <v>D</v>
      </c>
      <c r="L342" t="str" cm="1">
        <f t="array" ref="L342">_xlfn.SWITCH(Orders[[#This Row],[RoastType]], "L", "Light", "M", "Medium", "D", "Dark")</f>
        <v>Dark</v>
      </c>
      <c r="M342" s="2" cm="1">
        <f t="array" ref="M342">INDEX(Products[],MATCH(Orders[[#This Row],[FK_ProductID]:[FK_ProductID]],Products[[ProductID]:[ProductID]],0),MATCH(Orders[[#Headers],[SizeKg]],Products[#Headers],0))</f>
        <v>0.5</v>
      </c>
      <c r="N342" s="1" cm="1">
        <f t="array" ref="N342">INDEX(Products[],MATCH(Orders[[#This Row],[FK_ProductID]:[FK_ProductID]],Products[[ProductID]:[ProductID]],0),MATCH(Orders[[#Headers],[AmtUnitPrice]],Products[#Headers],0))</f>
        <v>7.29</v>
      </c>
      <c r="O342" s="1">
        <f>Orders[[#This Row],[AmtUnitPrice]] *Orders[[#This Row],[Quantity]]</f>
        <v>7.29</v>
      </c>
    </row>
    <row r="343" spans="1:15" x14ac:dyDescent="0.25">
      <c r="A343" s="3" t="s">
        <v>705</v>
      </c>
      <c r="B343" s="5">
        <v>43751</v>
      </c>
      <c r="C343" s="3" t="s">
        <v>706</v>
      </c>
      <c r="D343" s="3" t="s">
        <v>190</v>
      </c>
      <c r="E343" s="4">
        <v>2</v>
      </c>
      <c r="F343" t="str">
        <f>_xlfn.XLOOKUP(Orders[[#This Row],[FK_CustomerID]],Customers[CustomerID],Customers[CustomerName],,0)</f>
        <v>Lucienne Scargle</v>
      </c>
      <c r="G343" t="str">
        <f>_xlfn.XLOOKUP(Orders[[#This Row],[FK_CustomerID]],Customers[CustomerID],Customers[Email],,0)</f>
        <v>lscargle9h@myspace.com</v>
      </c>
      <c r="H343" t="str">
        <f>_xlfn.XLOOKUP(Orders[[#This Row],[FK_CustomerID]],Customers[CustomerID],Customers[Country],,0)</f>
        <v>United States</v>
      </c>
      <c r="I343" t="str" cm="1">
        <f t="array" ref="I343">INDEX(Products[],MATCH(Orders[[#This Row],[FK_ProductID]:[FK_ProductID]],Products[[ProductID]:[ProductID]],0),MATCH(Orders[[#Headers],[CoffeeType]],Products[#Headers],0))</f>
        <v>Exc</v>
      </c>
      <c r="J343" t="str" cm="1">
        <f t="array" ref="J343">_xlfn.SWITCH(Orders[[#This Row],[CoffeeType]], "Rob", "Robusta", "Exc", "Excelsa", "Ara", "Arabica", "Lib", "Liberica")</f>
        <v>Excelsa</v>
      </c>
      <c r="K343" t="str" cm="1">
        <f t="array" ref="K343">INDEX(Products[],MATCH(Orders[[#This Row],[FK_ProductID]:[FK_ProductID]],Products[[ProductID]:[ProductID]],0),MATCH(Orders[[#Headers],[RoastType]],Products[#Headers],0))</f>
        <v>L</v>
      </c>
      <c r="L343" t="str" cm="1">
        <f t="array" ref="L343">_xlfn.SWITCH(Orders[[#This Row],[RoastType]], "L", "Light", "M", "Medium", "D", "Dark")</f>
        <v>Light</v>
      </c>
      <c r="M343" s="2" cm="1">
        <f t="array" ref="M343">INDEX(Products[],MATCH(Orders[[#This Row],[FK_ProductID]:[FK_ProductID]],Products[[ProductID]:[ProductID]],0),MATCH(Orders[[#Headers],[SizeKg]],Products[#Headers],0))</f>
        <v>0.5</v>
      </c>
      <c r="N343" s="1" cm="1">
        <f t="array" ref="N343">INDEX(Products[],MATCH(Orders[[#This Row],[FK_ProductID]:[FK_ProductID]],Products[[ProductID]:[ProductID]],0),MATCH(Orders[[#Headers],[AmtUnitPrice]],Products[#Headers],0))</f>
        <v>8.91</v>
      </c>
      <c r="O343" s="1">
        <f>Orders[[#This Row],[AmtUnitPrice]] *Orders[[#This Row],[Quantity]]</f>
        <v>17.82</v>
      </c>
    </row>
    <row r="344" spans="1:15" x14ac:dyDescent="0.25">
      <c r="A344" s="3" t="s">
        <v>705</v>
      </c>
      <c r="B344" s="5">
        <v>43751</v>
      </c>
      <c r="C344" s="3" t="s">
        <v>706</v>
      </c>
      <c r="D344" s="3" t="s">
        <v>137</v>
      </c>
      <c r="E344" s="4">
        <v>5</v>
      </c>
      <c r="F344" t="str">
        <f>_xlfn.XLOOKUP(Orders[[#This Row],[FK_CustomerID]],Customers[CustomerID],Customers[CustomerName],,0)</f>
        <v>Lucienne Scargle</v>
      </c>
      <c r="G344" t="str">
        <f>_xlfn.XLOOKUP(Orders[[#This Row],[FK_CustomerID]],Customers[CustomerID],Customers[Email],,0)</f>
        <v>lscargle9h@myspace.com</v>
      </c>
      <c r="H344" t="str">
        <f>_xlfn.XLOOKUP(Orders[[#This Row],[FK_CustomerID]],Customers[CustomerID],Customers[Country],,0)</f>
        <v>United States</v>
      </c>
      <c r="I344" t="str" cm="1">
        <f t="array" ref="I344">INDEX(Products[],MATCH(Orders[[#This Row],[FK_ProductID]:[FK_ProductID]],Products[[ProductID]:[ProductID]],0),MATCH(Orders[[#Headers],[CoffeeType]],Products[#Headers],0))</f>
        <v>Lib</v>
      </c>
      <c r="J344" t="str" cm="1">
        <f t="array" ref="J344">_xlfn.SWITCH(Orders[[#This Row],[CoffeeType]], "Rob", "Robusta", "Exc", "Excelsa", "Ara", "Arabica", "Lib", "Liberica")</f>
        <v>Liberica</v>
      </c>
      <c r="K344" t="str" cm="1">
        <f t="array" ref="K344">INDEX(Products[],MATCH(Orders[[#This Row],[FK_ProductID]:[FK_ProductID]],Products[[ProductID]:[ProductID]],0),MATCH(Orders[[#Headers],[RoastType]],Products[#Headers],0))</f>
        <v>D</v>
      </c>
      <c r="L344" t="str" cm="1">
        <f t="array" ref="L344">_xlfn.SWITCH(Orders[[#This Row],[RoastType]], "L", "Light", "M", "Medium", "D", "Dark")</f>
        <v>Dark</v>
      </c>
      <c r="M344" s="2" cm="1">
        <f t="array" ref="M344">INDEX(Products[],MATCH(Orders[[#This Row],[FK_ProductID]:[FK_ProductID]],Products[[ProductID]:[ProductID]],0),MATCH(Orders[[#Headers],[SizeKg]],Products[#Headers],0))</f>
        <v>0.5</v>
      </c>
      <c r="N344" s="1" cm="1">
        <f t="array" ref="N344">INDEX(Products[],MATCH(Orders[[#This Row],[FK_ProductID]:[FK_ProductID]],Products[[ProductID]:[ProductID]],0),MATCH(Orders[[#Headers],[AmtUnitPrice]],Products[#Headers],0))</f>
        <v>7.77</v>
      </c>
      <c r="O344" s="1">
        <f>Orders[[#This Row],[AmtUnitPrice]] *Orders[[#This Row],[Quantity]]</f>
        <v>38.849999999999994</v>
      </c>
    </row>
    <row r="345" spans="1:15" x14ac:dyDescent="0.25">
      <c r="A345" s="3" t="s">
        <v>707</v>
      </c>
      <c r="B345" s="5">
        <v>43692</v>
      </c>
      <c r="C345" s="3" t="s">
        <v>708</v>
      </c>
      <c r="D345" s="3" t="s">
        <v>160</v>
      </c>
      <c r="E345" s="4">
        <v>6</v>
      </c>
      <c r="F345" t="str">
        <f>_xlfn.XLOOKUP(Orders[[#This Row],[FK_CustomerID]],Customers[CustomerID],Customers[CustomerName],,0)</f>
        <v>Noam Climance</v>
      </c>
      <c r="G345" t="str">
        <f>_xlfn.XLOOKUP(Orders[[#This Row],[FK_CustomerID]],Customers[CustomerID],Customers[Email],,0)</f>
        <v>nclimance9j@europa.eu</v>
      </c>
      <c r="H345" t="str">
        <f>_xlfn.XLOOKUP(Orders[[#This Row],[FK_CustomerID]],Customers[CustomerID],Customers[Country],,0)</f>
        <v>United States</v>
      </c>
      <c r="I345" t="str" cm="1">
        <f t="array" ref="I345">INDEX(Products[],MATCH(Orders[[#This Row],[FK_ProductID]:[FK_ProductID]],Products[[ProductID]:[ProductID]],0),MATCH(Orders[[#Headers],[CoffeeType]],Products[#Headers],0))</f>
        <v>Rob</v>
      </c>
      <c r="J345" t="str" cm="1">
        <f t="array" ref="J345">_xlfn.SWITCH(Orders[[#This Row],[CoffeeType]], "Rob", "Robusta", "Exc", "Excelsa", "Ara", "Arabica", "Lib", "Liberica")</f>
        <v>Robusta</v>
      </c>
      <c r="K345" t="str" cm="1">
        <f t="array" ref="K345">INDEX(Products[],MATCH(Orders[[#This Row],[FK_ProductID]:[FK_ProductID]],Products[[ProductID]:[ProductID]],0),MATCH(Orders[[#Headers],[RoastType]],Products[#Headers],0))</f>
        <v>D</v>
      </c>
      <c r="L345" t="str" cm="1">
        <f t="array" ref="L345">_xlfn.SWITCH(Orders[[#This Row],[RoastType]], "L", "Light", "M", "Medium", "D", "Dark")</f>
        <v>Dark</v>
      </c>
      <c r="M345" s="2" cm="1">
        <f t="array" ref="M345">INDEX(Products[],MATCH(Orders[[#This Row],[FK_ProductID]:[FK_ProductID]],Products[[ProductID]:[ProductID]],0),MATCH(Orders[[#Headers],[SizeKg]],Products[#Headers],0))</f>
        <v>0.5</v>
      </c>
      <c r="N345" s="1" cm="1">
        <f t="array" ref="N345">INDEX(Products[],MATCH(Orders[[#This Row],[FK_ProductID]:[FK_ProductID]],Products[[ProductID]:[ProductID]],0),MATCH(Orders[[#Headers],[AmtUnitPrice]],Products[#Headers],0))</f>
        <v>5.37</v>
      </c>
      <c r="O345" s="1">
        <f>Orders[[#This Row],[AmtUnitPrice]] *Orders[[#This Row],[Quantity]]</f>
        <v>32.22</v>
      </c>
    </row>
    <row r="346" spans="1:15" x14ac:dyDescent="0.25">
      <c r="A346" s="3" t="s">
        <v>709</v>
      </c>
      <c r="B346" s="5">
        <v>44529</v>
      </c>
      <c r="C346" s="3" t="s">
        <v>710</v>
      </c>
      <c r="D346" s="3" t="s">
        <v>15</v>
      </c>
      <c r="E346" s="4">
        <v>2</v>
      </c>
      <c r="F346" t="str">
        <f>_xlfn.XLOOKUP(Orders[[#This Row],[FK_CustomerID]],Customers[CustomerID],Customers[CustomerName],,0)</f>
        <v>Catarina Donn</v>
      </c>
      <c r="G346" t="str">
        <f>_xlfn.XLOOKUP(Orders[[#This Row],[FK_CustomerID]],Customers[CustomerID],Customers[Email],,0)</f>
        <v/>
      </c>
      <c r="H346" t="str">
        <f>_xlfn.XLOOKUP(Orders[[#This Row],[FK_CustomerID]],Customers[CustomerID],Customers[Country],,0)</f>
        <v>Ireland</v>
      </c>
      <c r="I346" t="str" cm="1">
        <f t="array" ref="I346">INDEX(Products[],MATCH(Orders[[#This Row],[FK_ProductID]:[FK_ProductID]],Products[[ProductID]:[ProductID]],0),MATCH(Orders[[#Headers],[CoffeeType]],Products[#Headers],0))</f>
        <v>Rob</v>
      </c>
      <c r="J346" t="str" cm="1">
        <f t="array" ref="J346">_xlfn.SWITCH(Orders[[#This Row],[CoffeeType]], "Rob", "Robusta", "Exc", "Excelsa", "Ara", "Arabica", "Lib", "Liberica")</f>
        <v>Robusta</v>
      </c>
      <c r="K346" t="str" cm="1">
        <f t="array" ref="K346">INDEX(Products[],MATCH(Orders[[#This Row],[FK_ProductID]:[FK_ProductID]],Products[[ProductID]:[ProductID]],0),MATCH(Orders[[#Headers],[RoastType]],Products[#Headers],0))</f>
        <v>M</v>
      </c>
      <c r="L346" t="str" cm="1">
        <f t="array" ref="L346">_xlfn.SWITCH(Orders[[#This Row],[RoastType]], "L", "Light", "M", "Medium", "D", "Dark")</f>
        <v>Medium</v>
      </c>
      <c r="M346" s="2" cm="1">
        <f t="array" ref="M346">INDEX(Products[],MATCH(Orders[[#This Row],[FK_ProductID]:[FK_ProductID]],Products[[ProductID]:[ProductID]],0),MATCH(Orders[[#Headers],[SizeKg]],Products[#Headers],0))</f>
        <v>1</v>
      </c>
      <c r="N346" s="1" cm="1">
        <f t="array" ref="N346">INDEX(Products[],MATCH(Orders[[#This Row],[FK_ProductID]:[FK_ProductID]],Products[[ProductID]:[ProductID]],0),MATCH(Orders[[#Headers],[AmtUnitPrice]],Products[#Headers],0))</f>
        <v>9.9499999999999993</v>
      </c>
      <c r="O346" s="1">
        <f>Orders[[#This Row],[AmtUnitPrice]] *Orders[[#This Row],[Quantity]]</f>
        <v>19.899999999999999</v>
      </c>
    </row>
    <row r="347" spans="1:15" x14ac:dyDescent="0.25">
      <c r="A347" s="3" t="s">
        <v>711</v>
      </c>
      <c r="B347" s="5">
        <v>43849</v>
      </c>
      <c r="C347" s="3" t="s">
        <v>712</v>
      </c>
      <c r="D347" s="3" t="s">
        <v>203</v>
      </c>
      <c r="E347" s="4">
        <v>5</v>
      </c>
      <c r="F347" t="str">
        <f>_xlfn.XLOOKUP(Orders[[#This Row],[FK_CustomerID]],Customers[CustomerID],Customers[CustomerName],,0)</f>
        <v>Ameline Snazle</v>
      </c>
      <c r="G347" t="str">
        <f>_xlfn.XLOOKUP(Orders[[#This Row],[FK_CustomerID]],Customers[CustomerID],Customers[Email],,0)</f>
        <v>asnazle9l@oracle.com</v>
      </c>
      <c r="H347" t="str">
        <f>_xlfn.XLOOKUP(Orders[[#This Row],[FK_CustomerID]],Customers[CustomerID],Customers[Country],,0)</f>
        <v>United States</v>
      </c>
      <c r="I347" t="str" cm="1">
        <f t="array" ref="I347">INDEX(Products[],MATCH(Orders[[#This Row],[FK_ProductID]:[FK_ProductID]],Products[[ProductID]:[ProductID]],0),MATCH(Orders[[#Headers],[CoffeeType]],Products[#Headers],0))</f>
        <v>Rob</v>
      </c>
      <c r="J347" t="str" cm="1">
        <f t="array" ref="J347">_xlfn.SWITCH(Orders[[#This Row],[CoffeeType]], "Rob", "Robusta", "Exc", "Excelsa", "Ara", "Arabica", "Lib", "Liberica")</f>
        <v>Robusta</v>
      </c>
      <c r="K347" t="str" cm="1">
        <f t="array" ref="K347">INDEX(Products[],MATCH(Orders[[#This Row],[FK_ProductID]:[FK_ProductID]],Products[[ProductID]:[ProductID]],0),MATCH(Orders[[#Headers],[RoastType]],Products[#Headers],0))</f>
        <v>L</v>
      </c>
      <c r="L347" t="str" cm="1">
        <f t="array" ref="L347">_xlfn.SWITCH(Orders[[#This Row],[RoastType]], "L", "Light", "M", "Medium", "D", "Dark")</f>
        <v>Light</v>
      </c>
      <c r="M347" s="2" cm="1">
        <f t="array" ref="M347">INDEX(Products[],MATCH(Orders[[#This Row],[FK_ProductID]:[FK_ProductID]],Products[[ProductID]:[ProductID]],0),MATCH(Orders[[#Headers],[SizeKg]],Products[#Headers],0))</f>
        <v>1</v>
      </c>
      <c r="N347" s="1" cm="1">
        <f t="array" ref="N347">INDEX(Products[],MATCH(Orders[[#This Row],[FK_ProductID]:[FK_ProductID]],Products[[ProductID]:[ProductID]],0),MATCH(Orders[[#Headers],[AmtUnitPrice]],Products[#Headers],0))</f>
        <v>11.95</v>
      </c>
      <c r="O347" s="1">
        <f>Orders[[#This Row],[AmtUnitPrice]] *Orders[[#This Row],[Quantity]]</f>
        <v>59.75</v>
      </c>
    </row>
    <row r="348" spans="1:15" x14ac:dyDescent="0.25">
      <c r="A348" s="3" t="s">
        <v>713</v>
      </c>
      <c r="B348" s="5">
        <v>44344</v>
      </c>
      <c r="C348" s="3" t="s">
        <v>714</v>
      </c>
      <c r="D348" s="3" t="s">
        <v>206</v>
      </c>
      <c r="E348" s="4">
        <v>3</v>
      </c>
      <c r="F348" t="str">
        <f>_xlfn.XLOOKUP(Orders[[#This Row],[FK_CustomerID]],Customers[CustomerID],Customers[CustomerName],,0)</f>
        <v>Rebeka Worg</v>
      </c>
      <c r="G348" t="str">
        <f>_xlfn.XLOOKUP(Orders[[#This Row],[FK_CustomerID]],Customers[CustomerID],Customers[Email],,0)</f>
        <v>rworg9m@arstechnica.com</v>
      </c>
      <c r="H348" t="str">
        <f>_xlfn.XLOOKUP(Orders[[#This Row],[FK_CustomerID]],Customers[CustomerID],Customers[Country],,0)</f>
        <v>United States</v>
      </c>
      <c r="I348" t="str" cm="1">
        <f t="array" ref="I348">INDEX(Products[],MATCH(Orders[[#This Row],[FK_ProductID]:[FK_ProductID]],Products[[ProductID]:[ProductID]],0),MATCH(Orders[[#Headers],[CoffeeType]],Products[#Headers],0))</f>
        <v>Ara</v>
      </c>
      <c r="J348" t="str" cm="1">
        <f t="array" ref="J348">_xlfn.SWITCH(Orders[[#This Row],[CoffeeType]], "Rob", "Robusta", "Exc", "Excelsa", "Ara", "Arabica", "Lib", "Liberica")</f>
        <v>Arabica</v>
      </c>
      <c r="K348" t="str" cm="1">
        <f t="array" ref="K348">INDEX(Products[],MATCH(Orders[[#This Row],[FK_ProductID]:[FK_ProductID]],Products[[ProductID]:[ProductID]],0),MATCH(Orders[[#Headers],[RoastType]],Products[#Headers],0))</f>
        <v>L</v>
      </c>
      <c r="L348" t="str" cm="1">
        <f t="array" ref="L348">_xlfn.SWITCH(Orders[[#This Row],[RoastType]], "L", "Light", "M", "Medium", "D", "Dark")</f>
        <v>Light</v>
      </c>
      <c r="M348" s="2" cm="1">
        <f t="array" ref="M348">INDEX(Products[],MATCH(Orders[[#This Row],[FK_ProductID]:[FK_ProductID]],Products[[ProductID]:[ProductID]],0),MATCH(Orders[[#Headers],[SizeKg]],Products[#Headers],0))</f>
        <v>0.5</v>
      </c>
      <c r="N348" s="1" cm="1">
        <f t="array" ref="N348">INDEX(Products[],MATCH(Orders[[#This Row],[FK_ProductID]:[FK_ProductID]],Products[[ProductID]:[ProductID]],0),MATCH(Orders[[#Headers],[AmtUnitPrice]],Products[#Headers],0))</f>
        <v>7.77</v>
      </c>
      <c r="O348" s="1">
        <f>Orders[[#This Row],[AmtUnitPrice]] *Orders[[#This Row],[Quantity]]</f>
        <v>23.31</v>
      </c>
    </row>
    <row r="349" spans="1:15" x14ac:dyDescent="0.25">
      <c r="A349" s="3" t="s">
        <v>715</v>
      </c>
      <c r="B349" s="5">
        <v>44576</v>
      </c>
      <c r="C349" s="3" t="s">
        <v>716</v>
      </c>
      <c r="D349" s="3" t="s">
        <v>110</v>
      </c>
      <c r="E349" s="4">
        <v>3</v>
      </c>
      <c r="F349" t="str">
        <f>_xlfn.XLOOKUP(Orders[[#This Row],[FK_CustomerID]],Customers[CustomerID],Customers[CustomerName],,0)</f>
        <v>Lewes Danes</v>
      </c>
      <c r="G349" t="str">
        <f>_xlfn.XLOOKUP(Orders[[#This Row],[FK_CustomerID]],Customers[CustomerID],Customers[Email],,0)</f>
        <v>ldanes9n@umn.edu</v>
      </c>
      <c r="H349" t="str">
        <f>_xlfn.XLOOKUP(Orders[[#This Row],[FK_CustomerID]],Customers[CustomerID],Customers[Country],,0)</f>
        <v>United States</v>
      </c>
      <c r="I349" t="str" cm="1">
        <f t="array" ref="I349">INDEX(Products[],MATCH(Orders[[#This Row],[FK_ProductID]:[FK_ProductID]],Products[[ProductID]:[ProductID]],0),MATCH(Orders[[#Headers],[CoffeeType]],Products[#Headers],0))</f>
        <v>Lib</v>
      </c>
      <c r="J349" t="str" cm="1">
        <f t="array" ref="J349">_xlfn.SWITCH(Orders[[#This Row],[CoffeeType]], "Rob", "Robusta", "Exc", "Excelsa", "Ara", "Arabica", "Lib", "Liberica")</f>
        <v>Liberica</v>
      </c>
      <c r="K349" t="str" cm="1">
        <f t="array" ref="K349">INDEX(Products[],MATCH(Orders[[#This Row],[FK_ProductID]:[FK_ProductID]],Products[[ProductID]:[ProductID]],0),MATCH(Orders[[#Headers],[RoastType]],Products[#Headers],0))</f>
        <v>M</v>
      </c>
      <c r="L349" t="str" cm="1">
        <f t="array" ref="L349">_xlfn.SWITCH(Orders[[#This Row],[RoastType]], "L", "Light", "M", "Medium", "D", "Dark")</f>
        <v>Medium</v>
      </c>
      <c r="M349" s="2" cm="1">
        <f t="array" ref="M349">INDEX(Products[],MATCH(Orders[[#This Row],[FK_ProductID]:[FK_ProductID]],Products[[ProductID]:[ProductID]],0),MATCH(Orders[[#Headers],[SizeKg]],Products[#Headers],0))</f>
        <v>1</v>
      </c>
      <c r="N349" s="1" cm="1">
        <f t="array" ref="N349">INDEX(Products[],MATCH(Orders[[#This Row],[FK_ProductID]:[FK_ProductID]],Products[[ProductID]:[ProductID]],0),MATCH(Orders[[#Headers],[AmtUnitPrice]],Products[#Headers],0))</f>
        <v>14.55</v>
      </c>
      <c r="O349" s="1">
        <f>Orders[[#This Row],[AmtUnitPrice]] *Orders[[#This Row],[Quantity]]</f>
        <v>43.650000000000006</v>
      </c>
    </row>
    <row r="350" spans="1:15" x14ac:dyDescent="0.25">
      <c r="A350" s="3" t="s">
        <v>717</v>
      </c>
      <c r="B350" s="5">
        <v>43803</v>
      </c>
      <c r="C350" s="3" t="s">
        <v>718</v>
      </c>
      <c r="D350" s="3" t="s">
        <v>44</v>
      </c>
      <c r="E350" s="4">
        <v>6</v>
      </c>
      <c r="F350" t="str">
        <f>_xlfn.XLOOKUP(Orders[[#This Row],[FK_CustomerID]],Customers[CustomerID],Customers[CustomerName],,0)</f>
        <v>Shelli Keynd</v>
      </c>
      <c r="G350" t="str">
        <f>_xlfn.XLOOKUP(Orders[[#This Row],[FK_CustomerID]],Customers[CustomerID],Customers[Email],,0)</f>
        <v>skeynd9o@narod.ru</v>
      </c>
      <c r="H350" t="str">
        <f>_xlfn.XLOOKUP(Orders[[#This Row],[FK_CustomerID]],Customers[CustomerID],Customers[Country],,0)</f>
        <v>United States</v>
      </c>
      <c r="I350" t="str" cm="1">
        <f t="array" ref="I350">INDEX(Products[],MATCH(Orders[[#This Row],[FK_ProductID]:[FK_ProductID]],Products[[ProductID]:[ProductID]],0),MATCH(Orders[[#Headers],[CoffeeType]],Products[#Headers],0))</f>
        <v>Exc</v>
      </c>
      <c r="J350" t="str" cm="1">
        <f t="array" ref="J350">_xlfn.SWITCH(Orders[[#This Row],[CoffeeType]], "Rob", "Robusta", "Exc", "Excelsa", "Ara", "Arabica", "Lib", "Liberica")</f>
        <v>Excelsa</v>
      </c>
      <c r="K350" t="str" cm="1">
        <f t="array" ref="K350">INDEX(Products[],MATCH(Orders[[#This Row],[FK_ProductID]:[FK_ProductID]],Products[[ProductID]:[ProductID]],0),MATCH(Orders[[#Headers],[RoastType]],Products[#Headers],0))</f>
        <v>L</v>
      </c>
      <c r="L350" t="str" cm="1">
        <f t="array" ref="L350">_xlfn.SWITCH(Orders[[#This Row],[RoastType]], "L", "Light", "M", "Medium", "D", "Dark")</f>
        <v>Light</v>
      </c>
      <c r="M350" s="2" cm="1">
        <f t="array" ref="M350">INDEX(Products[],MATCH(Orders[[#This Row],[FK_ProductID]:[FK_ProductID]],Products[[ProductID]:[ProductID]],0),MATCH(Orders[[#Headers],[SizeKg]],Products[#Headers],0))</f>
        <v>2.5</v>
      </c>
      <c r="N350" s="1" cm="1">
        <f t="array" ref="N350">INDEX(Products[],MATCH(Orders[[#This Row],[FK_ProductID]:[FK_ProductID]],Products[[ProductID]:[ProductID]],0),MATCH(Orders[[#Headers],[AmtUnitPrice]],Products[#Headers],0))</f>
        <v>34.155000000000001</v>
      </c>
      <c r="O350" s="1">
        <f>Orders[[#This Row],[AmtUnitPrice]] *Orders[[#This Row],[Quantity]]</f>
        <v>204.93</v>
      </c>
    </row>
    <row r="351" spans="1:15" x14ac:dyDescent="0.25">
      <c r="A351" s="3" t="s">
        <v>719</v>
      </c>
      <c r="B351" s="5">
        <v>44743</v>
      </c>
      <c r="C351" s="3" t="s">
        <v>720</v>
      </c>
      <c r="D351" s="3" t="s">
        <v>196</v>
      </c>
      <c r="E351" s="4">
        <v>4</v>
      </c>
      <c r="F351" t="str">
        <f>_xlfn.XLOOKUP(Orders[[#This Row],[FK_CustomerID]],Customers[CustomerID],Customers[CustomerName],,0)</f>
        <v>Dell Daveridge</v>
      </c>
      <c r="G351" t="str">
        <f>_xlfn.XLOOKUP(Orders[[#This Row],[FK_CustomerID]],Customers[CustomerID],Customers[Email],,0)</f>
        <v>ddaveridge9p@arstechnica.com</v>
      </c>
      <c r="H351" t="str">
        <f>_xlfn.XLOOKUP(Orders[[#This Row],[FK_CustomerID]],Customers[CustomerID],Customers[Country],,0)</f>
        <v>United States</v>
      </c>
      <c r="I351" t="str" cm="1">
        <f t="array" ref="I351">INDEX(Products[],MATCH(Orders[[#This Row],[FK_ProductID]:[FK_ProductID]],Products[[ProductID]:[ProductID]],0),MATCH(Orders[[#Headers],[CoffeeType]],Products[#Headers],0))</f>
        <v>Rob</v>
      </c>
      <c r="J351" t="str" cm="1">
        <f t="array" ref="J351">_xlfn.SWITCH(Orders[[#This Row],[CoffeeType]], "Rob", "Robusta", "Exc", "Excelsa", "Ara", "Arabica", "Lib", "Liberica")</f>
        <v>Robusta</v>
      </c>
      <c r="K351" t="str" cm="1">
        <f t="array" ref="K351">INDEX(Products[],MATCH(Orders[[#This Row],[FK_ProductID]:[FK_ProductID]],Products[[ProductID]:[ProductID]],0),MATCH(Orders[[#Headers],[RoastType]],Products[#Headers],0))</f>
        <v>L</v>
      </c>
      <c r="L351" t="str" cm="1">
        <f t="array" ref="L351">_xlfn.SWITCH(Orders[[#This Row],[RoastType]], "L", "Light", "M", "Medium", "D", "Dark")</f>
        <v>Light</v>
      </c>
      <c r="M351" s="2" cm="1">
        <f t="array" ref="M351">INDEX(Products[],MATCH(Orders[[#This Row],[FK_ProductID]:[FK_ProductID]],Products[[ProductID]:[ProductID]],0),MATCH(Orders[[#Headers],[SizeKg]],Products[#Headers],0))</f>
        <v>0.2</v>
      </c>
      <c r="N351" s="1" cm="1">
        <f t="array" ref="N351">INDEX(Products[],MATCH(Orders[[#This Row],[FK_ProductID]:[FK_ProductID]],Products[[ProductID]:[ProductID]],0),MATCH(Orders[[#Headers],[AmtUnitPrice]],Products[#Headers],0))</f>
        <v>3.585</v>
      </c>
      <c r="O351" s="1">
        <f>Orders[[#This Row],[AmtUnitPrice]] *Orders[[#This Row],[Quantity]]</f>
        <v>14.34</v>
      </c>
    </row>
    <row r="352" spans="1:15" x14ac:dyDescent="0.25">
      <c r="A352" s="3" t="s">
        <v>721</v>
      </c>
      <c r="B352" s="5">
        <v>43592</v>
      </c>
      <c r="C352" s="3" t="s">
        <v>722</v>
      </c>
      <c r="D352" s="3" t="s">
        <v>86</v>
      </c>
      <c r="E352" s="4">
        <v>4</v>
      </c>
      <c r="F352" t="str">
        <f>_xlfn.XLOOKUP(Orders[[#This Row],[FK_CustomerID]],Customers[CustomerID],Customers[CustomerName],,0)</f>
        <v>Joshuah Awdry</v>
      </c>
      <c r="G352" t="str">
        <f>_xlfn.XLOOKUP(Orders[[#This Row],[FK_CustomerID]],Customers[CustomerID],Customers[Email],,0)</f>
        <v>jawdry9q@utexas.edu</v>
      </c>
      <c r="H352" t="str">
        <f>_xlfn.XLOOKUP(Orders[[#This Row],[FK_CustomerID]],Customers[CustomerID],Customers[Country],,0)</f>
        <v>United States</v>
      </c>
      <c r="I352" t="str" cm="1">
        <f t="array" ref="I352">INDEX(Products[],MATCH(Orders[[#This Row],[FK_ProductID]:[FK_ProductID]],Products[[ProductID]:[ProductID]],0),MATCH(Orders[[#Headers],[CoffeeType]],Products[#Headers],0))</f>
        <v>Ara</v>
      </c>
      <c r="J352" t="str" cm="1">
        <f t="array" ref="J352">_xlfn.SWITCH(Orders[[#This Row],[CoffeeType]], "Rob", "Robusta", "Exc", "Excelsa", "Ara", "Arabica", "Lib", "Liberica")</f>
        <v>Arabica</v>
      </c>
      <c r="K352" t="str" cm="1">
        <f t="array" ref="K352">INDEX(Products[],MATCH(Orders[[#This Row],[FK_ProductID]:[FK_ProductID]],Products[[ProductID]:[ProductID]],0),MATCH(Orders[[#Headers],[RoastType]],Products[#Headers],0))</f>
        <v>D</v>
      </c>
      <c r="L352" t="str" cm="1">
        <f t="array" ref="L352">_xlfn.SWITCH(Orders[[#This Row],[RoastType]], "L", "Light", "M", "Medium", "D", "Dark")</f>
        <v>Dark</v>
      </c>
      <c r="M352" s="2" cm="1">
        <f t="array" ref="M352">INDEX(Products[],MATCH(Orders[[#This Row],[FK_ProductID]:[FK_ProductID]],Products[[ProductID]:[ProductID]],0),MATCH(Orders[[#Headers],[SizeKg]],Products[#Headers],0))</f>
        <v>0.5</v>
      </c>
      <c r="N352" s="1" cm="1">
        <f t="array" ref="N352">INDEX(Products[],MATCH(Orders[[#This Row],[FK_ProductID]:[FK_ProductID]],Products[[ProductID]:[ProductID]],0),MATCH(Orders[[#Headers],[AmtUnitPrice]],Products[#Headers],0))</f>
        <v>5.97</v>
      </c>
      <c r="O352" s="1">
        <f>Orders[[#This Row],[AmtUnitPrice]] *Orders[[#This Row],[Quantity]]</f>
        <v>23.88</v>
      </c>
    </row>
    <row r="353" spans="1:15" x14ac:dyDescent="0.25">
      <c r="A353" s="3" t="s">
        <v>723</v>
      </c>
      <c r="B353" s="5">
        <v>44066</v>
      </c>
      <c r="C353" s="3" t="s">
        <v>724</v>
      </c>
      <c r="D353" s="3" t="s">
        <v>75</v>
      </c>
      <c r="E353" s="4">
        <v>2</v>
      </c>
      <c r="F353" t="str">
        <f>_xlfn.XLOOKUP(Orders[[#This Row],[FK_CustomerID]],Customers[CustomerID],Customers[CustomerName],,0)</f>
        <v>Ethel Ryles</v>
      </c>
      <c r="G353" t="str">
        <f>_xlfn.XLOOKUP(Orders[[#This Row],[FK_CustomerID]],Customers[CustomerID],Customers[Email],,0)</f>
        <v>eryles9r@fastcompany.com</v>
      </c>
      <c r="H353" t="str">
        <f>_xlfn.XLOOKUP(Orders[[#This Row],[FK_CustomerID]],Customers[CustomerID],Customers[Country],,0)</f>
        <v>United States</v>
      </c>
      <c r="I353" t="str" cm="1">
        <f t="array" ref="I353">INDEX(Products[],MATCH(Orders[[#This Row],[FK_ProductID]:[FK_ProductID]],Products[[ProductID]:[ProductID]],0),MATCH(Orders[[#Headers],[CoffeeType]],Products[#Headers],0))</f>
        <v>Ara</v>
      </c>
      <c r="J353" t="str" cm="1">
        <f t="array" ref="J353">_xlfn.SWITCH(Orders[[#This Row],[CoffeeType]], "Rob", "Robusta", "Exc", "Excelsa", "Ara", "Arabica", "Lib", "Liberica")</f>
        <v>Arabica</v>
      </c>
      <c r="K353" t="str" cm="1">
        <f t="array" ref="K353">INDEX(Products[],MATCH(Orders[[#This Row],[FK_ProductID]:[FK_ProductID]],Products[[ProductID]:[ProductID]],0),MATCH(Orders[[#Headers],[RoastType]],Products[#Headers],0))</f>
        <v>M</v>
      </c>
      <c r="L353" t="str" cm="1">
        <f t="array" ref="L353">_xlfn.SWITCH(Orders[[#This Row],[RoastType]], "L", "Light", "M", "Medium", "D", "Dark")</f>
        <v>Medium</v>
      </c>
      <c r="M353" s="2" cm="1">
        <f t="array" ref="M353">INDEX(Products[],MATCH(Orders[[#This Row],[FK_ProductID]:[FK_ProductID]],Products[[ProductID]:[ProductID]],0),MATCH(Orders[[#Headers],[SizeKg]],Products[#Headers],0))</f>
        <v>1</v>
      </c>
      <c r="N353" s="1" cm="1">
        <f t="array" ref="N353">INDEX(Products[],MATCH(Orders[[#This Row],[FK_ProductID]:[FK_ProductID]],Products[[ProductID]:[ProductID]],0),MATCH(Orders[[#Headers],[AmtUnitPrice]],Products[#Headers],0))</f>
        <v>11.25</v>
      </c>
      <c r="O353" s="1">
        <f>Orders[[#This Row],[AmtUnitPrice]] *Orders[[#This Row],[Quantity]]</f>
        <v>22.5</v>
      </c>
    </row>
    <row r="354" spans="1:15" x14ac:dyDescent="0.25">
      <c r="A354" s="3" t="s">
        <v>725</v>
      </c>
      <c r="B354" s="5">
        <v>43984</v>
      </c>
      <c r="C354" s="3" t="s">
        <v>678</v>
      </c>
      <c r="D354" s="3" t="s">
        <v>30</v>
      </c>
      <c r="E354" s="4">
        <v>5</v>
      </c>
      <c r="F354" t="str">
        <f>_xlfn.XLOOKUP(Orders[[#This Row],[FK_CustomerID]],Customers[CustomerID],Customers[CustomerName],,0)</f>
        <v>Flynn Antony</v>
      </c>
      <c r="G354" t="str">
        <f>_xlfn.XLOOKUP(Orders[[#This Row],[FK_CustomerID]],Customers[CustomerID],Customers[Email],,0)</f>
        <v/>
      </c>
      <c r="H354" t="str">
        <f>_xlfn.XLOOKUP(Orders[[#This Row],[FK_CustomerID]],Customers[CustomerID],Customers[Country],,0)</f>
        <v>United States</v>
      </c>
      <c r="I354" t="str" cm="1">
        <f t="array" ref="I354">INDEX(Products[],MATCH(Orders[[#This Row],[FK_ProductID]:[FK_ProductID]],Products[[ProductID]:[ProductID]],0),MATCH(Orders[[#Headers],[CoffeeType]],Products[#Headers],0))</f>
        <v>Exc</v>
      </c>
      <c r="J354" t="str" cm="1">
        <f t="array" ref="J354">_xlfn.SWITCH(Orders[[#This Row],[CoffeeType]], "Rob", "Robusta", "Exc", "Excelsa", "Ara", "Arabica", "Lib", "Liberica")</f>
        <v>Excelsa</v>
      </c>
      <c r="K354" t="str" cm="1">
        <f t="array" ref="K354">INDEX(Products[],MATCH(Orders[[#This Row],[FK_ProductID]:[FK_ProductID]],Products[[ProductID]:[ProductID]],0),MATCH(Orders[[#Headers],[RoastType]],Products[#Headers],0))</f>
        <v>D</v>
      </c>
      <c r="L354" t="str" cm="1">
        <f t="array" ref="L354">_xlfn.SWITCH(Orders[[#This Row],[RoastType]], "L", "Light", "M", "Medium", "D", "Dark")</f>
        <v>Dark</v>
      </c>
      <c r="M354" s="2" cm="1">
        <f t="array" ref="M354">INDEX(Products[],MATCH(Orders[[#This Row],[FK_ProductID]:[FK_ProductID]],Products[[ProductID]:[ProductID]],0),MATCH(Orders[[#Headers],[SizeKg]],Products[#Headers],0))</f>
        <v>0.5</v>
      </c>
      <c r="N354" s="1" cm="1">
        <f t="array" ref="N354">INDEX(Products[],MATCH(Orders[[#This Row],[FK_ProductID]:[FK_ProductID]],Products[[ProductID]:[ProductID]],0),MATCH(Orders[[#Headers],[AmtUnitPrice]],Products[#Headers],0))</f>
        <v>7.29</v>
      </c>
      <c r="O354" s="1">
        <f>Orders[[#This Row],[AmtUnitPrice]] *Orders[[#This Row],[Quantity]]</f>
        <v>36.450000000000003</v>
      </c>
    </row>
    <row r="355" spans="1:15" x14ac:dyDescent="0.25">
      <c r="A355" s="3" t="s">
        <v>726</v>
      </c>
      <c r="B355" s="5">
        <v>43860</v>
      </c>
      <c r="C355" s="3" t="s">
        <v>727</v>
      </c>
      <c r="D355" s="3" t="s">
        <v>81</v>
      </c>
      <c r="E355" s="4">
        <v>4</v>
      </c>
      <c r="F355" t="str">
        <f>_xlfn.XLOOKUP(Orders[[#This Row],[FK_CustomerID]],Customers[CustomerID],Customers[CustomerName],,0)</f>
        <v>Maitilde Boxill</v>
      </c>
      <c r="G355" t="str">
        <f>_xlfn.XLOOKUP(Orders[[#This Row],[FK_CustomerID]],Customers[CustomerID],Customers[Email],,0)</f>
        <v/>
      </c>
      <c r="H355" t="str">
        <f>_xlfn.XLOOKUP(Orders[[#This Row],[FK_CustomerID]],Customers[CustomerID],Customers[Country],,0)</f>
        <v>United States</v>
      </c>
      <c r="I355" t="str" cm="1">
        <f t="array" ref="I355">INDEX(Products[],MATCH(Orders[[#This Row],[FK_ProductID]:[FK_ProductID]],Products[[ProductID]:[ProductID]],0),MATCH(Orders[[#Headers],[CoffeeType]],Products[#Headers],0))</f>
        <v>Ara</v>
      </c>
      <c r="J355" t="str" cm="1">
        <f t="array" ref="J355">_xlfn.SWITCH(Orders[[#This Row],[CoffeeType]], "Rob", "Robusta", "Exc", "Excelsa", "Ara", "Arabica", "Lib", "Liberica")</f>
        <v>Arabica</v>
      </c>
      <c r="K355" t="str" cm="1">
        <f t="array" ref="K355">INDEX(Products[],MATCH(Orders[[#This Row],[FK_ProductID]:[FK_ProductID]],Products[[ProductID]:[ProductID]],0),MATCH(Orders[[#Headers],[RoastType]],Products[#Headers],0))</f>
        <v>M</v>
      </c>
      <c r="L355" t="str" cm="1">
        <f t="array" ref="L355">_xlfn.SWITCH(Orders[[#This Row],[RoastType]], "L", "Light", "M", "Medium", "D", "Dark")</f>
        <v>Medium</v>
      </c>
      <c r="M355" s="2" cm="1">
        <f t="array" ref="M355">INDEX(Products[],MATCH(Orders[[#This Row],[FK_ProductID]:[FK_ProductID]],Products[[ProductID]:[ProductID]],0),MATCH(Orders[[#Headers],[SizeKg]],Products[#Headers],0))</f>
        <v>0.5</v>
      </c>
      <c r="N355" s="1" cm="1">
        <f t="array" ref="N355">INDEX(Products[],MATCH(Orders[[#This Row],[FK_ProductID]:[FK_ProductID]],Products[[ProductID]:[ProductID]],0),MATCH(Orders[[#Headers],[AmtUnitPrice]],Products[#Headers],0))</f>
        <v>6.75</v>
      </c>
      <c r="O355" s="1">
        <f>Orders[[#This Row],[AmtUnitPrice]] *Orders[[#This Row],[Quantity]]</f>
        <v>27</v>
      </c>
    </row>
    <row r="356" spans="1:15" x14ac:dyDescent="0.25">
      <c r="A356" s="3" t="s">
        <v>728</v>
      </c>
      <c r="B356" s="5">
        <v>43876</v>
      </c>
      <c r="C356" s="3" t="s">
        <v>729</v>
      </c>
      <c r="D356" s="3" t="s">
        <v>185</v>
      </c>
      <c r="E356" s="4">
        <v>6</v>
      </c>
      <c r="F356" t="str">
        <f>_xlfn.XLOOKUP(Orders[[#This Row],[FK_CustomerID]],Customers[CustomerID],Customers[CustomerName],,0)</f>
        <v>Jodee Caldicott</v>
      </c>
      <c r="G356" t="str">
        <f>_xlfn.XLOOKUP(Orders[[#This Row],[FK_CustomerID]],Customers[CustomerID],Customers[Email],,0)</f>
        <v>jcaldicott9u@usda.gov</v>
      </c>
      <c r="H356" t="str">
        <f>_xlfn.XLOOKUP(Orders[[#This Row],[FK_CustomerID]],Customers[CustomerID],Customers[Country],,0)</f>
        <v>United States</v>
      </c>
      <c r="I356" t="str" cm="1">
        <f t="array" ref="I356">INDEX(Products[],MATCH(Orders[[#This Row],[FK_ProductID]:[FK_ProductID]],Products[[ProductID]:[ProductID]],0),MATCH(Orders[[#Headers],[CoffeeType]],Products[#Headers],0))</f>
        <v>Ara</v>
      </c>
      <c r="J356" t="str" cm="1">
        <f t="array" ref="J356">_xlfn.SWITCH(Orders[[#This Row],[CoffeeType]], "Rob", "Robusta", "Exc", "Excelsa", "Ara", "Arabica", "Lib", "Liberica")</f>
        <v>Arabica</v>
      </c>
      <c r="K356" t="str" cm="1">
        <f t="array" ref="K356">INDEX(Products[],MATCH(Orders[[#This Row],[FK_ProductID]:[FK_ProductID]],Products[[ProductID]:[ProductID]],0),MATCH(Orders[[#Headers],[RoastType]],Products[#Headers],0))</f>
        <v>M</v>
      </c>
      <c r="L356" t="str" cm="1">
        <f t="array" ref="L356">_xlfn.SWITCH(Orders[[#This Row],[RoastType]], "L", "Light", "M", "Medium", "D", "Dark")</f>
        <v>Medium</v>
      </c>
      <c r="M356" s="2" cm="1">
        <f t="array" ref="M356">INDEX(Products[],MATCH(Orders[[#This Row],[FK_ProductID]:[FK_ProductID]],Products[[ProductID]:[ProductID]],0),MATCH(Orders[[#Headers],[SizeKg]],Products[#Headers],0))</f>
        <v>2.5</v>
      </c>
      <c r="N356" s="1" cm="1">
        <f t="array" ref="N356">INDEX(Products[],MATCH(Orders[[#This Row],[FK_ProductID]:[FK_ProductID]],Products[[ProductID]:[ProductID]],0),MATCH(Orders[[#Headers],[AmtUnitPrice]],Products[#Headers],0))</f>
        <v>25.875</v>
      </c>
      <c r="O356" s="1">
        <f>Orders[[#This Row],[AmtUnitPrice]] *Orders[[#This Row],[Quantity]]</f>
        <v>155.25</v>
      </c>
    </row>
    <row r="357" spans="1:15" x14ac:dyDescent="0.25">
      <c r="A357" s="3" t="s">
        <v>730</v>
      </c>
      <c r="B357" s="5">
        <v>44358</v>
      </c>
      <c r="C357" s="3" t="s">
        <v>731</v>
      </c>
      <c r="D357" s="3" t="s">
        <v>132</v>
      </c>
      <c r="E357" s="4">
        <v>5</v>
      </c>
      <c r="F357" t="str">
        <f>_xlfn.XLOOKUP(Orders[[#This Row],[FK_CustomerID]],Customers[CustomerID],Customers[CustomerName],,0)</f>
        <v>Marianna Vedmore</v>
      </c>
      <c r="G357" t="str">
        <f>_xlfn.XLOOKUP(Orders[[#This Row],[FK_CustomerID]],Customers[CustomerID],Customers[Email],,0)</f>
        <v>mvedmore9v@a8.net</v>
      </c>
      <c r="H357" t="str">
        <f>_xlfn.XLOOKUP(Orders[[#This Row],[FK_CustomerID]],Customers[CustomerID],Customers[Country],,0)</f>
        <v>United States</v>
      </c>
      <c r="I357" t="str" cm="1">
        <f t="array" ref="I357">INDEX(Products[],MATCH(Orders[[#This Row],[FK_ProductID]:[FK_ProductID]],Products[[ProductID]:[ProductID]],0),MATCH(Orders[[#Headers],[CoffeeType]],Products[#Headers],0))</f>
        <v>Ara</v>
      </c>
      <c r="J357" t="str" cm="1">
        <f t="array" ref="J357">_xlfn.SWITCH(Orders[[#This Row],[CoffeeType]], "Rob", "Robusta", "Exc", "Excelsa", "Ara", "Arabica", "Lib", "Liberica")</f>
        <v>Arabica</v>
      </c>
      <c r="K357" t="str" cm="1">
        <f t="array" ref="K357">INDEX(Products[],MATCH(Orders[[#This Row],[FK_ProductID]:[FK_ProductID]],Products[[ProductID]:[ProductID]],0),MATCH(Orders[[#Headers],[RoastType]],Products[#Headers],0))</f>
        <v>D</v>
      </c>
      <c r="L357" t="str" cm="1">
        <f t="array" ref="L357">_xlfn.SWITCH(Orders[[#This Row],[RoastType]], "L", "Light", "M", "Medium", "D", "Dark")</f>
        <v>Dark</v>
      </c>
      <c r="M357" s="2" cm="1">
        <f t="array" ref="M357">INDEX(Products[],MATCH(Orders[[#This Row],[FK_ProductID]:[FK_ProductID]],Products[[ProductID]:[ProductID]],0),MATCH(Orders[[#Headers],[SizeKg]],Products[#Headers],0))</f>
        <v>2.5</v>
      </c>
      <c r="N357" s="1" cm="1">
        <f t="array" ref="N357">INDEX(Products[],MATCH(Orders[[#This Row],[FK_ProductID]:[FK_ProductID]],Products[[ProductID]:[ProductID]],0),MATCH(Orders[[#Headers],[AmtUnitPrice]],Products[#Headers],0))</f>
        <v>22.885000000000002</v>
      </c>
      <c r="O357" s="1">
        <f>Orders[[#This Row],[AmtUnitPrice]] *Orders[[#This Row],[Quantity]]</f>
        <v>114.42500000000001</v>
      </c>
    </row>
    <row r="358" spans="1:15" x14ac:dyDescent="0.25">
      <c r="A358" s="3" t="s">
        <v>732</v>
      </c>
      <c r="B358" s="5">
        <v>44631</v>
      </c>
      <c r="C358" s="3" t="s">
        <v>733</v>
      </c>
      <c r="D358" s="3" t="s">
        <v>27</v>
      </c>
      <c r="E358" s="4">
        <v>4</v>
      </c>
      <c r="F358" t="str">
        <f>_xlfn.XLOOKUP(Orders[[#This Row],[FK_CustomerID]],Customers[CustomerID],Customers[CustomerName],,0)</f>
        <v>Willey Romao</v>
      </c>
      <c r="G358" t="str">
        <f>_xlfn.XLOOKUP(Orders[[#This Row],[FK_CustomerID]],Customers[CustomerID],Customers[Email],,0)</f>
        <v>wromao9w@chronoengine.com</v>
      </c>
      <c r="H358" t="str">
        <f>_xlfn.XLOOKUP(Orders[[#This Row],[FK_CustomerID]],Customers[CustomerID],Customers[Country],,0)</f>
        <v>United States</v>
      </c>
      <c r="I358" t="str" cm="1">
        <f t="array" ref="I358">INDEX(Products[],MATCH(Orders[[#This Row],[FK_ProductID]:[FK_ProductID]],Products[[ProductID]:[ProductID]],0),MATCH(Orders[[#Headers],[CoffeeType]],Products[#Headers],0))</f>
        <v>Lib</v>
      </c>
      <c r="J358" t="str" cm="1">
        <f t="array" ref="J358">_xlfn.SWITCH(Orders[[#This Row],[CoffeeType]], "Rob", "Robusta", "Exc", "Excelsa", "Ara", "Arabica", "Lib", "Liberica")</f>
        <v>Liberica</v>
      </c>
      <c r="K358" t="str" cm="1">
        <f t="array" ref="K358">INDEX(Products[],MATCH(Orders[[#This Row],[FK_ProductID]:[FK_ProductID]],Products[[ProductID]:[ProductID]],0),MATCH(Orders[[#Headers],[RoastType]],Products[#Headers],0))</f>
        <v>D</v>
      </c>
      <c r="L358" t="str" cm="1">
        <f t="array" ref="L358">_xlfn.SWITCH(Orders[[#This Row],[RoastType]], "L", "Light", "M", "Medium", "D", "Dark")</f>
        <v>Dark</v>
      </c>
      <c r="M358" s="2" cm="1">
        <f t="array" ref="M358">INDEX(Products[],MATCH(Orders[[#This Row],[FK_ProductID]:[FK_ProductID]],Products[[ProductID]:[ProductID]],0),MATCH(Orders[[#Headers],[SizeKg]],Products[#Headers],0))</f>
        <v>1</v>
      </c>
      <c r="N358" s="1" cm="1">
        <f t="array" ref="N358">INDEX(Products[],MATCH(Orders[[#This Row],[FK_ProductID]:[FK_ProductID]],Products[[ProductID]:[ProductID]],0),MATCH(Orders[[#Headers],[AmtUnitPrice]],Products[#Headers],0))</f>
        <v>12.95</v>
      </c>
      <c r="O358" s="1">
        <f>Orders[[#This Row],[AmtUnitPrice]] *Orders[[#This Row],[Quantity]]</f>
        <v>51.8</v>
      </c>
    </row>
    <row r="359" spans="1:15" x14ac:dyDescent="0.25">
      <c r="A359" s="3" t="s">
        <v>734</v>
      </c>
      <c r="B359" s="5">
        <v>44448</v>
      </c>
      <c r="C359" s="3" t="s">
        <v>735</v>
      </c>
      <c r="D359" s="3" t="s">
        <v>185</v>
      </c>
      <c r="E359" s="4">
        <v>6</v>
      </c>
      <c r="F359" t="str">
        <f>_xlfn.XLOOKUP(Orders[[#This Row],[FK_CustomerID]],Customers[CustomerID],Customers[CustomerName],,0)</f>
        <v>Enriqueta Ixor</v>
      </c>
      <c r="G359" t="str">
        <f>_xlfn.XLOOKUP(Orders[[#This Row],[FK_CustomerID]],Customers[CustomerID],Customers[Email],,0)</f>
        <v/>
      </c>
      <c r="H359" t="str">
        <f>_xlfn.XLOOKUP(Orders[[#This Row],[FK_CustomerID]],Customers[CustomerID],Customers[Country],,0)</f>
        <v>United States</v>
      </c>
      <c r="I359" t="str" cm="1">
        <f t="array" ref="I359">INDEX(Products[],MATCH(Orders[[#This Row],[FK_ProductID]:[FK_ProductID]],Products[[ProductID]:[ProductID]],0),MATCH(Orders[[#Headers],[CoffeeType]],Products[#Headers],0))</f>
        <v>Ara</v>
      </c>
      <c r="J359" t="str" cm="1">
        <f t="array" ref="J359">_xlfn.SWITCH(Orders[[#This Row],[CoffeeType]], "Rob", "Robusta", "Exc", "Excelsa", "Ara", "Arabica", "Lib", "Liberica")</f>
        <v>Arabica</v>
      </c>
      <c r="K359" t="str" cm="1">
        <f t="array" ref="K359">INDEX(Products[],MATCH(Orders[[#This Row],[FK_ProductID]:[FK_ProductID]],Products[[ProductID]:[ProductID]],0),MATCH(Orders[[#Headers],[RoastType]],Products[#Headers],0))</f>
        <v>M</v>
      </c>
      <c r="L359" t="str" cm="1">
        <f t="array" ref="L359">_xlfn.SWITCH(Orders[[#This Row],[RoastType]], "L", "Light", "M", "Medium", "D", "Dark")</f>
        <v>Medium</v>
      </c>
      <c r="M359" s="2" cm="1">
        <f t="array" ref="M359">INDEX(Products[],MATCH(Orders[[#This Row],[FK_ProductID]:[FK_ProductID]],Products[[ProductID]:[ProductID]],0),MATCH(Orders[[#Headers],[SizeKg]],Products[#Headers],0))</f>
        <v>2.5</v>
      </c>
      <c r="N359" s="1" cm="1">
        <f t="array" ref="N359">INDEX(Products[],MATCH(Orders[[#This Row],[FK_ProductID]:[FK_ProductID]],Products[[ProductID]:[ProductID]],0),MATCH(Orders[[#Headers],[AmtUnitPrice]],Products[#Headers],0))</f>
        <v>25.875</v>
      </c>
      <c r="O359" s="1">
        <f>Orders[[#This Row],[AmtUnitPrice]] *Orders[[#This Row],[Quantity]]</f>
        <v>155.25</v>
      </c>
    </row>
    <row r="360" spans="1:15" x14ac:dyDescent="0.25">
      <c r="A360" s="3" t="s">
        <v>736</v>
      </c>
      <c r="B360" s="5">
        <v>43599</v>
      </c>
      <c r="C360" s="3" t="s">
        <v>737</v>
      </c>
      <c r="D360" s="3" t="s">
        <v>218</v>
      </c>
      <c r="E360" s="4">
        <v>1</v>
      </c>
      <c r="F360" t="str">
        <f>_xlfn.XLOOKUP(Orders[[#This Row],[FK_CustomerID]],Customers[CustomerID],Customers[CustomerName],,0)</f>
        <v>Tomasina Cotmore</v>
      </c>
      <c r="G360" t="str">
        <f>_xlfn.XLOOKUP(Orders[[#This Row],[FK_CustomerID]],Customers[CustomerID],Customers[Email],,0)</f>
        <v>tcotmore9y@amazonaws.com</v>
      </c>
      <c r="H360" t="str">
        <f>_xlfn.XLOOKUP(Orders[[#This Row],[FK_CustomerID]],Customers[CustomerID],Customers[Country],,0)</f>
        <v>United States</v>
      </c>
      <c r="I360" t="str" cm="1">
        <f t="array" ref="I360">INDEX(Products[],MATCH(Orders[[#This Row],[FK_ProductID]:[FK_ProductID]],Products[[ProductID]:[ProductID]],0),MATCH(Orders[[#Headers],[CoffeeType]],Products[#Headers],0))</f>
        <v>Ara</v>
      </c>
      <c r="J360" t="str" cm="1">
        <f t="array" ref="J360">_xlfn.SWITCH(Orders[[#This Row],[CoffeeType]], "Rob", "Robusta", "Exc", "Excelsa", "Ara", "Arabica", "Lib", "Liberica")</f>
        <v>Arabica</v>
      </c>
      <c r="K360" t="str" cm="1">
        <f t="array" ref="K360">INDEX(Products[],MATCH(Orders[[#This Row],[FK_ProductID]:[FK_ProductID]],Products[[ProductID]:[ProductID]],0),MATCH(Orders[[#Headers],[RoastType]],Products[#Headers],0))</f>
        <v>L</v>
      </c>
      <c r="L360" t="str" cm="1">
        <f t="array" ref="L360">_xlfn.SWITCH(Orders[[#This Row],[RoastType]], "L", "Light", "M", "Medium", "D", "Dark")</f>
        <v>Light</v>
      </c>
      <c r="M360" s="2" cm="1">
        <f t="array" ref="M360">INDEX(Products[],MATCH(Orders[[#This Row],[FK_ProductID]:[FK_ProductID]],Products[[ProductID]:[ProductID]],0),MATCH(Orders[[#Headers],[SizeKg]],Products[#Headers],0))</f>
        <v>2.5</v>
      </c>
      <c r="N360" s="1" cm="1">
        <f t="array" ref="N360">INDEX(Products[],MATCH(Orders[[#This Row],[FK_ProductID]:[FK_ProductID]],Products[[ProductID]:[ProductID]],0),MATCH(Orders[[#Headers],[AmtUnitPrice]],Products[#Headers],0))</f>
        <v>29.785</v>
      </c>
      <c r="O360" s="1">
        <f>Orders[[#This Row],[AmtUnitPrice]] *Orders[[#This Row],[Quantity]]</f>
        <v>29.785</v>
      </c>
    </row>
    <row r="361" spans="1:15" x14ac:dyDescent="0.25">
      <c r="A361" s="3" t="s">
        <v>738</v>
      </c>
      <c r="B361" s="5">
        <v>43563</v>
      </c>
      <c r="C361" s="3" t="s">
        <v>739</v>
      </c>
      <c r="D361" s="3" t="s">
        <v>196</v>
      </c>
      <c r="E361" s="4">
        <v>6</v>
      </c>
      <c r="F361" t="str">
        <f>_xlfn.XLOOKUP(Orders[[#This Row],[FK_CustomerID]],Customers[CustomerID],Customers[CustomerName],,0)</f>
        <v>Yuma Skipsey</v>
      </c>
      <c r="G361" t="str">
        <f>_xlfn.XLOOKUP(Orders[[#This Row],[FK_CustomerID]],Customers[CustomerID],Customers[Email],,0)</f>
        <v>yskipsey9z@spotify.com</v>
      </c>
      <c r="H361" t="str">
        <f>_xlfn.XLOOKUP(Orders[[#This Row],[FK_CustomerID]],Customers[CustomerID],Customers[Country],,0)</f>
        <v>United Kingdom</v>
      </c>
      <c r="I361" t="str" cm="1">
        <f t="array" ref="I361">INDEX(Products[],MATCH(Orders[[#This Row],[FK_ProductID]:[FK_ProductID]],Products[[ProductID]:[ProductID]],0),MATCH(Orders[[#Headers],[CoffeeType]],Products[#Headers],0))</f>
        <v>Rob</v>
      </c>
      <c r="J361" t="str" cm="1">
        <f t="array" ref="J361">_xlfn.SWITCH(Orders[[#This Row],[CoffeeType]], "Rob", "Robusta", "Exc", "Excelsa", "Ara", "Arabica", "Lib", "Liberica")</f>
        <v>Robusta</v>
      </c>
      <c r="K361" t="str" cm="1">
        <f t="array" ref="K361">INDEX(Products[],MATCH(Orders[[#This Row],[FK_ProductID]:[FK_ProductID]],Products[[ProductID]:[ProductID]],0),MATCH(Orders[[#Headers],[RoastType]],Products[#Headers],0))</f>
        <v>L</v>
      </c>
      <c r="L361" t="str" cm="1">
        <f t="array" ref="L361">_xlfn.SWITCH(Orders[[#This Row],[RoastType]], "L", "Light", "M", "Medium", "D", "Dark")</f>
        <v>Light</v>
      </c>
      <c r="M361" s="2" cm="1">
        <f t="array" ref="M361">INDEX(Products[],MATCH(Orders[[#This Row],[FK_ProductID]:[FK_ProductID]],Products[[ProductID]:[ProductID]],0),MATCH(Orders[[#Headers],[SizeKg]],Products[#Headers],0))</f>
        <v>0.2</v>
      </c>
      <c r="N361" s="1" cm="1">
        <f t="array" ref="N361">INDEX(Products[],MATCH(Orders[[#This Row],[FK_ProductID]:[FK_ProductID]],Products[[ProductID]:[ProductID]],0),MATCH(Orders[[#Headers],[AmtUnitPrice]],Products[#Headers],0))</f>
        <v>3.585</v>
      </c>
      <c r="O361" s="1">
        <f>Orders[[#This Row],[AmtUnitPrice]] *Orders[[#This Row],[Quantity]]</f>
        <v>21.509999999999998</v>
      </c>
    </row>
    <row r="362" spans="1:15" x14ac:dyDescent="0.25">
      <c r="A362" s="3" t="s">
        <v>740</v>
      </c>
      <c r="B362" s="5">
        <v>44058</v>
      </c>
      <c r="C362" s="3" t="s">
        <v>741</v>
      </c>
      <c r="D362" s="3" t="s">
        <v>49</v>
      </c>
      <c r="E362" s="4">
        <v>2</v>
      </c>
      <c r="F362" t="str">
        <f>_xlfn.XLOOKUP(Orders[[#This Row],[FK_CustomerID]],Customers[CustomerID],Customers[CustomerName],,0)</f>
        <v>Nicko Corps</v>
      </c>
      <c r="G362" t="str">
        <f>_xlfn.XLOOKUP(Orders[[#This Row],[FK_CustomerID]],Customers[CustomerID],Customers[Email],,0)</f>
        <v>ncorpsa0@gmpg.org</v>
      </c>
      <c r="H362" t="str">
        <f>_xlfn.XLOOKUP(Orders[[#This Row],[FK_CustomerID]],Customers[CustomerID],Customers[Country],,0)</f>
        <v>United States</v>
      </c>
      <c r="I362" t="str" cm="1">
        <f t="array" ref="I362">INDEX(Products[],MATCH(Orders[[#This Row],[FK_ProductID]:[FK_ProductID]],Products[[ProductID]:[ProductID]],0),MATCH(Orders[[#Headers],[CoffeeType]],Products[#Headers],0))</f>
        <v>Rob</v>
      </c>
      <c r="J362" t="str" cm="1">
        <f t="array" ref="J362">_xlfn.SWITCH(Orders[[#This Row],[CoffeeType]], "Rob", "Robusta", "Exc", "Excelsa", "Ara", "Arabica", "Lib", "Liberica")</f>
        <v>Robusta</v>
      </c>
      <c r="K362" t="str" cm="1">
        <f t="array" ref="K362">INDEX(Products[],MATCH(Orders[[#This Row],[FK_ProductID]:[FK_ProductID]],Products[[ProductID]:[ProductID]],0),MATCH(Orders[[#Headers],[RoastType]],Products[#Headers],0))</f>
        <v>D</v>
      </c>
      <c r="L362" t="str" cm="1">
        <f t="array" ref="L362">_xlfn.SWITCH(Orders[[#This Row],[RoastType]], "L", "Light", "M", "Medium", "D", "Dark")</f>
        <v>Dark</v>
      </c>
      <c r="M362" s="2" cm="1">
        <f t="array" ref="M362">INDEX(Products[],MATCH(Orders[[#This Row],[FK_ProductID]:[FK_ProductID]],Products[[ProductID]:[ProductID]],0),MATCH(Orders[[#Headers],[SizeKg]],Products[#Headers],0))</f>
        <v>2.5</v>
      </c>
      <c r="N362" s="1" cm="1">
        <f t="array" ref="N362">INDEX(Products[],MATCH(Orders[[#This Row],[FK_ProductID]:[FK_ProductID]],Products[[ProductID]:[ProductID]],0),MATCH(Orders[[#Headers],[AmtUnitPrice]],Products[#Headers],0))</f>
        <v>20.585000000000001</v>
      </c>
      <c r="O362" s="1">
        <f>Orders[[#This Row],[AmtUnitPrice]] *Orders[[#This Row],[Quantity]]</f>
        <v>41.17</v>
      </c>
    </row>
    <row r="363" spans="1:15" x14ac:dyDescent="0.25">
      <c r="A363" s="3" t="s">
        <v>740</v>
      </c>
      <c r="B363" s="5">
        <v>44058</v>
      </c>
      <c r="C363" s="3" t="s">
        <v>741</v>
      </c>
      <c r="D363" s="3" t="s">
        <v>36</v>
      </c>
      <c r="E363" s="4">
        <v>1</v>
      </c>
      <c r="F363" t="str">
        <f>_xlfn.XLOOKUP(Orders[[#This Row],[FK_CustomerID]],Customers[CustomerID],Customers[CustomerName],,0)</f>
        <v>Nicko Corps</v>
      </c>
      <c r="G363" t="str">
        <f>_xlfn.XLOOKUP(Orders[[#This Row],[FK_CustomerID]],Customers[CustomerID],Customers[Email],,0)</f>
        <v>ncorpsa0@gmpg.org</v>
      </c>
      <c r="H363" t="str">
        <f>_xlfn.XLOOKUP(Orders[[#This Row],[FK_CustomerID]],Customers[CustomerID],Customers[Country],,0)</f>
        <v>United States</v>
      </c>
      <c r="I363" t="str" cm="1">
        <f t="array" ref="I363">INDEX(Products[],MATCH(Orders[[#This Row],[FK_ProductID]:[FK_ProductID]],Products[[ProductID]:[ProductID]],0),MATCH(Orders[[#Headers],[CoffeeType]],Products[#Headers],0))</f>
        <v>Rob</v>
      </c>
      <c r="J363" t="str" cm="1">
        <f t="array" ref="J363">_xlfn.SWITCH(Orders[[#This Row],[CoffeeType]], "Rob", "Robusta", "Exc", "Excelsa", "Ara", "Arabica", "Lib", "Liberica")</f>
        <v>Robusta</v>
      </c>
      <c r="K363" t="str" cm="1">
        <f t="array" ref="K363">INDEX(Products[],MATCH(Orders[[#This Row],[FK_ProductID]:[FK_ProductID]],Products[[ProductID]:[ProductID]],0),MATCH(Orders[[#Headers],[RoastType]],Products[#Headers],0))</f>
        <v>M</v>
      </c>
      <c r="L363" t="str" cm="1">
        <f t="array" ref="L363">_xlfn.SWITCH(Orders[[#This Row],[RoastType]], "L", "Light", "M", "Medium", "D", "Dark")</f>
        <v>Medium</v>
      </c>
      <c r="M363" s="2" cm="1">
        <f t="array" ref="M363">INDEX(Products[],MATCH(Orders[[#This Row],[FK_ProductID]:[FK_ProductID]],Products[[ProductID]:[ProductID]],0),MATCH(Orders[[#Headers],[SizeKg]],Products[#Headers],0))</f>
        <v>0.5</v>
      </c>
      <c r="N363" s="1" cm="1">
        <f t="array" ref="N363">INDEX(Products[],MATCH(Orders[[#This Row],[FK_ProductID]:[FK_ProductID]],Products[[ProductID]:[ProductID]],0),MATCH(Orders[[#Headers],[AmtUnitPrice]],Products[#Headers],0))</f>
        <v>5.97</v>
      </c>
      <c r="O363" s="1">
        <f>Orders[[#This Row],[AmtUnitPrice]] *Orders[[#This Row],[Quantity]]</f>
        <v>5.97</v>
      </c>
    </row>
    <row r="364" spans="1:15" x14ac:dyDescent="0.25">
      <c r="A364" s="3" t="s">
        <v>742</v>
      </c>
      <c r="B364" s="5">
        <v>44686</v>
      </c>
      <c r="C364" s="3" t="s">
        <v>743</v>
      </c>
      <c r="D364" s="3" t="s">
        <v>151</v>
      </c>
      <c r="E364" s="4">
        <v>5</v>
      </c>
      <c r="F364" t="str">
        <f>_xlfn.XLOOKUP(Orders[[#This Row],[FK_CustomerID]],Customers[CustomerID],Customers[CustomerName],,0)</f>
        <v>Feliks Babber</v>
      </c>
      <c r="G364" t="str">
        <f>_xlfn.XLOOKUP(Orders[[#This Row],[FK_CustomerID]],Customers[CustomerID],Customers[Email],,0)</f>
        <v>fbabbera2@stanford.edu</v>
      </c>
      <c r="H364" t="str">
        <f>_xlfn.XLOOKUP(Orders[[#This Row],[FK_CustomerID]],Customers[CustomerID],Customers[Country],,0)</f>
        <v>United States</v>
      </c>
      <c r="I364" t="str" cm="1">
        <f t="array" ref="I364">INDEX(Products[],MATCH(Orders[[#This Row],[FK_ProductID]:[FK_ProductID]],Products[[ProductID]:[ProductID]],0),MATCH(Orders[[#Headers],[CoffeeType]],Products[#Headers],0))</f>
        <v>Exc</v>
      </c>
      <c r="J364" t="str" cm="1">
        <f t="array" ref="J364">_xlfn.SWITCH(Orders[[#This Row],[CoffeeType]], "Rob", "Robusta", "Exc", "Excelsa", "Ara", "Arabica", "Lib", "Liberica")</f>
        <v>Excelsa</v>
      </c>
      <c r="K364" t="str" cm="1">
        <f t="array" ref="K364">INDEX(Products[],MATCH(Orders[[#This Row],[FK_ProductID]:[FK_ProductID]],Products[[ProductID]:[ProductID]],0),MATCH(Orders[[#Headers],[RoastType]],Products[#Headers],0))</f>
        <v>L</v>
      </c>
      <c r="L364" t="str" cm="1">
        <f t="array" ref="L364">_xlfn.SWITCH(Orders[[#This Row],[RoastType]], "L", "Light", "M", "Medium", "D", "Dark")</f>
        <v>Light</v>
      </c>
      <c r="M364" s="2" cm="1">
        <f t="array" ref="M364">INDEX(Products[],MATCH(Orders[[#This Row],[FK_ProductID]:[FK_ProductID]],Products[[ProductID]:[ProductID]],0),MATCH(Orders[[#Headers],[SizeKg]],Products[#Headers],0))</f>
        <v>1</v>
      </c>
      <c r="N364" s="1" cm="1">
        <f t="array" ref="N364">INDEX(Products[],MATCH(Orders[[#This Row],[FK_ProductID]:[FK_ProductID]],Products[[ProductID]:[ProductID]],0),MATCH(Orders[[#Headers],[AmtUnitPrice]],Products[#Headers],0))</f>
        <v>14.85</v>
      </c>
      <c r="O364" s="1">
        <f>Orders[[#This Row],[AmtUnitPrice]] *Orders[[#This Row],[Quantity]]</f>
        <v>74.25</v>
      </c>
    </row>
    <row r="365" spans="1:15" x14ac:dyDescent="0.25">
      <c r="A365" s="3" t="s">
        <v>744</v>
      </c>
      <c r="B365" s="5">
        <v>44282</v>
      </c>
      <c r="C365" s="3" t="s">
        <v>745</v>
      </c>
      <c r="D365" s="3" t="s">
        <v>110</v>
      </c>
      <c r="E365" s="4">
        <v>6</v>
      </c>
      <c r="F365" t="str">
        <f>_xlfn.XLOOKUP(Orders[[#This Row],[FK_CustomerID]],Customers[CustomerID],Customers[CustomerName],,0)</f>
        <v>Kaja Loxton</v>
      </c>
      <c r="G365" t="str">
        <f>_xlfn.XLOOKUP(Orders[[#This Row],[FK_CustomerID]],Customers[CustomerID],Customers[Email],,0)</f>
        <v>kloxtona3@opensource.org</v>
      </c>
      <c r="H365" t="str">
        <f>_xlfn.XLOOKUP(Orders[[#This Row],[FK_CustomerID]],Customers[CustomerID],Customers[Country],,0)</f>
        <v>United States</v>
      </c>
      <c r="I365" t="str" cm="1">
        <f t="array" ref="I365">INDEX(Products[],MATCH(Orders[[#This Row],[FK_ProductID]:[FK_ProductID]],Products[[ProductID]:[ProductID]],0),MATCH(Orders[[#Headers],[CoffeeType]],Products[#Headers],0))</f>
        <v>Lib</v>
      </c>
      <c r="J365" t="str" cm="1">
        <f t="array" ref="J365">_xlfn.SWITCH(Orders[[#This Row],[CoffeeType]], "Rob", "Robusta", "Exc", "Excelsa", "Ara", "Arabica", "Lib", "Liberica")</f>
        <v>Liberica</v>
      </c>
      <c r="K365" t="str" cm="1">
        <f t="array" ref="K365">INDEX(Products[],MATCH(Orders[[#This Row],[FK_ProductID]:[FK_ProductID]],Products[[ProductID]:[ProductID]],0),MATCH(Orders[[#Headers],[RoastType]],Products[#Headers],0))</f>
        <v>M</v>
      </c>
      <c r="L365" t="str" cm="1">
        <f t="array" ref="L365">_xlfn.SWITCH(Orders[[#This Row],[RoastType]], "L", "Light", "M", "Medium", "D", "Dark")</f>
        <v>Medium</v>
      </c>
      <c r="M365" s="2" cm="1">
        <f t="array" ref="M365">INDEX(Products[],MATCH(Orders[[#This Row],[FK_ProductID]:[FK_ProductID]],Products[[ProductID]:[ProductID]],0),MATCH(Orders[[#Headers],[SizeKg]],Products[#Headers],0))</f>
        <v>1</v>
      </c>
      <c r="N365" s="1" cm="1">
        <f t="array" ref="N365">INDEX(Products[],MATCH(Orders[[#This Row],[FK_ProductID]:[FK_ProductID]],Products[[ProductID]:[ProductID]],0),MATCH(Orders[[#Headers],[AmtUnitPrice]],Products[#Headers],0))</f>
        <v>14.55</v>
      </c>
      <c r="O365" s="1">
        <f>Orders[[#This Row],[AmtUnitPrice]] *Orders[[#This Row],[Quantity]]</f>
        <v>87.300000000000011</v>
      </c>
    </row>
    <row r="366" spans="1:15" x14ac:dyDescent="0.25">
      <c r="A366" s="3" t="s">
        <v>746</v>
      </c>
      <c r="B366" s="5">
        <v>43582</v>
      </c>
      <c r="C366" s="3" t="s">
        <v>747</v>
      </c>
      <c r="D366" s="3" t="s">
        <v>259</v>
      </c>
      <c r="E366" s="4">
        <v>6</v>
      </c>
      <c r="F366" t="str">
        <f>_xlfn.XLOOKUP(Orders[[#This Row],[FK_CustomerID]],Customers[CustomerID],Customers[CustomerName],,0)</f>
        <v>Parker Tofful</v>
      </c>
      <c r="G366" t="str">
        <f>_xlfn.XLOOKUP(Orders[[#This Row],[FK_CustomerID]],Customers[CustomerID],Customers[Email],,0)</f>
        <v>ptoffula4@posterous.com</v>
      </c>
      <c r="H366" t="str">
        <f>_xlfn.XLOOKUP(Orders[[#This Row],[FK_CustomerID]],Customers[CustomerID],Customers[Country],,0)</f>
        <v>United States</v>
      </c>
      <c r="I366" t="str" cm="1">
        <f t="array" ref="I366">INDEX(Products[],MATCH(Orders[[#This Row],[FK_ProductID]:[FK_ProductID]],Products[[ProductID]:[ProductID]],0),MATCH(Orders[[#Headers],[CoffeeType]],Products[#Headers],0))</f>
        <v>Exc</v>
      </c>
      <c r="J366" t="str" cm="1">
        <f t="array" ref="J366">_xlfn.SWITCH(Orders[[#This Row],[CoffeeType]], "Rob", "Robusta", "Exc", "Excelsa", "Ara", "Arabica", "Lib", "Liberica")</f>
        <v>Excelsa</v>
      </c>
      <c r="K366" t="str" cm="1">
        <f t="array" ref="K366">INDEX(Products[],MATCH(Orders[[#This Row],[FK_ProductID]:[FK_ProductID]],Products[[ProductID]:[ProductID]],0),MATCH(Orders[[#Headers],[RoastType]],Products[#Headers],0))</f>
        <v>D</v>
      </c>
      <c r="L366" t="str" cm="1">
        <f t="array" ref="L366">_xlfn.SWITCH(Orders[[#This Row],[RoastType]], "L", "Light", "M", "Medium", "D", "Dark")</f>
        <v>Dark</v>
      </c>
      <c r="M366" s="2" cm="1">
        <f t="array" ref="M366">INDEX(Products[],MATCH(Orders[[#This Row],[FK_ProductID]:[FK_ProductID]],Products[[ProductID]:[ProductID]],0),MATCH(Orders[[#Headers],[SizeKg]],Products[#Headers],0))</f>
        <v>1</v>
      </c>
      <c r="N366" s="1" cm="1">
        <f t="array" ref="N366">INDEX(Products[],MATCH(Orders[[#This Row],[FK_ProductID]:[FK_ProductID]],Products[[ProductID]:[ProductID]],0),MATCH(Orders[[#Headers],[AmtUnitPrice]],Products[#Headers],0))</f>
        <v>12.15</v>
      </c>
      <c r="O366" s="1">
        <f>Orders[[#This Row],[AmtUnitPrice]] *Orders[[#This Row],[Quantity]]</f>
        <v>72.900000000000006</v>
      </c>
    </row>
    <row r="367" spans="1:15" x14ac:dyDescent="0.25">
      <c r="A367" s="3" t="s">
        <v>748</v>
      </c>
      <c r="B367" s="5">
        <v>44464</v>
      </c>
      <c r="C367" s="3" t="s">
        <v>749</v>
      </c>
      <c r="D367" s="3" t="s">
        <v>137</v>
      </c>
      <c r="E367" s="4">
        <v>1</v>
      </c>
      <c r="F367" t="str">
        <f>_xlfn.XLOOKUP(Orders[[#This Row],[FK_CustomerID]],Customers[CustomerID],Customers[CustomerName],,0)</f>
        <v>Casi Gwinnett</v>
      </c>
      <c r="G367" t="str">
        <f>_xlfn.XLOOKUP(Orders[[#This Row],[FK_CustomerID]],Customers[CustomerID],Customers[Email],,0)</f>
        <v>cgwinnetta5@behance.net</v>
      </c>
      <c r="H367" t="str">
        <f>_xlfn.XLOOKUP(Orders[[#This Row],[FK_CustomerID]],Customers[CustomerID],Customers[Country],,0)</f>
        <v>United States</v>
      </c>
      <c r="I367" t="str" cm="1">
        <f t="array" ref="I367">INDEX(Products[],MATCH(Orders[[#This Row],[FK_ProductID]:[FK_ProductID]],Products[[ProductID]:[ProductID]],0),MATCH(Orders[[#Headers],[CoffeeType]],Products[#Headers],0))</f>
        <v>Lib</v>
      </c>
      <c r="J367" t="str" cm="1">
        <f t="array" ref="J367">_xlfn.SWITCH(Orders[[#This Row],[CoffeeType]], "Rob", "Robusta", "Exc", "Excelsa", "Ara", "Arabica", "Lib", "Liberica")</f>
        <v>Liberica</v>
      </c>
      <c r="K367" t="str" cm="1">
        <f t="array" ref="K367">INDEX(Products[],MATCH(Orders[[#This Row],[FK_ProductID]:[FK_ProductID]],Products[[ProductID]:[ProductID]],0),MATCH(Orders[[#Headers],[RoastType]],Products[#Headers],0))</f>
        <v>D</v>
      </c>
      <c r="L367" t="str" cm="1">
        <f t="array" ref="L367">_xlfn.SWITCH(Orders[[#This Row],[RoastType]], "L", "Light", "M", "Medium", "D", "Dark")</f>
        <v>Dark</v>
      </c>
      <c r="M367" s="2" cm="1">
        <f t="array" ref="M367">INDEX(Products[],MATCH(Orders[[#This Row],[FK_ProductID]:[FK_ProductID]],Products[[ProductID]:[ProductID]],0),MATCH(Orders[[#Headers],[SizeKg]],Products[#Headers],0))</f>
        <v>0.5</v>
      </c>
      <c r="N367" s="1" cm="1">
        <f t="array" ref="N367">INDEX(Products[],MATCH(Orders[[#This Row],[FK_ProductID]:[FK_ProductID]],Products[[ProductID]:[ProductID]],0),MATCH(Orders[[#Headers],[AmtUnitPrice]],Products[#Headers],0))</f>
        <v>7.77</v>
      </c>
      <c r="O367" s="1">
        <f>Orders[[#This Row],[AmtUnitPrice]] *Orders[[#This Row],[Quantity]]</f>
        <v>7.77</v>
      </c>
    </row>
    <row r="368" spans="1:15" x14ac:dyDescent="0.25">
      <c r="A368" s="3" t="s">
        <v>750</v>
      </c>
      <c r="B368" s="5">
        <v>43874</v>
      </c>
      <c r="C368" s="3" t="s">
        <v>751</v>
      </c>
      <c r="D368" s="3" t="s">
        <v>30</v>
      </c>
      <c r="E368" s="4">
        <v>6</v>
      </c>
      <c r="F368" t="str">
        <f>_xlfn.XLOOKUP(Orders[[#This Row],[FK_CustomerID]],Customers[CustomerID],Customers[CustomerName],,0)</f>
        <v>Saree Ellesworth</v>
      </c>
      <c r="G368" t="str">
        <f>_xlfn.XLOOKUP(Orders[[#This Row],[FK_CustomerID]],Customers[CustomerID],Customers[Email],,0)</f>
        <v/>
      </c>
      <c r="H368" t="str">
        <f>_xlfn.XLOOKUP(Orders[[#This Row],[FK_CustomerID]],Customers[CustomerID],Customers[Country],,0)</f>
        <v>United States</v>
      </c>
      <c r="I368" t="str" cm="1">
        <f t="array" ref="I368">INDEX(Products[],MATCH(Orders[[#This Row],[FK_ProductID]:[FK_ProductID]],Products[[ProductID]:[ProductID]],0),MATCH(Orders[[#Headers],[CoffeeType]],Products[#Headers],0))</f>
        <v>Exc</v>
      </c>
      <c r="J368" t="str" cm="1">
        <f t="array" ref="J368">_xlfn.SWITCH(Orders[[#This Row],[CoffeeType]], "Rob", "Robusta", "Exc", "Excelsa", "Ara", "Arabica", "Lib", "Liberica")</f>
        <v>Excelsa</v>
      </c>
      <c r="K368" t="str" cm="1">
        <f t="array" ref="K368">INDEX(Products[],MATCH(Orders[[#This Row],[FK_ProductID]:[FK_ProductID]],Products[[ProductID]:[ProductID]],0),MATCH(Orders[[#Headers],[RoastType]],Products[#Headers],0))</f>
        <v>D</v>
      </c>
      <c r="L368" t="str" cm="1">
        <f t="array" ref="L368">_xlfn.SWITCH(Orders[[#This Row],[RoastType]], "L", "Light", "M", "Medium", "D", "Dark")</f>
        <v>Dark</v>
      </c>
      <c r="M368" s="2" cm="1">
        <f t="array" ref="M368">INDEX(Products[],MATCH(Orders[[#This Row],[FK_ProductID]:[FK_ProductID]],Products[[ProductID]:[ProductID]],0),MATCH(Orders[[#Headers],[SizeKg]],Products[#Headers],0))</f>
        <v>0.5</v>
      </c>
      <c r="N368" s="1" cm="1">
        <f t="array" ref="N368">INDEX(Products[],MATCH(Orders[[#This Row],[FK_ProductID]:[FK_ProductID]],Products[[ProductID]:[ProductID]],0),MATCH(Orders[[#Headers],[AmtUnitPrice]],Products[#Headers],0))</f>
        <v>7.29</v>
      </c>
      <c r="O368" s="1">
        <f>Orders[[#This Row],[AmtUnitPrice]] *Orders[[#This Row],[Quantity]]</f>
        <v>43.74</v>
      </c>
    </row>
    <row r="369" spans="1:15" x14ac:dyDescent="0.25">
      <c r="A369" s="3" t="s">
        <v>752</v>
      </c>
      <c r="B369" s="5">
        <v>44393</v>
      </c>
      <c r="C369" s="3" t="s">
        <v>753</v>
      </c>
      <c r="D369" s="3" t="s">
        <v>91</v>
      </c>
      <c r="E369" s="4">
        <v>2</v>
      </c>
      <c r="F369" t="str">
        <f>_xlfn.XLOOKUP(Orders[[#This Row],[FK_CustomerID]],Customers[CustomerID],Customers[CustomerName],,0)</f>
        <v>Silvio Iorizzi</v>
      </c>
      <c r="G369" t="str">
        <f>_xlfn.XLOOKUP(Orders[[#This Row],[FK_CustomerID]],Customers[CustomerID],Customers[Email],,0)</f>
        <v/>
      </c>
      <c r="H369" t="str">
        <f>_xlfn.XLOOKUP(Orders[[#This Row],[FK_CustomerID]],Customers[CustomerID],Customers[Country],,0)</f>
        <v>United States</v>
      </c>
      <c r="I369" t="str" cm="1">
        <f t="array" ref="I369">INDEX(Products[],MATCH(Orders[[#This Row],[FK_ProductID]:[FK_ProductID]],Products[[ProductID]:[ProductID]],0),MATCH(Orders[[#Headers],[CoffeeType]],Products[#Headers],0))</f>
        <v>Lib</v>
      </c>
      <c r="J369" t="str" cm="1">
        <f t="array" ref="J369">_xlfn.SWITCH(Orders[[#This Row],[CoffeeType]], "Rob", "Robusta", "Exc", "Excelsa", "Ara", "Arabica", "Lib", "Liberica")</f>
        <v>Liberica</v>
      </c>
      <c r="K369" t="str" cm="1">
        <f t="array" ref="K369">INDEX(Products[],MATCH(Orders[[#This Row],[FK_ProductID]:[FK_ProductID]],Products[[ProductID]:[ProductID]],0),MATCH(Orders[[#Headers],[RoastType]],Products[#Headers],0))</f>
        <v>M</v>
      </c>
      <c r="L369" t="str" cm="1">
        <f t="array" ref="L369">_xlfn.SWITCH(Orders[[#This Row],[RoastType]], "L", "Light", "M", "Medium", "D", "Dark")</f>
        <v>Medium</v>
      </c>
      <c r="M369" s="2" cm="1">
        <f t="array" ref="M369">INDEX(Products[],MATCH(Orders[[#This Row],[FK_ProductID]:[FK_ProductID]],Products[[ProductID]:[ProductID]],0),MATCH(Orders[[#Headers],[SizeKg]],Products[#Headers],0))</f>
        <v>0.2</v>
      </c>
      <c r="N369" s="1" cm="1">
        <f t="array" ref="N369">INDEX(Products[],MATCH(Orders[[#This Row],[FK_ProductID]:[FK_ProductID]],Products[[ProductID]:[ProductID]],0),MATCH(Orders[[#Headers],[AmtUnitPrice]],Products[#Headers],0))</f>
        <v>4.3650000000000002</v>
      </c>
      <c r="O369" s="1">
        <f>Orders[[#This Row],[AmtUnitPrice]] *Orders[[#This Row],[Quantity]]</f>
        <v>8.73</v>
      </c>
    </row>
    <row r="370" spans="1:15" x14ac:dyDescent="0.25">
      <c r="A370" s="3" t="s">
        <v>754</v>
      </c>
      <c r="B370" s="5">
        <v>44692</v>
      </c>
      <c r="C370" s="3" t="s">
        <v>755</v>
      </c>
      <c r="D370" s="3" t="s">
        <v>126</v>
      </c>
      <c r="E370" s="4">
        <v>2</v>
      </c>
      <c r="F370" t="str">
        <f>_xlfn.XLOOKUP(Orders[[#This Row],[FK_CustomerID]],Customers[CustomerID],Customers[CustomerName],,0)</f>
        <v>Leesa Flaonier</v>
      </c>
      <c r="G370" t="str">
        <f>_xlfn.XLOOKUP(Orders[[#This Row],[FK_CustomerID]],Customers[CustomerID],Customers[Email],,0)</f>
        <v>lflaoniera8@wordpress.org</v>
      </c>
      <c r="H370" t="str">
        <f>_xlfn.XLOOKUP(Orders[[#This Row],[FK_CustomerID]],Customers[CustomerID],Customers[Country],,0)</f>
        <v>United States</v>
      </c>
      <c r="I370" t="str" cm="1">
        <f t="array" ref="I370">INDEX(Products[],MATCH(Orders[[#This Row],[FK_ProductID]:[FK_ProductID]],Products[[ProductID]:[ProductID]],0),MATCH(Orders[[#Headers],[CoffeeType]],Products[#Headers],0))</f>
        <v>Exc</v>
      </c>
      <c r="J370" t="str" cm="1">
        <f t="array" ref="J370">_xlfn.SWITCH(Orders[[#This Row],[CoffeeType]], "Rob", "Robusta", "Exc", "Excelsa", "Ara", "Arabica", "Lib", "Liberica")</f>
        <v>Excelsa</v>
      </c>
      <c r="K370" t="str" cm="1">
        <f t="array" ref="K370">INDEX(Products[],MATCH(Orders[[#This Row],[FK_ProductID]:[FK_ProductID]],Products[[ProductID]:[ProductID]],0),MATCH(Orders[[#Headers],[RoastType]],Products[#Headers],0))</f>
        <v>M</v>
      </c>
      <c r="L370" t="str" cm="1">
        <f t="array" ref="L370">_xlfn.SWITCH(Orders[[#This Row],[RoastType]], "L", "Light", "M", "Medium", "D", "Dark")</f>
        <v>Medium</v>
      </c>
      <c r="M370" s="2" cm="1">
        <f t="array" ref="M370">INDEX(Products[],MATCH(Orders[[#This Row],[FK_ProductID]:[FK_ProductID]],Products[[ProductID]:[ProductID]],0),MATCH(Orders[[#Headers],[SizeKg]],Products[#Headers],0))</f>
        <v>2.5</v>
      </c>
      <c r="N370" s="1" cm="1">
        <f t="array" ref="N370">INDEX(Products[],MATCH(Orders[[#This Row],[FK_ProductID]:[FK_ProductID]],Products[[ProductID]:[ProductID]],0),MATCH(Orders[[#Headers],[AmtUnitPrice]],Products[#Headers],0))</f>
        <v>31.625</v>
      </c>
      <c r="O370" s="1">
        <f>Orders[[#This Row],[AmtUnitPrice]] *Orders[[#This Row],[Quantity]]</f>
        <v>63.25</v>
      </c>
    </row>
    <row r="371" spans="1:15" x14ac:dyDescent="0.25">
      <c r="A371" s="3" t="s">
        <v>756</v>
      </c>
      <c r="B371" s="5">
        <v>43500</v>
      </c>
      <c r="C371" s="3" t="s">
        <v>757</v>
      </c>
      <c r="D371" s="3" t="s">
        <v>190</v>
      </c>
      <c r="E371" s="4">
        <v>1</v>
      </c>
      <c r="F371" t="str">
        <f>_xlfn.XLOOKUP(Orders[[#This Row],[FK_CustomerID]],Customers[CustomerID],Customers[CustomerName],,0)</f>
        <v>Abba Pummell</v>
      </c>
      <c r="G371" t="str">
        <f>_xlfn.XLOOKUP(Orders[[#This Row],[FK_CustomerID]],Customers[CustomerID],Customers[Email],,0)</f>
        <v/>
      </c>
      <c r="H371" t="str">
        <f>_xlfn.XLOOKUP(Orders[[#This Row],[FK_CustomerID]],Customers[CustomerID],Customers[Country],,0)</f>
        <v>United States</v>
      </c>
      <c r="I371" t="str" cm="1">
        <f t="array" ref="I371">INDEX(Products[],MATCH(Orders[[#This Row],[FK_ProductID]:[FK_ProductID]],Products[[ProductID]:[ProductID]],0),MATCH(Orders[[#Headers],[CoffeeType]],Products[#Headers],0))</f>
        <v>Exc</v>
      </c>
      <c r="J371" t="str" cm="1">
        <f t="array" ref="J371">_xlfn.SWITCH(Orders[[#This Row],[CoffeeType]], "Rob", "Robusta", "Exc", "Excelsa", "Ara", "Arabica", "Lib", "Liberica")</f>
        <v>Excelsa</v>
      </c>
      <c r="K371" t="str" cm="1">
        <f t="array" ref="K371">INDEX(Products[],MATCH(Orders[[#This Row],[FK_ProductID]:[FK_ProductID]],Products[[ProductID]:[ProductID]],0),MATCH(Orders[[#Headers],[RoastType]],Products[#Headers],0))</f>
        <v>L</v>
      </c>
      <c r="L371" t="str" cm="1">
        <f t="array" ref="L371">_xlfn.SWITCH(Orders[[#This Row],[RoastType]], "L", "Light", "M", "Medium", "D", "Dark")</f>
        <v>Light</v>
      </c>
      <c r="M371" s="2" cm="1">
        <f t="array" ref="M371">INDEX(Products[],MATCH(Orders[[#This Row],[FK_ProductID]:[FK_ProductID]],Products[[ProductID]:[ProductID]],0),MATCH(Orders[[#Headers],[SizeKg]],Products[#Headers],0))</f>
        <v>0.5</v>
      </c>
      <c r="N371" s="1" cm="1">
        <f t="array" ref="N371">INDEX(Products[],MATCH(Orders[[#This Row],[FK_ProductID]:[FK_ProductID]],Products[[ProductID]:[ProductID]],0),MATCH(Orders[[#Headers],[AmtUnitPrice]],Products[#Headers],0))</f>
        <v>8.91</v>
      </c>
      <c r="O371" s="1">
        <f>Orders[[#This Row],[AmtUnitPrice]] *Orders[[#This Row],[Quantity]]</f>
        <v>8.91</v>
      </c>
    </row>
    <row r="372" spans="1:15" x14ac:dyDescent="0.25">
      <c r="A372" s="3" t="s">
        <v>758</v>
      </c>
      <c r="B372" s="5">
        <v>43501</v>
      </c>
      <c r="C372" s="3" t="s">
        <v>759</v>
      </c>
      <c r="D372" s="3" t="s">
        <v>259</v>
      </c>
      <c r="E372" s="4">
        <v>2</v>
      </c>
      <c r="F372" t="str">
        <f>_xlfn.XLOOKUP(Orders[[#This Row],[FK_CustomerID]],Customers[CustomerID],Customers[CustomerName],,0)</f>
        <v>Corinna Catcheside</v>
      </c>
      <c r="G372" t="str">
        <f>_xlfn.XLOOKUP(Orders[[#This Row],[FK_CustomerID]],Customers[CustomerID],Customers[Email],,0)</f>
        <v>ccatchesideaa@macromedia.com</v>
      </c>
      <c r="H372" t="str">
        <f>_xlfn.XLOOKUP(Orders[[#This Row],[FK_CustomerID]],Customers[CustomerID],Customers[Country],,0)</f>
        <v>United States</v>
      </c>
      <c r="I372" t="str" cm="1">
        <f t="array" ref="I372">INDEX(Products[],MATCH(Orders[[#This Row],[FK_ProductID]:[FK_ProductID]],Products[[ProductID]:[ProductID]],0),MATCH(Orders[[#Headers],[CoffeeType]],Products[#Headers],0))</f>
        <v>Exc</v>
      </c>
      <c r="J372" t="str" cm="1">
        <f t="array" ref="J372">_xlfn.SWITCH(Orders[[#This Row],[CoffeeType]], "Rob", "Robusta", "Exc", "Excelsa", "Ara", "Arabica", "Lib", "Liberica")</f>
        <v>Excelsa</v>
      </c>
      <c r="K372" t="str" cm="1">
        <f t="array" ref="K372">INDEX(Products[],MATCH(Orders[[#This Row],[FK_ProductID]:[FK_ProductID]],Products[[ProductID]:[ProductID]],0),MATCH(Orders[[#Headers],[RoastType]],Products[#Headers],0))</f>
        <v>D</v>
      </c>
      <c r="L372" t="str" cm="1">
        <f t="array" ref="L372">_xlfn.SWITCH(Orders[[#This Row],[RoastType]], "L", "Light", "M", "Medium", "D", "Dark")</f>
        <v>Dark</v>
      </c>
      <c r="M372" s="2" cm="1">
        <f t="array" ref="M372">INDEX(Products[],MATCH(Orders[[#This Row],[FK_ProductID]:[FK_ProductID]],Products[[ProductID]:[ProductID]],0),MATCH(Orders[[#Headers],[SizeKg]],Products[#Headers],0))</f>
        <v>1</v>
      </c>
      <c r="N372" s="1" cm="1">
        <f t="array" ref="N372">INDEX(Products[],MATCH(Orders[[#This Row],[FK_ProductID]:[FK_ProductID]],Products[[ProductID]:[ProductID]],0),MATCH(Orders[[#Headers],[AmtUnitPrice]],Products[#Headers],0))</f>
        <v>12.15</v>
      </c>
      <c r="O372" s="1">
        <f>Orders[[#This Row],[AmtUnitPrice]] *Orders[[#This Row],[Quantity]]</f>
        <v>24.3</v>
      </c>
    </row>
    <row r="373" spans="1:15" x14ac:dyDescent="0.25">
      <c r="A373" s="3" t="s">
        <v>760</v>
      </c>
      <c r="B373" s="5">
        <v>44705</v>
      </c>
      <c r="C373" s="3" t="s">
        <v>761</v>
      </c>
      <c r="D373" s="3" t="s">
        <v>206</v>
      </c>
      <c r="E373" s="4">
        <v>6</v>
      </c>
      <c r="F373" t="str">
        <f>_xlfn.XLOOKUP(Orders[[#This Row],[FK_CustomerID]],Customers[CustomerID],Customers[CustomerName],,0)</f>
        <v>Cortney Gibbonson</v>
      </c>
      <c r="G373" t="str">
        <f>_xlfn.XLOOKUP(Orders[[#This Row],[FK_CustomerID]],Customers[CustomerID],Customers[Email],,0)</f>
        <v>cgibbonsonab@accuweather.com</v>
      </c>
      <c r="H373" t="str">
        <f>_xlfn.XLOOKUP(Orders[[#This Row],[FK_CustomerID]],Customers[CustomerID],Customers[Country],,0)</f>
        <v>United States</v>
      </c>
      <c r="I373" t="str" cm="1">
        <f t="array" ref="I373">INDEX(Products[],MATCH(Orders[[#This Row],[FK_ProductID]:[FK_ProductID]],Products[[ProductID]:[ProductID]],0),MATCH(Orders[[#Headers],[CoffeeType]],Products[#Headers],0))</f>
        <v>Ara</v>
      </c>
      <c r="J373" t="str" cm="1">
        <f t="array" ref="J373">_xlfn.SWITCH(Orders[[#This Row],[CoffeeType]], "Rob", "Robusta", "Exc", "Excelsa", "Ara", "Arabica", "Lib", "Liberica")</f>
        <v>Arabica</v>
      </c>
      <c r="K373" t="str" cm="1">
        <f t="array" ref="K373">INDEX(Products[],MATCH(Orders[[#This Row],[FK_ProductID]:[FK_ProductID]],Products[[ProductID]:[ProductID]],0),MATCH(Orders[[#Headers],[RoastType]],Products[#Headers],0))</f>
        <v>L</v>
      </c>
      <c r="L373" t="str" cm="1">
        <f t="array" ref="L373">_xlfn.SWITCH(Orders[[#This Row],[RoastType]], "L", "Light", "M", "Medium", "D", "Dark")</f>
        <v>Light</v>
      </c>
      <c r="M373" s="2" cm="1">
        <f t="array" ref="M373">INDEX(Products[],MATCH(Orders[[#This Row],[FK_ProductID]:[FK_ProductID]],Products[[ProductID]:[ProductID]],0),MATCH(Orders[[#Headers],[SizeKg]],Products[#Headers],0))</f>
        <v>0.5</v>
      </c>
      <c r="N373" s="1" cm="1">
        <f t="array" ref="N373">INDEX(Products[],MATCH(Orders[[#This Row],[FK_ProductID]:[FK_ProductID]],Products[[ProductID]:[ProductID]],0),MATCH(Orders[[#Headers],[AmtUnitPrice]],Products[#Headers],0))</f>
        <v>7.77</v>
      </c>
      <c r="O373" s="1">
        <f>Orders[[#This Row],[AmtUnitPrice]] *Orders[[#This Row],[Quantity]]</f>
        <v>46.62</v>
      </c>
    </row>
    <row r="374" spans="1:15" x14ac:dyDescent="0.25">
      <c r="A374" s="3" t="s">
        <v>762</v>
      </c>
      <c r="B374" s="5">
        <v>44108</v>
      </c>
      <c r="C374" s="3" t="s">
        <v>763</v>
      </c>
      <c r="D374" s="3" t="s">
        <v>171</v>
      </c>
      <c r="E374" s="4">
        <v>6</v>
      </c>
      <c r="F374" t="str">
        <f>_xlfn.XLOOKUP(Orders[[#This Row],[FK_CustomerID]],Customers[CustomerID],Customers[CustomerName],,0)</f>
        <v>Terri Farra</v>
      </c>
      <c r="G374" t="str">
        <f>_xlfn.XLOOKUP(Orders[[#This Row],[FK_CustomerID]],Customers[CustomerID],Customers[Email],,0)</f>
        <v>tfarraac@behance.net</v>
      </c>
      <c r="H374" t="str">
        <f>_xlfn.XLOOKUP(Orders[[#This Row],[FK_CustomerID]],Customers[CustomerID],Customers[Country],,0)</f>
        <v>United States</v>
      </c>
      <c r="I374" t="str" cm="1">
        <f t="array" ref="I374">INDEX(Products[],MATCH(Orders[[#This Row],[FK_ProductID]:[FK_ProductID]],Products[[ProductID]:[ProductID]],0),MATCH(Orders[[#Headers],[CoffeeType]],Products[#Headers],0))</f>
        <v>Rob</v>
      </c>
      <c r="J374" t="str" cm="1">
        <f t="array" ref="J374">_xlfn.SWITCH(Orders[[#This Row],[CoffeeType]], "Rob", "Robusta", "Exc", "Excelsa", "Ara", "Arabica", "Lib", "Liberica")</f>
        <v>Robusta</v>
      </c>
      <c r="K374" t="str" cm="1">
        <f t="array" ref="K374">INDEX(Products[],MATCH(Orders[[#This Row],[FK_ProductID]:[FK_ProductID]],Products[[ProductID]:[ProductID]],0),MATCH(Orders[[#Headers],[RoastType]],Products[#Headers],0))</f>
        <v>L</v>
      </c>
      <c r="L374" t="str" cm="1">
        <f t="array" ref="L374">_xlfn.SWITCH(Orders[[#This Row],[RoastType]], "L", "Light", "M", "Medium", "D", "Dark")</f>
        <v>Light</v>
      </c>
      <c r="M374" s="2" cm="1">
        <f t="array" ref="M374">INDEX(Products[],MATCH(Orders[[#This Row],[FK_ProductID]:[FK_ProductID]],Products[[ProductID]:[ProductID]],0),MATCH(Orders[[#Headers],[SizeKg]],Products[#Headers],0))</f>
        <v>0.5</v>
      </c>
      <c r="N374" s="1" cm="1">
        <f t="array" ref="N374">INDEX(Products[],MATCH(Orders[[#This Row],[FK_ProductID]:[FK_ProductID]],Products[[ProductID]:[ProductID]],0),MATCH(Orders[[#Headers],[AmtUnitPrice]],Products[#Headers],0))</f>
        <v>7.17</v>
      </c>
      <c r="O374" s="1">
        <f>Orders[[#This Row],[AmtUnitPrice]] *Orders[[#This Row],[Quantity]]</f>
        <v>43.019999999999996</v>
      </c>
    </row>
    <row r="375" spans="1:15" x14ac:dyDescent="0.25">
      <c r="A375" s="3" t="s">
        <v>764</v>
      </c>
      <c r="B375" s="5">
        <v>44742</v>
      </c>
      <c r="C375" s="3" t="s">
        <v>765</v>
      </c>
      <c r="D375" s="3" t="s">
        <v>86</v>
      </c>
      <c r="E375" s="4">
        <v>3</v>
      </c>
      <c r="F375" t="str">
        <f>_xlfn.XLOOKUP(Orders[[#This Row],[FK_CustomerID]],Customers[CustomerID],Customers[CustomerName],,0)</f>
        <v>Corney Curme</v>
      </c>
      <c r="G375" t="str">
        <f>_xlfn.XLOOKUP(Orders[[#This Row],[FK_CustomerID]],Customers[CustomerID],Customers[Email],,0)</f>
        <v/>
      </c>
      <c r="H375" t="str">
        <f>_xlfn.XLOOKUP(Orders[[#This Row],[FK_CustomerID]],Customers[CustomerID],Customers[Country],,0)</f>
        <v>Ireland</v>
      </c>
      <c r="I375" t="str" cm="1">
        <f t="array" ref="I375">INDEX(Products[],MATCH(Orders[[#This Row],[FK_ProductID]:[FK_ProductID]],Products[[ProductID]:[ProductID]],0),MATCH(Orders[[#Headers],[CoffeeType]],Products[#Headers],0))</f>
        <v>Ara</v>
      </c>
      <c r="J375" t="str" cm="1">
        <f t="array" ref="J375">_xlfn.SWITCH(Orders[[#This Row],[CoffeeType]], "Rob", "Robusta", "Exc", "Excelsa", "Ara", "Arabica", "Lib", "Liberica")</f>
        <v>Arabica</v>
      </c>
      <c r="K375" t="str" cm="1">
        <f t="array" ref="K375">INDEX(Products[],MATCH(Orders[[#This Row],[FK_ProductID]:[FK_ProductID]],Products[[ProductID]:[ProductID]],0),MATCH(Orders[[#Headers],[RoastType]],Products[#Headers],0))</f>
        <v>D</v>
      </c>
      <c r="L375" t="str" cm="1">
        <f t="array" ref="L375">_xlfn.SWITCH(Orders[[#This Row],[RoastType]], "L", "Light", "M", "Medium", "D", "Dark")</f>
        <v>Dark</v>
      </c>
      <c r="M375" s="2" cm="1">
        <f t="array" ref="M375">INDEX(Products[],MATCH(Orders[[#This Row],[FK_ProductID]:[FK_ProductID]],Products[[ProductID]:[ProductID]],0),MATCH(Orders[[#Headers],[SizeKg]],Products[#Headers],0))</f>
        <v>0.5</v>
      </c>
      <c r="N375" s="1" cm="1">
        <f t="array" ref="N375">INDEX(Products[],MATCH(Orders[[#This Row],[FK_ProductID]:[FK_ProductID]],Products[[ProductID]:[ProductID]],0),MATCH(Orders[[#Headers],[AmtUnitPrice]],Products[#Headers],0))</f>
        <v>5.97</v>
      </c>
      <c r="O375" s="1">
        <f>Orders[[#This Row],[AmtUnitPrice]] *Orders[[#This Row],[Quantity]]</f>
        <v>17.91</v>
      </c>
    </row>
    <row r="376" spans="1:15" x14ac:dyDescent="0.25">
      <c r="A376" s="3" t="s">
        <v>766</v>
      </c>
      <c r="B376" s="5">
        <v>44125</v>
      </c>
      <c r="C376" s="3" t="s">
        <v>767</v>
      </c>
      <c r="D376" s="3" t="s">
        <v>97</v>
      </c>
      <c r="E376" s="4">
        <v>4</v>
      </c>
      <c r="F376" t="str">
        <f>_xlfn.XLOOKUP(Orders[[#This Row],[FK_CustomerID]],Customers[CustomerID],Customers[CustomerName],,0)</f>
        <v>Gothart Bamfield</v>
      </c>
      <c r="G376" t="str">
        <f>_xlfn.XLOOKUP(Orders[[#This Row],[FK_CustomerID]],Customers[CustomerID],Customers[Email],,0)</f>
        <v>gbamfieldae@yellowpages.com</v>
      </c>
      <c r="H376" t="str">
        <f>_xlfn.XLOOKUP(Orders[[#This Row],[FK_CustomerID]],Customers[CustomerID],Customers[Country],,0)</f>
        <v>United States</v>
      </c>
      <c r="I376" t="str" cm="1">
        <f t="array" ref="I376">INDEX(Products[],MATCH(Orders[[#This Row],[FK_ProductID]:[FK_ProductID]],Products[[ProductID]:[ProductID]],0),MATCH(Orders[[#Headers],[CoffeeType]],Products[#Headers],0))</f>
        <v>Lib</v>
      </c>
      <c r="J376" t="str" cm="1">
        <f t="array" ref="J376">_xlfn.SWITCH(Orders[[#This Row],[CoffeeType]], "Rob", "Robusta", "Exc", "Excelsa", "Ara", "Arabica", "Lib", "Liberica")</f>
        <v>Liberica</v>
      </c>
      <c r="K376" t="str" cm="1">
        <f t="array" ref="K376">INDEX(Products[],MATCH(Orders[[#This Row],[FK_ProductID]:[FK_ProductID]],Products[[ProductID]:[ProductID]],0),MATCH(Orders[[#Headers],[RoastType]],Products[#Headers],0))</f>
        <v>L</v>
      </c>
      <c r="L376" t="str" cm="1">
        <f t="array" ref="L376">_xlfn.SWITCH(Orders[[#This Row],[RoastType]], "L", "Light", "M", "Medium", "D", "Dark")</f>
        <v>Light</v>
      </c>
      <c r="M376" s="2" cm="1">
        <f t="array" ref="M376">INDEX(Products[],MATCH(Orders[[#This Row],[FK_ProductID]:[FK_ProductID]],Products[[ProductID]:[ProductID]],0),MATCH(Orders[[#Headers],[SizeKg]],Products[#Headers],0))</f>
        <v>0.5</v>
      </c>
      <c r="N376" s="1" cm="1">
        <f t="array" ref="N376">INDEX(Products[],MATCH(Orders[[#This Row],[FK_ProductID]:[FK_ProductID]],Products[[ProductID]:[ProductID]],0),MATCH(Orders[[#Headers],[AmtUnitPrice]],Products[#Headers],0))</f>
        <v>9.51</v>
      </c>
      <c r="O376" s="1">
        <f>Orders[[#This Row],[AmtUnitPrice]] *Orders[[#This Row],[Quantity]]</f>
        <v>38.04</v>
      </c>
    </row>
    <row r="377" spans="1:15" x14ac:dyDescent="0.25">
      <c r="A377" s="3" t="s">
        <v>768</v>
      </c>
      <c r="B377" s="5">
        <v>44120</v>
      </c>
      <c r="C377" s="3" t="s">
        <v>769</v>
      </c>
      <c r="D377" s="3" t="s">
        <v>58</v>
      </c>
      <c r="E377" s="4">
        <v>2</v>
      </c>
      <c r="F377" t="str">
        <f>_xlfn.XLOOKUP(Orders[[#This Row],[FK_CustomerID]],Customers[CustomerID],Customers[CustomerName],,0)</f>
        <v>Waylin Hollingdale</v>
      </c>
      <c r="G377" t="str">
        <f>_xlfn.XLOOKUP(Orders[[#This Row],[FK_CustomerID]],Customers[CustomerID],Customers[Email],,0)</f>
        <v>whollingdaleaf@about.me</v>
      </c>
      <c r="H377" t="str">
        <f>_xlfn.XLOOKUP(Orders[[#This Row],[FK_CustomerID]],Customers[CustomerID],Customers[Country],,0)</f>
        <v>United States</v>
      </c>
      <c r="I377" t="str" cm="1">
        <f t="array" ref="I377">INDEX(Products[],MATCH(Orders[[#This Row],[FK_ProductID]:[FK_ProductID]],Products[[ProductID]:[ProductID]],0),MATCH(Orders[[#Headers],[CoffeeType]],Products[#Headers],0))</f>
        <v>Ara</v>
      </c>
      <c r="J377" t="str" cm="1">
        <f t="array" ref="J377">_xlfn.SWITCH(Orders[[#This Row],[CoffeeType]], "Rob", "Robusta", "Exc", "Excelsa", "Ara", "Arabica", "Lib", "Liberica")</f>
        <v>Arabica</v>
      </c>
      <c r="K377" t="str" cm="1">
        <f t="array" ref="K377">INDEX(Products[],MATCH(Orders[[#This Row],[FK_ProductID]:[FK_ProductID]],Products[[ProductID]:[ProductID]],0),MATCH(Orders[[#Headers],[RoastType]],Products[#Headers],0))</f>
        <v>M</v>
      </c>
      <c r="L377" t="str" cm="1">
        <f t="array" ref="L377">_xlfn.SWITCH(Orders[[#This Row],[RoastType]], "L", "Light", "M", "Medium", "D", "Dark")</f>
        <v>Medium</v>
      </c>
      <c r="M377" s="2" cm="1">
        <f t="array" ref="M377">INDEX(Products[],MATCH(Orders[[#This Row],[FK_ProductID]:[FK_ProductID]],Products[[ProductID]:[ProductID]],0),MATCH(Orders[[#Headers],[SizeKg]],Products[#Headers],0))</f>
        <v>0.2</v>
      </c>
      <c r="N377" s="1" cm="1">
        <f t="array" ref="N377">INDEX(Products[],MATCH(Orders[[#This Row],[FK_ProductID]:[FK_ProductID]],Products[[ProductID]:[ProductID]],0),MATCH(Orders[[#Headers],[AmtUnitPrice]],Products[#Headers],0))</f>
        <v>3.375</v>
      </c>
      <c r="O377" s="1">
        <f>Orders[[#This Row],[AmtUnitPrice]] *Orders[[#This Row],[Quantity]]</f>
        <v>6.75</v>
      </c>
    </row>
    <row r="378" spans="1:15" x14ac:dyDescent="0.25">
      <c r="A378" s="3" t="s">
        <v>770</v>
      </c>
      <c r="B378" s="5">
        <v>44097</v>
      </c>
      <c r="C378" s="3" t="s">
        <v>771</v>
      </c>
      <c r="D378" s="3" t="s">
        <v>36</v>
      </c>
      <c r="E378" s="4">
        <v>1</v>
      </c>
      <c r="F378" t="str">
        <f>_xlfn.XLOOKUP(Orders[[#This Row],[FK_CustomerID]],Customers[CustomerID],Customers[CustomerName],,0)</f>
        <v>Judd De Leek</v>
      </c>
      <c r="G378" t="str">
        <f>_xlfn.XLOOKUP(Orders[[#This Row],[FK_CustomerID]],Customers[CustomerID],Customers[Email],,0)</f>
        <v>jdeag@xrea.com</v>
      </c>
      <c r="H378" t="str">
        <f>_xlfn.XLOOKUP(Orders[[#This Row],[FK_CustomerID]],Customers[CustomerID],Customers[Country],,0)</f>
        <v>United States</v>
      </c>
      <c r="I378" t="str" cm="1">
        <f t="array" ref="I378">INDEX(Products[],MATCH(Orders[[#This Row],[FK_ProductID]:[FK_ProductID]],Products[[ProductID]:[ProductID]],0),MATCH(Orders[[#Headers],[CoffeeType]],Products[#Headers],0))</f>
        <v>Rob</v>
      </c>
      <c r="J378" t="str" cm="1">
        <f t="array" ref="J378">_xlfn.SWITCH(Orders[[#This Row],[CoffeeType]], "Rob", "Robusta", "Exc", "Excelsa", "Ara", "Arabica", "Lib", "Liberica")</f>
        <v>Robusta</v>
      </c>
      <c r="K378" t="str" cm="1">
        <f t="array" ref="K378">INDEX(Products[],MATCH(Orders[[#This Row],[FK_ProductID]:[FK_ProductID]],Products[[ProductID]:[ProductID]],0),MATCH(Orders[[#Headers],[RoastType]],Products[#Headers],0))</f>
        <v>M</v>
      </c>
      <c r="L378" t="str" cm="1">
        <f t="array" ref="L378">_xlfn.SWITCH(Orders[[#This Row],[RoastType]], "L", "Light", "M", "Medium", "D", "Dark")</f>
        <v>Medium</v>
      </c>
      <c r="M378" s="2" cm="1">
        <f t="array" ref="M378">INDEX(Products[],MATCH(Orders[[#This Row],[FK_ProductID]:[FK_ProductID]],Products[[ProductID]:[ProductID]],0),MATCH(Orders[[#Headers],[SizeKg]],Products[#Headers],0))</f>
        <v>0.5</v>
      </c>
      <c r="N378" s="1" cm="1">
        <f t="array" ref="N378">INDEX(Products[],MATCH(Orders[[#This Row],[FK_ProductID]:[FK_ProductID]],Products[[ProductID]:[ProductID]],0),MATCH(Orders[[#Headers],[AmtUnitPrice]],Products[#Headers],0))</f>
        <v>5.97</v>
      </c>
      <c r="O378" s="1">
        <f>Orders[[#This Row],[AmtUnitPrice]] *Orders[[#This Row],[Quantity]]</f>
        <v>5.97</v>
      </c>
    </row>
    <row r="379" spans="1:15" x14ac:dyDescent="0.25">
      <c r="A379" s="3" t="s">
        <v>772</v>
      </c>
      <c r="B379" s="5">
        <v>43532</v>
      </c>
      <c r="C379" s="3" t="s">
        <v>773</v>
      </c>
      <c r="D379" s="3" t="s">
        <v>115</v>
      </c>
      <c r="E379" s="4">
        <v>3</v>
      </c>
      <c r="F379" t="str">
        <f>_xlfn.XLOOKUP(Orders[[#This Row],[FK_CustomerID]],Customers[CustomerID],Customers[CustomerName],,0)</f>
        <v>Vanya Skullet</v>
      </c>
      <c r="G379" t="str">
        <f>_xlfn.XLOOKUP(Orders[[#This Row],[FK_CustomerID]],Customers[CustomerID],Customers[Email],,0)</f>
        <v>vskulletah@tinyurl.com</v>
      </c>
      <c r="H379" t="str">
        <f>_xlfn.XLOOKUP(Orders[[#This Row],[FK_CustomerID]],Customers[CustomerID],Customers[Country],,0)</f>
        <v>Ireland</v>
      </c>
      <c r="I379" t="str" cm="1">
        <f t="array" ref="I379">INDEX(Products[],MATCH(Orders[[#This Row],[FK_ProductID]:[FK_ProductID]],Products[[ProductID]:[ProductID]],0),MATCH(Orders[[#Headers],[CoffeeType]],Products[#Headers],0))</f>
        <v>Rob</v>
      </c>
      <c r="J379" t="str" cm="1">
        <f t="array" ref="J379">_xlfn.SWITCH(Orders[[#This Row],[CoffeeType]], "Rob", "Robusta", "Exc", "Excelsa", "Ara", "Arabica", "Lib", "Liberica")</f>
        <v>Robusta</v>
      </c>
      <c r="K379" t="str" cm="1">
        <f t="array" ref="K379">INDEX(Products[],MATCH(Orders[[#This Row],[FK_ProductID]:[FK_ProductID]],Products[[ProductID]:[ProductID]],0),MATCH(Orders[[#Headers],[RoastType]],Products[#Headers],0))</f>
        <v>D</v>
      </c>
      <c r="L379" t="str" cm="1">
        <f t="array" ref="L379">_xlfn.SWITCH(Orders[[#This Row],[RoastType]], "L", "Light", "M", "Medium", "D", "Dark")</f>
        <v>Dark</v>
      </c>
      <c r="M379" s="2" cm="1">
        <f t="array" ref="M379">INDEX(Products[],MATCH(Orders[[#This Row],[FK_ProductID]:[FK_ProductID]],Products[[ProductID]:[ProductID]],0),MATCH(Orders[[#Headers],[SizeKg]],Products[#Headers],0))</f>
        <v>0.2</v>
      </c>
      <c r="N379" s="1" cm="1">
        <f t="array" ref="N379">INDEX(Products[],MATCH(Orders[[#This Row],[FK_ProductID]:[FK_ProductID]],Products[[ProductID]:[ProductID]],0),MATCH(Orders[[#Headers],[AmtUnitPrice]],Products[#Headers],0))</f>
        <v>2.6850000000000001</v>
      </c>
      <c r="O379" s="1">
        <f>Orders[[#This Row],[AmtUnitPrice]] *Orders[[#This Row],[Quantity]]</f>
        <v>8.0549999999999997</v>
      </c>
    </row>
    <row r="380" spans="1:15" x14ac:dyDescent="0.25">
      <c r="A380" s="3" t="s">
        <v>774</v>
      </c>
      <c r="B380" s="5">
        <v>44377</v>
      </c>
      <c r="C380" s="3" t="s">
        <v>775</v>
      </c>
      <c r="D380" s="3" t="s">
        <v>206</v>
      </c>
      <c r="E380" s="4">
        <v>3</v>
      </c>
      <c r="F380" t="str">
        <f>_xlfn.XLOOKUP(Orders[[#This Row],[FK_CustomerID]],Customers[CustomerID],Customers[CustomerName],,0)</f>
        <v>Jany Rudeforth</v>
      </c>
      <c r="G380" t="str">
        <f>_xlfn.XLOOKUP(Orders[[#This Row],[FK_CustomerID]],Customers[CustomerID],Customers[Email],,0)</f>
        <v>jrudeforthai@wunderground.com</v>
      </c>
      <c r="H380" t="str">
        <f>_xlfn.XLOOKUP(Orders[[#This Row],[FK_CustomerID]],Customers[CustomerID],Customers[Country],,0)</f>
        <v>Ireland</v>
      </c>
      <c r="I380" t="str" cm="1">
        <f t="array" ref="I380">INDEX(Products[],MATCH(Orders[[#This Row],[FK_ProductID]:[FK_ProductID]],Products[[ProductID]:[ProductID]],0),MATCH(Orders[[#Headers],[CoffeeType]],Products[#Headers],0))</f>
        <v>Ara</v>
      </c>
      <c r="J380" t="str" cm="1">
        <f t="array" ref="J380">_xlfn.SWITCH(Orders[[#This Row],[CoffeeType]], "Rob", "Robusta", "Exc", "Excelsa", "Ara", "Arabica", "Lib", "Liberica")</f>
        <v>Arabica</v>
      </c>
      <c r="K380" t="str" cm="1">
        <f t="array" ref="K380">INDEX(Products[],MATCH(Orders[[#This Row],[FK_ProductID]:[FK_ProductID]],Products[[ProductID]:[ProductID]],0),MATCH(Orders[[#Headers],[RoastType]],Products[#Headers],0))</f>
        <v>L</v>
      </c>
      <c r="L380" t="str" cm="1">
        <f t="array" ref="L380">_xlfn.SWITCH(Orders[[#This Row],[RoastType]], "L", "Light", "M", "Medium", "D", "Dark")</f>
        <v>Light</v>
      </c>
      <c r="M380" s="2" cm="1">
        <f t="array" ref="M380">INDEX(Products[],MATCH(Orders[[#This Row],[FK_ProductID]:[FK_ProductID]],Products[[ProductID]:[ProductID]],0),MATCH(Orders[[#Headers],[SizeKg]],Products[#Headers],0))</f>
        <v>0.5</v>
      </c>
      <c r="N380" s="1" cm="1">
        <f t="array" ref="N380">INDEX(Products[],MATCH(Orders[[#This Row],[FK_ProductID]:[FK_ProductID]],Products[[ProductID]:[ProductID]],0),MATCH(Orders[[#Headers],[AmtUnitPrice]],Products[#Headers],0))</f>
        <v>7.77</v>
      </c>
      <c r="O380" s="1">
        <f>Orders[[#This Row],[AmtUnitPrice]] *Orders[[#This Row],[Quantity]]</f>
        <v>23.31</v>
      </c>
    </row>
    <row r="381" spans="1:15" x14ac:dyDescent="0.25">
      <c r="A381" s="3" t="s">
        <v>776</v>
      </c>
      <c r="B381" s="5">
        <v>43690</v>
      </c>
      <c r="C381" s="3" t="s">
        <v>777</v>
      </c>
      <c r="D381" s="3" t="s">
        <v>171</v>
      </c>
      <c r="E381" s="4">
        <v>6</v>
      </c>
      <c r="F381" t="str">
        <f>_xlfn.XLOOKUP(Orders[[#This Row],[FK_CustomerID]],Customers[CustomerID],Customers[CustomerName],,0)</f>
        <v>Ashbey Tomaszewski</v>
      </c>
      <c r="G381" t="str">
        <f>_xlfn.XLOOKUP(Orders[[#This Row],[FK_CustomerID]],Customers[CustomerID],Customers[Email],,0)</f>
        <v>atomaszewskiaj@answers.com</v>
      </c>
      <c r="H381" t="str">
        <f>_xlfn.XLOOKUP(Orders[[#This Row],[FK_CustomerID]],Customers[CustomerID],Customers[Country],,0)</f>
        <v>United Kingdom</v>
      </c>
      <c r="I381" t="str" cm="1">
        <f t="array" ref="I381">INDEX(Products[],MATCH(Orders[[#This Row],[FK_ProductID]:[FK_ProductID]],Products[[ProductID]:[ProductID]],0),MATCH(Orders[[#Headers],[CoffeeType]],Products[#Headers],0))</f>
        <v>Rob</v>
      </c>
      <c r="J381" t="str" cm="1">
        <f t="array" ref="J381">_xlfn.SWITCH(Orders[[#This Row],[CoffeeType]], "Rob", "Robusta", "Exc", "Excelsa", "Ara", "Arabica", "Lib", "Liberica")</f>
        <v>Robusta</v>
      </c>
      <c r="K381" t="str" cm="1">
        <f t="array" ref="K381">INDEX(Products[],MATCH(Orders[[#This Row],[FK_ProductID]:[FK_ProductID]],Products[[ProductID]:[ProductID]],0),MATCH(Orders[[#Headers],[RoastType]],Products[#Headers],0))</f>
        <v>L</v>
      </c>
      <c r="L381" t="str" cm="1">
        <f t="array" ref="L381">_xlfn.SWITCH(Orders[[#This Row],[RoastType]], "L", "Light", "M", "Medium", "D", "Dark")</f>
        <v>Light</v>
      </c>
      <c r="M381" s="2" cm="1">
        <f t="array" ref="M381">INDEX(Products[],MATCH(Orders[[#This Row],[FK_ProductID]:[FK_ProductID]],Products[[ProductID]:[ProductID]],0),MATCH(Orders[[#Headers],[SizeKg]],Products[#Headers],0))</f>
        <v>0.5</v>
      </c>
      <c r="N381" s="1" cm="1">
        <f t="array" ref="N381">INDEX(Products[],MATCH(Orders[[#This Row],[FK_ProductID]:[FK_ProductID]],Products[[ProductID]:[ProductID]],0),MATCH(Orders[[#Headers],[AmtUnitPrice]],Products[#Headers],0))</f>
        <v>7.17</v>
      </c>
      <c r="O381" s="1">
        <f>Orders[[#This Row],[AmtUnitPrice]] *Orders[[#This Row],[Quantity]]</f>
        <v>43.019999999999996</v>
      </c>
    </row>
    <row r="382" spans="1:15" x14ac:dyDescent="0.25">
      <c r="A382" s="3" t="s">
        <v>778</v>
      </c>
      <c r="B382" s="5">
        <v>44249</v>
      </c>
      <c r="C382" s="3" t="s">
        <v>678</v>
      </c>
      <c r="D382" s="3" t="s">
        <v>137</v>
      </c>
      <c r="E382" s="4">
        <v>3</v>
      </c>
      <c r="F382" t="str">
        <f>_xlfn.XLOOKUP(Orders[[#This Row],[FK_CustomerID]],Customers[CustomerID],Customers[CustomerName],,0)</f>
        <v>Flynn Antony</v>
      </c>
      <c r="G382" t="str">
        <f>_xlfn.XLOOKUP(Orders[[#This Row],[FK_CustomerID]],Customers[CustomerID],Customers[Email],,0)</f>
        <v/>
      </c>
      <c r="H382" t="str">
        <f>_xlfn.XLOOKUP(Orders[[#This Row],[FK_CustomerID]],Customers[CustomerID],Customers[Country],,0)</f>
        <v>United States</v>
      </c>
      <c r="I382" t="str" cm="1">
        <f t="array" ref="I382">INDEX(Products[],MATCH(Orders[[#This Row],[FK_ProductID]:[FK_ProductID]],Products[[ProductID]:[ProductID]],0),MATCH(Orders[[#Headers],[CoffeeType]],Products[#Headers],0))</f>
        <v>Lib</v>
      </c>
      <c r="J382" t="str" cm="1">
        <f t="array" ref="J382">_xlfn.SWITCH(Orders[[#This Row],[CoffeeType]], "Rob", "Robusta", "Exc", "Excelsa", "Ara", "Arabica", "Lib", "Liberica")</f>
        <v>Liberica</v>
      </c>
      <c r="K382" t="str" cm="1">
        <f t="array" ref="K382">INDEX(Products[],MATCH(Orders[[#This Row],[FK_ProductID]:[FK_ProductID]],Products[[ProductID]:[ProductID]],0),MATCH(Orders[[#Headers],[RoastType]],Products[#Headers],0))</f>
        <v>D</v>
      </c>
      <c r="L382" t="str" cm="1">
        <f t="array" ref="L382">_xlfn.SWITCH(Orders[[#This Row],[RoastType]], "L", "Light", "M", "Medium", "D", "Dark")</f>
        <v>Dark</v>
      </c>
      <c r="M382" s="2" cm="1">
        <f t="array" ref="M382">INDEX(Products[],MATCH(Orders[[#This Row],[FK_ProductID]:[FK_ProductID]],Products[[ProductID]:[ProductID]],0),MATCH(Orders[[#Headers],[SizeKg]],Products[#Headers],0))</f>
        <v>0.5</v>
      </c>
      <c r="N382" s="1" cm="1">
        <f t="array" ref="N382">INDEX(Products[],MATCH(Orders[[#This Row],[FK_ProductID]:[FK_ProductID]],Products[[ProductID]:[ProductID]],0),MATCH(Orders[[#Headers],[AmtUnitPrice]],Products[#Headers],0))</f>
        <v>7.77</v>
      </c>
      <c r="O382" s="1">
        <f>Orders[[#This Row],[AmtUnitPrice]] *Orders[[#This Row],[Quantity]]</f>
        <v>23.31</v>
      </c>
    </row>
    <row r="383" spans="1:15" x14ac:dyDescent="0.25">
      <c r="A383" s="3" t="s">
        <v>779</v>
      </c>
      <c r="B383" s="5">
        <v>44646</v>
      </c>
      <c r="C383" s="3" t="s">
        <v>780</v>
      </c>
      <c r="D383" s="3" t="s">
        <v>68</v>
      </c>
      <c r="E383" s="4">
        <v>5</v>
      </c>
      <c r="F383" t="str">
        <f>_xlfn.XLOOKUP(Orders[[#This Row],[FK_CustomerID]],Customers[CustomerID],Customers[CustomerName],,0)</f>
        <v>Pren Bess</v>
      </c>
      <c r="G383" t="str">
        <f>_xlfn.XLOOKUP(Orders[[#This Row],[FK_CustomerID]],Customers[CustomerID],Customers[Email],,0)</f>
        <v>pbessal@qq.com</v>
      </c>
      <c r="H383" t="str">
        <f>_xlfn.XLOOKUP(Orders[[#This Row],[FK_CustomerID]],Customers[CustomerID],Customers[Country],,0)</f>
        <v>United States</v>
      </c>
      <c r="I383" t="str" cm="1">
        <f t="array" ref="I383">INDEX(Products[],MATCH(Orders[[#This Row],[FK_ProductID]:[FK_ProductID]],Products[[ProductID]:[ProductID]],0),MATCH(Orders[[#Headers],[CoffeeType]],Products[#Headers],0))</f>
        <v>Ara</v>
      </c>
      <c r="J383" t="str" cm="1">
        <f t="array" ref="J383">_xlfn.SWITCH(Orders[[#This Row],[CoffeeType]], "Rob", "Robusta", "Exc", "Excelsa", "Ara", "Arabica", "Lib", "Liberica")</f>
        <v>Arabica</v>
      </c>
      <c r="K383" t="str" cm="1">
        <f t="array" ref="K383">INDEX(Products[],MATCH(Orders[[#This Row],[FK_ProductID]:[FK_ProductID]],Products[[ProductID]:[ProductID]],0),MATCH(Orders[[#Headers],[RoastType]],Products[#Headers],0))</f>
        <v>D</v>
      </c>
      <c r="L383" t="str" cm="1">
        <f t="array" ref="L383">_xlfn.SWITCH(Orders[[#This Row],[RoastType]], "L", "Light", "M", "Medium", "D", "Dark")</f>
        <v>Dark</v>
      </c>
      <c r="M383" s="2" cm="1">
        <f t="array" ref="M383">INDEX(Products[],MATCH(Orders[[#This Row],[FK_ProductID]:[FK_ProductID]],Products[[ProductID]:[ProductID]],0),MATCH(Orders[[#Headers],[SizeKg]],Products[#Headers],0))</f>
        <v>0.2</v>
      </c>
      <c r="N383" s="1" cm="1">
        <f t="array" ref="N383">INDEX(Products[],MATCH(Orders[[#This Row],[FK_ProductID]:[FK_ProductID]],Products[[ProductID]:[ProductID]],0),MATCH(Orders[[#Headers],[AmtUnitPrice]],Products[#Headers],0))</f>
        <v>2.9849999999999999</v>
      </c>
      <c r="O383" s="1">
        <f>Orders[[#This Row],[AmtUnitPrice]] *Orders[[#This Row],[Quantity]]</f>
        <v>14.924999999999999</v>
      </c>
    </row>
    <row r="384" spans="1:15" x14ac:dyDescent="0.25">
      <c r="A384" s="3" t="s">
        <v>781</v>
      </c>
      <c r="B384" s="5">
        <v>43840</v>
      </c>
      <c r="C384" s="3" t="s">
        <v>782</v>
      </c>
      <c r="D384" s="3" t="s">
        <v>30</v>
      </c>
      <c r="E384" s="4">
        <v>3</v>
      </c>
      <c r="F384" t="str">
        <f>_xlfn.XLOOKUP(Orders[[#This Row],[FK_CustomerID]],Customers[CustomerID],Customers[CustomerName],,0)</f>
        <v>Elka Windress</v>
      </c>
      <c r="G384" t="str">
        <f>_xlfn.XLOOKUP(Orders[[#This Row],[FK_CustomerID]],Customers[CustomerID],Customers[Email],,0)</f>
        <v>ewindressam@marketwatch.com</v>
      </c>
      <c r="H384" t="str">
        <f>_xlfn.XLOOKUP(Orders[[#This Row],[FK_CustomerID]],Customers[CustomerID],Customers[Country],,0)</f>
        <v>United States</v>
      </c>
      <c r="I384" t="str" cm="1">
        <f t="array" ref="I384">INDEX(Products[],MATCH(Orders[[#This Row],[FK_ProductID]:[FK_ProductID]],Products[[ProductID]:[ProductID]],0),MATCH(Orders[[#Headers],[CoffeeType]],Products[#Headers],0))</f>
        <v>Exc</v>
      </c>
      <c r="J384" t="str" cm="1">
        <f t="array" ref="J384">_xlfn.SWITCH(Orders[[#This Row],[CoffeeType]], "Rob", "Robusta", "Exc", "Excelsa", "Ara", "Arabica", "Lib", "Liberica")</f>
        <v>Excelsa</v>
      </c>
      <c r="K384" t="str" cm="1">
        <f t="array" ref="K384">INDEX(Products[],MATCH(Orders[[#This Row],[FK_ProductID]:[FK_ProductID]],Products[[ProductID]:[ProductID]],0),MATCH(Orders[[#Headers],[RoastType]],Products[#Headers],0))</f>
        <v>D</v>
      </c>
      <c r="L384" t="str" cm="1">
        <f t="array" ref="L384">_xlfn.SWITCH(Orders[[#This Row],[RoastType]], "L", "Light", "M", "Medium", "D", "Dark")</f>
        <v>Dark</v>
      </c>
      <c r="M384" s="2" cm="1">
        <f t="array" ref="M384">INDEX(Products[],MATCH(Orders[[#This Row],[FK_ProductID]:[FK_ProductID]],Products[[ProductID]:[ProductID]],0),MATCH(Orders[[#Headers],[SizeKg]],Products[#Headers],0))</f>
        <v>0.5</v>
      </c>
      <c r="N384" s="1" cm="1">
        <f t="array" ref="N384">INDEX(Products[],MATCH(Orders[[#This Row],[FK_ProductID]:[FK_ProductID]],Products[[ProductID]:[ProductID]],0),MATCH(Orders[[#Headers],[AmtUnitPrice]],Products[#Headers],0))</f>
        <v>7.29</v>
      </c>
      <c r="O384" s="1">
        <f>Orders[[#This Row],[AmtUnitPrice]] *Orders[[#This Row],[Quantity]]</f>
        <v>21.87</v>
      </c>
    </row>
    <row r="385" spans="1:15" x14ac:dyDescent="0.25">
      <c r="A385" s="3" t="s">
        <v>783</v>
      </c>
      <c r="B385" s="5">
        <v>43586</v>
      </c>
      <c r="C385" s="3" t="s">
        <v>784</v>
      </c>
      <c r="D385" s="3" t="s">
        <v>190</v>
      </c>
      <c r="E385" s="4">
        <v>6</v>
      </c>
      <c r="F385" t="str">
        <f>_xlfn.XLOOKUP(Orders[[#This Row],[FK_CustomerID]],Customers[CustomerID],Customers[CustomerName],,0)</f>
        <v>Marty Kidstoun</v>
      </c>
      <c r="G385" t="str">
        <f>_xlfn.XLOOKUP(Orders[[#This Row],[FK_CustomerID]],Customers[CustomerID],Customers[Email],,0)</f>
        <v/>
      </c>
      <c r="H385" t="str">
        <f>_xlfn.XLOOKUP(Orders[[#This Row],[FK_CustomerID]],Customers[CustomerID],Customers[Country],,0)</f>
        <v>United States</v>
      </c>
      <c r="I385" t="str" cm="1">
        <f t="array" ref="I385">INDEX(Products[],MATCH(Orders[[#This Row],[FK_ProductID]:[FK_ProductID]],Products[[ProductID]:[ProductID]],0),MATCH(Orders[[#Headers],[CoffeeType]],Products[#Headers],0))</f>
        <v>Exc</v>
      </c>
      <c r="J385" t="str" cm="1">
        <f t="array" ref="J385">_xlfn.SWITCH(Orders[[#This Row],[CoffeeType]], "Rob", "Robusta", "Exc", "Excelsa", "Ara", "Arabica", "Lib", "Liberica")</f>
        <v>Excelsa</v>
      </c>
      <c r="K385" t="str" cm="1">
        <f t="array" ref="K385">INDEX(Products[],MATCH(Orders[[#This Row],[FK_ProductID]:[FK_ProductID]],Products[[ProductID]:[ProductID]],0),MATCH(Orders[[#Headers],[RoastType]],Products[#Headers],0))</f>
        <v>L</v>
      </c>
      <c r="L385" t="str" cm="1">
        <f t="array" ref="L385">_xlfn.SWITCH(Orders[[#This Row],[RoastType]], "L", "Light", "M", "Medium", "D", "Dark")</f>
        <v>Light</v>
      </c>
      <c r="M385" s="2" cm="1">
        <f t="array" ref="M385">INDEX(Products[],MATCH(Orders[[#This Row],[FK_ProductID]:[FK_ProductID]],Products[[ProductID]:[ProductID]],0),MATCH(Orders[[#Headers],[SizeKg]],Products[#Headers],0))</f>
        <v>0.5</v>
      </c>
      <c r="N385" s="1" cm="1">
        <f t="array" ref="N385">INDEX(Products[],MATCH(Orders[[#This Row],[FK_ProductID]:[FK_ProductID]],Products[[ProductID]:[ProductID]],0),MATCH(Orders[[#Headers],[AmtUnitPrice]],Products[#Headers],0))</f>
        <v>8.91</v>
      </c>
      <c r="O385" s="1">
        <f>Orders[[#This Row],[AmtUnitPrice]] *Orders[[#This Row],[Quantity]]</f>
        <v>53.46</v>
      </c>
    </row>
    <row r="386" spans="1:15" x14ac:dyDescent="0.25">
      <c r="A386" s="3" t="s">
        <v>785</v>
      </c>
      <c r="B386" s="5">
        <v>43870</v>
      </c>
      <c r="C386" s="3" t="s">
        <v>786</v>
      </c>
      <c r="D386" s="3" t="s">
        <v>218</v>
      </c>
      <c r="E386" s="4">
        <v>4</v>
      </c>
      <c r="F386" t="str">
        <f>_xlfn.XLOOKUP(Orders[[#This Row],[FK_CustomerID]],Customers[CustomerID],Customers[CustomerName],,0)</f>
        <v>Nickey Dimbleby</v>
      </c>
      <c r="G386" t="str">
        <f>_xlfn.XLOOKUP(Orders[[#This Row],[FK_CustomerID]],Customers[CustomerID],Customers[Email],,0)</f>
        <v/>
      </c>
      <c r="H386" t="str">
        <f>_xlfn.XLOOKUP(Orders[[#This Row],[FK_CustomerID]],Customers[CustomerID],Customers[Country],,0)</f>
        <v>United States</v>
      </c>
      <c r="I386" t="str" cm="1">
        <f t="array" ref="I386">INDEX(Products[],MATCH(Orders[[#This Row],[FK_ProductID]:[FK_ProductID]],Products[[ProductID]:[ProductID]],0),MATCH(Orders[[#Headers],[CoffeeType]],Products[#Headers],0))</f>
        <v>Ara</v>
      </c>
      <c r="J386" t="str" cm="1">
        <f t="array" ref="J386">_xlfn.SWITCH(Orders[[#This Row],[CoffeeType]], "Rob", "Robusta", "Exc", "Excelsa", "Ara", "Arabica", "Lib", "Liberica")</f>
        <v>Arabica</v>
      </c>
      <c r="K386" t="str" cm="1">
        <f t="array" ref="K386">INDEX(Products[],MATCH(Orders[[#This Row],[FK_ProductID]:[FK_ProductID]],Products[[ProductID]:[ProductID]],0),MATCH(Orders[[#Headers],[RoastType]],Products[#Headers],0))</f>
        <v>L</v>
      </c>
      <c r="L386" t="str" cm="1">
        <f t="array" ref="L386">_xlfn.SWITCH(Orders[[#This Row],[RoastType]], "L", "Light", "M", "Medium", "D", "Dark")</f>
        <v>Light</v>
      </c>
      <c r="M386" s="2" cm="1">
        <f t="array" ref="M386">INDEX(Products[],MATCH(Orders[[#This Row],[FK_ProductID]:[FK_ProductID]],Products[[ProductID]:[ProductID]],0),MATCH(Orders[[#Headers],[SizeKg]],Products[#Headers],0))</f>
        <v>2.5</v>
      </c>
      <c r="N386" s="1" cm="1">
        <f t="array" ref="N386">INDEX(Products[],MATCH(Orders[[#This Row],[FK_ProductID]:[FK_ProductID]],Products[[ProductID]:[ProductID]],0),MATCH(Orders[[#Headers],[AmtUnitPrice]],Products[#Headers],0))</f>
        <v>29.785</v>
      </c>
      <c r="O386" s="1">
        <f>Orders[[#This Row],[AmtUnitPrice]] *Orders[[#This Row],[Quantity]]</f>
        <v>119.14</v>
      </c>
    </row>
    <row r="387" spans="1:15" x14ac:dyDescent="0.25">
      <c r="A387" s="3" t="s">
        <v>787</v>
      </c>
      <c r="B387" s="5">
        <v>44559</v>
      </c>
      <c r="C387" s="3" t="s">
        <v>788</v>
      </c>
      <c r="D387" s="3" t="s">
        <v>92</v>
      </c>
      <c r="E387" s="4">
        <v>5</v>
      </c>
      <c r="F387" t="str">
        <f>_xlfn.XLOOKUP(Orders[[#This Row],[FK_CustomerID]],Customers[CustomerID],Customers[CustomerName],,0)</f>
        <v>Virgil Baumadier</v>
      </c>
      <c r="G387" t="str">
        <f>_xlfn.XLOOKUP(Orders[[#This Row],[FK_CustomerID]],Customers[CustomerID],Customers[Email],,0)</f>
        <v>vbaumadierap@google.cn</v>
      </c>
      <c r="H387" t="str">
        <f>_xlfn.XLOOKUP(Orders[[#This Row],[FK_CustomerID]],Customers[CustomerID],Customers[Country],,0)</f>
        <v>United States</v>
      </c>
      <c r="I387" t="str" cm="1">
        <f t="array" ref="I387">INDEX(Products[],MATCH(Orders[[#This Row],[FK_ProductID]:[FK_ProductID]],Products[[ProductID]:[ProductID]],0),MATCH(Orders[[#Headers],[CoffeeType]],Products[#Headers],0))</f>
        <v>Lib</v>
      </c>
      <c r="J387" t="str" cm="1">
        <f t="array" ref="J387">_xlfn.SWITCH(Orders[[#This Row],[CoffeeType]], "Rob", "Robusta", "Exc", "Excelsa", "Ara", "Arabica", "Lib", "Liberica")</f>
        <v>Liberica</v>
      </c>
      <c r="K387" t="str" cm="1">
        <f t="array" ref="K387">INDEX(Products[],MATCH(Orders[[#This Row],[FK_ProductID]:[FK_ProductID]],Products[[ProductID]:[ProductID]],0),MATCH(Orders[[#Headers],[RoastType]],Products[#Headers],0))</f>
        <v>M</v>
      </c>
      <c r="L387" t="str" cm="1">
        <f t="array" ref="L387">_xlfn.SWITCH(Orders[[#This Row],[RoastType]], "L", "Light", "M", "Medium", "D", "Dark")</f>
        <v>Medium</v>
      </c>
      <c r="M387" s="2" cm="1">
        <f t="array" ref="M387">INDEX(Products[],MATCH(Orders[[#This Row],[FK_ProductID]:[FK_ProductID]],Products[[ProductID]:[ProductID]],0),MATCH(Orders[[#Headers],[SizeKg]],Products[#Headers],0))</f>
        <v>0.5</v>
      </c>
      <c r="N387" s="1" cm="1">
        <f t="array" ref="N387">INDEX(Products[],MATCH(Orders[[#This Row],[FK_ProductID]:[FK_ProductID]],Products[[ProductID]:[ProductID]],0),MATCH(Orders[[#Headers],[AmtUnitPrice]],Products[#Headers],0))</f>
        <v>8.73</v>
      </c>
      <c r="O387" s="1">
        <f>Orders[[#This Row],[AmtUnitPrice]] *Orders[[#This Row],[Quantity]]</f>
        <v>43.650000000000006</v>
      </c>
    </row>
    <row r="388" spans="1:15" x14ac:dyDescent="0.25">
      <c r="A388" s="3" t="s">
        <v>789</v>
      </c>
      <c r="B388" s="5">
        <v>44083</v>
      </c>
      <c r="C388" s="3" t="s">
        <v>790</v>
      </c>
      <c r="D388" s="3" t="s">
        <v>68</v>
      </c>
      <c r="E388" s="4">
        <v>6</v>
      </c>
      <c r="F388" t="str">
        <f>_xlfn.XLOOKUP(Orders[[#This Row],[FK_CustomerID]],Customers[CustomerID],Customers[CustomerName],,0)</f>
        <v>Lenore Messenbird</v>
      </c>
      <c r="G388" t="str">
        <f>_xlfn.XLOOKUP(Orders[[#This Row],[FK_CustomerID]],Customers[CustomerID],Customers[Email],,0)</f>
        <v/>
      </c>
      <c r="H388" t="str">
        <f>_xlfn.XLOOKUP(Orders[[#This Row],[FK_CustomerID]],Customers[CustomerID],Customers[Country],,0)</f>
        <v>United States</v>
      </c>
      <c r="I388" t="str" cm="1">
        <f t="array" ref="I388">INDEX(Products[],MATCH(Orders[[#This Row],[FK_ProductID]:[FK_ProductID]],Products[[ProductID]:[ProductID]],0),MATCH(Orders[[#Headers],[CoffeeType]],Products[#Headers],0))</f>
        <v>Ara</v>
      </c>
      <c r="J388" t="str" cm="1">
        <f t="array" ref="J388">_xlfn.SWITCH(Orders[[#This Row],[CoffeeType]], "Rob", "Robusta", "Exc", "Excelsa", "Ara", "Arabica", "Lib", "Liberica")</f>
        <v>Arabica</v>
      </c>
      <c r="K388" t="str" cm="1">
        <f t="array" ref="K388">INDEX(Products[],MATCH(Orders[[#This Row],[FK_ProductID]:[FK_ProductID]],Products[[ProductID]:[ProductID]],0),MATCH(Orders[[#Headers],[RoastType]],Products[#Headers],0))</f>
        <v>D</v>
      </c>
      <c r="L388" t="str" cm="1">
        <f t="array" ref="L388">_xlfn.SWITCH(Orders[[#This Row],[RoastType]], "L", "Light", "M", "Medium", "D", "Dark")</f>
        <v>Dark</v>
      </c>
      <c r="M388" s="2" cm="1">
        <f t="array" ref="M388">INDEX(Products[],MATCH(Orders[[#This Row],[FK_ProductID]:[FK_ProductID]],Products[[ProductID]:[ProductID]],0),MATCH(Orders[[#Headers],[SizeKg]],Products[#Headers],0))</f>
        <v>0.2</v>
      </c>
      <c r="N388" s="1" cm="1">
        <f t="array" ref="N388">INDEX(Products[],MATCH(Orders[[#This Row],[FK_ProductID]:[FK_ProductID]],Products[[ProductID]:[ProductID]],0),MATCH(Orders[[#Headers],[AmtUnitPrice]],Products[#Headers],0))</f>
        <v>2.9849999999999999</v>
      </c>
      <c r="O388" s="1">
        <f>Orders[[#This Row],[AmtUnitPrice]] *Orders[[#This Row],[Quantity]]</f>
        <v>17.91</v>
      </c>
    </row>
    <row r="389" spans="1:15" x14ac:dyDescent="0.25">
      <c r="A389" s="3" t="s">
        <v>791</v>
      </c>
      <c r="B389" s="5">
        <v>44455</v>
      </c>
      <c r="C389" s="3" t="s">
        <v>792</v>
      </c>
      <c r="D389" s="3" t="s">
        <v>151</v>
      </c>
      <c r="E389" s="4">
        <v>5</v>
      </c>
      <c r="F389" t="str">
        <f>_xlfn.XLOOKUP(Orders[[#This Row],[FK_CustomerID]],Customers[CustomerID],Customers[CustomerName],,0)</f>
        <v>Shirleen Welds</v>
      </c>
      <c r="G389" t="str">
        <f>_xlfn.XLOOKUP(Orders[[#This Row],[FK_CustomerID]],Customers[CustomerID],Customers[Email],,0)</f>
        <v>sweldsar@wired.com</v>
      </c>
      <c r="H389" t="str">
        <f>_xlfn.XLOOKUP(Orders[[#This Row],[FK_CustomerID]],Customers[CustomerID],Customers[Country],,0)</f>
        <v>United States</v>
      </c>
      <c r="I389" t="str" cm="1">
        <f t="array" ref="I389">INDEX(Products[],MATCH(Orders[[#This Row],[FK_ProductID]:[FK_ProductID]],Products[[ProductID]:[ProductID]],0),MATCH(Orders[[#Headers],[CoffeeType]],Products[#Headers],0))</f>
        <v>Exc</v>
      </c>
      <c r="J389" t="str" cm="1">
        <f t="array" ref="J389">_xlfn.SWITCH(Orders[[#This Row],[CoffeeType]], "Rob", "Robusta", "Exc", "Excelsa", "Ara", "Arabica", "Lib", "Liberica")</f>
        <v>Excelsa</v>
      </c>
      <c r="K389" t="str" cm="1">
        <f t="array" ref="K389">INDEX(Products[],MATCH(Orders[[#This Row],[FK_ProductID]:[FK_ProductID]],Products[[ProductID]:[ProductID]],0),MATCH(Orders[[#Headers],[RoastType]],Products[#Headers],0))</f>
        <v>L</v>
      </c>
      <c r="L389" t="str" cm="1">
        <f t="array" ref="L389">_xlfn.SWITCH(Orders[[#This Row],[RoastType]], "L", "Light", "M", "Medium", "D", "Dark")</f>
        <v>Light</v>
      </c>
      <c r="M389" s="2" cm="1">
        <f t="array" ref="M389">INDEX(Products[],MATCH(Orders[[#This Row],[FK_ProductID]:[FK_ProductID]],Products[[ProductID]:[ProductID]],0),MATCH(Orders[[#Headers],[SizeKg]],Products[#Headers],0))</f>
        <v>1</v>
      </c>
      <c r="N389" s="1" cm="1">
        <f t="array" ref="N389">INDEX(Products[],MATCH(Orders[[#This Row],[FK_ProductID]:[FK_ProductID]],Products[[ProductID]:[ProductID]],0),MATCH(Orders[[#Headers],[AmtUnitPrice]],Products[#Headers],0))</f>
        <v>14.85</v>
      </c>
      <c r="O389" s="1">
        <f>Orders[[#This Row],[AmtUnitPrice]] *Orders[[#This Row],[Quantity]]</f>
        <v>74.25</v>
      </c>
    </row>
    <row r="390" spans="1:15" x14ac:dyDescent="0.25">
      <c r="A390" s="3" t="s">
        <v>793</v>
      </c>
      <c r="B390" s="5">
        <v>44130</v>
      </c>
      <c r="C390" s="3" t="s">
        <v>794</v>
      </c>
      <c r="D390" s="3" t="s">
        <v>52</v>
      </c>
      <c r="E390" s="4">
        <v>3</v>
      </c>
      <c r="F390" t="str">
        <f>_xlfn.XLOOKUP(Orders[[#This Row],[FK_CustomerID]],Customers[CustomerID],Customers[CustomerName],,0)</f>
        <v>Maisie Sarvar</v>
      </c>
      <c r="G390" t="str">
        <f>_xlfn.XLOOKUP(Orders[[#This Row],[FK_CustomerID]],Customers[CustomerID],Customers[Email],,0)</f>
        <v>msarvaras@artisteer.com</v>
      </c>
      <c r="H390" t="str">
        <f>_xlfn.XLOOKUP(Orders[[#This Row],[FK_CustomerID]],Customers[CustomerID],Customers[Country],,0)</f>
        <v>United States</v>
      </c>
      <c r="I390" t="str" cm="1">
        <f t="array" ref="I390">INDEX(Products[],MATCH(Orders[[#This Row],[FK_ProductID]:[FK_ProductID]],Products[[ProductID]:[ProductID]],0),MATCH(Orders[[#Headers],[CoffeeType]],Products[#Headers],0))</f>
        <v>Lib</v>
      </c>
      <c r="J390" t="str" cm="1">
        <f t="array" ref="J390">_xlfn.SWITCH(Orders[[#This Row],[CoffeeType]], "Rob", "Robusta", "Exc", "Excelsa", "Ara", "Arabica", "Lib", "Liberica")</f>
        <v>Liberica</v>
      </c>
      <c r="K390" t="str" cm="1">
        <f t="array" ref="K390">INDEX(Products[],MATCH(Orders[[#This Row],[FK_ProductID]:[FK_ProductID]],Products[[ProductID]:[ProductID]],0),MATCH(Orders[[#Headers],[RoastType]],Products[#Headers],0))</f>
        <v>D</v>
      </c>
      <c r="L390" t="str" cm="1">
        <f t="array" ref="L390">_xlfn.SWITCH(Orders[[#This Row],[RoastType]], "L", "Light", "M", "Medium", "D", "Dark")</f>
        <v>Dark</v>
      </c>
      <c r="M390" s="2" cm="1">
        <f t="array" ref="M390">INDEX(Products[],MATCH(Orders[[#This Row],[FK_ProductID]:[FK_ProductID]],Products[[ProductID]:[ProductID]],0),MATCH(Orders[[#Headers],[SizeKg]],Products[#Headers],0))</f>
        <v>0.2</v>
      </c>
      <c r="N390" s="1" cm="1">
        <f t="array" ref="N390">INDEX(Products[],MATCH(Orders[[#This Row],[FK_ProductID]:[FK_ProductID]],Products[[ProductID]:[ProductID]],0),MATCH(Orders[[#Headers],[AmtUnitPrice]],Products[#Headers],0))</f>
        <v>3.8849999999999998</v>
      </c>
      <c r="O390" s="1">
        <f>Orders[[#This Row],[AmtUnitPrice]] *Orders[[#This Row],[Quantity]]</f>
        <v>11.654999999999999</v>
      </c>
    </row>
    <row r="391" spans="1:15" x14ac:dyDescent="0.25">
      <c r="A391" s="3" t="s">
        <v>795</v>
      </c>
      <c r="B391" s="5">
        <v>43536</v>
      </c>
      <c r="C391" s="3" t="s">
        <v>796</v>
      </c>
      <c r="D391" s="3" t="s">
        <v>137</v>
      </c>
      <c r="E391" s="4">
        <v>3</v>
      </c>
      <c r="F391" t="str">
        <f>_xlfn.XLOOKUP(Orders[[#This Row],[FK_CustomerID]],Customers[CustomerID],Customers[CustomerName],,0)</f>
        <v>Andrej Havick</v>
      </c>
      <c r="G391" t="str">
        <f>_xlfn.XLOOKUP(Orders[[#This Row],[FK_CustomerID]],Customers[CustomerID],Customers[Email],,0)</f>
        <v>ahavickat@nsw.gov.au</v>
      </c>
      <c r="H391" t="str">
        <f>_xlfn.XLOOKUP(Orders[[#This Row],[FK_CustomerID]],Customers[CustomerID],Customers[Country],,0)</f>
        <v>United States</v>
      </c>
      <c r="I391" t="str" cm="1">
        <f t="array" ref="I391">INDEX(Products[],MATCH(Orders[[#This Row],[FK_ProductID]:[FK_ProductID]],Products[[ProductID]:[ProductID]],0),MATCH(Orders[[#Headers],[CoffeeType]],Products[#Headers],0))</f>
        <v>Lib</v>
      </c>
      <c r="J391" t="str" cm="1">
        <f t="array" ref="J391">_xlfn.SWITCH(Orders[[#This Row],[CoffeeType]], "Rob", "Robusta", "Exc", "Excelsa", "Ara", "Arabica", "Lib", "Liberica")</f>
        <v>Liberica</v>
      </c>
      <c r="K391" t="str" cm="1">
        <f t="array" ref="K391">INDEX(Products[],MATCH(Orders[[#This Row],[FK_ProductID]:[FK_ProductID]],Products[[ProductID]:[ProductID]],0),MATCH(Orders[[#Headers],[RoastType]],Products[#Headers],0))</f>
        <v>D</v>
      </c>
      <c r="L391" t="str" cm="1">
        <f t="array" ref="L391">_xlfn.SWITCH(Orders[[#This Row],[RoastType]], "L", "Light", "M", "Medium", "D", "Dark")</f>
        <v>Dark</v>
      </c>
      <c r="M391" s="2" cm="1">
        <f t="array" ref="M391">INDEX(Products[],MATCH(Orders[[#This Row],[FK_ProductID]:[FK_ProductID]],Products[[ProductID]:[ProductID]],0),MATCH(Orders[[#Headers],[SizeKg]],Products[#Headers],0))</f>
        <v>0.5</v>
      </c>
      <c r="N391" s="1" cm="1">
        <f t="array" ref="N391">INDEX(Products[],MATCH(Orders[[#This Row],[FK_ProductID]:[FK_ProductID]],Products[[ProductID]:[ProductID]],0),MATCH(Orders[[#Headers],[AmtUnitPrice]],Products[#Headers],0))</f>
        <v>7.77</v>
      </c>
      <c r="O391" s="1">
        <f>Orders[[#This Row],[AmtUnitPrice]] *Orders[[#This Row],[Quantity]]</f>
        <v>23.31</v>
      </c>
    </row>
    <row r="392" spans="1:15" x14ac:dyDescent="0.25">
      <c r="A392" s="3" t="s">
        <v>797</v>
      </c>
      <c r="B392" s="5">
        <v>44245</v>
      </c>
      <c r="C392" s="3" t="s">
        <v>798</v>
      </c>
      <c r="D392" s="3" t="s">
        <v>30</v>
      </c>
      <c r="E392" s="4">
        <v>2</v>
      </c>
      <c r="F392" t="str">
        <f>_xlfn.XLOOKUP(Orders[[#This Row],[FK_CustomerID]],Customers[CustomerID],Customers[CustomerName],,0)</f>
        <v>Sloan Diviny</v>
      </c>
      <c r="G392" t="str">
        <f>_xlfn.XLOOKUP(Orders[[#This Row],[FK_CustomerID]],Customers[CustomerID],Customers[Email],,0)</f>
        <v>sdivinyau@ask.com</v>
      </c>
      <c r="H392" t="str">
        <f>_xlfn.XLOOKUP(Orders[[#This Row],[FK_CustomerID]],Customers[CustomerID],Customers[Country],,0)</f>
        <v>United States</v>
      </c>
      <c r="I392" t="str" cm="1">
        <f t="array" ref="I392">INDEX(Products[],MATCH(Orders[[#This Row],[FK_ProductID]:[FK_ProductID]],Products[[ProductID]:[ProductID]],0),MATCH(Orders[[#Headers],[CoffeeType]],Products[#Headers],0))</f>
        <v>Exc</v>
      </c>
      <c r="J392" t="str" cm="1">
        <f t="array" ref="J392">_xlfn.SWITCH(Orders[[#This Row],[CoffeeType]], "Rob", "Robusta", "Exc", "Excelsa", "Ara", "Arabica", "Lib", "Liberica")</f>
        <v>Excelsa</v>
      </c>
      <c r="K392" t="str" cm="1">
        <f t="array" ref="K392">INDEX(Products[],MATCH(Orders[[#This Row],[FK_ProductID]:[FK_ProductID]],Products[[ProductID]:[ProductID]],0),MATCH(Orders[[#Headers],[RoastType]],Products[#Headers],0))</f>
        <v>D</v>
      </c>
      <c r="L392" t="str" cm="1">
        <f t="array" ref="L392">_xlfn.SWITCH(Orders[[#This Row],[RoastType]], "L", "Light", "M", "Medium", "D", "Dark")</f>
        <v>Dark</v>
      </c>
      <c r="M392" s="2" cm="1">
        <f t="array" ref="M392">INDEX(Products[],MATCH(Orders[[#This Row],[FK_ProductID]:[FK_ProductID]],Products[[ProductID]:[ProductID]],0),MATCH(Orders[[#Headers],[SizeKg]],Products[#Headers],0))</f>
        <v>0.5</v>
      </c>
      <c r="N392" s="1" cm="1">
        <f t="array" ref="N392">INDEX(Products[],MATCH(Orders[[#This Row],[FK_ProductID]:[FK_ProductID]],Products[[ProductID]:[ProductID]],0),MATCH(Orders[[#Headers],[AmtUnitPrice]],Products[#Headers],0))</f>
        <v>7.29</v>
      </c>
      <c r="O392" s="1">
        <f>Orders[[#This Row],[AmtUnitPrice]] *Orders[[#This Row],[Quantity]]</f>
        <v>14.58</v>
      </c>
    </row>
    <row r="393" spans="1:15" x14ac:dyDescent="0.25">
      <c r="A393" s="3" t="s">
        <v>799</v>
      </c>
      <c r="B393" s="5">
        <v>44133</v>
      </c>
      <c r="C393" s="3" t="s">
        <v>800</v>
      </c>
      <c r="D393" s="3" t="s">
        <v>81</v>
      </c>
      <c r="E393" s="4">
        <v>2</v>
      </c>
      <c r="F393" t="str">
        <f>_xlfn.XLOOKUP(Orders[[#This Row],[FK_CustomerID]],Customers[CustomerID],Customers[CustomerName],,0)</f>
        <v>Itch Norquoy</v>
      </c>
      <c r="G393" t="str">
        <f>_xlfn.XLOOKUP(Orders[[#This Row],[FK_CustomerID]],Customers[CustomerID],Customers[Email],,0)</f>
        <v>inorquoyav@businessweek.com</v>
      </c>
      <c r="H393" t="str">
        <f>_xlfn.XLOOKUP(Orders[[#This Row],[FK_CustomerID]],Customers[CustomerID],Customers[Country],,0)</f>
        <v>United States</v>
      </c>
      <c r="I393" t="str" cm="1">
        <f t="array" ref="I393">INDEX(Products[],MATCH(Orders[[#This Row],[FK_ProductID]:[FK_ProductID]],Products[[ProductID]:[ProductID]],0),MATCH(Orders[[#Headers],[CoffeeType]],Products[#Headers],0))</f>
        <v>Ara</v>
      </c>
      <c r="J393" t="str" cm="1">
        <f t="array" ref="J393">_xlfn.SWITCH(Orders[[#This Row],[CoffeeType]], "Rob", "Robusta", "Exc", "Excelsa", "Ara", "Arabica", "Lib", "Liberica")</f>
        <v>Arabica</v>
      </c>
      <c r="K393" t="str" cm="1">
        <f t="array" ref="K393">INDEX(Products[],MATCH(Orders[[#This Row],[FK_ProductID]:[FK_ProductID]],Products[[ProductID]:[ProductID]],0),MATCH(Orders[[#Headers],[RoastType]],Products[#Headers],0))</f>
        <v>M</v>
      </c>
      <c r="L393" t="str" cm="1">
        <f t="array" ref="L393">_xlfn.SWITCH(Orders[[#This Row],[RoastType]], "L", "Light", "M", "Medium", "D", "Dark")</f>
        <v>Medium</v>
      </c>
      <c r="M393" s="2" cm="1">
        <f t="array" ref="M393">INDEX(Products[],MATCH(Orders[[#This Row],[FK_ProductID]:[FK_ProductID]],Products[[ProductID]:[ProductID]],0),MATCH(Orders[[#Headers],[SizeKg]],Products[#Headers],0))</f>
        <v>0.5</v>
      </c>
      <c r="N393" s="1" cm="1">
        <f t="array" ref="N393">INDEX(Products[],MATCH(Orders[[#This Row],[FK_ProductID]:[FK_ProductID]],Products[[ProductID]:[ProductID]],0),MATCH(Orders[[#Headers],[AmtUnitPrice]],Products[#Headers],0))</f>
        <v>6.75</v>
      </c>
      <c r="O393" s="1">
        <f>Orders[[#This Row],[AmtUnitPrice]] *Orders[[#This Row],[Quantity]]</f>
        <v>13.5</v>
      </c>
    </row>
    <row r="394" spans="1:15" x14ac:dyDescent="0.25">
      <c r="A394" s="3" t="s">
        <v>801</v>
      </c>
      <c r="B394" s="5">
        <v>44445</v>
      </c>
      <c r="C394" s="3" t="s">
        <v>802</v>
      </c>
      <c r="D394" s="3" t="s">
        <v>151</v>
      </c>
      <c r="E394" s="4">
        <v>6</v>
      </c>
      <c r="F394" t="str">
        <f>_xlfn.XLOOKUP(Orders[[#This Row],[FK_CustomerID]],Customers[CustomerID],Customers[CustomerName],,0)</f>
        <v>Anson Iddison</v>
      </c>
      <c r="G394" t="str">
        <f>_xlfn.XLOOKUP(Orders[[#This Row],[FK_CustomerID]],Customers[CustomerID],Customers[Email],,0)</f>
        <v>aiddisonaw@usa.gov</v>
      </c>
      <c r="H394" t="str">
        <f>_xlfn.XLOOKUP(Orders[[#This Row],[FK_CustomerID]],Customers[CustomerID],Customers[Country],,0)</f>
        <v>United States</v>
      </c>
      <c r="I394" t="str" cm="1">
        <f t="array" ref="I394">INDEX(Products[],MATCH(Orders[[#This Row],[FK_ProductID]:[FK_ProductID]],Products[[ProductID]:[ProductID]],0),MATCH(Orders[[#Headers],[CoffeeType]],Products[#Headers],0))</f>
        <v>Exc</v>
      </c>
      <c r="J394" t="str" cm="1">
        <f t="array" ref="J394">_xlfn.SWITCH(Orders[[#This Row],[CoffeeType]], "Rob", "Robusta", "Exc", "Excelsa", "Ara", "Arabica", "Lib", "Liberica")</f>
        <v>Excelsa</v>
      </c>
      <c r="K394" t="str" cm="1">
        <f t="array" ref="K394">INDEX(Products[],MATCH(Orders[[#This Row],[FK_ProductID]:[FK_ProductID]],Products[[ProductID]:[ProductID]],0),MATCH(Orders[[#Headers],[RoastType]],Products[#Headers],0))</f>
        <v>L</v>
      </c>
      <c r="L394" t="str" cm="1">
        <f t="array" ref="L394">_xlfn.SWITCH(Orders[[#This Row],[RoastType]], "L", "Light", "M", "Medium", "D", "Dark")</f>
        <v>Light</v>
      </c>
      <c r="M394" s="2" cm="1">
        <f t="array" ref="M394">INDEX(Products[],MATCH(Orders[[#This Row],[FK_ProductID]:[FK_ProductID]],Products[[ProductID]:[ProductID]],0),MATCH(Orders[[#Headers],[SizeKg]],Products[#Headers],0))</f>
        <v>1</v>
      </c>
      <c r="N394" s="1" cm="1">
        <f t="array" ref="N394">INDEX(Products[],MATCH(Orders[[#This Row],[FK_ProductID]:[FK_ProductID]],Products[[ProductID]:[ProductID]],0),MATCH(Orders[[#Headers],[AmtUnitPrice]],Products[#Headers],0))</f>
        <v>14.85</v>
      </c>
      <c r="O394" s="1">
        <f>Orders[[#This Row],[AmtUnitPrice]] *Orders[[#This Row],[Quantity]]</f>
        <v>89.1</v>
      </c>
    </row>
    <row r="395" spans="1:15" x14ac:dyDescent="0.25">
      <c r="A395" s="3" t="s">
        <v>801</v>
      </c>
      <c r="B395" s="5">
        <v>44445</v>
      </c>
      <c r="C395" s="3" t="s">
        <v>802</v>
      </c>
      <c r="D395" s="3" t="s">
        <v>129</v>
      </c>
      <c r="E395" s="4">
        <v>1</v>
      </c>
      <c r="F395" t="str">
        <f>_xlfn.XLOOKUP(Orders[[#This Row],[FK_CustomerID]],Customers[CustomerID],Customers[CustomerName],,0)</f>
        <v>Anson Iddison</v>
      </c>
      <c r="G395" t="str">
        <f>_xlfn.XLOOKUP(Orders[[#This Row],[FK_CustomerID]],Customers[CustomerID],Customers[Email],,0)</f>
        <v>aiddisonaw@usa.gov</v>
      </c>
      <c r="H395" t="str">
        <f>_xlfn.XLOOKUP(Orders[[#This Row],[FK_CustomerID]],Customers[CustomerID],Customers[Country],,0)</f>
        <v>United States</v>
      </c>
      <c r="I395" t="str" cm="1">
        <f t="array" ref="I395">INDEX(Products[],MATCH(Orders[[#This Row],[FK_ProductID]:[FK_ProductID]],Products[[ProductID]:[ProductID]],0),MATCH(Orders[[#Headers],[CoffeeType]],Products[#Headers],0))</f>
        <v>Ara</v>
      </c>
      <c r="J395" t="str" cm="1">
        <f t="array" ref="J395">_xlfn.SWITCH(Orders[[#This Row],[CoffeeType]], "Rob", "Robusta", "Exc", "Excelsa", "Ara", "Arabica", "Lib", "Liberica")</f>
        <v>Arabica</v>
      </c>
      <c r="K395" t="str" cm="1">
        <f t="array" ref="K395">INDEX(Products[],MATCH(Orders[[#This Row],[FK_ProductID]:[FK_ProductID]],Products[[ProductID]:[ProductID]],0),MATCH(Orders[[#Headers],[RoastType]],Products[#Headers],0))</f>
        <v>L</v>
      </c>
      <c r="L395" t="str" cm="1">
        <f t="array" ref="L395">_xlfn.SWITCH(Orders[[#This Row],[RoastType]], "L", "Light", "M", "Medium", "D", "Dark")</f>
        <v>Light</v>
      </c>
      <c r="M395" s="2" cm="1">
        <f t="array" ref="M395">INDEX(Products[],MATCH(Orders[[#This Row],[FK_ProductID]:[FK_ProductID]],Products[[ProductID]:[ProductID]],0),MATCH(Orders[[#Headers],[SizeKg]],Products[#Headers],0))</f>
        <v>0.2</v>
      </c>
      <c r="N395" s="1" cm="1">
        <f t="array" ref="N395">INDEX(Products[],MATCH(Orders[[#This Row],[FK_ProductID]:[FK_ProductID]],Products[[ProductID]:[ProductID]],0),MATCH(Orders[[#Headers],[AmtUnitPrice]],Products[#Headers],0))</f>
        <v>3.8849999999999998</v>
      </c>
      <c r="O395" s="1">
        <f>Orders[[#This Row],[AmtUnitPrice]] *Orders[[#This Row],[Quantity]]</f>
        <v>3.8849999999999998</v>
      </c>
    </row>
    <row r="396" spans="1:15" x14ac:dyDescent="0.25">
      <c r="A396" s="3" t="s">
        <v>803</v>
      </c>
      <c r="B396" s="5">
        <v>44083</v>
      </c>
      <c r="C396" s="3" t="s">
        <v>804</v>
      </c>
      <c r="D396" s="3" t="s">
        <v>24</v>
      </c>
      <c r="E396" s="4">
        <v>4</v>
      </c>
      <c r="F396" t="str">
        <f>_xlfn.XLOOKUP(Orders[[#This Row],[FK_CustomerID]],Customers[CustomerID],Customers[CustomerName],,0)</f>
        <v>Randal Longfield</v>
      </c>
      <c r="G396" t="str">
        <f>_xlfn.XLOOKUP(Orders[[#This Row],[FK_CustomerID]],Customers[CustomerID],Customers[Email],,0)</f>
        <v>rlongfielday@bluehost.com</v>
      </c>
      <c r="H396" t="str">
        <f>_xlfn.XLOOKUP(Orders[[#This Row],[FK_CustomerID]],Customers[CustomerID],Customers[Country],,0)</f>
        <v>United States</v>
      </c>
      <c r="I396" t="str" cm="1">
        <f t="array" ref="I396">INDEX(Products[],MATCH(Orders[[#This Row],[FK_ProductID]:[FK_ProductID]],Products[[ProductID]:[ProductID]],0),MATCH(Orders[[#Headers],[CoffeeType]],Products[#Headers],0))</f>
        <v>Rob</v>
      </c>
      <c r="J396" t="str" cm="1">
        <f t="array" ref="J396">_xlfn.SWITCH(Orders[[#This Row],[CoffeeType]], "Rob", "Robusta", "Exc", "Excelsa", "Ara", "Arabica", "Lib", "Liberica")</f>
        <v>Robusta</v>
      </c>
      <c r="K396" t="str" cm="1">
        <f t="array" ref="K396">INDEX(Products[],MATCH(Orders[[#This Row],[FK_ProductID]:[FK_ProductID]],Products[[ProductID]:[ProductID]],0),MATCH(Orders[[#Headers],[RoastType]],Products[#Headers],0))</f>
        <v>L</v>
      </c>
      <c r="L396" t="str" cm="1">
        <f t="array" ref="L396">_xlfn.SWITCH(Orders[[#This Row],[RoastType]], "L", "Light", "M", "Medium", "D", "Dark")</f>
        <v>Light</v>
      </c>
      <c r="M396" s="2" cm="1">
        <f t="array" ref="M396">INDEX(Products[],MATCH(Orders[[#This Row],[FK_ProductID]:[FK_ProductID]],Products[[ProductID]:[ProductID]],0),MATCH(Orders[[#Headers],[SizeKg]],Products[#Headers],0))</f>
        <v>2.5</v>
      </c>
      <c r="N396" s="1" cm="1">
        <f t="array" ref="N396">INDEX(Products[],MATCH(Orders[[#This Row],[FK_ProductID]:[FK_ProductID]],Products[[ProductID]:[ProductID]],0),MATCH(Orders[[#Headers],[AmtUnitPrice]],Products[#Headers],0))</f>
        <v>27.484999999999999</v>
      </c>
      <c r="O396" s="1">
        <f>Orders[[#This Row],[AmtUnitPrice]] *Orders[[#This Row],[Quantity]]</f>
        <v>109.94</v>
      </c>
    </row>
    <row r="397" spans="1:15" x14ac:dyDescent="0.25">
      <c r="A397" s="3" t="s">
        <v>805</v>
      </c>
      <c r="B397" s="5">
        <v>44465</v>
      </c>
      <c r="C397" s="3" t="s">
        <v>806</v>
      </c>
      <c r="D397" s="3" t="s">
        <v>137</v>
      </c>
      <c r="E397" s="4">
        <v>6</v>
      </c>
      <c r="F397" t="str">
        <f>_xlfn.XLOOKUP(Orders[[#This Row],[FK_CustomerID]],Customers[CustomerID],Customers[CustomerName],,0)</f>
        <v>Gregorius Kislingbury</v>
      </c>
      <c r="G397" t="str">
        <f>_xlfn.XLOOKUP(Orders[[#This Row],[FK_CustomerID]],Customers[CustomerID],Customers[Email],,0)</f>
        <v>gkislingburyaz@samsung.com</v>
      </c>
      <c r="H397" t="str">
        <f>_xlfn.XLOOKUP(Orders[[#This Row],[FK_CustomerID]],Customers[CustomerID],Customers[Country],,0)</f>
        <v>United States</v>
      </c>
      <c r="I397" t="str" cm="1">
        <f t="array" ref="I397">INDEX(Products[],MATCH(Orders[[#This Row],[FK_ProductID]:[FK_ProductID]],Products[[ProductID]:[ProductID]],0),MATCH(Orders[[#Headers],[CoffeeType]],Products[#Headers],0))</f>
        <v>Lib</v>
      </c>
      <c r="J397" t="str" cm="1">
        <f t="array" ref="J397">_xlfn.SWITCH(Orders[[#This Row],[CoffeeType]], "Rob", "Robusta", "Exc", "Excelsa", "Ara", "Arabica", "Lib", "Liberica")</f>
        <v>Liberica</v>
      </c>
      <c r="K397" t="str" cm="1">
        <f t="array" ref="K397">INDEX(Products[],MATCH(Orders[[#This Row],[FK_ProductID]:[FK_ProductID]],Products[[ProductID]:[ProductID]],0),MATCH(Orders[[#Headers],[RoastType]],Products[#Headers],0))</f>
        <v>D</v>
      </c>
      <c r="L397" t="str" cm="1">
        <f t="array" ref="L397">_xlfn.SWITCH(Orders[[#This Row],[RoastType]], "L", "Light", "M", "Medium", "D", "Dark")</f>
        <v>Dark</v>
      </c>
      <c r="M397" s="2" cm="1">
        <f t="array" ref="M397">INDEX(Products[],MATCH(Orders[[#This Row],[FK_ProductID]:[FK_ProductID]],Products[[ProductID]:[ProductID]],0),MATCH(Orders[[#Headers],[SizeKg]],Products[#Headers],0))</f>
        <v>0.5</v>
      </c>
      <c r="N397" s="1" cm="1">
        <f t="array" ref="N397">INDEX(Products[],MATCH(Orders[[#This Row],[FK_ProductID]:[FK_ProductID]],Products[[ProductID]:[ProductID]],0),MATCH(Orders[[#Headers],[AmtUnitPrice]],Products[#Headers],0))</f>
        <v>7.77</v>
      </c>
      <c r="O397" s="1">
        <f>Orders[[#This Row],[AmtUnitPrice]] *Orders[[#This Row],[Quantity]]</f>
        <v>46.62</v>
      </c>
    </row>
    <row r="398" spans="1:15" x14ac:dyDescent="0.25">
      <c r="A398" s="3" t="s">
        <v>807</v>
      </c>
      <c r="B398" s="5">
        <v>44140</v>
      </c>
      <c r="C398" s="3" t="s">
        <v>808</v>
      </c>
      <c r="D398" s="3" t="s">
        <v>206</v>
      </c>
      <c r="E398" s="4">
        <v>5</v>
      </c>
      <c r="F398" t="str">
        <f>_xlfn.XLOOKUP(Orders[[#This Row],[FK_CustomerID]],Customers[CustomerID],Customers[CustomerName],,0)</f>
        <v>Xenos Gibbons</v>
      </c>
      <c r="G398" t="str">
        <f>_xlfn.XLOOKUP(Orders[[#This Row],[FK_CustomerID]],Customers[CustomerID],Customers[Email],,0)</f>
        <v>xgibbonsb0@artisteer.com</v>
      </c>
      <c r="H398" t="str">
        <f>_xlfn.XLOOKUP(Orders[[#This Row],[FK_CustomerID]],Customers[CustomerID],Customers[Country],,0)</f>
        <v>United States</v>
      </c>
      <c r="I398" t="str" cm="1">
        <f t="array" ref="I398">INDEX(Products[],MATCH(Orders[[#This Row],[FK_ProductID]:[FK_ProductID]],Products[[ProductID]:[ProductID]],0),MATCH(Orders[[#Headers],[CoffeeType]],Products[#Headers],0))</f>
        <v>Ara</v>
      </c>
      <c r="J398" t="str" cm="1">
        <f t="array" ref="J398">_xlfn.SWITCH(Orders[[#This Row],[CoffeeType]], "Rob", "Robusta", "Exc", "Excelsa", "Ara", "Arabica", "Lib", "Liberica")</f>
        <v>Arabica</v>
      </c>
      <c r="K398" t="str" cm="1">
        <f t="array" ref="K398">INDEX(Products[],MATCH(Orders[[#This Row],[FK_ProductID]:[FK_ProductID]],Products[[ProductID]:[ProductID]],0),MATCH(Orders[[#Headers],[RoastType]],Products[#Headers],0))</f>
        <v>L</v>
      </c>
      <c r="L398" t="str" cm="1">
        <f t="array" ref="L398">_xlfn.SWITCH(Orders[[#This Row],[RoastType]], "L", "Light", "M", "Medium", "D", "Dark")</f>
        <v>Light</v>
      </c>
      <c r="M398" s="2" cm="1">
        <f t="array" ref="M398">INDEX(Products[],MATCH(Orders[[#This Row],[FK_ProductID]:[FK_ProductID]],Products[[ProductID]:[ProductID]],0),MATCH(Orders[[#Headers],[SizeKg]],Products[#Headers],0))</f>
        <v>0.5</v>
      </c>
      <c r="N398" s="1" cm="1">
        <f t="array" ref="N398">INDEX(Products[],MATCH(Orders[[#This Row],[FK_ProductID]:[FK_ProductID]],Products[[ProductID]:[ProductID]],0),MATCH(Orders[[#Headers],[AmtUnitPrice]],Products[#Headers],0))</f>
        <v>7.77</v>
      </c>
      <c r="O398" s="1">
        <f>Orders[[#This Row],[AmtUnitPrice]] *Orders[[#This Row],[Quantity]]</f>
        <v>38.849999999999994</v>
      </c>
    </row>
    <row r="399" spans="1:15" x14ac:dyDescent="0.25">
      <c r="A399" s="3" t="s">
        <v>809</v>
      </c>
      <c r="B399" s="5">
        <v>43720</v>
      </c>
      <c r="C399" s="3" t="s">
        <v>810</v>
      </c>
      <c r="D399" s="3" t="s">
        <v>137</v>
      </c>
      <c r="E399" s="4">
        <v>4</v>
      </c>
      <c r="F399" t="str">
        <f>_xlfn.XLOOKUP(Orders[[#This Row],[FK_CustomerID]],Customers[CustomerID],Customers[CustomerName],,0)</f>
        <v>Fleur Parres</v>
      </c>
      <c r="G399" t="str">
        <f>_xlfn.XLOOKUP(Orders[[#This Row],[FK_CustomerID]],Customers[CustomerID],Customers[Email],,0)</f>
        <v>fparresb1@imageshack.us</v>
      </c>
      <c r="H399" t="str">
        <f>_xlfn.XLOOKUP(Orders[[#This Row],[FK_CustomerID]],Customers[CustomerID],Customers[Country],,0)</f>
        <v>United States</v>
      </c>
      <c r="I399" t="str" cm="1">
        <f t="array" ref="I399">INDEX(Products[],MATCH(Orders[[#This Row],[FK_ProductID]:[FK_ProductID]],Products[[ProductID]:[ProductID]],0),MATCH(Orders[[#Headers],[CoffeeType]],Products[#Headers],0))</f>
        <v>Lib</v>
      </c>
      <c r="J399" t="str" cm="1">
        <f t="array" ref="J399">_xlfn.SWITCH(Orders[[#This Row],[CoffeeType]], "Rob", "Robusta", "Exc", "Excelsa", "Ara", "Arabica", "Lib", "Liberica")</f>
        <v>Liberica</v>
      </c>
      <c r="K399" t="str" cm="1">
        <f t="array" ref="K399">INDEX(Products[],MATCH(Orders[[#This Row],[FK_ProductID]:[FK_ProductID]],Products[[ProductID]:[ProductID]],0),MATCH(Orders[[#Headers],[RoastType]],Products[#Headers],0))</f>
        <v>D</v>
      </c>
      <c r="L399" t="str" cm="1">
        <f t="array" ref="L399">_xlfn.SWITCH(Orders[[#This Row],[RoastType]], "L", "Light", "M", "Medium", "D", "Dark")</f>
        <v>Dark</v>
      </c>
      <c r="M399" s="2" cm="1">
        <f t="array" ref="M399">INDEX(Products[],MATCH(Orders[[#This Row],[FK_ProductID]:[FK_ProductID]],Products[[ProductID]:[ProductID]],0),MATCH(Orders[[#Headers],[SizeKg]],Products[#Headers],0))</f>
        <v>0.5</v>
      </c>
      <c r="N399" s="1" cm="1">
        <f t="array" ref="N399">INDEX(Products[],MATCH(Orders[[#This Row],[FK_ProductID]:[FK_ProductID]],Products[[ProductID]:[ProductID]],0),MATCH(Orders[[#Headers],[AmtUnitPrice]],Products[#Headers],0))</f>
        <v>7.77</v>
      </c>
      <c r="O399" s="1">
        <f>Orders[[#This Row],[AmtUnitPrice]] *Orders[[#This Row],[Quantity]]</f>
        <v>31.08</v>
      </c>
    </row>
    <row r="400" spans="1:15" x14ac:dyDescent="0.25">
      <c r="A400" s="3" t="s">
        <v>811</v>
      </c>
      <c r="B400" s="5">
        <v>43677</v>
      </c>
      <c r="C400" s="3" t="s">
        <v>812</v>
      </c>
      <c r="D400" s="3" t="s">
        <v>68</v>
      </c>
      <c r="E400" s="4">
        <v>6</v>
      </c>
      <c r="F400" t="str">
        <f>_xlfn.XLOOKUP(Orders[[#This Row],[FK_CustomerID]],Customers[CustomerID],Customers[CustomerName],,0)</f>
        <v>Gran Sibray</v>
      </c>
      <c r="G400" t="str">
        <f>_xlfn.XLOOKUP(Orders[[#This Row],[FK_CustomerID]],Customers[CustomerID],Customers[Email],,0)</f>
        <v>gsibrayb2@wsj.com</v>
      </c>
      <c r="H400" t="str">
        <f>_xlfn.XLOOKUP(Orders[[#This Row],[FK_CustomerID]],Customers[CustomerID],Customers[Country],,0)</f>
        <v>United States</v>
      </c>
      <c r="I400" t="str" cm="1">
        <f t="array" ref="I400">INDEX(Products[],MATCH(Orders[[#This Row],[FK_ProductID]:[FK_ProductID]],Products[[ProductID]:[ProductID]],0),MATCH(Orders[[#Headers],[CoffeeType]],Products[#Headers],0))</f>
        <v>Ara</v>
      </c>
      <c r="J400" t="str" cm="1">
        <f t="array" ref="J400">_xlfn.SWITCH(Orders[[#This Row],[CoffeeType]], "Rob", "Robusta", "Exc", "Excelsa", "Ara", "Arabica", "Lib", "Liberica")</f>
        <v>Arabica</v>
      </c>
      <c r="K400" t="str" cm="1">
        <f t="array" ref="K400">INDEX(Products[],MATCH(Orders[[#This Row],[FK_ProductID]:[FK_ProductID]],Products[[ProductID]:[ProductID]],0),MATCH(Orders[[#Headers],[RoastType]],Products[#Headers],0))</f>
        <v>D</v>
      </c>
      <c r="L400" t="str" cm="1">
        <f t="array" ref="L400">_xlfn.SWITCH(Orders[[#This Row],[RoastType]], "L", "Light", "M", "Medium", "D", "Dark")</f>
        <v>Dark</v>
      </c>
      <c r="M400" s="2" cm="1">
        <f t="array" ref="M400">INDEX(Products[],MATCH(Orders[[#This Row],[FK_ProductID]:[FK_ProductID]],Products[[ProductID]:[ProductID]],0),MATCH(Orders[[#Headers],[SizeKg]],Products[#Headers],0))</f>
        <v>0.2</v>
      </c>
      <c r="N400" s="1" cm="1">
        <f t="array" ref="N400">INDEX(Products[],MATCH(Orders[[#This Row],[FK_ProductID]:[FK_ProductID]],Products[[ProductID]:[ProductID]],0),MATCH(Orders[[#Headers],[AmtUnitPrice]],Products[#Headers],0))</f>
        <v>2.9849999999999999</v>
      </c>
      <c r="O400" s="1">
        <f>Orders[[#This Row],[AmtUnitPrice]] *Orders[[#This Row],[Quantity]]</f>
        <v>17.91</v>
      </c>
    </row>
    <row r="401" spans="1:15" x14ac:dyDescent="0.25">
      <c r="A401" s="3" t="s">
        <v>813</v>
      </c>
      <c r="B401" s="5">
        <v>43539</v>
      </c>
      <c r="C401" s="3" t="s">
        <v>814</v>
      </c>
      <c r="D401" s="3" t="s">
        <v>544</v>
      </c>
      <c r="E401" s="4">
        <v>6</v>
      </c>
      <c r="F401" t="str">
        <f>_xlfn.XLOOKUP(Orders[[#This Row],[FK_CustomerID]],Customers[CustomerID],Customers[CustomerName],,0)</f>
        <v>Ingelbert Hotchkin</v>
      </c>
      <c r="G401" t="str">
        <f>_xlfn.XLOOKUP(Orders[[#This Row],[FK_CustomerID]],Customers[CustomerID],Customers[Email],,0)</f>
        <v>ihotchkinb3@mit.edu</v>
      </c>
      <c r="H401" t="str">
        <f>_xlfn.XLOOKUP(Orders[[#This Row],[FK_CustomerID]],Customers[CustomerID],Customers[Country],,0)</f>
        <v>United Kingdom</v>
      </c>
      <c r="I401" t="str" cm="1">
        <f t="array" ref="I401">INDEX(Products[],MATCH(Orders[[#This Row],[FK_ProductID]:[FK_ProductID]],Products[[ProductID]:[ProductID]],0),MATCH(Orders[[#Headers],[CoffeeType]],Products[#Headers],0))</f>
        <v>Exc</v>
      </c>
      <c r="J401" t="str" cm="1">
        <f t="array" ref="J401">_xlfn.SWITCH(Orders[[#This Row],[CoffeeType]], "Rob", "Robusta", "Exc", "Excelsa", "Ara", "Arabica", "Lib", "Liberica")</f>
        <v>Excelsa</v>
      </c>
      <c r="K401" t="str" cm="1">
        <f t="array" ref="K401">INDEX(Products[],MATCH(Orders[[#This Row],[FK_ProductID]:[FK_ProductID]],Products[[ProductID]:[ProductID]],0),MATCH(Orders[[#Headers],[RoastType]],Products[#Headers],0))</f>
        <v>D</v>
      </c>
      <c r="L401" t="str" cm="1">
        <f t="array" ref="L401">_xlfn.SWITCH(Orders[[#This Row],[RoastType]], "L", "Light", "M", "Medium", "D", "Dark")</f>
        <v>Dark</v>
      </c>
      <c r="M401" s="2" cm="1">
        <f t="array" ref="M401">INDEX(Products[],MATCH(Orders[[#This Row],[FK_ProductID]:[FK_ProductID]],Products[[ProductID]:[ProductID]],0),MATCH(Orders[[#Headers],[SizeKg]],Products[#Headers],0))</f>
        <v>2.5</v>
      </c>
      <c r="N401" s="1" cm="1">
        <f t="array" ref="N401">INDEX(Products[],MATCH(Orders[[#This Row],[FK_ProductID]:[FK_ProductID]],Products[[ProductID]:[ProductID]],0),MATCH(Orders[[#Headers],[AmtUnitPrice]],Products[#Headers],0))</f>
        <v>27.945</v>
      </c>
      <c r="O401" s="1">
        <f>Orders[[#This Row],[AmtUnitPrice]] *Orders[[#This Row],[Quantity]]</f>
        <v>167.67000000000002</v>
      </c>
    </row>
    <row r="402" spans="1:15" x14ac:dyDescent="0.25">
      <c r="A402" s="3" t="s">
        <v>815</v>
      </c>
      <c r="B402" s="5">
        <v>44332</v>
      </c>
      <c r="C402" s="3" t="s">
        <v>816</v>
      </c>
      <c r="D402" s="3" t="s">
        <v>146</v>
      </c>
      <c r="E402" s="4">
        <v>4</v>
      </c>
      <c r="F402" t="str">
        <f>_xlfn.XLOOKUP(Orders[[#This Row],[FK_CustomerID]],Customers[CustomerID],Customers[CustomerName],,0)</f>
        <v>Neely Broadberrie</v>
      </c>
      <c r="G402" t="str">
        <f>_xlfn.XLOOKUP(Orders[[#This Row],[FK_CustomerID]],Customers[CustomerID],Customers[Email],,0)</f>
        <v>nbroadberrieb4@gnu.org</v>
      </c>
      <c r="H402" t="str">
        <f>_xlfn.XLOOKUP(Orders[[#This Row],[FK_CustomerID]],Customers[CustomerID],Customers[Country],,0)</f>
        <v>United States</v>
      </c>
      <c r="I402" t="str" cm="1">
        <f t="array" ref="I402">INDEX(Products[],MATCH(Orders[[#This Row],[FK_ProductID]:[FK_ProductID]],Products[[ProductID]:[ProductID]],0),MATCH(Orders[[#Headers],[CoffeeType]],Products[#Headers],0))</f>
        <v>Lib</v>
      </c>
      <c r="J402" t="str" cm="1">
        <f t="array" ref="J402">_xlfn.SWITCH(Orders[[#This Row],[CoffeeType]], "Rob", "Robusta", "Exc", "Excelsa", "Ara", "Arabica", "Lib", "Liberica")</f>
        <v>Liberica</v>
      </c>
      <c r="K402" t="str" cm="1">
        <f t="array" ref="K402">INDEX(Products[],MATCH(Orders[[#This Row],[FK_ProductID]:[FK_ProductID]],Products[[ProductID]:[ProductID]],0),MATCH(Orders[[#Headers],[RoastType]],Products[#Headers],0))</f>
        <v>L</v>
      </c>
      <c r="L402" t="str" cm="1">
        <f t="array" ref="L402">_xlfn.SWITCH(Orders[[#This Row],[RoastType]], "L", "Light", "M", "Medium", "D", "Dark")</f>
        <v>Light</v>
      </c>
      <c r="M402" s="2" cm="1">
        <f t="array" ref="M402">INDEX(Products[],MATCH(Orders[[#This Row],[FK_ProductID]:[FK_ProductID]],Products[[ProductID]:[ProductID]],0),MATCH(Orders[[#Headers],[SizeKg]],Products[#Headers],0))</f>
        <v>1</v>
      </c>
      <c r="N402" s="1" cm="1">
        <f t="array" ref="N402">INDEX(Products[],MATCH(Orders[[#This Row],[FK_ProductID]:[FK_ProductID]],Products[[ProductID]:[ProductID]],0),MATCH(Orders[[#Headers],[AmtUnitPrice]],Products[#Headers],0))</f>
        <v>15.85</v>
      </c>
      <c r="O402" s="1">
        <f>Orders[[#This Row],[AmtUnitPrice]] *Orders[[#This Row],[Quantity]]</f>
        <v>63.4</v>
      </c>
    </row>
    <row r="403" spans="1:15" x14ac:dyDescent="0.25">
      <c r="A403" s="3" t="s">
        <v>817</v>
      </c>
      <c r="B403" s="5">
        <v>43591</v>
      </c>
      <c r="C403" s="3" t="s">
        <v>818</v>
      </c>
      <c r="D403" s="3" t="s">
        <v>91</v>
      </c>
      <c r="E403" s="4">
        <v>2</v>
      </c>
      <c r="F403" t="str">
        <f>_xlfn.XLOOKUP(Orders[[#This Row],[FK_CustomerID]],Customers[CustomerID],Customers[CustomerName],,0)</f>
        <v>Rutger Pithcock</v>
      </c>
      <c r="G403" t="str">
        <f>_xlfn.XLOOKUP(Orders[[#This Row],[FK_CustomerID]],Customers[CustomerID],Customers[Email],,0)</f>
        <v>rpithcockb5@yellowbook.com</v>
      </c>
      <c r="H403" t="str">
        <f>_xlfn.XLOOKUP(Orders[[#This Row],[FK_CustomerID]],Customers[CustomerID],Customers[Country],,0)</f>
        <v>United States</v>
      </c>
      <c r="I403" t="str" cm="1">
        <f t="array" ref="I403">INDEX(Products[],MATCH(Orders[[#This Row],[FK_ProductID]:[FK_ProductID]],Products[[ProductID]:[ProductID]],0),MATCH(Orders[[#Headers],[CoffeeType]],Products[#Headers],0))</f>
        <v>Lib</v>
      </c>
      <c r="J403" t="str" cm="1">
        <f t="array" ref="J403">_xlfn.SWITCH(Orders[[#This Row],[CoffeeType]], "Rob", "Robusta", "Exc", "Excelsa", "Ara", "Arabica", "Lib", "Liberica")</f>
        <v>Liberica</v>
      </c>
      <c r="K403" t="str" cm="1">
        <f t="array" ref="K403">INDEX(Products[],MATCH(Orders[[#This Row],[FK_ProductID]:[FK_ProductID]],Products[[ProductID]:[ProductID]],0),MATCH(Orders[[#Headers],[RoastType]],Products[#Headers],0))</f>
        <v>M</v>
      </c>
      <c r="L403" t="str" cm="1">
        <f t="array" ref="L403">_xlfn.SWITCH(Orders[[#This Row],[RoastType]], "L", "Light", "M", "Medium", "D", "Dark")</f>
        <v>Medium</v>
      </c>
      <c r="M403" s="2" cm="1">
        <f t="array" ref="M403">INDEX(Products[],MATCH(Orders[[#This Row],[FK_ProductID]:[FK_ProductID]],Products[[ProductID]:[ProductID]],0),MATCH(Orders[[#Headers],[SizeKg]],Products[#Headers],0))</f>
        <v>0.2</v>
      </c>
      <c r="N403" s="1" cm="1">
        <f t="array" ref="N403">INDEX(Products[],MATCH(Orders[[#This Row],[FK_ProductID]:[FK_ProductID]],Products[[ProductID]:[ProductID]],0),MATCH(Orders[[#Headers],[AmtUnitPrice]],Products[#Headers],0))</f>
        <v>4.3650000000000002</v>
      </c>
      <c r="O403" s="1">
        <f>Orders[[#This Row],[AmtUnitPrice]] *Orders[[#This Row],[Quantity]]</f>
        <v>8.73</v>
      </c>
    </row>
    <row r="404" spans="1:15" x14ac:dyDescent="0.25">
      <c r="A404" s="3" t="s">
        <v>819</v>
      </c>
      <c r="B404" s="5">
        <v>43502</v>
      </c>
      <c r="C404" s="3" t="s">
        <v>820</v>
      </c>
      <c r="D404" s="3" t="s">
        <v>193</v>
      </c>
      <c r="E404" s="4">
        <v>3</v>
      </c>
      <c r="F404" t="str">
        <f>_xlfn.XLOOKUP(Orders[[#This Row],[FK_CustomerID]],Customers[CustomerID],Customers[CustomerName],,0)</f>
        <v>Gale Croysdale</v>
      </c>
      <c r="G404" t="str">
        <f>_xlfn.XLOOKUP(Orders[[#This Row],[FK_CustomerID]],Customers[CustomerID],Customers[Email],,0)</f>
        <v>gcroysdaleb6@nih.gov</v>
      </c>
      <c r="H404" t="str">
        <f>_xlfn.XLOOKUP(Orders[[#This Row],[FK_CustomerID]],Customers[CustomerID],Customers[Country],,0)</f>
        <v>United States</v>
      </c>
      <c r="I404" t="str" cm="1">
        <f t="array" ref="I404">INDEX(Products[],MATCH(Orders[[#This Row],[FK_ProductID]:[FK_ProductID]],Products[[ProductID]:[ProductID]],0),MATCH(Orders[[#Headers],[CoffeeType]],Products[#Headers],0))</f>
        <v>Rob</v>
      </c>
      <c r="J404" t="str" cm="1">
        <f t="array" ref="J404">_xlfn.SWITCH(Orders[[#This Row],[CoffeeType]], "Rob", "Robusta", "Exc", "Excelsa", "Ara", "Arabica", "Lib", "Liberica")</f>
        <v>Robusta</v>
      </c>
      <c r="K404" t="str" cm="1">
        <f t="array" ref="K404">INDEX(Products[],MATCH(Orders[[#This Row],[FK_ProductID]:[FK_ProductID]],Products[[ProductID]:[ProductID]],0),MATCH(Orders[[#Headers],[RoastType]],Products[#Headers],0))</f>
        <v>D</v>
      </c>
      <c r="L404" t="str" cm="1">
        <f t="array" ref="L404">_xlfn.SWITCH(Orders[[#This Row],[RoastType]], "L", "Light", "M", "Medium", "D", "Dark")</f>
        <v>Dark</v>
      </c>
      <c r="M404" s="2" cm="1">
        <f t="array" ref="M404">INDEX(Products[],MATCH(Orders[[#This Row],[FK_ProductID]:[FK_ProductID]],Products[[ProductID]:[ProductID]],0),MATCH(Orders[[#Headers],[SizeKg]],Products[#Headers],0))</f>
        <v>1</v>
      </c>
      <c r="N404" s="1" cm="1">
        <f t="array" ref="N404">INDEX(Products[],MATCH(Orders[[#This Row],[FK_ProductID]:[FK_ProductID]],Products[[ProductID]:[ProductID]],0),MATCH(Orders[[#Headers],[AmtUnitPrice]],Products[#Headers],0))</f>
        <v>8.9499999999999993</v>
      </c>
      <c r="O404" s="1">
        <f>Orders[[#This Row],[AmtUnitPrice]] *Orders[[#This Row],[Quantity]]</f>
        <v>26.849999999999998</v>
      </c>
    </row>
    <row r="405" spans="1:15" x14ac:dyDescent="0.25">
      <c r="A405" s="3" t="s">
        <v>821</v>
      </c>
      <c r="B405" s="5">
        <v>44295</v>
      </c>
      <c r="C405" s="3" t="s">
        <v>822</v>
      </c>
      <c r="D405" s="3" t="s">
        <v>33</v>
      </c>
      <c r="E405" s="4">
        <v>2</v>
      </c>
      <c r="F405" t="str">
        <f>_xlfn.XLOOKUP(Orders[[#This Row],[FK_CustomerID]],Customers[CustomerID],Customers[CustomerName],,0)</f>
        <v>Benedetto Gozzett</v>
      </c>
      <c r="G405" t="str">
        <f>_xlfn.XLOOKUP(Orders[[#This Row],[FK_CustomerID]],Customers[CustomerID],Customers[Email],,0)</f>
        <v>bgozzettb7@github.com</v>
      </c>
      <c r="H405" t="str">
        <f>_xlfn.XLOOKUP(Orders[[#This Row],[FK_CustomerID]],Customers[CustomerID],Customers[Country],,0)</f>
        <v>United States</v>
      </c>
      <c r="I405" t="str" cm="1">
        <f t="array" ref="I405">INDEX(Products[],MATCH(Orders[[#This Row],[FK_ProductID]:[FK_ProductID]],Products[[ProductID]:[ProductID]],0),MATCH(Orders[[#Headers],[CoffeeType]],Products[#Headers],0))</f>
        <v>Lib</v>
      </c>
      <c r="J405" t="str" cm="1">
        <f t="array" ref="J405">_xlfn.SWITCH(Orders[[#This Row],[CoffeeType]], "Rob", "Robusta", "Exc", "Excelsa", "Ara", "Arabica", "Lib", "Liberica")</f>
        <v>Liberica</v>
      </c>
      <c r="K405" t="str" cm="1">
        <f t="array" ref="K405">INDEX(Products[],MATCH(Orders[[#This Row],[FK_ProductID]:[FK_ProductID]],Products[[ProductID]:[ProductID]],0),MATCH(Orders[[#Headers],[RoastType]],Products[#Headers],0))</f>
        <v>L</v>
      </c>
      <c r="L405" t="str" cm="1">
        <f t="array" ref="L405">_xlfn.SWITCH(Orders[[#This Row],[RoastType]], "L", "Light", "M", "Medium", "D", "Dark")</f>
        <v>Light</v>
      </c>
      <c r="M405" s="2" cm="1">
        <f t="array" ref="M405">INDEX(Products[],MATCH(Orders[[#This Row],[FK_ProductID]:[FK_ProductID]],Products[[ProductID]:[ProductID]],0),MATCH(Orders[[#Headers],[SizeKg]],Products[#Headers],0))</f>
        <v>0.2</v>
      </c>
      <c r="N405" s="1" cm="1">
        <f t="array" ref="N405">INDEX(Products[],MATCH(Orders[[#This Row],[FK_ProductID]:[FK_ProductID]],Products[[ProductID]:[ProductID]],0),MATCH(Orders[[#Headers],[AmtUnitPrice]],Products[#Headers],0))</f>
        <v>4.7549999999999999</v>
      </c>
      <c r="O405" s="1">
        <f>Orders[[#This Row],[AmtUnitPrice]] *Orders[[#This Row],[Quantity]]</f>
        <v>9.51</v>
      </c>
    </row>
    <row r="406" spans="1:15" x14ac:dyDescent="0.25">
      <c r="A406" s="3" t="s">
        <v>823</v>
      </c>
      <c r="B406" s="5">
        <v>43971</v>
      </c>
      <c r="C406" s="3" t="s">
        <v>824</v>
      </c>
      <c r="D406" s="3" t="s">
        <v>41</v>
      </c>
      <c r="E406" s="4">
        <v>4</v>
      </c>
      <c r="F406" t="str">
        <f>_xlfn.XLOOKUP(Orders[[#This Row],[FK_CustomerID]],Customers[CustomerID],Customers[CustomerName],,0)</f>
        <v>Tania Craggs</v>
      </c>
      <c r="G406" t="str">
        <f>_xlfn.XLOOKUP(Orders[[#This Row],[FK_CustomerID]],Customers[CustomerID],Customers[Email],,0)</f>
        <v>tcraggsb8@house.gov</v>
      </c>
      <c r="H406" t="str">
        <f>_xlfn.XLOOKUP(Orders[[#This Row],[FK_CustomerID]],Customers[CustomerID],Customers[Country],,0)</f>
        <v>Ireland</v>
      </c>
      <c r="I406" t="str" cm="1">
        <f t="array" ref="I406">INDEX(Products[],MATCH(Orders[[#This Row],[FK_ProductID]:[FK_ProductID]],Products[[ProductID]:[ProductID]],0),MATCH(Orders[[#Headers],[CoffeeType]],Products[#Headers],0))</f>
        <v>Ara</v>
      </c>
      <c r="J406" t="str" cm="1">
        <f t="array" ref="J406">_xlfn.SWITCH(Orders[[#This Row],[CoffeeType]], "Rob", "Robusta", "Exc", "Excelsa", "Ara", "Arabica", "Lib", "Liberica")</f>
        <v>Arabica</v>
      </c>
      <c r="K406" t="str" cm="1">
        <f t="array" ref="K406">INDEX(Products[],MATCH(Orders[[#This Row],[FK_ProductID]:[FK_ProductID]],Products[[ProductID]:[ProductID]],0),MATCH(Orders[[#Headers],[RoastType]],Products[#Headers],0))</f>
        <v>D</v>
      </c>
      <c r="L406" t="str" cm="1">
        <f t="array" ref="L406">_xlfn.SWITCH(Orders[[#This Row],[RoastType]], "L", "Light", "M", "Medium", "D", "Dark")</f>
        <v>Dark</v>
      </c>
      <c r="M406" s="2" cm="1">
        <f t="array" ref="M406">INDEX(Products[],MATCH(Orders[[#This Row],[FK_ProductID]:[FK_ProductID]],Products[[ProductID]:[ProductID]],0),MATCH(Orders[[#Headers],[SizeKg]],Products[#Headers],0))</f>
        <v>1</v>
      </c>
      <c r="N406" s="1" cm="1">
        <f t="array" ref="N406">INDEX(Products[],MATCH(Orders[[#This Row],[FK_ProductID]:[FK_ProductID]],Products[[ProductID]:[ProductID]],0),MATCH(Orders[[#Headers],[AmtUnitPrice]],Products[#Headers],0))</f>
        <v>9.9499999999999993</v>
      </c>
      <c r="O406" s="1">
        <f>Orders[[#This Row],[AmtUnitPrice]] *Orders[[#This Row],[Quantity]]</f>
        <v>39.799999999999997</v>
      </c>
    </row>
    <row r="407" spans="1:15" x14ac:dyDescent="0.25">
      <c r="A407" s="3" t="s">
        <v>825</v>
      </c>
      <c r="B407" s="5">
        <v>44167</v>
      </c>
      <c r="C407" s="3" t="s">
        <v>826</v>
      </c>
      <c r="D407" s="3" t="s">
        <v>17</v>
      </c>
      <c r="E407" s="4">
        <v>3</v>
      </c>
      <c r="F407" t="str">
        <f>_xlfn.XLOOKUP(Orders[[#This Row],[FK_CustomerID]],Customers[CustomerID],Customers[CustomerName],,0)</f>
        <v>Leonie Cullrford</v>
      </c>
      <c r="G407" t="str">
        <f>_xlfn.XLOOKUP(Orders[[#This Row],[FK_CustomerID]],Customers[CustomerID],Customers[Email],,0)</f>
        <v>lcullrfordb9@xing.com</v>
      </c>
      <c r="H407" t="str">
        <f>_xlfn.XLOOKUP(Orders[[#This Row],[FK_CustomerID]],Customers[CustomerID],Customers[Country],,0)</f>
        <v>United States</v>
      </c>
      <c r="I407" t="str" cm="1">
        <f t="array" ref="I407">INDEX(Products[],MATCH(Orders[[#This Row],[FK_ProductID]:[FK_ProductID]],Products[[ProductID]:[ProductID]],0),MATCH(Orders[[#Headers],[CoffeeType]],Products[#Headers],0))</f>
        <v>Exc</v>
      </c>
      <c r="J407" t="str" cm="1">
        <f t="array" ref="J407">_xlfn.SWITCH(Orders[[#This Row],[CoffeeType]], "Rob", "Robusta", "Exc", "Excelsa", "Ara", "Arabica", "Lib", "Liberica")</f>
        <v>Excelsa</v>
      </c>
      <c r="K407" t="str" cm="1">
        <f t="array" ref="K407">INDEX(Products[],MATCH(Orders[[#This Row],[FK_ProductID]:[FK_ProductID]],Products[[ProductID]:[ProductID]],0),MATCH(Orders[[#Headers],[RoastType]],Products[#Headers],0))</f>
        <v>M</v>
      </c>
      <c r="L407" t="str" cm="1">
        <f t="array" ref="L407">_xlfn.SWITCH(Orders[[#This Row],[RoastType]], "L", "Light", "M", "Medium", "D", "Dark")</f>
        <v>Medium</v>
      </c>
      <c r="M407" s="2" cm="1">
        <f t="array" ref="M407">INDEX(Products[],MATCH(Orders[[#This Row],[FK_ProductID]:[FK_ProductID]],Products[[ProductID]:[ProductID]],0),MATCH(Orders[[#Headers],[SizeKg]],Products[#Headers],0))</f>
        <v>0.5</v>
      </c>
      <c r="N407" s="1" cm="1">
        <f t="array" ref="N407">INDEX(Products[],MATCH(Orders[[#This Row],[FK_ProductID]:[FK_ProductID]],Products[[ProductID]:[ProductID]],0),MATCH(Orders[[#Headers],[AmtUnitPrice]],Products[#Headers],0))</f>
        <v>8.25</v>
      </c>
      <c r="O407" s="1">
        <f>Orders[[#This Row],[AmtUnitPrice]] *Orders[[#This Row],[Quantity]]</f>
        <v>24.75</v>
      </c>
    </row>
    <row r="408" spans="1:15" x14ac:dyDescent="0.25">
      <c r="A408" s="3" t="s">
        <v>827</v>
      </c>
      <c r="B408" s="5">
        <v>44416</v>
      </c>
      <c r="C408" s="3" t="s">
        <v>828</v>
      </c>
      <c r="D408" s="3" t="s">
        <v>23</v>
      </c>
      <c r="E408" s="4">
        <v>5</v>
      </c>
      <c r="F408" t="str">
        <f>_xlfn.XLOOKUP(Orders[[#This Row],[FK_CustomerID]],Customers[CustomerID],Customers[CustomerName],,0)</f>
        <v>Auguste Rizon</v>
      </c>
      <c r="G408" t="str">
        <f>_xlfn.XLOOKUP(Orders[[#This Row],[FK_CustomerID]],Customers[CustomerID],Customers[Email],,0)</f>
        <v>arizonba@xing.com</v>
      </c>
      <c r="H408" t="str">
        <f>_xlfn.XLOOKUP(Orders[[#This Row],[FK_CustomerID]],Customers[CustomerID],Customers[Country],,0)</f>
        <v>United States</v>
      </c>
      <c r="I408" t="str" cm="1">
        <f t="array" ref="I408">INDEX(Products[],MATCH(Orders[[#This Row],[FK_ProductID]:[FK_ProductID]],Products[[ProductID]:[ProductID]],0),MATCH(Orders[[#Headers],[CoffeeType]],Products[#Headers],0))</f>
        <v>Exc</v>
      </c>
      <c r="J408" t="str" cm="1">
        <f t="array" ref="J408">_xlfn.SWITCH(Orders[[#This Row],[CoffeeType]], "Rob", "Robusta", "Exc", "Excelsa", "Ara", "Arabica", "Lib", "Liberica")</f>
        <v>Excelsa</v>
      </c>
      <c r="K408" t="str" cm="1">
        <f t="array" ref="K408">INDEX(Products[],MATCH(Orders[[#This Row],[FK_ProductID]:[FK_ProductID]],Products[[ProductID]:[ProductID]],0),MATCH(Orders[[#Headers],[RoastType]],Products[#Headers],0))</f>
        <v>M</v>
      </c>
      <c r="L408" t="str" cm="1">
        <f t="array" ref="L408">_xlfn.SWITCH(Orders[[#This Row],[RoastType]], "L", "Light", "M", "Medium", "D", "Dark")</f>
        <v>Medium</v>
      </c>
      <c r="M408" s="2" cm="1">
        <f t="array" ref="M408">INDEX(Products[],MATCH(Orders[[#This Row],[FK_ProductID]:[FK_ProductID]],Products[[ProductID]:[ProductID]],0),MATCH(Orders[[#Headers],[SizeKg]],Products[#Headers],0))</f>
        <v>1</v>
      </c>
      <c r="N408" s="1" cm="1">
        <f t="array" ref="N408">INDEX(Products[],MATCH(Orders[[#This Row],[FK_ProductID]:[FK_ProductID]],Products[[ProductID]:[ProductID]],0),MATCH(Orders[[#Headers],[AmtUnitPrice]],Products[#Headers],0))</f>
        <v>13.75</v>
      </c>
      <c r="O408" s="1">
        <f>Orders[[#This Row],[AmtUnitPrice]] *Orders[[#This Row],[Quantity]]</f>
        <v>68.75</v>
      </c>
    </row>
    <row r="409" spans="1:15" x14ac:dyDescent="0.25">
      <c r="A409" s="3" t="s">
        <v>829</v>
      </c>
      <c r="B409" s="5">
        <v>44595</v>
      </c>
      <c r="C409" s="3" t="s">
        <v>830</v>
      </c>
      <c r="D409" s="3" t="s">
        <v>17</v>
      </c>
      <c r="E409" s="4">
        <v>6</v>
      </c>
      <c r="F409" t="str">
        <f>_xlfn.XLOOKUP(Orders[[#This Row],[FK_CustomerID]],Customers[CustomerID],Customers[CustomerName],,0)</f>
        <v>Lorin Guerrazzi</v>
      </c>
      <c r="G409" t="str">
        <f>_xlfn.XLOOKUP(Orders[[#This Row],[FK_CustomerID]],Customers[CustomerID],Customers[Email],,0)</f>
        <v/>
      </c>
      <c r="H409" t="str">
        <f>_xlfn.XLOOKUP(Orders[[#This Row],[FK_CustomerID]],Customers[CustomerID],Customers[Country],,0)</f>
        <v>Ireland</v>
      </c>
      <c r="I409" t="str" cm="1">
        <f t="array" ref="I409">INDEX(Products[],MATCH(Orders[[#This Row],[FK_ProductID]:[FK_ProductID]],Products[[ProductID]:[ProductID]],0),MATCH(Orders[[#Headers],[CoffeeType]],Products[#Headers],0))</f>
        <v>Exc</v>
      </c>
      <c r="J409" t="str" cm="1">
        <f t="array" ref="J409">_xlfn.SWITCH(Orders[[#This Row],[CoffeeType]], "Rob", "Robusta", "Exc", "Excelsa", "Ara", "Arabica", "Lib", "Liberica")</f>
        <v>Excelsa</v>
      </c>
      <c r="K409" t="str" cm="1">
        <f t="array" ref="K409">INDEX(Products[],MATCH(Orders[[#This Row],[FK_ProductID]:[FK_ProductID]],Products[[ProductID]:[ProductID]],0),MATCH(Orders[[#Headers],[RoastType]],Products[#Headers],0))</f>
        <v>M</v>
      </c>
      <c r="L409" t="str" cm="1">
        <f t="array" ref="L409">_xlfn.SWITCH(Orders[[#This Row],[RoastType]], "L", "Light", "M", "Medium", "D", "Dark")</f>
        <v>Medium</v>
      </c>
      <c r="M409" s="2" cm="1">
        <f t="array" ref="M409">INDEX(Products[],MATCH(Orders[[#This Row],[FK_ProductID]:[FK_ProductID]],Products[[ProductID]:[ProductID]],0),MATCH(Orders[[#Headers],[SizeKg]],Products[#Headers],0))</f>
        <v>0.5</v>
      </c>
      <c r="N409" s="1" cm="1">
        <f t="array" ref="N409">INDEX(Products[],MATCH(Orders[[#This Row],[FK_ProductID]:[FK_ProductID]],Products[[ProductID]:[ProductID]],0),MATCH(Orders[[#Headers],[AmtUnitPrice]],Products[#Headers],0))</f>
        <v>8.25</v>
      </c>
      <c r="O409" s="1">
        <f>Orders[[#This Row],[AmtUnitPrice]] *Orders[[#This Row],[Quantity]]</f>
        <v>49.5</v>
      </c>
    </row>
    <row r="410" spans="1:15" x14ac:dyDescent="0.25">
      <c r="A410" s="3" t="s">
        <v>831</v>
      </c>
      <c r="B410" s="5">
        <v>44659</v>
      </c>
      <c r="C410" s="3" t="s">
        <v>832</v>
      </c>
      <c r="D410" s="3" t="s">
        <v>185</v>
      </c>
      <c r="E410" s="4">
        <v>2</v>
      </c>
      <c r="F410" t="str">
        <f>_xlfn.XLOOKUP(Orders[[#This Row],[FK_CustomerID]],Customers[CustomerID],Customers[CustomerName],,0)</f>
        <v>Felice Miell</v>
      </c>
      <c r="G410" t="str">
        <f>_xlfn.XLOOKUP(Orders[[#This Row],[FK_CustomerID]],Customers[CustomerID],Customers[Email],,0)</f>
        <v>fmiellbc@spiegel.de</v>
      </c>
      <c r="H410" t="str">
        <f>_xlfn.XLOOKUP(Orders[[#This Row],[FK_CustomerID]],Customers[CustomerID],Customers[Country],,0)</f>
        <v>United States</v>
      </c>
      <c r="I410" t="str" cm="1">
        <f t="array" ref="I410">INDEX(Products[],MATCH(Orders[[#This Row],[FK_ProductID]:[FK_ProductID]],Products[[ProductID]:[ProductID]],0),MATCH(Orders[[#Headers],[CoffeeType]],Products[#Headers],0))</f>
        <v>Ara</v>
      </c>
      <c r="J410" t="str" cm="1">
        <f t="array" ref="J410">_xlfn.SWITCH(Orders[[#This Row],[CoffeeType]], "Rob", "Robusta", "Exc", "Excelsa", "Ara", "Arabica", "Lib", "Liberica")</f>
        <v>Arabica</v>
      </c>
      <c r="K410" t="str" cm="1">
        <f t="array" ref="K410">INDEX(Products[],MATCH(Orders[[#This Row],[FK_ProductID]:[FK_ProductID]],Products[[ProductID]:[ProductID]],0),MATCH(Orders[[#Headers],[RoastType]],Products[#Headers],0))</f>
        <v>M</v>
      </c>
      <c r="L410" t="str" cm="1">
        <f t="array" ref="L410">_xlfn.SWITCH(Orders[[#This Row],[RoastType]], "L", "Light", "M", "Medium", "D", "Dark")</f>
        <v>Medium</v>
      </c>
      <c r="M410" s="2" cm="1">
        <f t="array" ref="M410">INDEX(Products[],MATCH(Orders[[#This Row],[FK_ProductID]:[FK_ProductID]],Products[[ProductID]:[ProductID]],0),MATCH(Orders[[#Headers],[SizeKg]],Products[#Headers],0))</f>
        <v>2.5</v>
      </c>
      <c r="N410" s="1" cm="1">
        <f t="array" ref="N410">INDEX(Products[],MATCH(Orders[[#This Row],[FK_ProductID]:[FK_ProductID]],Products[[ProductID]:[ProductID]],0),MATCH(Orders[[#Headers],[AmtUnitPrice]],Products[#Headers],0))</f>
        <v>25.875</v>
      </c>
      <c r="O410" s="1">
        <f>Orders[[#This Row],[AmtUnitPrice]] *Orders[[#This Row],[Quantity]]</f>
        <v>51.75</v>
      </c>
    </row>
    <row r="411" spans="1:15" x14ac:dyDescent="0.25">
      <c r="A411" s="3" t="s">
        <v>833</v>
      </c>
      <c r="B411" s="5">
        <v>44203</v>
      </c>
      <c r="C411" s="3" t="s">
        <v>834</v>
      </c>
      <c r="D411" s="3" t="s">
        <v>146</v>
      </c>
      <c r="E411" s="4">
        <v>3</v>
      </c>
      <c r="F411" t="str">
        <f>_xlfn.XLOOKUP(Orders[[#This Row],[FK_CustomerID]],Customers[CustomerID],Customers[CustomerName],,0)</f>
        <v>Hamish Skeech</v>
      </c>
      <c r="G411" t="str">
        <f>_xlfn.XLOOKUP(Orders[[#This Row],[FK_CustomerID]],Customers[CustomerID],Customers[Email],,0)</f>
        <v/>
      </c>
      <c r="H411" t="str">
        <f>_xlfn.XLOOKUP(Orders[[#This Row],[FK_CustomerID]],Customers[CustomerID],Customers[Country],,0)</f>
        <v>Ireland</v>
      </c>
      <c r="I411" t="str" cm="1">
        <f t="array" ref="I411">INDEX(Products[],MATCH(Orders[[#This Row],[FK_ProductID]:[FK_ProductID]],Products[[ProductID]:[ProductID]],0),MATCH(Orders[[#Headers],[CoffeeType]],Products[#Headers],0))</f>
        <v>Lib</v>
      </c>
      <c r="J411" t="str" cm="1">
        <f t="array" ref="J411">_xlfn.SWITCH(Orders[[#This Row],[CoffeeType]], "Rob", "Robusta", "Exc", "Excelsa", "Ara", "Arabica", "Lib", "Liberica")</f>
        <v>Liberica</v>
      </c>
      <c r="K411" t="str" cm="1">
        <f t="array" ref="K411">INDEX(Products[],MATCH(Orders[[#This Row],[FK_ProductID]:[FK_ProductID]],Products[[ProductID]:[ProductID]],0),MATCH(Orders[[#Headers],[RoastType]],Products[#Headers],0))</f>
        <v>L</v>
      </c>
      <c r="L411" t="str" cm="1">
        <f t="array" ref="L411">_xlfn.SWITCH(Orders[[#This Row],[RoastType]], "L", "Light", "M", "Medium", "D", "Dark")</f>
        <v>Light</v>
      </c>
      <c r="M411" s="2" cm="1">
        <f t="array" ref="M411">INDEX(Products[],MATCH(Orders[[#This Row],[FK_ProductID]:[FK_ProductID]],Products[[ProductID]:[ProductID]],0),MATCH(Orders[[#Headers],[SizeKg]],Products[#Headers],0))</f>
        <v>1</v>
      </c>
      <c r="N411" s="1" cm="1">
        <f t="array" ref="N411">INDEX(Products[],MATCH(Orders[[#This Row],[FK_ProductID]:[FK_ProductID]],Products[[ProductID]:[ProductID]],0),MATCH(Orders[[#Headers],[AmtUnitPrice]],Products[#Headers],0))</f>
        <v>15.85</v>
      </c>
      <c r="O411" s="1">
        <f>Orders[[#This Row],[AmtUnitPrice]] *Orders[[#This Row],[Quantity]]</f>
        <v>47.55</v>
      </c>
    </row>
    <row r="412" spans="1:15" x14ac:dyDescent="0.25">
      <c r="A412" s="3" t="s">
        <v>835</v>
      </c>
      <c r="B412" s="5">
        <v>44441</v>
      </c>
      <c r="C412" s="3" t="s">
        <v>836</v>
      </c>
      <c r="D412" s="3" t="s">
        <v>129</v>
      </c>
      <c r="E412" s="4">
        <v>4</v>
      </c>
      <c r="F412" t="str">
        <f>_xlfn.XLOOKUP(Orders[[#This Row],[FK_CustomerID]],Customers[CustomerID],Customers[CustomerName],,0)</f>
        <v>Giordano Lorenzin</v>
      </c>
      <c r="G412" t="str">
        <f>_xlfn.XLOOKUP(Orders[[#This Row],[FK_CustomerID]],Customers[CustomerID],Customers[Email],,0)</f>
        <v/>
      </c>
      <c r="H412" t="str">
        <f>_xlfn.XLOOKUP(Orders[[#This Row],[FK_CustomerID]],Customers[CustomerID],Customers[Country],,0)</f>
        <v>United States</v>
      </c>
      <c r="I412" t="str" cm="1">
        <f t="array" ref="I412">INDEX(Products[],MATCH(Orders[[#This Row],[FK_ProductID]:[FK_ProductID]],Products[[ProductID]:[ProductID]],0),MATCH(Orders[[#Headers],[CoffeeType]],Products[#Headers],0))</f>
        <v>Ara</v>
      </c>
      <c r="J412" t="str" cm="1">
        <f t="array" ref="J412">_xlfn.SWITCH(Orders[[#This Row],[CoffeeType]], "Rob", "Robusta", "Exc", "Excelsa", "Ara", "Arabica", "Lib", "Liberica")</f>
        <v>Arabica</v>
      </c>
      <c r="K412" t="str" cm="1">
        <f t="array" ref="K412">INDEX(Products[],MATCH(Orders[[#This Row],[FK_ProductID]:[FK_ProductID]],Products[[ProductID]:[ProductID]],0),MATCH(Orders[[#Headers],[RoastType]],Products[#Headers],0))</f>
        <v>L</v>
      </c>
      <c r="L412" t="str" cm="1">
        <f t="array" ref="L412">_xlfn.SWITCH(Orders[[#This Row],[RoastType]], "L", "Light", "M", "Medium", "D", "Dark")</f>
        <v>Light</v>
      </c>
      <c r="M412" s="2" cm="1">
        <f t="array" ref="M412">INDEX(Products[],MATCH(Orders[[#This Row],[FK_ProductID]:[FK_ProductID]],Products[[ProductID]:[ProductID]],0),MATCH(Orders[[#Headers],[SizeKg]],Products[#Headers],0))</f>
        <v>0.2</v>
      </c>
      <c r="N412" s="1" cm="1">
        <f t="array" ref="N412">INDEX(Products[],MATCH(Orders[[#This Row],[FK_ProductID]:[FK_ProductID]],Products[[ProductID]:[ProductID]],0),MATCH(Orders[[#Headers],[AmtUnitPrice]],Products[#Headers],0))</f>
        <v>3.8849999999999998</v>
      </c>
      <c r="O412" s="1">
        <f>Orders[[#This Row],[AmtUnitPrice]] *Orders[[#This Row],[Quantity]]</f>
        <v>15.54</v>
      </c>
    </row>
    <row r="413" spans="1:15" x14ac:dyDescent="0.25">
      <c r="A413" s="3" t="s">
        <v>837</v>
      </c>
      <c r="B413" s="5">
        <v>44504</v>
      </c>
      <c r="C413" s="3" t="s">
        <v>838</v>
      </c>
      <c r="D413" s="3" t="s">
        <v>110</v>
      </c>
      <c r="E413" s="4">
        <v>6</v>
      </c>
      <c r="F413" t="str">
        <f>_xlfn.XLOOKUP(Orders[[#This Row],[FK_CustomerID]],Customers[CustomerID],Customers[CustomerName],,0)</f>
        <v>Harwilll Bishell</v>
      </c>
      <c r="G413" t="str">
        <f>_xlfn.XLOOKUP(Orders[[#This Row],[FK_CustomerID]],Customers[CustomerID],Customers[Email],,0)</f>
        <v/>
      </c>
      <c r="H413" t="str">
        <f>_xlfn.XLOOKUP(Orders[[#This Row],[FK_CustomerID]],Customers[CustomerID],Customers[Country],,0)</f>
        <v>United States</v>
      </c>
      <c r="I413" t="str" cm="1">
        <f t="array" ref="I413">INDEX(Products[],MATCH(Orders[[#This Row],[FK_ProductID]:[FK_ProductID]],Products[[ProductID]:[ProductID]],0),MATCH(Orders[[#Headers],[CoffeeType]],Products[#Headers],0))</f>
        <v>Lib</v>
      </c>
      <c r="J413" t="str" cm="1">
        <f t="array" ref="J413">_xlfn.SWITCH(Orders[[#This Row],[CoffeeType]], "Rob", "Robusta", "Exc", "Excelsa", "Ara", "Arabica", "Lib", "Liberica")</f>
        <v>Liberica</v>
      </c>
      <c r="K413" t="str" cm="1">
        <f t="array" ref="K413">INDEX(Products[],MATCH(Orders[[#This Row],[FK_ProductID]:[FK_ProductID]],Products[[ProductID]:[ProductID]],0),MATCH(Orders[[#Headers],[RoastType]],Products[#Headers],0))</f>
        <v>M</v>
      </c>
      <c r="L413" t="str" cm="1">
        <f t="array" ref="L413">_xlfn.SWITCH(Orders[[#This Row],[RoastType]], "L", "Light", "M", "Medium", "D", "Dark")</f>
        <v>Medium</v>
      </c>
      <c r="M413" s="2" cm="1">
        <f t="array" ref="M413">INDEX(Products[],MATCH(Orders[[#This Row],[FK_ProductID]:[FK_ProductID]],Products[[ProductID]:[ProductID]],0),MATCH(Orders[[#Headers],[SizeKg]],Products[#Headers],0))</f>
        <v>1</v>
      </c>
      <c r="N413" s="1" cm="1">
        <f t="array" ref="N413">INDEX(Products[],MATCH(Orders[[#This Row],[FK_ProductID]:[FK_ProductID]],Products[[ProductID]:[ProductID]],0),MATCH(Orders[[#Headers],[AmtUnitPrice]],Products[#Headers],0))</f>
        <v>14.55</v>
      </c>
      <c r="O413" s="1">
        <f>Orders[[#This Row],[AmtUnitPrice]] *Orders[[#This Row],[Quantity]]</f>
        <v>87.300000000000011</v>
      </c>
    </row>
    <row r="414" spans="1:15" x14ac:dyDescent="0.25">
      <c r="A414" s="3" t="s">
        <v>839</v>
      </c>
      <c r="B414" s="5">
        <v>44410</v>
      </c>
      <c r="C414" s="3" t="s">
        <v>840</v>
      </c>
      <c r="D414" s="3" t="s">
        <v>75</v>
      </c>
      <c r="E414" s="4">
        <v>5</v>
      </c>
      <c r="F414" t="str">
        <f>_xlfn.XLOOKUP(Orders[[#This Row],[FK_CustomerID]],Customers[CustomerID],Customers[CustomerName],,0)</f>
        <v>Freeland Missenden</v>
      </c>
      <c r="G414" t="str">
        <f>_xlfn.XLOOKUP(Orders[[#This Row],[FK_CustomerID]],Customers[CustomerID],Customers[Email],,0)</f>
        <v/>
      </c>
      <c r="H414" t="str">
        <f>_xlfn.XLOOKUP(Orders[[#This Row],[FK_CustomerID]],Customers[CustomerID],Customers[Country],,0)</f>
        <v>United States</v>
      </c>
      <c r="I414" t="str" cm="1">
        <f t="array" ref="I414">INDEX(Products[],MATCH(Orders[[#This Row],[FK_ProductID]:[FK_ProductID]],Products[[ProductID]:[ProductID]],0),MATCH(Orders[[#Headers],[CoffeeType]],Products[#Headers],0))</f>
        <v>Ara</v>
      </c>
      <c r="J414" t="str" cm="1">
        <f t="array" ref="J414">_xlfn.SWITCH(Orders[[#This Row],[CoffeeType]], "Rob", "Robusta", "Exc", "Excelsa", "Ara", "Arabica", "Lib", "Liberica")</f>
        <v>Arabica</v>
      </c>
      <c r="K414" t="str" cm="1">
        <f t="array" ref="K414">INDEX(Products[],MATCH(Orders[[#This Row],[FK_ProductID]:[FK_ProductID]],Products[[ProductID]:[ProductID]],0),MATCH(Orders[[#Headers],[RoastType]],Products[#Headers],0))</f>
        <v>M</v>
      </c>
      <c r="L414" t="str" cm="1">
        <f t="array" ref="L414">_xlfn.SWITCH(Orders[[#This Row],[RoastType]], "L", "Light", "M", "Medium", "D", "Dark")</f>
        <v>Medium</v>
      </c>
      <c r="M414" s="2" cm="1">
        <f t="array" ref="M414">INDEX(Products[],MATCH(Orders[[#This Row],[FK_ProductID]:[FK_ProductID]],Products[[ProductID]:[ProductID]],0),MATCH(Orders[[#Headers],[SizeKg]],Products[#Headers],0))</f>
        <v>1</v>
      </c>
      <c r="N414" s="1" cm="1">
        <f t="array" ref="N414">INDEX(Products[],MATCH(Orders[[#This Row],[FK_ProductID]:[FK_ProductID]],Products[[ProductID]:[ProductID]],0),MATCH(Orders[[#Headers],[AmtUnitPrice]],Products[#Headers],0))</f>
        <v>11.25</v>
      </c>
      <c r="O414" s="1">
        <f>Orders[[#This Row],[AmtUnitPrice]] *Orders[[#This Row],[Quantity]]</f>
        <v>56.25</v>
      </c>
    </row>
    <row r="415" spans="1:15" x14ac:dyDescent="0.25">
      <c r="A415" s="3" t="s">
        <v>841</v>
      </c>
      <c r="B415" s="5">
        <v>43857</v>
      </c>
      <c r="C415" s="3" t="s">
        <v>842</v>
      </c>
      <c r="D415" s="3" t="s">
        <v>118</v>
      </c>
      <c r="E415" s="4">
        <v>1</v>
      </c>
      <c r="F415" t="str">
        <f>_xlfn.XLOOKUP(Orders[[#This Row],[FK_CustomerID]],Customers[CustomerID],Customers[CustomerName],,0)</f>
        <v>Waylan Springall</v>
      </c>
      <c r="G415" t="str">
        <f>_xlfn.XLOOKUP(Orders[[#This Row],[FK_CustomerID]],Customers[CustomerID],Customers[Email],,0)</f>
        <v>wspringallbh@jugem.jp</v>
      </c>
      <c r="H415" t="str">
        <f>_xlfn.XLOOKUP(Orders[[#This Row],[FK_CustomerID]],Customers[CustomerID],Customers[Country],,0)</f>
        <v>United States</v>
      </c>
      <c r="I415" t="str" cm="1">
        <f t="array" ref="I415">INDEX(Products[],MATCH(Orders[[#This Row],[FK_ProductID]:[FK_ProductID]],Products[[ProductID]:[ProductID]],0),MATCH(Orders[[#Headers],[CoffeeType]],Products[#Headers],0))</f>
        <v>Lib</v>
      </c>
      <c r="J415" t="str" cm="1">
        <f t="array" ref="J415">_xlfn.SWITCH(Orders[[#This Row],[CoffeeType]], "Rob", "Robusta", "Exc", "Excelsa", "Ara", "Arabica", "Lib", "Liberica")</f>
        <v>Liberica</v>
      </c>
      <c r="K415" t="str" cm="1">
        <f t="array" ref="K415">INDEX(Products[],MATCH(Orders[[#This Row],[FK_ProductID]:[FK_ProductID]],Products[[ProductID]:[ProductID]],0),MATCH(Orders[[#Headers],[RoastType]],Products[#Headers],0))</f>
        <v>L</v>
      </c>
      <c r="L415" t="str" cm="1">
        <f t="array" ref="L415">_xlfn.SWITCH(Orders[[#This Row],[RoastType]], "L", "Light", "M", "Medium", "D", "Dark")</f>
        <v>Light</v>
      </c>
      <c r="M415" s="2" cm="1">
        <f t="array" ref="M415">INDEX(Products[],MATCH(Orders[[#This Row],[FK_ProductID]:[FK_ProductID]],Products[[ProductID]:[ProductID]],0),MATCH(Orders[[#Headers],[SizeKg]],Products[#Headers],0))</f>
        <v>2.5</v>
      </c>
      <c r="N415" s="1" cm="1">
        <f t="array" ref="N415">INDEX(Products[],MATCH(Orders[[#This Row],[FK_ProductID]:[FK_ProductID]],Products[[ProductID]:[ProductID]],0),MATCH(Orders[[#Headers],[AmtUnitPrice]],Products[#Headers],0))</f>
        <v>36.454999999999998</v>
      </c>
      <c r="O415" s="1">
        <f>Orders[[#This Row],[AmtUnitPrice]] *Orders[[#This Row],[Quantity]]</f>
        <v>36.454999999999998</v>
      </c>
    </row>
    <row r="416" spans="1:15" x14ac:dyDescent="0.25">
      <c r="A416" s="3" t="s">
        <v>843</v>
      </c>
      <c r="B416" s="5">
        <v>43802</v>
      </c>
      <c r="C416" s="3" t="s">
        <v>844</v>
      </c>
      <c r="D416" s="3" t="s">
        <v>196</v>
      </c>
      <c r="E416" s="4">
        <v>3</v>
      </c>
      <c r="F416" t="str">
        <f>_xlfn.XLOOKUP(Orders[[#This Row],[FK_CustomerID]],Customers[CustomerID],Customers[CustomerName],,0)</f>
        <v>Kiri Avramow</v>
      </c>
      <c r="G416" t="str">
        <f>_xlfn.XLOOKUP(Orders[[#This Row],[FK_CustomerID]],Customers[CustomerID],Customers[Email],,0)</f>
        <v/>
      </c>
      <c r="H416" t="str">
        <f>_xlfn.XLOOKUP(Orders[[#This Row],[FK_CustomerID]],Customers[CustomerID],Customers[Country],,0)</f>
        <v>United States</v>
      </c>
      <c r="I416" t="str" cm="1">
        <f t="array" ref="I416">INDEX(Products[],MATCH(Orders[[#This Row],[FK_ProductID]:[FK_ProductID]],Products[[ProductID]:[ProductID]],0),MATCH(Orders[[#Headers],[CoffeeType]],Products[#Headers],0))</f>
        <v>Rob</v>
      </c>
      <c r="J416" t="str" cm="1">
        <f t="array" ref="J416">_xlfn.SWITCH(Orders[[#This Row],[CoffeeType]], "Rob", "Robusta", "Exc", "Excelsa", "Ara", "Arabica", "Lib", "Liberica")</f>
        <v>Robusta</v>
      </c>
      <c r="K416" t="str" cm="1">
        <f t="array" ref="K416">INDEX(Products[],MATCH(Orders[[#This Row],[FK_ProductID]:[FK_ProductID]],Products[[ProductID]:[ProductID]],0),MATCH(Orders[[#Headers],[RoastType]],Products[#Headers],0))</f>
        <v>L</v>
      </c>
      <c r="L416" t="str" cm="1">
        <f t="array" ref="L416">_xlfn.SWITCH(Orders[[#This Row],[RoastType]], "L", "Light", "M", "Medium", "D", "Dark")</f>
        <v>Light</v>
      </c>
      <c r="M416" s="2" cm="1">
        <f t="array" ref="M416">INDEX(Products[],MATCH(Orders[[#This Row],[FK_ProductID]:[FK_ProductID]],Products[[ProductID]:[ProductID]],0),MATCH(Orders[[#Headers],[SizeKg]],Products[#Headers],0))</f>
        <v>0.2</v>
      </c>
      <c r="N416" s="1" cm="1">
        <f t="array" ref="N416">INDEX(Products[],MATCH(Orders[[#This Row],[FK_ProductID]:[FK_ProductID]],Products[[ProductID]:[ProductID]],0),MATCH(Orders[[#Headers],[AmtUnitPrice]],Products[#Headers],0))</f>
        <v>3.585</v>
      </c>
      <c r="O416" s="1">
        <f>Orders[[#This Row],[AmtUnitPrice]] *Orders[[#This Row],[Quantity]]</f>
        <v>10.754999999999999</v>
      </c>
    </row>
    <row r="417" spans="1:15" x14ac:dyDescent="0.25">
      <c r="A417" s="3" t="s">
        <v>845</v>
      </c>
      <c r="B417" s="5">
        <v>43683</v>
      </c>
      <c r="C417" s="3" t="s">
        <v>846</v>
      </c>
      <c r="D417" s="3" t="s">
        <v>176</v>
      </c>
      <c r="E417" s="4">
        <v>3</v>
      </c>
      <c r="F417" t="str">
        <f>_xlfn.XLOOKUP(Orders[[#This Row],[FK_CustomerID]],Customers[CustomerID],Customers[CustomerName],,0)</f>
        <v>Gregg Hawkyens</v>
      </c>
      <c r="G417" t="str">
        <f>_xlfn.XLOOKUP(Orders[[#This Row],[FK_CustomerID]],Customers[CustomerID],Customers[Email],,0)</f>
        <v>ghawkyensbj@census.gov</v>
      </c>
      <c r="H417" t="str">
        <f>_xlfn.XLOOKUP(Orders[[#This Row],[FK_CustomerID]],Customers[CustomerID],Customers[Country],,0)</f>
        <v>United States</v>
      </c>
      <c r="I417" t="str" cm="1">
        <f t="array" ref="I417">INDEX(Products[],MATCH(Orders[[#This Row],[FK_ProductID]:[FK_ProductID]],Products[[ProductID]:[ProductID]],0),MATCH(Orders[[#Headers],[CoffeeType]],Products[#Headers],0))</f>
        <v>Rob</v>
      </c>
      <c r="J417" t="str" cm="1">
        <f t="array" ref="J417">_xlfn.SWITCH(Orders[[#This Row],[CoffeeType]], "Rob", "Robusta", "Exc", "Excelsa", "Ara", "Arabica", "Lib", "Liberica")</f>
        <v>Robusta</v>
      </c>
      <c r="K417" t="str" cm="1">
        <f t="array" ref="K417">INDEX(Products[],MATCH(Orders[[#This Row],[FK_ProductID]:[FK_ProductID]],Products[[ProductID]:[ProductID]],0),MATCH(Orders[[#Headers],[RoastType]],Products[#Headers],0))</f>
        <v>M</v>
      </c>
      <c r="L417" t="str" cm="1">
        <f t="array" ref="L417">_xlfn.SWITCH(Orders[[#This Row],[RoastType]], "L", "Light", "M", "Medium", "D", "Dark")</f>
        <v>Medium</v>
      </c>
      <c r="M417" s="2" cm="1">
        <f t="array" ref="M417">INDEX(Products[],MATCH(Orders[[#This Row],[FK_ProductID]:[FK_ProductID]],Products[[ProductID]:[ProductID]],0),MATCH(Orders[[#Headers],[SizeKg]],Products[#Headers],0))</f>
        <v>0.2</v>
      </c>
      <c r="N417" s="1" cm="1">
        <f t="array" ref="N417">INDEX(Products[],MATCH(Orders[[#This Row],[FK_ProductID]:[FK_ProductID]],Products[[ProductID]:[ProductID]],0),MATCH(Orders[[#Headers],[AmtUnitPrice]],Products[#Headers],0))</f>
        <v>2.9849999999999999</v>
      </c>
      <c r="O417" s="1">
        <f>Orders[[#This Row],[AmtUnitPrice]] *Orders[[#This Row],[Quantity]]</f>
        <v>8.9550000000000001</v>
      </c>
    </row>
    <row r="418" spans="1:15" x14ac:dyDescent="0.25">
      <c r="A418" s="3" t="s">
        <v>847</v>
      </c>
      <c r="B418" s="5">
        <v>43901</v>
      </c>
      <c r="C418" s="3" t="s">
        <v>848</v>
      </c>
      <c r="D418" s="3" t="s">
        <v>206</v>
      </c>
      <c r="E418" s="4">
        <v>3</v>
      </c>
      <c r="F418" t="str">
        <f>_xlfn.XLOOKUP(Orders[[#This Row],[FK_CustomerID]],Customers[CustomerID],Customers[CustomerName],,0)</f>
        <v>Reggis Pracy</v>
      </c>
      <c r="G418" t="str">
        <f>_xlfn.XLOOKUP(Orders[[#This Row],[FK_CustomerID]],Customers[CustomerID],Customers[Email],,0)</f>
        <v/>
      </c>
      <c r="H418" t="str">
        <f>_xlfn.XLOOKUP(Orders[[#This Row],[FK_CustomerID]],Customers[CustomerID],Customers[Country],,0)</f>
        <v>United States</v>
      </c>
      <c r="I418" t="str" cm="1">
        <f t="array" ref="I418">INDEX(Products[],MATCH(Orders[[#This Row],[FK_ProductID]:[FK_ProductID]],Products[[ProductID]:[ProductID]],0),MATCH(Orders[[#Headers],[CoffeeType]],Products[#Headers],0))</f>
        <v>Ara</v>
      </c>
      <c r="J418" t="str" cm="1">
        <f t="array" ref="J418">_xlfn.SWITCH(Orders[[#This Row],[CoffeeType]], "Rob", "Robusta", "Exc", "Excelsa", "Ara", "Arabica", "Lib", "Liberica")</f>
        <v>Arabica</v>
      </c>
      <c r="K418" t="str" cm="1">
        <f t="array" ref="K418">INDEX(Products[],MATCH(Orders[[#This Row],[FK_ProductID]:[FK_ProductID]],Products[[ProductID]:[ProductID]],0),MATCH(Orders[[#Headers],[RoastType]],Products[#Headers],0))</f>
        <v>L</v>
      </c>
      <c r="L418" t="str" cm="1">
        <f t="array" ref="L418">_xlfn.SWITCH(Orders[[#This Row],[RoastType]], "L", "Light", "M", "Medium", "D", "Dark")</f>
        <v>Light</v>
      </c>
      <c r="M418" s="2" cm="1">
        <f t="array" ref="M418">INDEX(Products[],MATCH(Orders[[#This Row],[FK_ProductID]:[FK_ProductID]],Products[[ProductID]:[ProductID]],0),MATCH(Orders[[#Headers],[SizeKg]],Products[#Headers],0))</f>
        <v>0.5</v>
      </c>
      <c r="N418" s="1" cm="1">
        <f t="array" ref="N418">INDEX(Products[],MATCH(Orders[[#This Row],[FK_ProductID]:[FK_ProductID]],Products[[ProductID]:[ProductID]],0),MATCH(Orders[[#Headers],[AmtUnitPrice]],Products[#Headers],0))</f>
        <v>7.77</v>
      </c>
      <c r="O418" s="1">
        <f>Orders[[#This Row],[AmtUnitPrice]] *Orders[[#This Row],[Quantity]]</f>
        <v>23.31</v>
      </c>
    </row>
    <row r="419" spans="1:15" x14ac:dyDescent="0.25">
      <c r="A419" s="3" t="s">
        <v>849</v>
      </c>
      <c r="B419" s="5">
        <v>44457</v>
      </c>
      <c r="C419" s="3" t="s">
        <v>850</v>
      </c>
      <c r="D419" s="3" t="s">
        <v>218</v>
      </c>
      <c r="E419" s="4">
        <v>1</v>
      </c>
      <c r="F419" t="str">
        <f>_xlfn.XLOOKUP(Orders[[#This Row],[FK_CustomerID]],Customers[CustomerID],Customers[CustomerName],,0)</f>
        <v>Paula Denis</v>
      </c>
      <c r="G419" t="str">
        <f>_xlfn.XLOOKUP(Orders[[#This Row],[FK_CustomerID]],Customers[CustomerID],Customers[Email],,0)</f>
        <v/>
      </c>
      <c r="H419" t="str">
        <f>_xlfn.XLOOKUP(Orders[[#This Row],[FK_CustomerID]],Customers[CustomerID],Customers[Country],,0)</f>
        <v>United States</v>
      </c>
      <c r="I419" t="str" cm="1">
        <f t="array" ref="I419">INDEX(Products[],MATCH(Orders[[#This Row],[FK_ProductID]:[FK_ProductID]],Products[[ProductID]:[ProductID]],0),MATCH(Orders[[#Headers],[CoffeeType]],Products[#Headers],0))</f>
        <v>Ara</v>
      </c>
      <c r="J419" t="str" cm="1">
        <f t="array" ref="J419">_xlfn.SWITCH(Orders[[#This Row],[CoffeeType]], "Rob", "Robusta", "Exc", "Excelsa", "Ara", "Arabica", "Lib", "Liberica")</f>
        <v>Arabica</v>
      </c>
      <c r="K419" t="str" cm="1">
        <f t="array" ref="K419">INDEX(Products[],MATCH(Orders[[#This Row],[FK_ProductID]:[FK_ProductID]],Products[[ProductID]:[ProductID]],0),MATCH(Orders[[#Headers],[RoastType]],Products[#Headers],0))</f>
        <v>L</v>
      </c>
      <c r="L419" t="str" cm="1">
        <f t="array" ref="L419">_xlfn.SWITCH(Orders[[#This Row],[RoastType]], "L", "Light", "M", "Medium", "D", "Dark")</f>
        <v>Light</v>
      </c>
      <c r="M419" s="2" cm="1">
        <f t="array" ref="M419">INDEX(Products[],MATCH(Orders[[#This Row],[FK_ProductID]:[FK_ProductID]],Products[[ProductID]:[ProductID]],0),MATCH(Orders[[#Headers],[SizeKg]],Products[#Headers],0))</f>
        <v>2.5</v>
      </c>
      <c r="N419" s="1" cm="1">
        <f t="array" ref="N419">INDEX(Products[],MATCH(Orders[[#This Row],[FK_ProductID]:[FK_ProductID]],Products[[ProductID]:[ProductID]],0),MATCH(Orders[[#Headers],[AmtUnitPrice]],Products[#Headers],0))</f>
        <v>29.785</v>
      </c>
      <c r="O419" s="1">
        <f>Orders[[#This Row],[AmtUnitPrice]] *Orders[[#This Row],[Quantity]]</f>
        <v>29.785</v>
      </c>
    </row>
    <row r="420" spans="1:15" x14ac:dyDescent="0.25">
      <c r="A420" s="3" t="s">
        <v>851</v>
      </c>
      <c r="B420" s="5">
        <v>44142</v>
      </c>
      <c r="C420" s="3" t="s">
        <v>852</v>
      </c>
      <c r="D420" s="3" t="s">
        <v>218</v>
      </c>
      <c r="E420" s="4">
        <v>5</v>
      </c>
      <c r="F420" t="str">
        <f>_xlfn.XLOOKUP(Orders[[#This Row],[FK_CustomerID]],Customers[CustomerID],Customers[CustomerName],,0)</f>
        <v>Broderick McGilvra</v>
      </c>
      <c r="G420" t="str">
        <f>_xlfn.XLOOKUP(Orders[[#This Row],[FK_CustomerID]],Customers[CustomerID],Customers[Email],,0)</f>
        <v>bmcgilvrabm@so-net.ne.jp</v>
      </c>
      <c r="H420" t="str">
        <f>_xlfn.XLOOKUP(Orders[[#This Row],[FK_CustomerID]],Customers[CustomerID],Customers[Country],,0)</f>
        <v>United States</v>
      </c>
      <c r="I420" t="str" cm="1">
        <f t="array" ref="I420">INDEX(Products[],MATCH(Orders[[#This Row],[FK_ProductID]:[FK_ProductID]],Products[[ProductID]:[ProductID]],0),MATCH(Orders[[#Headers],[CoffeeType]],Products[#Headers],0))</f>
        <v>Ara</v>
      </c>
      <c r="J420" t="str" cm="1">
        <f t="array" ref="J420">_xlfn.SWITCH(Orders[[#This Row],[CoffeeType]], "Rob", "Robusta", "Exc", "Excelsa", "Ara", "Arabica", "Lib", "Liberica")</f>
        <v>Arabica</v>
      </c>
      <c r="K420" t="str" cm="1">
        <f t="array" ref="K420">INDEX(Products[],MATCH(Orders[[#This Row],[FK_ProductID]:[FK_ProductID]],Products[[ProductID]:[ProductID]],0),MATCH(Orders[[#Headers],[RoastType]],Products[#Headers],0))</f>
        <v>L</v>
      </c>
      <c r="L420" t="str" cm="1">
        <f t="array" ref="L420">_xlfn.SWITCH(Orders[[#This Row],[RoastType]], "L", "Light", "M", "Medium", "D", "Dark")</f>
        <v>Light</v>
      </c>
      <c r="M420" s="2" cm="1">
        <f t="array" ref="M420">INDEX(Products[],MATCH(Orders[[#This Row],[FK_ProductID]:[FK_ProductID]],Products[[ProductID]:[ProductID]],0),MATCH(Orders[[#Headers],[SizeKg]],Products[#Headers],0))</f>
        <v>2.5</v>
      </c>
      <c r="N420" s="1" cm="1">
        <f t="array" ref="N420">INDEX(Products[],MATCH(Orders[[#This Row],[FK_ProductID]:[FK_ProductID]],Products[[ProductID]:[ProductID]],0),MATCH(Orders[[#Headers],[AmtUnitPrice]],Products[#Headers],0))</f>
        <v>29.785</v>
      </c>
      <c r="O420" s="1">
        <f>Orders[[#This Row],[AmtUnitPrice]] *Orders[[#This Row],[Quantity]]</f>
        <v>148.92500000000001</v>
      </c>
    </row>
    <row r="421" spans="1:15" x14ac:dyDescent="0.25">
      <c r="A421" s="3" t="s">
        <v>853</v>
      </c>
      <c r="B421" s="5">
        <v>44739</v>
      </c>
      <c r="C421" s="3" t="s">
        <v>854</v>
      </c>
      <c r="D421" s="3" t="s">
        <v>92</v>
      </c>
      <c r="E421" s="4">
        <v>1</v>
      </c>
      <c r="F421" t="str">
        <f>_xlfn.XLOOKUP(Orders[[#This Row],[FK_CustomerID]],Customers[CustomerID],Customers[CustomerName],,0)</f>
        <v>Annabella Danzey</v>
      </c>
      <c r="G421" t="str">
        <f>_xlfn.XLOOKUP(Orders[[#This Row],[FK_CustomerID]],Customers[CustomerID],Customers[Email],,0)</f>
        <v>adanzeybn@github.com</v>
      </c>
      <c r="H421" t="str">
        <f>_xlfn.XLOOKUP(Orders[[#This Row],[FK_CustomerID]],Customers[CustomerID],Customers[Country],,0)</f>
        <v>United States</v>
      </c>
      <c r="I421" t="str" cm="1">
        <f t="array" ref="I421">INDEX(Products[],MATCH(Orders[[#This Row],[FK_ProductID]:[FK_ProductID]],Products[[ProductID]:[ProductID]],0),MATCH(Orders[[#Headers],[CoffeeType]],Products[#Headers],0))</f>
        <v>Lib</v>
      </c>
      <c r="J421" t="str" cm="1">
        <f t="array" ref="J421">_xlfn.SWITCH(Orders[[#This Row],[CoffeeType]], "Rob", "Robusta", "Exc", "Excelsa", "Ara", "Arabica", "Lib", "Liberica")</f>
        <v>Liberica</v>
      </c>
      <c r="K421" t="str" cm="1">
        <f t="array" ref="K421">INDEX(Products[],MATCH(Orders[[#This Row],[FK_ProductID]:[FK_ProductID]],Products[[ProductID]:[ProductID]],0),MATCH(Orders[[#Headers],[RoastType]],Products[#Headers],0))</f>
        <v>M</v>
      </c>
      <c r="L421" t="str" cm="1">
        <f t="array" ref="L421">_xlfn.SWITCH(Orders[[#This Row],[RoastType]], "L", "Light", "M", "Medium", "D", "Dark")</f>
        <v>Medium</v>
      </c>
      <c r="M421" s="2" cm="1">
        <f t="array" ref="M421">INDEX(Products[],MATCH(Orders[[#This Row],[FK_ProductID]:[FK_ProductID]],Products[[ProductID]:[ProductID]],0),MATCH(Orders[[#Headers],[SizeKg]],Products[#Headers],0))</f>
        <v>0.5</v>
      </c>
      <c r="N421" s="1" cm="1">
        <f t="array" ref="N421">INDEX(Products[],MATCH(Orders[[#This Row],[FK_ProductID]:[FK_ProductID]],Products[[ProductID]:[ProductID]],0),MATCH(Orders[[#Headers],[AmtUnitPrice]],Products[#Headers],0))</f>
        <v>8.73</v>
      </c>
      <c r="O421" s="1">
        <f>Orders[[#This Row],[AmtUnitPrice]] *Orders[[#This Row],[Quantity]]</f>
        <v>8.73</v>
      </c>
    </row>
    <row r="422" spans="1:15" x14ac:dyDescent="0.25">
      <c r="A422" s="3" t="s">
        <v>855</v>
      </c>
      <c r="B422" s="5">
        <v>43866</v>
      </c>
      <c r="C422" s="3" t="s">
        <v>763</v>
      </c>
      <c r="D422" s="3" t="s">
        <v>137</v>
      </c>
      <c r="E422" s="4">
        <v>4</v>
      </c>
      <c r="F422" t="str">
        <f>_xlfn.XLOOKUP(Orders[[#This Row],[FK_CustomerID]],Customers[CustomerID],Customers[CustomerName],,0)</f>
        <v>Terri Farra</v>
      </c>
      <c r="G422" t="str">
        <f>_xlfn.XLOOKUP(Orders[[#This Row],[FK_CustomerID]],Customers[CustomerID],Customers[Email],,0)</f>
        <v>tfarraac@behance.net</v>
      </c>
      <c r="H422" t="str">
        <f>_xlfn.XLOOKUP(Orders[[#This Row],[FK_CustomerID]],Customers[CustomerID],Customers[Country],,0)</f>
        <v>United States</v>
      </c>
      <c r="I422" t="str" cm="1">
        <f t="array" ref="I422">INDEX(Products[],MATCH(Orders[[#This Row],[FK_ProductID]:[FK_ProductID]],Products[[ProductID]:[ProductID]],0),MATCH(Orders[[#Headers],[CoffeeType]],Products[#Headers],0))</f>
        <v>Lib</v>
      </c>
      <c r="J422" t="str" cm="1">
        <f t="array" ref="J422">_xlfn.SWITCH(Orders[[#This Row],[CoffeeType]], "Rob", "Robusta", "Exc", "Excelsa", "Ara", "Arabica", "Lib", "Liberica")</f>
        <v>Liberica</v>
      </c>
      <c r="K422" t="str" cm="1">
        <f t="array" ref="K422">INDEX(Products[],MATCH(Orders[[#This Row],[FK_ProductID]:[FK_ProductID]],Products[[ProductID]:[ProductID]],0),MATCH(Orders[[#Headers],[RoastType]],Products[#Headers],0))</f>
        <v>D</v>
      </c>
      <c r="L422" t="str" cm="1">
        <f t="array" ref="L422">_xlfn.SWITCH(Orders[[#This Row],[RoastType]], "L", "Light", "M", "Medium", "D", "Dark")</f>
        <v>Dark</v>
      </c>
      <c r="M422" s="2" cm="1">
        <f t="array" ref="M422">INDEX(Products[],MATCH(Orders[[#This Row],[FK_ProductID]:[FK_ProductID]],Products[[ProductID]:[ProductID]],0),MATCH(Orders[[#Headers],[SizeKg]],Products[#Headers],0))</f>
        <v>0.5</v>
      </c>
      <c r="N422" s="1" cm="1">
        <f t="array" ref="N422">INDEX(Products[],MATCH(Orders[[#This Row],[FK_ProductID]:[FK_ProductID]],Products[[ProductID]:[ProductID]],0),MATCH(Orders[[#Headers],[AmtUnitPrice]],Products[#Headers],0))</f>
        <v>7.77</v>
      </c>
      <c r="O422" s="1">
        <f>Orders[[#This Row],[AmtUnitPrice]] *Orders[[#This Row],[Quantity]]</f>
        <v>31.08</v>
      </c>
    </row>
    <row r="423" spans="1:15" x14ac:dyDescent="0.25">
      <c r="A423" s="3" t="s">
        <v>855</v>
      </c>
      <c r="B423" s="5">
        <v>43866</v>
      </c>
      <c r="C423" s="3" t="s">
        <v>763</v>
      </c>
      <c r="D423" s="3" t="s">
        <v>132</v>
      </c>
      <c r="E423" s="4">
        <v>6</v>
      </c>
      <c r="F423" t="str">
        <f>_xlfn.XLOOKUP(Orders[[#This Row],[FK_CustomerID]],Customers[CustomerID],Customers[CustomerName],,0)</f>
        <v>Terri Farra</v>
      </c>
      <c r="G423" t="str">
        <f>_xlfn.XLOOKUP(Orders[[#This Row],[FK_CustomerID]],Customers[CustomerID],Customers[Email],,0)</f>
        <v>tfarraac@behance.net</v>
      </c>
      <c r="H423" t="str">
        <f>_xlfn.XLOOKUP(Orders[[#This Row],[FK_CustomerID]],Customers[CustomerID],Customers[Country],,0)</f>
        <v>United States</v>
      </c>
      <c r="I423" t="str" cm="1">
        <f t="array" ref="I423">INDEX(Products[],MATCH(Orders[[#This Row],[FK_ProductID]:[FK_ProductID]],Products[[ProductID]:[ProductID]],0),MATCH(Orders[[#Headers],[CoffeeType]],Products[#Headers],0))</f>
        <v>Ara</v>
      </c>
      <c r="J423" t="str" cm="1">
        <f t="array" ref="J423">_xlfn.SWITCH(Orders[[#This Row],[CoffeeType]], "Rob", "Robusta", "Exc", "Excelsa", "Ara", "Arabica", "Lib", "Liberica")</f>
        <v>Arabica</v>
      </c>
      <c r="K423" t="str" cm="1">
        <f t="array" ref="K423">INDEX(Products[],MATCH(Orders[[#This Row],[FK_ProductID]:[FK_ProductID]],Products[[ProductID]:[ProductID]],0),MATCH(Orders[[#Headers],[RoastType]],Products[#Headers],0))</f>
        <v>D</v>
      </c>
      <c r="L423" t="str" cm="1">
        <f t="array" ref="L423">_xlfn.SWITCH(Orders[[#This Row],[RoastType]], "L", "Light", "M", "Medium", "D", "Dark")</f>
        <v>Dark</v>
      </c>
      <c r="M423" s="2" cm="1">
        <f t="array" ref="M423">INDEX(Products[],MATCH(Orders[[#This Row],[FK_ProductID]:[FK_ProductID]],Products[[ProductID]:[ProductID]],0),MATCH(Orders[[#Headers],[SizeKg]],Products[#Headers],0))</f>
        <v>2.5</v>
      </c>
      <c r="N423" s="1" cm="1">
        <f t="array" ref="N423">INDEX(Products[],MATCH(Orders[[#This Row],[FK_ProductID]:[FK_ProductID]],Products[[ProductID]:[ProductID]],0),MATCH(Orders[[#Headers],[AmtUnitPrice]],Products[#Headers],0))</f>
        <v>22.885000000000002</v>
      </c>
      <c r="O423" s="1">
        <f>Orders[[#This Row],[AmtUnitPrice]] *Orders[[#This Row],[Quantity]]</f>
        <v>137.31</v>
      </c>
    </row>
    <row r="424" spans="1:15" x14ac:dyDescent="0.25">
      <c r="A424" s="3" t="s">
        <v>856</v>
      </c>
      <c r="B424" s="5">
        <v>43868</v>
      </c>
      <c r="C424" s="3" t="s">
        <v>857</v>
      </c>
      <c r="D424" s="3" t="s">
        <v>86</v>
      </c>
      <c r="E424" s="4">
        <v>5</v>
      </c>
      <c r="F424" t="str">
        <f>_xlfn.XLOOKUP(Orders[[#This Row],[FK_CustomerID]],Customers[CustomerID],Customers[CustomerName],,0)</f>
        <v>Nevins Glowacz</v>
      </c>
      <c r="G424" t="str">
        <f>_xlfn.XLOOKUP(Orders[[#This Row],[FK_CustomerID]],Customers[CustomerID],Customers[Email],,0)</f>
        <v/>
      </c>
      <c r="H424" t="str">
        <f>_xlfn.XLOOKUP(Orders[[#This Row],[FK_CustomerID]],Customers[CustomerID],Customers[Country],,0)</f>
        <v>United States</v>
      </c>
      <c r="I424" t="str" cm="1">
        <f t="array" ref="I424">INDEX(Products[],MATCH(Orders[[#This Row],[FK_ProductID]:[FK_ProductID]],Products[[ProductID]:[ProductID]],0),MATCH(Orders[[#Headers],[CoffeeType]],Products[#Headers],0))</f>
        <v>Ara</v>
      </c>
      <c r="J424" t="str" cm="1">
        <f t="array" ref="J424">_xlfn.SWITCH(Orders[[#This Row],[CoffeeType]], "Rob", "Robusta", "Exc", "Excelsa", "Ara", "Arabica", "Lib", "Liberica")</f>
        <v>Arabica</v>
      </c>
      <c r="K424" t="str" cm="1">
        <f t="array" ref="K424">INDEX(Products[],MATCH(Orders[[#This Row],[FK_ProductID]:[FK_ProductID]],Products[[ProductID]:[ProductID]],0),MATCH(Orders[[#Headers],[RoastType]],Products[#Headers],0))</f>
        <v>D</v>
      </c>
      <c r="L424" t="str" cm="1">
        <f t="array" ref="L424">_xlfn.SWITCH(Orders[[#This Row],[RoastType]], "L", "Light", "M", "Medium", "D", "Dark")</f>
        <v>Dark</v>
      </c>
      <c r="M424" s="2" cm="1">
        <f t="array" ref="M424">INDEX(Products[],MATCH(Orders[[#This Row],[FK_ProductID]:[FK_ProductID]],Products[[ProductID]:[ProductID]],0),MATCH(Orders[[#Headers],[SizeKg]],Products[#Headers],0))</f>
        <v>0.5</v>
      </c>
      <c r="N424" s="1" cm="1">
        <f t="array" ref="N424">INDEX(Products[],MATCH(Orders[[#This Row],[FK_ProductID]:[FK_ProductID]],Products[[ProductID]:[ProductID]],0),MATCH(Orders[[#Headers],[AmtUnitPrice]],Products[#Headers],0))</f>
        <v>5.97</v>
      </c>
      <c r="O424" s="1">
        <f>Orders[[#This Row],[AmtUnitPrice]] *Orders[[#This Row],[Quantity]]</f>
        <v>29.849999999999998</v>
      </c>
    </row>
    <row r="425" spans="1:15" x14ac:dyDescent="0.25">
      <c r="A425" s="3" t="s">
        <v>858</v>
      </c>
      <c r="B425" s="5">
        <v>44183</v>
      </c>
      <c r="C425" s="3" t="s">
        <v>859</v>
      </c>
      <c r="D425" s="3" t="s">
        <v>36</v>
      </c>
      <c r="E425" s="4">
        <v>3</v>
      </c>
      <c r="F425" t="str">
        <f>_xlfn.XLOOKUP(Orders[[#This Row],[FK_CustomerID]],Customers[CustomerID],Customers[CustomerName],,0)</f>
        <v>Adelice Isabell</v>
      </c>
      <c r="G425" t="str">
        <f>_xlfn.XLOOKUP(Orders[[#This Row],[FK_CustomerID]],Customers[CustomerID],Customers[Email],,0)</f>
        <v/>
      </c>
      <c r="H425" t="str">
        <f>_xlfn.XLOOKUP(Orders[[#This Row],[FK_CustomerID]],Customers[CustomerID],Customers[Country],,0)</f>
        <v>United States</v>
      </c>
      <c r="I425" t="str" cm="1">
        <f t="array" ref="I425">INDEX(Products[],MATCH(Orders[[#This Row],[FK_ProductID]:[FK_ProductID]],Products[[ProductID]:[ProductID]],0),MATCH(Orders[[#Headers],[CoffeeType]],Products[#Headers],0))</f>
        <v>Rob</v>
      </c>
      <c r="J425" t="str" cm="1">
        <f t="array" ref="J425">_xlfn.SWITCH(Orders[[#This Row],[CoffeeType]], "Rob", "Robusta", "Exc", "Excelsa", "Ara", "Arabica", "Lib", "Liberica")</f>
        <v>Robusta</v>
      </c>
      <c r="K425" t="str" cm="1">
        <f t="array" ref="K425">INDEX(Products[],MATCH(Orders[[#This Row],[FK_ProductID]:[FK_ProductID]],Products[[ProductID]:[ProductID]],0),MATCH(Orders[[#Headers],[RoastType]],Products[#Headers],0))</f>
        <v>M</v>
      </c>
      <c r="L425" t="str" cm="1">
        <f t="array" ref="L425">_xlfn.SWITCH(Orders[[#This Row],[RoastType]], "L", "Light", "M", "Medium", "D", "Dark")</f>
        <v>Medium</v>
      </c>
      <c r="M425" s="2" cm="1">
        <f t="array" ref="M425">INDEX(Products[],MATCH(Orders[[#This Row],[FK_ProductID]:[FK_ProductID]],Products[[ProductID]:[ProductID]],0),MATCH(Orders[[#Headers],[SizeKg]],Products[#Headers],0))</f>
        <v>0.5</v>
      </c>
      <c r="N425" s="1" cm="1">
        <f t="array" ref="N425">INDEX(Products[],MATCH(Orders[[#This Row],[FK_ProductID]:[FK_ProductID]],Products[[ProductID]:[ProductID]],0),MATCH(Orders[[#Headers],[AmtUnitPrice]],Products[#Headers],0))</f>
        <v>5.97</v>
      </c>
      <c r="O425" s="1">
        <f>Orders[[#This Row],[AmtUnitPrice]] *Orders[[#This Row],[Quantity]]</f>
        <v>17.91</v>
      </c>
    </row>
    <row r="426" spans="1:15" x14ac:dyDescent="0.25">
      <c r="A426" s="3" t="s">
        <v>860</v>
      </c>
      <c r="B426" s="5">
        <v>44431</v>
      </c>
      <c r="C426" s="3" t="s">
        <v>861</v>
      </c>
      <c r="D426" s="3" t="s">
        <v>190</v>
      </c>
      <c r="E426" s="4">
        <v>3</v>
      </c>
      <c r="F426" t="str">
        <f>_xlfn.XLOOKUP(Orders[[#This Row],[FK_CustomerID]],Customers[CustomerID],Customers[CustomerName],,0)</f>
        <v>Yulma Dombrell</v>
      </c>
      <c r="G426" t="str">
        <f>_xlfn.XLOOKUP(Orders[[#This Row],[FK_CustomerID]],Customers[CustomerID],Customers[Email],,0)</f>
        <v>ydombrellbs@dedecms.com</v>
      </c>
      <c r="H426" t="str">
        <f>_xlfn.XLOOKUP(Orders[[#This Row],[FK_CustomerID]],Customers[CustomerID],Customers[Country],,0)</f>
        <v>United States</v>
      </c>
      <c r="I426" t="str" cm="1">
        <f t="array" ref="I426">INDEX(Products[],MATCH(Orders[[#This Row],[FK_ProductID]:[FK_ProductID]],Products[[ProductID]:[ProductID]],0),MATCH(Orders[[#Headers],[CoffeeType]],Products[#Headers],0))</f>
        <v>Exc</v>
      </c>
      <c r="J426" t="str" cm="1">
        <f t="array" ref="J426">_xlfn.SWITCH(Orders[[#This Row],[CoffeeType]], "Rob", "Robusta", "Exc", "Excelsa", "Ara", "Arabica", "Lib", "Liberica")</f>
        <v>Excelsa</v>
      </c>
      <c r="K426" t="str" cm="1">
        <f t="array" ref="K426">INDEX(Products[],MATCH(Orders[[#This Row],[FK_ProductID]:[FK_ProductID]],Products[[ProductID]:[ProductID]],0),MATCH(Orders[[#Headers],[RoastType]],Products[#Headers],0))</f>
        <v>L</v>
      </c>
      <c r="L426" t="str" cm="1">
        <f t="array" ref="L426">_xlfn.SWITCH(Orders[[#This Row],[RoastType]], "L", "Light", "M", "Medium", "D", "Dark")</f>
        <v>Light</v>
      </c>
      <c r="M426" s="2" cm="1">
        <f t="array" ref="M426">INDEX(Products[],MATCH(Orders[[#This Row],[FK_ProductID]:[FK_ProductID]],Products[[ProductID]:[ProductID]],0),MATCH(Orders[[#Headers],[SizeKg]],Products[#Headers],0))</f>
        <v>0.5</v>
      </c>
      <c r="N426" s="1" cm="1">
        <f t="array" ref="N426">INDEX(Products[],MATCH(Orders[[#This Row],[FK_ProductID]:[FK_ProductID]],Products[[ProductID]:[ProductID]],0),MATCH(Orders[[#Headers],[AmtUnitPrice]],Products[#Headers],0))</f>
        <v>8.91</v>
      </c>
      <c r="O426" s="1">
        <f>Orders[[#This Row],[AmtUnitPrice]] *Orders[[#This Row],[Quantity]]</f>
        <v>26.73</v>
      </c>
    </row>
    <row r="427" spans="1:15" x14ac:dyDescent="0.25">
      <c r="A427" s="3" t="s">
        <v>862</v>
      </c>
      <c r="B427" s="5">
        <v>44428</v>
      </c>
      <c r="C427" s="3" t="s">
        <v>863</v>
      </c>
      <c r="D427" s="3" t="s">
        <v>193</v>
      </c>
      <c r="E427" s="4">
        <v>2</v>
      </c>
      <c r="F427" t="str">
        <f>_xlfn.XLOOKUP(Orders[[#This Row],[FK_CustomerID]],Customers[CustomerID],Customers[CustomerName],,0)</f>
        <v>Alric Darth</v>
      </c>
      <c r="G427" t="str">
        <f>_xlfn.XLOOKUP(Orders[[#This Row],[FK_CustomerID]],Customers[CustomerID],Customers[Email],,0)</f>
        <v>adarthbt@t.co</v>
      </c>
      <c r="H427" t="str">
        <f>_xlfn.XLOOKUP(Orders[[#This Row],[FK_CustomerID]],Customers[CustomerID],Customers[Country],,0)</f>
        <v>United States</v>
      </c>
      <c r="I427" t="str" cm="1">
        <f t="array" ref="I427">INDEX(Products[],MATCH(Orders[[#This Row],[FK_ProductID]:[FK_ProductID]],Products[[ProductID]:[ProductID]],0),MATCH(Orders[[#Headers],[CoffeeType]],Products[#Headers],0))</f>
        <v>Rob</v>
      </c>
      <c r="J427" t="str" cm="1">
        <f t="array" ref="J427">_xlfn.SWITCH(Orders[[#This Row],[CoffeeType]], "Rob", "Robusta", "Exc", "Excelsa", "Ara", "Arabica", "Lib", "Liberica")</f>
        <v>Robusta</v>
      </c>
      <c r="K427" t="str" cm="1">
        <f t="array" ref="K427">INDEX(Products[],MATCH(Orders[[#This Row],[FK_ProductID]:[FK_ProductID]],Products[[ProductID]:[ProductID]],0),MATCH(Orders[[#Headers],[RoastType]],Products[#Headers],0))</f>
        <v>D</v>
      </c>
      <c r="L427" t="str" cm="1">
        <f t="array" ref="L427">_xlfn.SWITCH(Orders[[#This Row],[RoastType]], "L", "Light", "M", "Medium", "D", "Dark")</f>
        <v>Dark</v>
      </c>
      <c r="M427" s="2" cm="1">
        <f t="array" ref="M427">INDEX(Products[],MATCH(Orders[[#This Row],[FK_ProductID]:[FK_ProductID]],Products[[ProductID]:[ProductID]],0),MATCH(Orders[[#Headers],[SizeKg]],Products[#Headers],0))</f>
        <v>1</v>
      </c>
      <c r="N427" s="1" cm="1">
        <f t="array" ref="N427">INDEX(Products[],MATCH(Orders[[#This Row],[FK_ProductID]:[FK_ProductID]],Products[[ProductID]:[ProductID]],0),MATCH(Orders[[#Headers],[AmtUnitPrice]],Products[#Headers],0))</f>
        <v>8.9499999999999993</v>
      </c>
      <c r="O427" s="1">
        <f>Orders[[#This Row],[AmtUnitPrice]] *Orders[[#This Row],[Quantity]]</f>
        <v>17.899999999999999</v>
      </c>
    </row>
    <row r="428" spans="1:15" x14ac:dyDescent="0.25">
      <c r="A428" s="3" t="s">
        <v>864</v>
      </c>
      <c r="B428" s="5">
        <v>43556</v>
      </c>
      <c r="C428" s="3" t="s">
        <v>865</v>
      </c>
      <c r="D428" s="3" t="s">
        <v>196</v>
      </c>
      <c r="E428" s="4">
        <v>4</v>
      </c>
      <c r="F428" t="str">
        <f>_xlfn.XLOOKUP(Orders[[#This Row],[FK_CustomerID]],Customers[CustomerID],Customers[CustomerName],,0)</f>
        <v>Manuel Darrigoe</v>
      </c>
      <c r="G428" t="str">
        <f>_xlfn.XLOOKUP(Orders[[#This Row],[FK_CustomerID]],Customers[CustomerID],Customers[Email],,0)</f>
        <v>mdarrigoebu@hud.gov</v>
      </c>
      <c r="H428" t="str">
        <f>_xlfn.XLOOKUP(Orders[[#This Row],[FK_CustomerID]],Customers[CustomerID],Customers[Country],,0)</f>
        <v>Ireland</v>
      </c>
      <c r="I428" t="str" cm="1">
        <f t="array" ref="I428">INDEX(Products[],MATCH(Orders[[#This Row],[FK_ProductID]:[FK_ProductID]],Products[[ProductID]:[ProductID]],0),MATCH(Orders[[#Headers],[CoffeeType]],Products[#Headers],0))</f>
        <v>Rob</v>
      </c>
      <c r="J428" t="str" cm="1">
        <f t="array" ref="J428">_xlfn.SWITCH(Orders[[#This Row],[CoffeeType]], "Rob", "Robusta", "Exc", "Excelsa", "Ara", "Arabica", "Lib", "Liberica")</f>
        <v>Robusta</v>
      </c>
      <c r="K428" t="str" cm="1">
        <f t="array" ref="K428">INDEX(Products[],MATCH(Orders[[#This Row],[FK_ProductID]:[FK_ProductID]],Products[[ProductID]:[ProductID]],0),MATCH(Orders[[#Headers],[RoastType]],Products[#Headers],0))</f>
        <v>L</v>
      </c>
      <c r="L428" t="str" cm="1">
        <f t="array" ref="L428">_xlfn.SWITCH(Orders[[#This Row],[RoastType]], "L", "Light", "M", "Medium", "D", "Dark")</f>
        <v>Light</v>
      </c>
      <c r="M428" s="2" cm="1">
        <f t="array" ref="M428">INDEX(Products[],MATCH(Orders[[#This Row],[FK_ProductID]:[FK_ProductID]],Products[[ProductID]:[ProductID]],0),MATCH(Orders[[#Headers],[SizeKg]],Products[#Headers],0))</f>
        <v>0.2</v>
      </c>
      <c r="N428" s="1" cm="1">
        <f t="array" ref="N428">INDEX(Products[],MATCH(Orders[[#This Row],[FK_ProductID]:[FK_ProductID]],Products[[ProductID]:[ProductID]],0),MATCH(Orders[[#Headers],[AmtUnitPrice]],Products[#Headers],0))</f>
        <v>3.585</v>
      </c>
      <c r="O428" s="1">
        <f>Orders[[#This Row],[AmtUnitPrice]] *Orders[[#This Row],[Quantity]]</f>
        <v>14.34</v>
      </c>
    </row>
    <row r="429" spans="1:15" x14ac:dyDescent="0.25">
      <c r="A429" s="3" t="s">
        <v>866</v>
      </c>
      <c r="B429" s="5">
        <v>44224</v>
      </c>
      <c r="C429" s="3" t="s">
        <v>867</v>
      </c>
      <c r="D429" s="3" t="s">
        <v>185</v>
      </c>
      <c r="E429" s="4">
        <v>3</v>
      </c>
      <c r="F429" t="str">
        <f>_xlfn.XLOOKUP(Orders[[#This Row],[FK_CustomerID]],Customers[CustomerID],Customers[CustomerName],,0)</f>
        <v>Kynthia Berick</v>
      </c>
      <c r="G429" t="str">
        <f>_xlfn.XLOOKUP(Orders[[#This Row],[FK_CustomerID]],Customers[CustomerID],Customers[Email],,0)</f>
        <v/>
      </c>
      <c r="H429" t="str">
        <f>_xlfn.XLOOKUP(Orders[[#This Row],[FK_CustomerID]],Customers[CustomerID],Customers[Country],,0)</f>
        <v>United States</v>
      </c>
      <c r="I429" t="str" cm="1">
        <f t="array" ref="I429">INDEX(Products[],MATCH(Orders[[#This Row],[FK_ProductID]:[FK_ProductID]],Products[[ProductID]:[ProductID]],0),MATCH(Orders[[#Headers],[CoffeeType]],Products[#Headers],0))</f>
        <v>Ara</v>
      </c>
      <c r="J429" t="str" cm="1">
        <f t="array" ref="J429">_xlfn.SWITCH(Orders[[#This Row],[CoffeeType]], "Rob", "Robusta", "Exc", "Excelsa", "Ara", "Arabica", "Lib", "Liberica")</f>
        <v>Arabica</v>
      </c>
      <c r="K429" t="str" cm="1">
        <f t="array" ref="K429">INDEX(Products[],MATCH(Orders[[#This Row],[FK_ProductID]:[FK_ProductID]],Products[[ProductID]:[ProductID]],0),MATCH(Orders[[#Headers],[RoastType]],Products[#Headers],0))</f>
        <v>M</v>
      </c>
      <c r="L429" t="str" cm="1">
        <f t="array" ref="L429">_xlfn.SWITCH(Orders[[#This Row],[RoastType]], "L", "Light", "M", "Medium", "D", "Dark")</f>
        <v>Medium</v>
      </c>
      <c r="M429" s="2" cm="1">
        <f t="array" ref="M429">INDEX(Products[],MATCH(Orders[[#This Row],[FK_ProductID]:[FK_ProductID]],Products[[ProductID]:[ProductID]],0),MATCH(Orders[[#Headers],[SizeKg]],Products[#Headers],0))</f>
        <v>2.5</v>
      </c>
      <c r="N429" s="1" cm="1">
        <f t="array" ref="N429">INDEX(Products[],MATCH(Orders[[#This Row],[FK_ProductID]:[FK_ProductID]],Products[[ProductID]:[ProductID]],0),MATCH(Orders[[#Headers],[AmtUnitPrice]],Products[#Headers],0))</f>
        <v>25.875</v>
      </c>
      <c r="O429" s="1">
        <f>Orders[[#This Row],[AmtUnitPrice]] *Orders[[#This Row],[Quantity]]</f>
        <v>77.625</v>
      </c>
    </row>
    <row r="430" spans="1:15" x14ac:dyDescent="0.25">
      <c r="A430" s="3" t="s">
        <v>868</v>
      </c>
      <c r="B430" s="5">
        <v>43759</v>
      </c>
      <c r="C430" s="3" t="s">
        <v>869</v>
      </c>
      <c r="D430" s="3" t="s">
        <v>203</v>
      </c>
      <c r="E430" s="4">
        <v>5</v>
      </c>
      <c r="F430" t="str">
        <f>_xlfn.XLOOKUP(Orders[[#This Row],[FK_CustomerID]],Customers[CustomerID],Customers[CustomerName],,0)</f>
        <v>Minetta Ackrill</v>
      </c>
      <c r="G430" t="str">
        <f>_xlfn.XLOOKUP(Orders[[#This Row],[FK_CustomerID]],Customers[CustomerID],Customers[Email],,0)</f>
        <v>mackrillbw@bandcamp.com</v>
      </c>
      <c r="H430" t="str">
        <f>_xlfn.XLOOKUP(Orders[[#This Row],[FK_CustomerID]],Customers[CustomerID],Customers[Country],,0)</f>
        <v>United States</v>
      </c>
      <c r="I430" t="str" cm="1">
        <f t="array" ref="I430">INDEX(Products[],MATCH(Orders[[#This Row],[FK_ProductID]:[FK_ProductID]],Products[[ProductID]:[ProductID]],0),MATCH(Orders[[#Headers],[CoffeeType]],Products[#Headers],0))</f>
        <v>Rob</v>
      </c>
      <c r="J430" t="str" cm="1">
        <f t="array" ref="J430">_xlfn.SWITCH(Orders[[#This Row],[CoffeeType]], "Rob", "Robusta", "Exc", "Excelsa", "Ara", "Arabica", "Lib", "Liberica")</f>
        <v>Robusta</v>
      </c>
      <c r="K430" t="str" cm="1">
        <f t="array" ref="K430">INDEX(Products[],MATCH(Orders[[#This Row],[FK_ProductID]:[FK_ProductID]],Products[[ProductID]:[ProductID]],0),MATCH(Orders[[#Headers],[RoastType]],Products[#Headers],0))</f>
        <v>L</v>
      </c>
      <c r="L430" t="str" cm="1">
        <f t="array" ref="L430">_xlfn.SWITCH(Orders[[#This Row],[RoastType]], "L", "Light", "M", "Medium", "D", "Dark")</f>
        <v>Light</v>
      </c>
      <c r="M430" s="2" cm="1">
        <f t="array" ref="M430">INDEX(Products[],MATCH(Orders[[#This Row],[FK_ProductID]:[FK_ProductID]],Products[[ProductID]:[ProductID]],0),MATCH(Orders[[#Headers],[SizeKg]],Products[#Headers],0))</f>
        <v>1</v>
      </c>
      <c r="N430" s="1" cm="1">
        <f t="array" ref="N430">INDEX(Products[],MATCH(Orders[[#This Row],[FK_ProductID]:[FK_ProductID]],Products[[ProductID]:[ProductID]],0),MATCH(Orders[[#Headers],[AmtUnitPrice]],Products[#Headers],0))</f>
        <v>11.95</v>
      </c>
      <c r="O430" s="1">
        <f>Orders[[#This Row],[AmtUnitPrice]] *Orders[[#This Row],[Quantity]]</f>
        <v>59.75</v>
      </c>
    </row>
    <row r="431" spans="1:15" x14ac:dyDescent="0.25">
      <c r="A431" s="3" t="s">
        <v>870</v>
      </c>
      <c r="B431" s="5">
        <v>44367</v>
      </c>
      <c r="C431" s="3" t="s">
        <v>763</v>
      </c>
      <c r="D431" s="3" t="s">
        <v>20</v>
      </c>
      <c r="E431" s="4">
        <v>6</v>
      </c>
      <c r="F431" t="str">
        <f>_xlfn.XLOOKUP(Orders[[#This Row],[FK_CustomerID]],Customers[CustomerID],Customers[CustomerName],,0)</f>
        <v>Terri Farra</v>
      </c>
      <c r="G431" t="str">
        <f>_xlfn.XLOOKUP(Orders[[#This Row],[FK_CustomerID]],Customers[CustomerID],Customers[Email],,0)</f>
        <v>tfarraac@behance.net</v>
      </c>
      <c r="H431" t="str">
        <f>_xlfn.XLOOKUP(Orders[[#This Row],[FK_CustomerID]],Customers[CustomerID],Customers[Country],,0)</f>
        <v>United States</v>
      </c>
      <c r="I431" t="str" cm="1">
        <f t="array" ref="I431">INDEX(Products[],MATCH(Orders[[#This Row],[FK_ProductID]:[FK_ProductID]],Products[[ProductID]:[ProductID]],0),MATCH(Orders[[#Headers],[CoffeeType]],Products[#Headers],0))</f>
        <v>Ara</v>
      </c>
      <c r="J431" t="str" cm="1">
        <f t="array" ref="J431">_xlfn.SWITCH(Orders[[#This Row],[CoffeeType]], "Rob", "Robusta", "Exc", "Excelsa", "Ara", "Arabica", "Lib", "Liberica")</f>
        <v>Arabica</v>
      </c>
      <c r="K431" t="str" cm="1">
        <f t="array" ref="K431">INDEX(Products[],MATCH(Orders[[#This Row],[FK_ProductID]:[FK_ProductID]],Products[[ProductID]:[ProductID]],0),MATCH(Orders[[#Headers],[RoastType]],Products[#Headers],0))</f>
        <v>L</v>
      </c>
      <c r="L431" t="str" cm="1">
        <f t="array" ref="L431">_xlfn.SWITCH(Orders[[#This Row],[RoastType]], "L", "Light", "M", "Medium", "D", "Dark")</f>
        <v>Light</v>
      </c>
      <c r="M431" s="2" cm="1">
        <f t="array" ref="M431">INDEX(Products[],MATCH(Orders[[#This Row],[FK_ProductID]:[FK_ProductID]],Products[[ProductID]:[ProductID]],0),MATCH(Orders[[#Headers],[SizeKg]],Products[#Headers],0))</f>
        <v>1</v>
      </c>
      <c r="N431" s="1" cm="1">
        <f t="array" ref="N431">INDEX(Products[],MATCH(Orders[[#This Row],[FK_ProductID]:[FK_ProductID]],Products[[ProductID]:[ProductID]],0),MATCH(Orders[[#Headers],[AmtUnitPrice]],Products[#Headers],0))</f>
        <v>12.95</v>
      </c>
      <c r="O431" s="1">
        <f>Orders[[#This Row],[AmtUnitPrice]] *Orders[[#This Row],[Quantity]]</f>
        <v>77.699999999999989</v>
      </c>
    </row>
    <row r="432" spans="1:15" x14ac:dyDescent="0.25">
      <c r="A432" s="3" t="s">
        <v>871</v>
      </c>
      <c r="B432" s="5">
        <v>44504</v>
      </c>
      <c r="C432" s="3" t="s">
        <v>872</v>
      </c>
      <c r="D432" s="3" t="s">
        <v>115</v>
      </c>
      <c r="E432" s="4">
        <v>2</v>
      </c>
      <c r="F432" t="str">
        <f>_xlfn.XLOOKUP(Orders[[#This Row],[FK_CustomerID]],Customers[CustomerID],Customers[CustomerName],,0)</f>
        <v>Melosa Kippen</v>
      </c>
      <c r="G432" t="str">
        <f>_xlfn.XLOOKUP(Orders[[#This Row],[FK_CustomerID]],Customers[CustomerID],Customers[Email],,0)</f>
        <v>mkippenby@dion.ne.jp</v>
      </c>
      <c r="H432" t="str">
        <f>_xlfn.XLOOKUP(Orders[[#This Row],[FK_CustomerID]],Customers[CustomerID],Customers[Country],,0)</f>
        <v>United States</v>
      </c>
      <c r="I432" t="str" cm="1">
        <f t="array" ref="I432">INDEX(Products[],MATCH(Orders[[#This Row],[FK_ProductID]:[FK_ProductID]],Products[[ProductID]:[ProductID]],0),MATCH(Orders[[#Headers],[CoffeeType]],Products[#Headers],0))</f>
        <v>Rob</v>
      </c>
      <c r="J432" t="str" cm="1">
        <f t="array" ref="J432">_xlfn.SWITCH(Orders[[#This Row],[CoffeeType]], "Rob", "Robusta", "Exc", "Excelsa", "Ara", "Arabica", "Lib", "Liberica")</f>
        <v>Robusta</v>
      </c>
      <c r="K432" t="str" cm="1">
        <f t="array" ref="K432">INDEX(Products[],MATCH(Orders[[#This Row],[FK_ProductID]:[FK_ProductID]],Products[[ProductID]:[ProductID]],0),MATCH(Orders[[#Headers],[RoastType]],Products[#Headers],0))</f>
        <v>D</v>
      </c>
      <c r="L432" t="str" cm="1">
        <f t="array" ref="L432">_xlfn.SWITCH(Orders[[#This Row],[RoastType]], "L", "Light", "M", "Medium", "D", "Dark")</f>
        <v>Dark</v>
      </c>
      <c r="M432" s="2" cm="1">
        <f t="array" ref="M432">INDEX(Products[],MATCH(Orders[[#This Row],[FK_ProductID]:[FK_ProductID]],Products[[ProductID]:[ProductID]],0),MATCH(Orders[[#Headers],[SizeKg]],Products[#Headers],0))</f>
        <v>0.2</v>
      </c>
      <c r="N432" s="1" cm="1">
        <f t="array" ref="N432">INDEX(Products[],MATCH(Orders[[#This Row],[FK_ProductID]:[FK_ProductID]],Products[[ProductID]:[ProductID]],0),MATCH(Orders[[#Headers],[AmtUnitPrice]],Products[#Headers],0))</f>
        <v>2.6850000000000001</v>
      </c>
      <c r="O432" s="1">
        <f>Orders[[#This Row],[AmtUnitPrice]] *Orders[[#This Row],[Quantity]]</f>
        <v>5.37</v>
      </c>
    </row>
    <row r="433" spans="1:15" x14ac:dyDescent="0.25">
      <c r="A433" s="3" t="s">
        <v>873</v>
      </c>
      <c r="B433" s="5">
        <v>44291</v>
      </c>
      <c r="C433" s="3" t="s">
        <v>874</v>
      </c>
      <c r="D433" s="3" t="s">
        <v>544</v>
      </c>
      <c r="E433" s="4">
        <v>3</v>
      </c>
      <c r="F433" t="str">
        <f>_xlfn.XLOOKUP(Orders[[#This Row],[FK_CustomerID]],Customers[CustomerID],Customers[CustomerName],,0)</f>
        <v>Witty Ranson</v>
      </c>
      <c r="G433" t="str">
        <f>_xlfn.XLOOKUP(Orders[[#This Row],[FK_CustomerID]],Customers[CustomerID],Customers[Email],,0)</f>
        <v>wransonbz@ted.com</v>
      </c>
      <c r="H433" t="str">
        <f>_xlfn.XLOOKUP(Orders[[#This Row],[FK_CustomerID]],Customers[CustomerID],Customers[Country],,0)</f>
        <v>Ireland</v>
      </c>
      <c r="I433" t="str" cm="1">
        <f t="array" ref="I433">INDEX(Products[],MATCH(Orders[[#This Row],[FK_ProductID]:[FK_ProductID]],Products[[ProductID]:[ProductID]],0),MATCH(Orders[[#Headers],[CoffeeType]],Products[#Headers],0))</f>
        <v>Exc</v>
      </c>
      <c r="J433" t="str" cm="1">
        <f t="array" ref="J433">_xlfn.SWITCH(Orders[[#This Row],[CoffeeType]], "Rob", "Robusta", "Exc", "Excelsa", "Ara", "Arabica", "Lib", "Liberica")</f>
        <v>Excelsa</v>
      </c>
      <c r="K433" t="str" cm="1">
        <f t="array" ref="K433">INDEX(Products[],MATCH(Orders[[#This Row],[FK_ProductID]:[FK_ProductID]],Products[[ProductID]:[ProductID]],0),MATCH(Orders[[#Headers],[RoastType]],Products[#Headers],0))</f>
        <v>D</v>
      </c>
      <c r="L433" t="str" cm="1">
        <f t="array" ref="L433">_xlfn.SWITCH(Orders[[#This Row],[RoastType]], "L", "Light", "M", "Medium", "D", "Dark")</f>
        <v>Dark</v>
      </c>
      <c r="M433" s="2" cm="1">
        <f t="array" ref="M433">INDEX(Products[],MATCH(Orders[[#This Row],[FK_ProductID]:[FK_ProductID]],Products[[ProductID]:[ProductID]],0),MATCH(Orders[[#Headers],[SizeKg]],Products[#Headers],0))</f>
        <v>2.5</v>
      </c>
      <c r="N433" s="1" cm="1">
        <f t="array" ref="N433">INDEX(Products[],MATCH(Orders[[#This Row],[FK_ProductID]:[FK_ProductID]],Products[[ProductID]:[ProductID]],0),MATCH(Orders[[#Headers],[AmtUnitPrice]],Products[#Headers],0))</f>
        <v>27.945</v>
      </c>
      <c r="O433" s="1">
        <f>Orders[[#This Row],[AmtUnitPrice]] *Orders[[#This Row],[Quantity]]</f>
        <v>83.835000000000008</v>
      </c>
    </row>
    <row r="434" spans="1:15" x14ac:dyDescent="0.25">
      <c r="A434" s="3" t="s">
        <v>875</v>
      </c>
      <c r="B434" s="5">
        <v>43808</v>
      </c>
      <c r="C434" s="3" t="s">
        <v>876</v>
      </c>
      <c r="D434" s="3" t="s">
        <v>75</v>
      </c>
      <c r="E434" s="4">
        <v>2</v>
      </c>
      <c r="F434" t="str">
        <f>_xlfn.XLOOKUP(Orders[[#This Row],[FK_CustomerID]],Customers[CustomerID],Customers[CustomerName],,0)</f>
        <v>Rod Gowdie</v>
      </c>
      <c r="G434" t="str">
        <f>_xlfn.XLOOKUP(Orders[[#This Row],[FK_CustomerID]],Customers[CustomerID],Customers[Email],,0)</f>
        <v/>
      </c>
      <c r="H434" t="str">
        <f>_xlfn.XLOOKUP(Orders[[#This Row],[FK_CustomerID]],Customers[CustomerID],Customers[Country],,0)</f>
        <v>United States</v>
      </c>
      <c r="I434" t="str" cm="1">
        <f t="array" ref="I434">INDEX(Products[],MATCH(Orders[[#This Row],[FK_ProductID]:[FK_ProductID]],Products[[ProductID]:[ProductID]],0),MATCH(Orders[[#Headers],[CoffeeType]],Products[#Headers],0))</f>
        <v>Ara</v>
      </c>
      <c r="J434" t="str" cm="1">
        <f t="array" ref="J434">_xlfn.SWITCH(Orders[[#This Row],[CoffeeType]], "Rob", "Robusta", "Exc", "Excelsa", "Ara", "Arabica", "Lib", "Liberica")</f>
        <v>Arabica</v>
      </c>
      <c r="K434" t="str" cm="1">
        <f t="array" ref="K434">INDEX(Products[],MATCH(Orders[[#This Row],[FK_ProductID]:[FK_ProductID]],Products[[ProductID]:[ProductID]],0),MATCH(Orders[[#Headers],[RoastType]],Products[#Headers],0))</f>
        <v>M</v>
      </c>
      <c r="L434" t="str" cm="1">
        <f t="array" ref="L434">_xlfn.SWITCH(Orders[[#This Row],[RoastType]], "L", "Light", "M", "Medium", "D", "Dark")</f>
        <v>Medium</v>
      </c>
      <c r="M434" s="2" cm="1">
        <f t="array" ref="M434">INDEX(Products[],MATCH(Orders[[#This Row],[FK_ProductID]:[FK_ProductID]],Products[[ProductID]:[ProductID]],0),MATCH(Orders[[#Headers],[SizeKg]],Products[#Headers],0))</f>
        <v>1</v>
      </c>
      <c r="N434" s="1" cm="1">
        <f t="array" ref="N434">INDEX(Products[],MATCH(Orders[[#This Row],[FK_ProductID]:[FK_ProductID]],Products[[ProductID]:[ProductID]],0),MATCH(Orders[[#Headers],[AmtUnitPrice]],Products[#Headers],0))</f>
        <v>11.25</v>
      </c>
      <c r="O434" s="1">
        <f>Orders[[#This Row],[AmtUnitPrice]] *Orders[[#This Row],[Quantity]]</f>
        <v>22.5</v>
      </c>
    </row>
    <row r="435" spans="1:15" x14ac:dyDescent="0.25">
      <c r="A435" s="3" t="s">
        <v>877</v>
      </c>
      <c r="B435" s="5">
        <v>44563</v>
      </c>
      <c r="C435" s="3" t="s">
        <v>878</v>
      </c>
      <c r="D435" s="3" t="s">
        <v>211</v>
      </c>
      <c r="E435" s="4">
        <v>6</v>
      </c>
      <c r="F435" t="str">
        <f>_xlfn.XLOOKUP(Orders[[#This Row],[FK_CustomerID]],Customers[CustomerID],Customers[CustomerName],,0)</f>
        <v>Lemuel Rignold</v>
      </c>
      <c r="G435" t="str">
        <f>_xlfn.XLOOKUP(Orders[[#This Row],[FK_CustomerID]],Customers[CustomerID],Customers[Email],,0)</f>
        <v>lrignoldc1@miibeian.gov.cn</v>
      </c>
      <c r="H435" t="str">
        <f>_xlfn.XLOOKUP(Orders[[#This Row],[FK_CustomerID]],Customers[CustomerID],Customers[Country],,0)</f>
        <v>United States</v>
      </c>
      <c r="I435" t="str" cm="1">
        <f t="array" ref="I435">INDEX(Products[],MATCH(Orders[[#This Row],[FK_ProductID]:[FK_ProductID]],Products[[ProductID]:[ProductID]],0),MATCH(Orders[[#Headers],[CoffeeType]],Products[#Headers],0))</f>
        <v>Lib</v>
      </c>
      <c r="J435" t="str" cm="1">
        <f t="array" ref="J435">_xlfn.SWITCH(Orders[[#This Row],[CoffeeType]], "Rob", "Robusta", "Exc", "Excelsa", "Ara", "Arabica", "Lib", "Liberica")</f>
        <v>Liberica</v>
      </c>
      <c r="K435" t="str" cm="1">
        <f t="array" ref="K435">INDEX(Products[],MATCH(Orders[[#This Row],[FK_ProductID]:[FK_ProductID]],Products[[ProductID]:[ProductID]],0),MATCH(Orders[[#Headers],[RoastType]],Products[#Headers],0))</f>
        <v>M</v>
      </c>
      <c r="L435" t="str" cm="1">
        <f t="array" ref="L435">_xlfn.SWITCH(Orders[[#This Row],[RoastType]], "L", "Light", "M", "Medium", "D", "Dark")</f>
        <v>Medium</v>
      </c>
      <c r="M435" s="2" cm="1">
        <f t="array" ref="M435">INDEX(Products[],MATCH(Orders[[#This Row],[FK_ProductID]:[FK_ProductID]],Products[[ProductID]:[ProductID]],0),MATCH(Orders[[#Headers],[SizeKg]],Products[#Headers],0))</f>
        <v>2.5</v>
      </c>
      <c r="N435" s="1" cm="1">
        <f t="array" ref="N435">INDEX(Products[],MATCH(Orders[[#This Row],[FK_ProductID]:[FK_ProductID]],Products[[ProductID]:[ProductID]],0),MATCH(Orders[[#Headers],[AmtUnitPrice]],Products[#Headers],0))</f>
        <v>33.465000000000003</v>
      </c>
      <c r="O435" s="1">
        <f>Orders[[#This Row],[AmtUnitPrice]] *Orders[[#This Row],[Quantity]]</f>
        <v>200.79000000000002</v>
      </c>
    </row>
    <row r="436" spans="1:15" x14ac:dyDescent="0.25">
      <c r="A436" s="3" t="s">
        <v>879</v>
      </c>
      <c r="B436" s="5">
        <v>43807</v>
      </c>
      <c r="C436" s="3" t="s">
        <v>880</v>
      </c>
      <c r="D436" s="3" t="s">
        <v>75</v>
      </c>
      <c r="E436" s="4">
        <v>6</v>
      </c>
      <c r="F436" t="str">
        <f>_xlfn.XLOOKUP(Orders[[#This Row],[FK_CustomerID]],Customers[CustomerID],Customers[CustomerName],,0)</f>
        <v>Nevsa Fields</v>
      </c>
      <c r="G436" t="str">
        <f>_xlfn.XLOOKUP(Orders[[#This Row],[FK_CustomerID]],Customers[CustomerID],Customers[Email],,0)</f>
        <v/>
      </c>
      <c r="H436" t="str">
        <f>_xlfn.XLOOKUP(Orders[[#This Row],[FK_CustomerID]],Customers[CustomerID],Customers[Country],,0)</f>
        <v>United States</v>
      </c>
      <c r="I436" t="str" cm="1">
        <f t="array" ref="I436">INDEX(Products[],MATCH(Orders[[#This Row],[FK_ProductID]:[FK_ProductID]],Products[[ProductID]:[ProductID]],0),MATCH(Orders[[#Headers],[CoffeeType]],Products[#Headers],0))</f>
        <v>Ara</v>
      </c>
      <c r="J436" t="str" cm="1">
        <f t="array" ref="J436">_xlfn.SWITCH(Orders[[#This Row],[CoffeeType]], "Rob", "Robusta", "Exc", "Excelsa", "Ara", "Arabica", "Lib", "Liberica")</f>
        <v>Arabica</v>
      </c>
      <c r="K436" t="str" cm="1">
        <f t="array" ref="K436">INDEX(Products[],MATCH(Orders[[#This Row],[FK_ProductID]:[FK_ProductID]],Products[[ProductID]:[ProductID]],0),MATCH(Orders[[#Headers],[RoastType]],Products[#Headers],0))</f>
        <v>M</v>
      </c>
      <c r="L436" t="str" cm="1">
        <f t="array" ref="L436">_xlfn.SWITCH(Orders[[#This Row],[RoastType]], "L", "Light", "M", "Medium", "D", "Dark")</f>
        <v>Medium</v>
      </c>
      <c r="M436" s="2" cm="1">
        <f t="array" ref="M436">INDEX(Products[],MATCH(Orders[[#This Row],[FK_ProductID]:[FK_ProductID]],Products[[ProductID]:[ProductID]],0),MATCH(Orders[[#Headers],[SizeKg]],Products[#Headers],0))</f>
        <v>1</v>
      </c>
      <c r="N436" s="1" cm="1">
        <f t="array" ref="N436">INDEX(Products[],MATCH(Orders[[#This Row],[FK_ProductID]:[FK_ProductID]],Products[[ProductID]:[ProductID]],0),MATCH(Orders[[#Headers],[AmtUnitPrice]],Products[#Headers],0))</f>
        <v>11.25</v>
      </c>
      <c r="O436" s="1">
        <f>Orders[[#This Row],[AmtUnitPrice]] *Orders[[#This Row],[Quantity]]</f>
        <v>67.5</v>
      </c>
    </row>
    <row r="437" spans="1:15" x14ac:dyDescent="0.25">
      <c r="A437" s="3" t="s">
        <v>881</v>
      </c>
      <c r="B437" s="5">
        <v>44528</v>
      </c>
      <c r="C437" s="3" t="s">
        <v>882</v>
      </c>
      <c r="D437" s="3" t="s">
        <v>17</v>
      </c>
      <c r="E437" s="4">
        <v>1</v>
      </c>
      <c r="F437" t="str">
        <f>_xlfn.XLOOKUP(Orders[[#This Row],[FK_CustomerID]],Customers[CustomerID],Customers[CustomerName],,0)</f>
        <v>Chance Rowthorn</v>
      </c>
      <c r="G437" t="str">
        <f>_xlfn.XLOOKUP(Orders[[#This Row],[FK_CustomerID]],Customers[CustomerID],Customers[Email],,0)</f>
        <v>crowthornc3@msn.com</v>
      </c>
      <c r="H437" t="str">
        <f>_xlfn.XLOOKUP(Orders[[#This Row],[FK_CustomerID]],Customers[CustomerID],Customers[Country],,0)</f>
        <v>United States</v>
      </c>
      <c r="I437" t="str" cm="1">
        <f t="array" ref="I437">INDEX(Products[],MATCH(Orders[[#This Row],[FK_ProductID]:[FK_ProductID]],Products[[ProductID]:[ProductID]],0),MATCH(Orders[[#Headers],[CoffeeType]],Products[#Headers],0))</f>
        <v>Exc</v>
      </c>
      <c r="J437" t="str" cm="1">
        <f t="array" ref="J437">_xlfn.SWITCH(Orders[[#This Row],[CoffeeType]], "Rob", "Robusta", "Exc", "Excelsa", "Ara", "Arabica", "Lib", "Liberica")</f>
        <v>Excelsa</v>
      </c>
      <c r="K437" t="str" cm="1">
        <f t="array" ref="K437">INDEX(Products[],MATCH(Orders[[#This Row],[FK_ProductID]:[FK_ProductID]],Products[[ProductID]:[ProductID]],0),MATCH(Orders[[#Headers],[RoastType]],Products[#Headers],0))</f>
        <v>M</v>
      </c>
      <c r="L437" t="str" cm="1">
        <f t="array" ref="L437">_xlfn.SWITCH(Orders[[#This Row],[RoastType]], "L", "Light", "M", "Medium", "D", "Dark")</f>
        <v>Medium</v>
      </c>
      <c r="M437" s="2" cm="1">
        <f t="array" ref="M437">INDEX(Products[],MATCH(Orders[[#This Row],[FK_ProductID]:[FK_ProductID]],Products[[ProductID]:[ProductID]],0),MATCH(Orders[[#Headers],[SizeKg]],Products[#Headers],0))</f>
        <v>0.5</v>
      </c>
      <c r="N437" s="1" cm="1">
        <f t="array" ref="N437">INDEX(Products[],MATCH(Orders[[#This Row],[FK_ProductID]:[FK_ProductID]],Products[[ProductID]:[ProductID]],0),MATCH(Orders[[#Headers],[AmtUnitPrice]],Products[#Headers],0))</f>
        <v>8.25</v>
      </c>
      <c r="O437" s="1">
        <f>Orders[[#This Row],[AmtUnitPrice]] *Orders[[#This Row],[Quantity]]</f>
        <v>8.25</v>
      </c>
    </row>
    <row r="438" spans="1:15" x14ac:dyDescent="0.25">
      <c r="A438" s="3" t="s">
        <v>883</v>
      </c>
      <c r="B438" s="5">
        <v>44631</v>
      </c>
      <c r="C438" s="3" t="s">
        <v>884</v>
      </c>
      <c r="D438" s="3" t="s">
        <v>33</v>
      </c>
      <c r="E438" s="4">
        <v>2</v>
      </c>
      <c r="F438" t="str">
        <f>_xlfn.XLOOKUP(Orders[[#This Row],[FK_CustomerID]],Customers[CustomerID],Customers[CustomerName],,0)</f>
        <v>Orly Ryland</v>
      </c>
      <c r="G438" t="str">
        <f>_xlfn.XLOOKUP(Orders[[#This Row],[FK_CustomerID]],Customers[CustomerID],Customers[Email],,0)</f>
        <v>orylandc4@deviantart.com</v>
      </c>
      <c r="H438" t="str">
        <f>_xlfn.XLOOKUP(Orders[[#This Row],[FK_CustomerID]],Customers[CustomerID],Customers[Country],,0)</f>
        <v>United States</v>
      </c>
      <c r="I438" t="str" cm="1">
        <f t="array" ref="I438">INDEX(Products[],MATCH(Orders[[#This Row],[FK_ProductID]:[FK_ProductID]],Products[[ProductID]:[ProductID]],0),MATCH(Orders[[#Headers],[CoffeeType]],Products[#Headers],0))</f>
        <v>Lib</v>
      </c>
      <c r="J438" t="str" cm="1">
        <f t="array" ref="J438">_xlfn.SWITCH(Orders[[#This Row],[CoffeeType]], "Rob", "Robusta", "Exc", "Excelsa", "Ara", "Arabica", "Lib", "Liberica")</f>
        <v>Liberica</v>
      </c>
      <c r="K438" t="str" cm="1">
        <f t="array" ref="K438">INDEX(Products[],MATCH(Orders[[#This Row],[FK_ProductID]:[FK_ProductID]],Products[[ProductID]:[ProductID]],0),MATCH(Orders[[#Headers],[RoastType]],Products[#Headers],0))</f>
        <v>L</v>
      </c>
      <c r="L438" t="str" cm="1">
        <f t="array" ref="L438">_xlfn.SWITCH(Orders[[#This Row],[RoastType]], "L", "Light", "M", "Medium", "D", "Dark")</f>
        <v>Light</v>
      </c>
      <c r="M438" s="2" cm="1">
        <f t="array" ref="M438">INDEX(Products[],MATCH(Orders[[#This Row],[FK_ProductID]:[FK_ProductID]],Products[[ProductID]:[ProductID]],0),MATCH(Orders[[#Headers],[SizeKg]],Products[#Headers],0))</f>
        <v>0.2</v>
      </c>
      <c r="N438" s="1" cm="1">
        <f t="array" ref="N438">INDEX(Products[],MATCH(Orders[[#This Row],[FK_ProductID]:[FK_ProductID]],Products[[ProductID]:[ProductID]],0),MATCH(Orders[[#Headers],[AmtUnitPrice]],Products[#Headers],0))</f>
        <v>4.7549999999999999</v>
      </c>
      <c r="O438" s="1">
        <f>Orders[[#This Row],[AmtUnitPrice]] *Orders[[#This Row],[Quantity]]</f>
        <v>9.51</v>
      </c>
    </row>
    <row r="439" spans="1:15" x14ac:dyDescent="0.25">
      <c r="A439" s="3" t="s">
        <v>885</v>
      </c>
      <c r="B439" s="5">
        <v>44213</v>
      </c>
      <c r="C439" s="3" t="s">
        <v>886</v>
      </c>
      <c r="D439" s="3" t="s">
        <v>123</v>
      </c>
      <c r="E439" s="4">
        <v>1</v>
      </c>
      <c r="F439" t="str">
        <f>_xlfn.XLOOKUP(Orders[[#This Row],[FK_CustomerID]],Customers[CustomerID],Customers[CustomerName],,0)</f>
        <v>Willabella Abramski</v>
      </c>
      <c r="G439" t="str">
        <f>_xlfn.XLOOKUP(Orders[[#This Row],[FK_CustomerID]],Customers[CustomerID],Customers[Email],,0)</f>
        <v/>
      </c>
      <c r="H439" t="str">
        <f>_xlfn.XLOOKUP(Orders[[#This Row],[FK_CustomerID]],Customers[CustomerID],Customers[Country],,0)</f>
        <v>United States</v>
      </c>
      <c r="I439" t="str" cm="1">
        <f t="array" ref="I439">INDEX(Products[],MATCH(Orders[[#This Row],[FK_ProductID]:[FK_ProductID]],Products[[ProductID]:[ProductID]],0),MATCH(Orders[[#Headers],[CoffeeType]],Products[#Headers],0))</f>
        <v>Lib</v>
      </c>
      <c r="J439" t="str" cm="1">
        <f t="array" ref="J439">_xlfn.SWITCH(Orders[[#This Row],[CoffeeType]], "Rob", "Robusta", "Exc", "Excelsa", "Ara", "Arabica", "Lib", "Liberica")</f>
        <v>Liberica</v>
      </c>
      <c r="K439" t="str" cm="1">
        <f t="array" ref="K439">INDEX(Products[],MATCH(Orders[[#This Row],[FK_ProductID]:[FK_ProductID]],Products[[ProductID]:[ProductID]],0),MATCH(Orders[[#Headers],[RoastType]],Products[#Headers],0))</f>
        <v>D</v>
      </c>
      <c r="L439" t="str" cm="1">
        <f t="array" ref="L439">_xlfn.SWITCH(Orders[[#This Row],[RoastType]], "L", "Light", "M", "Medium", "D", "Dark")</f>
        <v>Dark</v>
      </c>
      <c r="M439" s="2" cm="1">
        <f t="array" ref="M439">INDEX(Products[],MATCH(Orders[[#This Row],[FK_ProductID]:[FK_ProductID]],Products[[ProductID]:[ProductID]],0),MATCH(Orders[[#Headers],[SizeKg]],Products[#Headers],0))</f>
        <v>2.5</v>
      </c>
      <c r="N439" s="1" cm="1">
        <f t="array" ref="N439">INDEX(Products[],MATCH(Orders[[#This Row],[FK_ProductID]:[FK_ProductID]],Products[[ProductID]:[ProductID]],0),MATCH(Orders[[#Headers],[AmtUnitPrice]],Products[#Headers],0))</f>
        <v>29.785</v>
      </c>
      <c r="O439" s="1">
        <f>Orders[[#This Row],[AmtUnitPrice]] *Orders[[#This Row],[Quantity]]</f>
        <v>29.785</v>
      </c>
    </row>
    <row r="440" spans="1:15" x14ac:dyDescent="0.25">
      <c r="A440" s="3" t="s">
        <v>887</v>
      </c>
      <c r="B440" s="5">
        <v>43483</v>
      </c>
      <c r="C440" s="3" t="s">
        <v>888</v>
      </c>
      <c r="D440" s="3" t="s">
        <v>137</v>
      </c>
      <c r="E440" s="4">
        <v>2</v>
      </c>
      <c r="F440" t="str">
        <f>_xlfn.XLOOKUP(Orders[[#This Row],[FK_CustomerID]],Customers[CustomerID],Customers[CustomerName],,0)</f>
        <v>Morgen Seson</v>
      </c>
      <c r="G440" t="str">
        <f>_xlfn.XLOOKUP(Orders[[#This Row],[FK_CustomerID]],Customers[CustomerID],Customers[Email],,0)</f>
        <v>msesonck@census.gov</v>
      </c>
      <c r="H440" t="str">
        <f>_xlfn.XLOOKUP(Orders[[#This Row],[FK_CustomerID]],Customers[CustomerID],Customers[Country],,0)</f>
        <v>United States</v>
      </c>
      <c r="I440" t="str" cm="1">
        <f t="array" ref="I440">INDEX(Products[],MATCH(Orders[[#This Row],[FK_ProductID]:[FK_ProductID]],Products[[ProductID]:[ProductID]],0),MATCH(Orders[[#Headers],[CoffeeType]],Products[#Headers],0))</f>
        <v>Lib</v>
      </c>
      <c r="J440" t="str" cm="1">
        <f t="array" ref="J440">_xlfn.SWITCH(Orders[[#This Row],[CoffeeType]], "Rob", "Robusta", "Exc", "Excelsa", "Ara", "Arabica", "Lib", "Liberica")</f>
        <v>Liberica</v>
      </c>
      <c r="K440" t="str" cm="1">
        <f t="array" ref="K440">INDEX(Products[],MATCH(Orders[[#This Row],[FK_ProductID]:[FK_ProductID]],Products[[ProductID]:[ProductID]],0),MATCH(Orders[[#Headers],[RoastType]],Products[#Headers],0))</f>
        <v>D</v>
      </c>
      <c r="L440" t="str" cm="1">
        <f t="array" ref="L440">_xlfn.SWITCH(Orders[[#This Row],[RoastType]], "L", "Light", "M", "Medium", "D", "Dark")</f>
        <v>Dark</v>
      </c>
      <c r="M440" s="2" cm="1">
        <f t="array" ref="M440">INDEX(Products[],MATCH(Orders[[#This Row],[FK_ProductID]:[FK_ProductID]],Products[[ProductID]:[ProductID]],0),MATCH(Orders[[#Headers],[SizeKg]],Products[#Headers],0))</f>
        <v>0.5</v>
      </c>
      <c r="N440" s="1" cm="1">
        <f t="array" ref="N440">INDEX(Products[],MATCH(Orders[[#This Row],[FK_ProductID]:[FK_ProductID]],Products[[ProductID]:[ProductID]],0),MATCH(Orders[[#Headers],[AmtUnitPrice]],Products[#Headers],0))</f>
        <v>7.77</v>
      </c>
      <c r="O440" s="1">
        <f>Orders[[#This Row],[AmtUnitPrice]] *Orders[[#This Row],[Quantity]]</f>
        <v>15.54</v>
      </c>
    </row>
    <row r="441" spans="1:15" x14ac:dyDescent="0.25">
      <c r="A441" s="3" t="s">
        <v>889</v>
      </c>
      <c r="B441" s="5">
        <v>43562</v>
      </c>
      <c r="C441" s="3" t="s">
        <v>890</v>
      </c>
      <c r="D441" s="3" t="s">
        <v>190</v>
      </c>
      <c r="E441" s="4">
        <v>4</v>
      </c>
      <c r="F441" t="str">
        <f>_xlfn.XLOOKUP(Orders[[#This Row],[FK_CustomerID]],Customers[CustomerID],Customers[CustomerName],,0)</f>
        <v>Chickie Ragless</v>
      </c>
      <c r="G441" t="str">
        <f>_xlfn.XLOOKUP(Orders[[#This Row],[FK_CustomerID]],Customers[CustomerID],Customers[Email],,0)</f>
        <v>craglessc7@webmd.com</v>
      </c>
      <c r="H441" t="str">
        <f>_xlfn.XLOOKUP(Orders[[#This Row],[FK_CustomerID]],Customers[CustomerID],Customers[Country],,0)</f>
        <v>Ireland</v>
      </c>
      <c r="I441" t="str" cm="1">
        <f t="array" ref="I441">INDEX(Products[],MATCH(Orders[[#This Row],[FK_ProductID]:[FK_ProductID]],Products[[ProductID]:[ProductID]],0),MATCH(Orders[[#Headers],[CoffeeType]],Products[#Headers],0))</f>
        <v>Exc</v>
      </c>
      <c r="J441" t="str" cm="1">
        <f t="array" ref="J441">_xlfn.SWITCH(Orders[[#This Row],[CoffeeType]], "Rob", "Robusta", "Exc", "Excelsa", "Ara", "Arabica", "Lib", "Liberica")</f>
        <v>Excelsa</v>
      </c>
      <c r="K441" t="str" cm="1">
        <f t="array" ref="K441">INDEX(Products[],MATCH(Orders[[#This Row],[FK_ProductID]:[FK_ProductID]],Products[[ProductID]:[ProductID]],0),MATCH(Orders[[#Headers],[RoastType]],Products[#Headers],0))</f>
        <v>L</v>
      </c>
      <c r="L441" t="str" cm="1">
        <f t="array" ref="L441">_xlfn.SWITCH(Orders[[#This Row],[RoastType]], "L", "Light", "M", "Medium", "D", "Dark")</f>
        <v>Light</v>
      </c>
      <c r="M441" s="2" cm="1">
        <f t="array" ref="M441">INDEX(Products[],MATCH(Orders[[#This Row],[FK_ProductID]:[FK_ProductID]],Products[[ProductID]:[ProductID]],0),MATCH(Orders[[#Headers],[SizeKg]],Products[#Headers],0))</f>
        <v>0.5</v>
      </c>
      <c r="N441" s="1" cm="1">
        <f t="array" ref="N441">INDEX(Products[],MATCH(Orders[[#This Row],[FK_ProductID]:[FK_ProductID]],Products[[ProductID]:[ProductID]],0),MATCH(Orders[[#Headers],[AmtUnitPrice]],Products[#Headers],0))</f>
        <v>8.91</v>
      </c>
      <c r="O441" s="1">
        <f>Orders[[#This Row],[AmtUnitPrice]] *Orders[[#This Row],[Quantity]]</f>
        <v>35.64</v>
      </c>
    </row>
    <row r="442" spans="1:15" x14ac:dyDescent="0.25">
      <c r="A442" s="3" t="s">
        <v>891</v>
      </c>
      <c r="B442" s="5">
        <v>44230</v>
      </c>
      <c r="C442" s="3" t="s">
        <v>892</v>
      </c>
      <c r="D442" s="3" t="s">
        <v>185</v>
      </c>
      <c r="E442" s="4">
        <v>4</v>
      </c>
      <c r="F442" t="str">
        <f>_xlfn.XLOOKUP(Orders[[#This Row],[FK_CustomerID]],Customers[CustomerID],Customers[CustomerName],,0)</f>
        <v>Freda Hollows</v>
      </c>
      <c r="G442" t="str">
        <f>_xlfn.XLOOKUP(Orders[[#This Row],[FK_CustomerID]],Customers[CustomerID],Customers[Email],,0)</f>
        <v>fhollowsc8@blogtalkradio.com</v>
      </c>
      <c r="H442" t="str">
        <f>_xlfn.XLOOKUP(Orders[[#This Row],[FK_CustomerID]],Customers[CustomerID],Customers[Country],,0)</f>
        <v>United States</v>
      </c>
      <c r="I442" t="str" cm="1">
        <f t="array" ref="I442">INDEX(Products[],MATCH(Orders[[#This Row],[FK_ProductID]:[FK_ProductID]],Products[[ProductID]:[ProductID]],0),MATCH(Orders[[#Headers],[CoffeeType]],Products[#Headers],0))</f>
        <v>Ara</v>
      </c>
      <c r="J442" t="str" cm="1">
        <f t="array" ref="J442">_xlfn.SWITCH(Orders[[#This Row],[CoffeeType]], "Rob", "Robusta", "Exc", "Excelsa", "Ara", "Arabica", "Lib", "Liberica")</f>
        <v>Arabica</v>
      </c>
      <c r="K442" t="str" cm="1">
        <f t="array" ref="K442">INDEX(Products[],MATCH(Orders[[#This Row],[FK_ProductID]:[FK_ProductID]],Products[[ProductID]:[ProductID]],0),MATCH(Orders[[#Headers],[RoastType]],Products[#Headers],0))</f>
        <v>M</v>
      </c>
      <c r="L442" t="str" cm="1">
        <f t="array" ref="L442">_xlfn.SWITCH(Orders[[#This Row],[RoastType]], "L", "Light", "M", "Medium", "D", "Dark")</f>
        <v>Medium</v>
      </c>
      <c r="M442" s="2" cm="1">
        <f t="array" ref="M442">INDEX(Products[],MATCH(Orders[[#This Row],[FK_ProductID]:[FK_ProductID]],Products[[ProductID]:[ProductID]],0),MATCH(Orders[[#Headers],[SizeKg]],Products[#Headers],0))</f>
        <v>2.5</v>
      </c>
      <c r="N442" s="1" cm="1">
        <f t="array" ref="N442">INDEX(Products[],MATCH(Orders[[#This Row],[FK_ProductID]:[FK_ProductID]],Products[[ProductID]:[ProductID]],0),MATCH(Orders[[#Headers],[AmtUnitPrice]],Products[#Headers],0))</f>
        <v>25.875</v>
      </c>
      <c r="O442" s="1">
        <f>Orders[[#This Row],[AmtUnitPrice]] *Orders[[#This Row],[Quantity]]</f>
        <v>103.5</v>
      </c>
    </row>
    <row r="443" spans="1:15" x14ac:dyDescent="0.25">
      <c r="A443" s="3" t="s">
        <v>893</v>
      </c>
      <c r="B443" s="5">
        <v>43573</v>
      </c>
      <c r="C443" s="3" t="s">
        <v>894</v>
      </c>
      <c r="D443" s="3" t="s">
        <v>259</v>
      </c>
      <c r="E443" s="4">
        <v>3</v>
      </c>
      <c r="F443" t="str">
        <f>_xlfn.XLOOKUP(Orders[[#This Row],[FK_CustomerID]],Customers[CustomerID],Customers[CustomerName],,0)</f>
        <v>Livy Lathleiff</v>
      </c>
      <c r="G443" t="str">
        <f>_xlfn.XLOOKUP(Orders[[#This Row],[FK_CustomerID]],Customers[CustomerID],Customers[Email],,0)</f>
        <v>llathleiffc9@nationalgeographic.com</v>
      </c>
      <c r="H443" t="str">
        <f>_xlfn.XLOOKUP(Orders[[#This Row],[FK_CustomerID]],Customers[CustomerID],Customers[Country],,0)</f>
        <v>Ireland</v>
      </c>
      <c r="I443" t="str" cm="1">
        <f t="array" ref="I443">INDEX(Products[],MATCH(Orders[[#This Row],[FK_ProductID]:[FK_ProductID]],Products[[ProductID]:[ProductID]],0),MATCH(Orders[[#Headers],[CoffeeType]],Products[#Headers],0))</f>
        <v>Exc</v>
      </c>
      <c r="J443" t="str" cm="1">
        <f t="array" ref="J443">_xlfn.SWITCH(Orders[[#This Row],[CoffeeType]], "Rob", "Robusta", "Exc", "Excelsa", "Ara", "Arabica", "Lib", "Liberica")</f>
        <v>Excelsa</v>
      </c>
      <c r="K443" t="str" cm="1">
        <f t="array" ref="K443">INDEX(Products[],MATCH(Orders[[#This Row],[FK_ProductID]:[FK_ProductID]],Products[[ProductID]:[ProductID]],0),MATCH(Orders[[#Headers],[RoastType]],Products[#Headers],0))</f>
        <v>D</v>
      </c>
      <c r="L443" t="str" cm="1">
        <f t="array" ref="L443">_xlfn.SWITCH(Orders[[#This Row],[RoastType]], "L", "Light", "M", "Medium", "D", "Dark")</f>
        <v>Dark</v>
      </c>
      <c r="M443" s="2" cm="1">
        <f t="array" ref="M443">INDEX(Products[],MATCH(Orders[[#This Row],[FK_ProductID]:[FK_ProductID]],Products[[ProductID]:[ProductID]],0),MATCH(Orders[[#Headers],[SizeKg]],Products[#Headers],0))</f>
        <v>1</v>
      </c>
      <c r="N443" s="1" cm="1">
        <f t="array" ref="N443">INDEX(Products[],MATCH(Orders[[#This Row],[FK_ProductID]:[FK_ProductID]],Products[[ProductID]:[ProductID]],0),MATCH(Orders[[#Headers],[AmtUnitPrice]],Products[#Headers],0))</f>
        <v>12.15</v>
      </c>
      <c r="O443" s="1">
        <f>Orders[[#This Row],[AmtUnitPrice]] *Orders[[#This Row],[Quantity]]</f>
        <v>36.450000000000003</v>
      </c>
    </row>
    <row r="444" spans="1:15" x14ac:dyDescent="0.25">
      <c r="A444" s="3" t="s">
        <v>895</v>
      </c>
      <c r="B444" s="5">
        <v>44384</v>
      </c>
      <c r="C444" s="3" t="s">
        <v>896</v>
      </c>
      <c r="D444" s="3" t="s">
        <v>171</v>
      </c>
      <c r="E444" s="4">
        <v>5</v>
      </c>
      <c r="F444" t="str">
        <f>_xlfn.XLOOKUP(Orders[[#This Row],[FK_CustomerID]],Customers[CustomerID],Customers[CustomerName],,0)</f>
        <v>Koralle Heads</v>
      </c>
      <c r="G444" t="str">
        <f>_xlfn.XLOOKUP(Orders[[#This Row],[FK_CustomerID]],Customers[CustomerID],Customers[Email],,0)</f>
        <v>kheadsca@jalbum.net</v>
      </c>
      <c r="H444" t="str">
        <f>_xlfn.XLOOKUP(Orders[[#This Row],[FK_CustomerID]],Customers[CustomerID],Customers[Country],,0)</f>
        <v>United States</v>
      </c>
      <c r="I444" t="str" cm="1">
        <f t="array" ref="I444">INDEX(Products[],MATCH(Orders[[#This Row],[FK_ProductID]:[FK_ProductID]],Products[[ProductID]:[ProductID]],0),MATCH(Orders[[#Headers],[CoffeeType]],Products[#Headers],0))</f>
        <v>Rob</v>
      </c>
      <c r="J444" t="str" cm="1">
        <f t="array" ref="J444">_xlfn.SWITCH(Orders[[#This Row],[CoffeeType]], "Rob", "Robusta", "Exc", "Excelsa", "Ara", "Arabica", "Lib", "Liberica")</f>
        <v>Robusta</v>
      </c>
      <c r="K444" t="str" cm="1">
        <f t="array" ref="K444">INDEX(Products[],MATCH(Orders[[#This Row],[FK_ProductID]:[FK_ProductID]],Products[[ProductID]:[ProductID]],0),MATCH(Orders[[#Headers],[RoastType]],Products[#Headers],0))</f>
        <v>L</v>
      </c>
      <c r="L444" t="str" cm="1">
        <f t="array" ref="L444">_xlfn.SWITCH(Orders[[#This Row],[RoastType]], "L", "Light", "M", "Medium", "D", "Dark")</f>
        <v>Light</v>
      </c>
      <c r="M444" s="2" cm="1">
        <f t="array" ref="M444">INDEX(Products[],MATCH(Orders[[#This Row],[FK_ProductID]:[FK_ProductID]],Products[[ProductID]:[ProductID]],0),MATCH(Orders[[#Headers],[SizeKg]],Products[#Headers],0))</f>
        <v>0.5</v>
      </c>
      <c r="N444" s="1" cm="1">
        <f t="array" ref="N444">INDEX(Products[],MATCH(Orders[[#This Row],[FK_ProductID]:[FK_ProductID]],Products[[ProductID]:[ProductID]],0),MATCH(Orders[[#Headers],[AmtUnitPrice]],Products[#Headers],0))</f>
        <v>7.17</v>
      </c>
      <c r="O444" s="1">
        <f>Orders[[#This Row],[AmtUnitPrice]] *Orders[[#This Row],[Quantity]]</f>
        <v>35.85</v>
      </c>
    </row>
    <row r="445" spans="1:15" x14ac:dyDescent="0.25">
      <c r="A445" s="3" t="s">
        <v>897</v>
      </c>
      <c r="B445" s="5">
        <v>44250</v>
      </c>
      <c r="C445" s="3" t="s">
        <v>898</v>
      </c>
      <c r="D445" s="3" t="s">
        <v>268</v>
      </c>
      <c r="E445" s="4">
        <v>5</v>
      </c>
      <c r="F445" t="str">
        <f>_xlfn.XLOOKUP(Orders[[#This Row],[FK_CustomerID]],Customers[CustomerID],Customers[CustomerName],,0)</f>
        <v>Theo Bowne</v>
      </c>
      <c r="G445" t="str">
        <f>_xlfn.XLOOKUP(Orders[[#This Row],[FK_CustomerID]],Customers[CustomerID],Customers[Email],,0)</f>
        <v>tbownecb@unicef.org</v>
      </c>
      <c r="H445" t="str">
        <f>_xlfn.XLOOKUP(Orders[[#This Row],[FK_CustomerID]],Customers[CustomerID],Customers[Country],,0)</f>
        <v>Ireland</v>
      </c>
      <c r="I445" t="str" cm="1">
        <f t="array" ref="I445">INDEX(Products[],MATCH(Orders[[#This Row],[FK_ProductID]:[FK_ProductID]],Products[[ProductID]:[ProductID]],0),MATCH(Orders[[#Headers],[CoffeeType]],Products[#Headers],0))</f>
        <v>Exc</v>
      </c>
      <c r="J445" t="str" cm="1">
        <f t="array" ref="J445">_xlfn.SWITCH(Orders[[#This Row],[CoffeeType]], "Rob", "Robusta", "Exc", "Excelsa", "Ara", "Arabica", "Lib", "Liberica")</f>
        <v>Excelsa</v>
      </c>
      <c r="K445" t="str" cm="1">
        <f t="array" ref="K445">INDEX(Products[],MATCH(Orders[[#This Row],[FK_ProductID]:[FK_ProductID]],Products[[ProductID]:[ProductID]],0),MATCH(Orders[[#Headers],[RoastType]],Products[#Headers],0))</f>
        <v>L</v>
      </c>
      <c r="L445" t="str" cm="1">
        <f t="array" ref="L445">_xlfn.SWITCH(Orders[[#This Row],[RoastType]], "L", "Light", "M", "Medium", "D", "Dark")</f>
        <v>Light</v>
      </c>
      <c r="M445" s="2" cm="1">
        <f t="array" ref="M445">INDEX(Products[],MATCH(Orders[[#This Row],[FK_ProductID]:[FK_ProductID]],Products[[ProductID]:[ProductID]],0),MATCH(Orders[[#Headers],[SizeKg]],Products[#Headers],0))</f>
        <v>0.2</v>
      </c>
      <c r="N445" s="1" cm="1">
        <f t="array" ref="N445">INDEX(Products[],MATCH(Orders[[#This Row],[FK_ProductID]:[FK_ProductID]],Products[[ProductID]:[ProductID]],0),MATCH(Orders[[#Headers],[AmtUnitPrice]],Products[#Headers],0))</f>
        <v>4.4550000000000001</v>
      </c>
      <c r="O445" s="1">
        <f>Orders[[#This Row],[AmtUnitPrice]] *Orders[[#This Row],[Quantity]]</f>
        <v>22.274999999999999</v>
      </c>
    </row>
    <row r="446" spans="1:15" x14ac:dyDescent="0.25">
      <c r="A446" s="3" t="s">
        <v>899</v>
      </c>
      <c r="B446" s="5">
        <v>44418</v>
      </c>
      <c r="C446" s="3" t="s">
        <v>900</v>
      </c>
      <c r="D446" s="3" t="s">
        <v>78</v>
      </c>
      <c r="E446" s="4">
        <v>6</v>
      </c>
      <c r="F446" t="str">
        <f>_xlfn.XLOOKUP(Orders[[#This Row],[FK_CustomerID]],Customers[CustomerID],Customers[CustomerName],,0)</f>
        <v>Rasia Jacquemard</v>
      </c>
      <c r="G446" t="str">
        <f>_xlfn.XLOOKUP(Orders[[#This Row],[FK_CustomerID]],Customers[CustomerID],Customers[Email],,0)</f>
        <v>rjacquemardcc@acquirethisname.com</v>
      </c>
      <c r="H446" t="str">
        <f>_xlfn.XLOOKUP(Orders[[#This Row],[FK_CustomerID]],Customers[CustomerID],Customers[Country],,0)</f>
        <v>Ireland</v>
      </c>
      <c r="I446" t="str" cm="1">
        <f t="array" ref="I446">INDEX(Products[],MATCH(Orders[[#This Row],[FK_ProductID]:[FK_ProductID]],Products[[ProductID]:[ProductID]],0),MATCH(Orders[[#Headers],[CoffeeType]],Products[#Headers],0))</f>
        <v>Exc</v>
      </c>
      <c r="J446" t="str" cm="1">
        <f t="array" ref="J446">_xlfn.SWITCH(Orders[[#This Row],[CoffeeType]], "Rob", "Robusta", "Exc", "Excelsa", "Ara", "Arabica", "Lib", "Liberica")</f>
        <v>Excelsa</v>
      </c>
      <c r="K446" t="str" cm="1">
        <f t="array" ref="K446">INDEX(Products[],MATCH(Orders[[#This Row],[FK_ProductID]:[FK_ProductID]],Products[[ProductID]:[ProductID]],0),MATCH(Orders[[#Headers],[RoastType]],Products[#Headers],0))</f>
        <v>M</v>
      </c>
      <c r="L446" t="str" cm="1">
        <f t="array" ref="L446">_xlfn.SWITCH(Orders[[#This Row],[RoastType]], "L", "Light", "M", "Medium", "D", "Dark")</f>
        <v>Medium</v>
      </c>
      <c r="M446" s="2" cm="1">
        <f t="array" ref="M446">INDEX(Products[],MATCH(Orders[[#This Row],[FK_ProductID]:[FK_ProductID]],Products[[ProductID]:[ProductID]],0),MATCH(Orders[[#Headers],[SizeKg]],Products[#Headers],0))</f>
        <v>0.2</v>
      </c>
      <c r="N446" s="1" cm="1">
        <f t="array" ref="N446">INDEX(Products[],MATCH(Orders[[#This Row],[FK_ProductID]:[FK_ProductID]],Products[[ProductID]:[ProductID]],0),MATCH(Orders[[#Headers],[AmtUnitPrice]],Products[#Headers],0))</f>
        <v>4.125</v>
      </c>
      <c r="O446" s="1">
        <f>Orders[[#This Row],[AmtUnitPrice]] *Orders[[#This Row],[Quantity]]</f>
        <v>24.75</v>
      </c>
    </row>
    <row r="447" spans="1:15" x14ac:dyDescent="0.25">
      <c r="A447" s="3" t="s">
        <v>901</v>
      </c>
      <c r="B447" s="5">
        <v>43784</v>
      </c>
      <c r="C447" s="3" t="s">
        <v>902</v>
      </c>
      <c r="D447" s="3" t="s">
        <v>211</v>
      </c>
      <c r="E447" s="4">
        <v>2</v>
      </c>
      <c r="F447" t="str">
        <f>_xlfn.XLOOKUP(Orders[[#This Row],[FK_CustomerID]],Customers[CustomerID],Customers[CustomerName],,0)</f>
        <v>Kizzie Warman</v>
      </c>
      <c r="G447" t="str">
        <f>_xlfn.XLOOKUP(Orders[[#This Row],[FK_CustomerID]],Customers[CustomerID],Customers[Email],,0)</f>
        <v>kwarmancd@printfriendly.com</v>
      </c>
      <c r="H447" t="str">
        <f>_xlfn.XLOOKUP(Orders[[#This Row],[FK_CustomerID]],Customers[CustomerID],Customers[Country],,0)</f>
        <v>Ireland</v>
      </c>
      <c r="I447" t="str" cm="1">
        <f t="array" ref="I447">INDEX(Products[],MATCH(Orders[[#This Row],[FK_ProductID]:[FK_ProductID]],Products[[ProductID]:[ProductID]],0),MATCH(Orders[[#Headers],[CoffeeType]],Products[#Headers],0))</f>
        <v>Lib</v>
      </c>
      <c r="J447" t="str" cm="1">
        <f t="array" ref="J447">_xlfn.SWITCH(Orders[[#This Row],[CoffeeType]], "Rob", "Robusta", "Exc", "Excelsa", "Ara", "Arabica", "Lib", "Liberica")</f>
        <v>Liberica</v>
      </c>
      <c r="K447" t="str" cm="1">
        <f t="array" ref="K447">INDEX(Products[],MATCH(Orders[[#This Row],[FK_ProductID]:[FK_ProductID]],Products[[ProductID]:[ProductID]],0),MATCH(Orders[[#Headers],[RoastType]],Products[#Headers],0))</f>
        <v>M</v>
      </c>
      <c r="L447" t="str" cm="1">
        <f t="array" ref="L447">_xlfn.SWITCH(Orders[[#This Row],[RoastType]], "L", "Light", "M", "Medium", "D", "Dark")</f>
        <v>Medium</v>
      </c>
      <c r="M447" s="2" cm="1">
        <f t="array" ref="M447">INDEX(Products[],MATCH(Orders[[#This Row],[FK_ProductID]:[FK_ProductID]],Products[[ProductID]:[ProductID]],0),MATCH(Orders[[#Headers],[SizeKg]],Products[#Headers],0))</f>
        <v>2.5</v>
      </c>
      <c r="N447" s="1" cm="1">
        <f t="array" ref="N447">INDEX(Products[],MATCH(Orders[[#This Row],[FK_ProductID]:[FK_ProductID]],Products[[ProductID]:[ProductID]],0),MATCH(Orders[[#Headers],[AmtUnitPrice]],Products[#Headers],0))</f>
        <v>33.465000000000003</v>
      </c>
      <c r="O447" s="1">
        <f>Orders[[#This Row],[AmtUnitPrice]] *Orders[[#This Row],[Quantity]]</f>
        <v>66.930000000000007</v>
      </c>
    </row>
    <row r="448" spans="1:15" x14ac:dyDescent="0.25">
      <c r="A448" s="3" t="s">
        <v>903</v>
      </c>
      <c r="B448" s="5">
        <v>43816</v>
      </c>
      <c r="C448" s="3" t="s">
        <v>904</v>
      </c>
      <c r="D448" s="3" t="s">
        <v>92</v>
      </c>
      <c r="E448" s="4">
        <v>1</v>
      </c>
      <c r="F448" t="str">
        <f>_xlfn.XLOOKUP(Orders[[#This Row],[FK_CustomerID]],Customers[CustomerID],Customers[CustomerName],,0)</f>
        <v>Wain Cholomin</v>
      </c>
      <c r="G448" t="str">
        <f>_xlfn.XLOOKUP(Orders[[#This Row],[FK_CustomerID]],Customers[CustomerID],Customers[Email],,0)</f>
        <v>wcholomince@about.com</v>
      </c>
      <c r="H448" t="str">
        <f>_xlfn.XLOOKUP(Orders[[#This Row],[FK_CustomerID]],Customers[CustomerID],Customers[Country],,0)</f>
        <v>United Kingdom</v>
      </c>
      <c r="I448" t="str" cm="1">
        <f t="array" ref="I448">INDEX(Products[],MATCH(Orders[[#This Row],[FK_ProductID]:[FK_ProductID]],Products[[ProductID]:[ProductID]],0),MATCH(Orders[[#Headers],[CoffeeType]],Products[#Headers],0))</f>
        <v>Lib</v>
      </c>
      <c r="J448" t="str" cm="1">
        <f t="array" ref="J448">_xlfn.SWITCH(Orders[[#This Row],[CoffeeType]], "Rob", "Robusta", "Exc", "Excelsa", "Ara", "Arabica", "Lib", "Liberica")</f>
        <v>Liberica</v>
      </c>
      <c r="K448" t="str" cm="1">
        <f t="array" ref="K448">INDEX(Products[],MATCH(Orders[[#This Row],[FK_ProductID]:[FK_ProductID]],Products[[ProductID]:[ProductID]],0),MATCH(Orders[[#Headers],[RoastType]],Products[#Headers],0))</f>
        <v>M</v>
      </c>
      <c r="L448" t="str" cm="1">
        <f t="array" ref="L448">_xlfn.SWITCH(Orders[[#This Row],[RoastType]], "L", "Light", "M", "Medium", "D", "Dark")</f>
        <v>Medium</v>
      </c>
      <c r="M448" s="2" cm="1">
        <f t="array" ref="M448">INDEX(Products[],MATCH(Orders[[#This Row],[FK_ProductID]:[FK_ProductID]],Products[[ProductID]:[ProductID]],0),MATCH(Orders[[#Headers],[SizeKg]],Products[#Headers],0))</f>
        <v>0.5</v>
      </c>
      <c r="N448" s="1" cm="1">
        <f t="array" ref="N448">INDEX(Products[],MATCH(Orders[[#This Row],[FK_ProductID]:[FK_ProductID]],Products[[ProductID]:[ProductID]],0),MATCH(Orders[[#Headers],[AmtUnitPrice]],Products[#Headers],0))</f>
        <v>8.73</v>
      </c>
      <c r="O448" s="1">
        <f>Orders[[#This Row],[AmtUnitPrice]] *Orders[[#This Row],[Quantity]]</f>
        <v>8.73</v>
      </c>
    </row>
    <row r="449" spans="1:15" x14ac:dyDescent="0.25">
      <c r="A449" s="3" t="s">
        <v>905</v>
      </c>
      <c r="B449" s="5">
        <v>43908</v>
      </c>
      <c r="C449" s="3" t="s">
        <v>906</v>
      </c>
      <c r="D449" s="3" t="s">
        <v>36</v>
      </c>
      <c r="E449" s="4">
        <v>3</v>
      </c>
      <c r="F449" t="str">
        <f>_xlfn.XLOOKUP(Orders[[#This Row],[FK_CustomerID]],Customers[CustomerID],Customers[CustomerName],,0)</f>
        <v>Arleen Braidman</v>
      </c>
      <c r="G449" t="str">
        <f>_xlfn.XLOOKUP(Orders[[#This Row],[FK_CustomerID]],Customers[CustomerID],Customers[Email],,0)</f>
        <v>abraidmancf@census.gov</v>
      </c>
      <c r="H449" t="str">
        <f>_xlfn.XLOOKUP(Orders[[#This Row],[FK_CustomerID]],Customers[CustomerID],Customers[Country],,0)</f>
        <v>United States</v>
      </c>
      <c r="I449" t="str" cm="1">
        <f t="array" ref="I449">INDEX(Products[],MATCH(Orders[[#This Row],[FK_ProductID]:[FK_ProductID]],Products[[ProductID]:[ProductID]],0),MATCH(Orders[[#Headers],[CoffeeType]],Products[#Headers],0))</f>
        <v>Rob</v>
      </c>
      <c r="J449" t="str" cm="1">
        <f t="array" ref="J449">_xlfn.SWITCH(Orders[[#This Row],[CoffeeType]], "Rob", "Robusta", "Exc", "Excelsa", "Ara", "Arabica", "Lib", "Liberica")</f>
        <v>Robusta</v>
      </c>
      <c r="K449" t="str" cm="1">
        <f t="array" ref="K449">INDEX(Products[],MATCH(Orders[[#This Row],[FK_ProductID]:[FK_ProductID]],Products[[ProductID]:[ProductID]],0),MATCH(Orders[[#Headers],[RoastType]],Products[#Headers],0))</f>
        <v>M</v>
      </c>
      <c r="L449" t="str" cm="1">
        <f t="array" ref="L449">_xlfn.SWITCH(Orders[[#This Row],[RoastType]], "L", "Light", "M", "Medium", "D", "Dark")</f>
        <v>Medium</v>
      </c>
      <c r="M449" s="2" cm="1">
        <f t="array" ref="M449">INDEX(Products[],MATCH(Orders[[#This Row],[FK_ProductID]:[FK_ProductID]],Products[[ProductID]:[ProductID]],0),MATCH(Orders[[#Headers],[SizeKg]],Products[#Headers],0))</f>
        <v>0.5</v>
      </c>
      <c r="N449" s="1" cm="1">
        <f t="array" ref="N449">INDEX(Products[],MATCH(Orders[[#This Row],[FK_ProductID]:[FK_ProductID]],Products[[ProductID]:[ProductID]],0),MATCH(Orders[[#Headers],[AmtUnitPrice]],Products[#Headers],0))</f>
        <v>5.97</v>
      </c>
      <c r="O449" s="1">
        <f>Orders[[#This Row],[AmtUnitPrice]] *Orders[[#This Row],[Quantity]]</f>
        <v>17.91</v>
      </c>
    </row>
    <row r="450" spans="1:15" x14ac:dyDescent="0.25">
      <c r="A450" s="3" t="s">
        <v>907</v>
      </c>
      <c r="B450" s="5">
        <v>44718</v>
      </c>
      <c r="C450" s="3" t="s">
        <v>908</v>
      </c>
      <c r="D450" s="3" t="s">
        <v>171</v>
      </c>
      <c r="E450" s="4">
        <v>1</v>
      </c>
      <c r="F450" t="str">
        <f>_xlfn.XLOOKUP(Orders[[#This Row],[FK_CustomerID]],Customers[CustomerID],Customers[CustomerName],,0)</f>
        <v>Pru Durban</v>
      </c>
      <c r="G450" t="str">
        <f>_xlfn.XLOOKUP(Orders[[#This Row],[FK_CustomerID]],Customers[CustomerID],Customers[Email],,0)</f>
        <v>pdurbancg@symantec.com</v>
      </c>
      <c r="H450" t="str">
        <f>_xlfn.XLOOKUP(Orders[[#This Row],[FK_CustomerID]],Customers[CustomerID],Customers[Country],,0)</f>
        <v>Ireland</v>
      </c>
      <c r="I450" t="str" cm="1">
        <f t="array" ref="I450">INDEX(Products[],MATCH(Orders[[#This Row],[FK_ProductID]:[FK_ProductID]],Products[[ProductID]:[ProductID]],0),MATCH(Orders[[#Headers],[CoffeeType]],Products[#Headers],0))</f>
        <v>Rob</v>
      </c>
      <c r="J450" t="str" cm="1">
        <f t="array" ref="J450">_xlfn.SWITCH(Orders[[#This Row],[CoffeeType]], "Rob", "Robusta", "Exc", "Excelsa", "Ara", "Arabica", "Lib", "Liberica")</f>
        <v>Robusta</v>
      </c>
      <c r="K450" t="str" cm="1">
        <f t="array" ref="K450">INDEX(Products[],MATCH(Orders[[#This Row],[FK_ProductID]:[FK_ProductID]],Products[[ProductID]:[ProductID]],0),MATCH(Orders[[#Headers],[RoastType]],Products[#Headers],0))</f>
        <v>L</v>
      </c>
      <c r="L450" t="str" cm="1">
        <f t="array" ref="L450">_xlfn.SWITCH(Orders[[#This Row],[RoastType]], "L", "Light", "M", "Medium", "D", "Dark")</f>
        <v>Light</v>
      </c>
      <c r="M450" s="2" cm="1">
        <f t="array" ref="M450">INDEX(Products[],MATCH(Orders[[#This Row],[FK_ProductID]:[FK_ProductID]],Products[[ProductID]:[ProductID]],0),MATCH(Orders[[#Headers],[SizeKg]],Products[#Headers],0))</f>
        <v>0.5</v>
      </c>
      <c r="N450" s="1" cm="1">
        <f t="array" ref="N450">INDEX(Products[],MATCH(Orders[[#This Row],[FK_ProductID]:[FK_ProductID]],Products[[ProductID]:[ProductID]],0),MATCH(Orders[[#Headers],[AmtUnitPrice]],Products[#Headers],0))</f>
        <v>7.17</v>
      </c>
      <c r="O450" s="1">
        <f>Orders[[#This Row],[AmtUnitPrice]] *Orders[[#This Row],[Quantity]]</f>
        <v>7.17</v>
      </c>
    </row>
    <row r="451" spans="1:15" x14ac:dyDescent="0.25">
      <c r="A451" s="3" t="s">
        <v>909</v>
      </c>
      <c r="B451" s="5">
        <v>44336</v>
      </c>
      <c r="C451" s="3" t="s">
        <v>910</v>
      </c>
      <c r="D451" s="3" t="s">
        <v>115</v>
      </c>
      <c r="E451" s="4">
        <v>2</v>
      </c>
      <c r="F451" t="str">
        <f>_xlfn.XLOOKUP(Orders[[#This Row],[FK_CustomerID]],Customers[CustomerID],Customers[CustomerName],,0)</f>
        <v>Antone Harrold</v>
      </c>
      <c r="G451" t="str">
        <f>_xlfn.XLOOKUP(Orders[[#This Row],[FK_CustomerID]],Customers[CustomerID],Customers[Email],,0)</f>
        <v>aharroldch@miibeian.gov.cn</v>
      </c>
      <c r="H451" t="str">
        <f>_xlfn.XLOOKUP(Orders[[#This Row],[FK_CustomerID]],Customers[CustomerID],Customers[Country],,0)</f>
        <v>United States</v>
      </c>
      <c r="I451" t="str" cm="1">
        <f t="array" ref="I451">INDEX(Products[],MATCH(Orders[[#This Row],[FK_ProductID]:[FK_ProductID]],Products[[ProductID]:[ProductID]],0),MATCH(Orders[[#Headers],[CoffeeType]],Products[#Headers],0))</f>
        <v>Rob</v>
      </c>
      <c r="J451" t="str" cm="1">
        <f t="array" ref="J451">_xlfn.SWITCH(Orders[[#This Row],[CoffeeType]], "Rob", "Robusta", "Exc", "Excelsa", "Ara", "Arabica", "Lib", "Liberica")</f>
        <v>Robusta</v>
      </c>
      <c r="K451" t="str" cm="1">
        <f t="array" ref="K451">INDEX(Products[],MATCH(Orders[[#This Row],[FK_ProductID]:[FK_ProductID]],Products[[ProductID]:[ProductID]],0),MATCH(Orders[[#Headers],[RoastType]],Products[#Headers],0))</f>
        <v>D</v>
      </c>
      <c r="L451" t="str" cm="1">
        <f t="array" ref="L451">_xlfn.SWITCH(Orders[[#This Row],[RoastType]], "L", "Light", "M", "Medium", "D", "Dark")</f>
        <v>Dark</v>
      </c>
      <c r="M451" s="2" cm="1">
        <f t="array" ref="M451">INDEX(Products[],MATCH(Orders[[#This Row],[FK_ProductID]:[FK_ProductID]],Products[[ProductID]:[ProductID]],0),MATCH(Orders[[#Headers],[SizeKg]],Products[#Headers],0))</f>
        <v>0.2</v>
      </c>
      <c r="N451" s="1" cm="1">
        <f t="array" ref="N451">INDEX(Products[],MATCH(Orders[[#This Row],[FK_ProductID]:[FK_ProductID]],Products[[ProductID]:[ProductID]],0),MATCH(Orders[[#Headers],[AmtUnitPrice]],Products[#Headers],0))</f>
        <v>2.6850000000000001</v>
      </c>
      <c r="O451" s="1">
        <f>Orders[[#This Row],[AmtUnitPrice]] *Orders[[#This Row],[Quantity]]</f>
        <v>5.37</v>
      </c>
    </row>
    <row r="452" spans="1:15" x14ac:dyDescent="0.25">
      <c r="A452" s="3" t="s">
        <v>911</v>
      </c>
      <c r="B452" s="5">
        <v>44207</v>
      </c>
      <c r="C452" s="3" t="s">
        <v>912</v>
      </c>
      <c r="D452" s="3" t="s">
        <v>33</v>
      </c>
      <c r="E452" s="4">
        <v>5</v>
      </c>
      <c r="F452" t="str">
        <f>_xlfn.XLOOKUP(Orders[[#This Row],[FK_CustomerID]],Customers[CustomerID],Customers[CustomerName],,0)</f>
        <v>Sim Pamphilon</v>
      </c>
      <c r="G452" t="str">
        <f>_xlfn.XLOOKUP(Orders[[#This Row],[FK_CustomerID]],Customers[CustomerID],Customers[Email],,0)</f>
        <v>spamphilonci@mlb.com</v>
      </c>
      <c r="H452" t="str">
        <f>_xlfn.XLOOKUP(Orders[[#This Row],[FK_CustomerID]],Customers[CustomerID],Customers[Country],,0)</f>
        <v>Ireland</v>
      </c>
      <c r="I452" t="str" cm="1">
        <f t="array" ref="I452">INDEX(Products[],MATCH(Orders[[#This Row],[FK_ProductID]:[FK_ProductID]],Products[[ProductID]:[ProductID]],0),MATCH(Orders[[#Headers],[CoffeeType]],Products[#Headers],0))</f>
        <v>Lib</v>
      </c>
      <c r="J452" t="str" cm="1">
        <f t="array" ref="J452">_xlfn.SWITCH(Orders[[#This Row],[CoffeeType]], "Rob", "Robusta", "Exc", "Excelsa", "Ara", "Arabica", "Lib", "Liberica")</f>
        <v>Liberica</v>
      </c>
      <c r="K452" t="str" cm="1">
        <f t="array" ref="K452">INDEX(Products[],MATCH(Orders[[#This Row],[FK_ProductID]:[FK_ProductID]],Products[[ProductID]:[ProductID]],0),MATCH(Orders[[#Headers],[RoastType]],Products[#Headers],0))</f>
        <v>L</v>
      </c>
      <c r="L452" t="str" cm="1">
        <f t="array" ref="L452">_xlfn.SWITCH(Orders[[#This Row],[RoastType]], "L", "Light", "M", "Medium", "D", "Dark")</f>
        <v>Light</v>
      </c>
      <c r="M452" s="2" cm="1">
        <f t="array" ref="M452">INDEX(Products[],MATCH(Orders[[#This Row],[FK_ProductID]:[FK_ProductID]],Products[[ProductID]:[ProductID]],0),MATCH(Orders[[#Headers],[SizeKg]],Products[#Headers],0))</f>
        <v>0.2</v>
      </c>
      <c r="N452" s="1" cm="1">
        <f t="array" ref="N452">INDEX(Products[],MATCH(Orders[[#This Row],[FK_ProductID]:[FK_ProductID]],Products[[ProductID]:[ProductID]],0),MATCH(Orders[[#Headers],[AmtUnitPrice]],Products[#Headers],0))</f>
        <v>4.7549999999999999</v>
      </c>
      <c r="O452" s="1">
        <f>Orders[[#This Row],[AmtUnitPrice]] *Orders[[#This Row],[Quantity]]</f>
        <v>23.774999999999999</v>
      </c>
    </row>
    <row r="453" spans="1:15" x14ac:dyDescent="0.25">
      <c r="A453" s="3" t="s">
        <v>913</v>
      </c>
      <c r="B453" s="5">
        <v>43518</v>
      </c>
      <c r="C453" s="3" t="s">
        <v>914</v>
      </c>
      <c r="D453" s="3" t="s">
        <v>49</v>
      </c>
      <c r="E453" s="4">
        <v>2</v>
      </c>
      <c r="F453" t="str">
        <f>_xlfn.XLOOKUP(Orders[[#This Row],[FK_CustomerID]],Customers[CustomerID],Customers[CustomerName],,0)</f>
        <v>Mohandis Spurden</v>
      </c>
      <c r="G453" t="str">
        <f>_xlfn.XLOOKUP(Orders[[#This Row],[FK_CustomerID]],Customers[CustomerID],Customers[Email],,0)</f>
        <v>mspurdencj@exblog.jp</v>
      </c>
      <c r="H453" t="str">
        <f>_xlfn.XLOOKUP(Orders[[#This Row],[FK_CustomerID]],Customers[CustomerID],Customers[Country],,0)</f>
        <v>United States</v>
      </c>
      <c r="I453" t="str" cm="1">
        <f t="array" ref="I453">INDEX(Products[],MATCH(Orders[[#This Row],[FK_ProductID]:[FK_ProductID]],Products[[ProductID]:[ProductID]],0),MATCH(Orders[[#Headers],[CoffeeType]],Products[#Headers],0))</f>
        <v>Rob</v>
      </c>
      <c r="J453" t="str" cm="1">
        <f t="array" ref="J453">_xlfn.SWITCH(Orders[[#This Row],[CoffeeType]], "Rob", "Robusta", "Exc", "Excelsa", "Ara", "Arabica", "Lib", "Liberica")</f>
        <v>Robusta</v>
      </c>
      <c r="K453" t="str" cm="1">
        <f t="array" ref="K453">INDEX(Products[],MATCH(Orders[[#This Row],[FK_ProductID]:[FK_ProductID]],Products[[ProductID]:[ProductID]],0),MATCH(Orders[[#Headers],[RoastType]],Products[#Headers],0))</f>
        <v>D</v>
      </c>
      <c r="L453" t="str" cm="1">
        <f t="array" ref="L453">_xlfn.SWITCH(Orders[[#This Row],[RoastType]], "L", "Light", "M", "Medium", "D", "Dark")</f>
        <v>Dark</v>
      </c>
      <c r="M453" s="2" cm="1">
        <f t="array" ref="M453">INDEX(Products[],MATCH(Orders[[#This Row],[FK_ProductID]:[FK_ProductID]],Products[[ProductID]:[ProductID]],0),MATCH(Orders[[#Headers],[SizeKg]],Products[#Headers],0))</f>
        <v>2.5</v>
      </c>
      <c r="N453" s="1" cm="1">
        <f t="array" ref="N453">INDEX(Products[],MATCH(Orders[[#This Row],[FK_ProductID]:[FK_ProductID]],Products[[ProductID]:[ProductID]],0),MATCH(Orders[[#Headers],[AmtUnitPrice]],Products[#Headers],0))</f>
        <v>20.585000000000001</v>
      </c>
      <c r="O453" s="1">
        <f>Orders[[#This Row],[AmtUnitPrice]] *Orders[[#This Row],[Quantity]]</f>
        <v>41.17</v>
      </c>
    </row>
    <row r="454" spans="1:15" x14ac:dyDescent="0.25">
      <c r="A454" s="3" t="s">
        <v>915</v>
      </c>
      <c r="B454" s="5">
        <v>44524</v>
      </c>
      <c r="C454" s="3" t="s">
        <v>888</v>
      </c>
      <c r="D454" s="3" t="s">
        <v>129</v>
      </c>
      <c r="E454" s="4">
        <v>3</v>
      </c>
      <c r="F454" t="str">
        <f>_xlfn.XLOOKUP(Orders[[#This Row],[FK_CustomerID]],Customers[CustomerID],Customers[CustomerName],,0)</f>
        <v>Morgen Seson</v>
      </c>
      <c r="G454" t="str">
        <f>_xlfn.XLOOKUP(Orders[[#This Row],[FK_CustomerID]],Customers[CustomerID],Customers[Email],,0)</f>
        <v>msesonck@census.gov</v>
      </c>
      <c r="H454" t="str">
        <f>_xlfn.XLOOKUP(Orders[[#This Row],[FK_CustomerID]],Customers[CustomerID],Customers[Country],,0)</f>
        <v>United States</v>
      </c>
      <c r="I454" t="str" cm="1">
        <f t="array" ref="I454">INDEX(Products[],MATCH(Orders[[#This Row],[FK_ProductID]:[FK_ProductID]],Products[[ProductID]:[ProductID]],0),MATCH(Orders[[#Headers],[CoffeeType]],Products[#Headers],0))</f>
        <v>Ara</v>
      </c>
      <c r="J454" t="str" cm="1">
        <f t="array" ref="J454">_xlfn.SWITCH(Orders[[#This Row],[CoffeeType]], "Rob", "Robusta", "Exc", "Excelsa", "Ara", "Arabica", "Lib", "Liberica")</f>
        <v>Arabica</v>
      </c>
      <c r="K454" t="str" cm="1">
        <f t="array" ref="K454">INDEX(Products[],MATCH(Orders[[#This Row],[FK_ProductID]:[FK_ProductID]],Products[[ProductID]:[ProductID]],0),MATCH(Orders[[#Headers],[RoastType]],Products[#Headers],0))</f>
        <v>L</v>
      </c>
      <c r="L454" t="str" cm="1">
        <f t="array" ref="L454">_xlfn.SWITCH(Orders[[#This Row],[RoastType]], "L", "Light", "M", "Medium", "D", "Dark")</f>
        <v>Light</v>
      </c>
      <c r="M454" s="2" cm="1">
        <f t="array" ref="M454">INDEX(Products[],MATCH(Orders[[#This Row],[FK_ProductID]:[FK_ProductID]],Products[[ProductID]:[ProductID]],0),MATCH(Orders[[#Headers],[SizeKg]],Products[#Headers],0))</f>
        <v>0.2</v>
      </c>
      <c r="N454" s="1" cm="1">
        <f t="array" ref="N454">INDEX(Products[],MATCH(Orders[[#This Row],[FK_ProductID]:[FK_ProductID]],Products[[ProductID]:[ProductID]],0),MATCH(Orders[[#Headers],[AmtUnitPrice]],Products[#Headers],0))</f>
        <v>3.8849999999999998</v>
      </c>
      <c r="O454" s="1">
        <f>Orders[[#This Row],[AmtUnitPrice]] *Orders[[#This Row],[Quantity]]</f>
        <v>11.654999999999999</v>
      </c>
    </row>
    <row r="455" spans="1:15" x14ac:dyDescent="0.25">
      <c r="A455" s="3" t="s">
        <v>916</v>
      </c>
      <c r="B455" s="5">
        <v>44579</v>
      </c>
      <c r="C455" s="3" t="s">
        <v>917</v>
      </c>
      <c r="D455" s="3" t="s">
        <v>97</v>
      </c>
      <c r="E455" s="4">
        <v>4</v>
      </c>
      <c r="F455" t="str">
        <f>_xlfn.XLOOKUP(Orders[[#This Row],[FK_CustomerID]],Customers[CustomerID],Customers[CustomerName],,0)</f>
        <v>Nalani Pirrone</v>
      </c>
      <c r="G455" t="str">
        <f>_xlfn.XLOOKUP(Orders[[#This Row],[FK_CustomerID]],Customers[CustomerID],Customers[Email],,0)</f>
        <v>npirronecl@weibo.com</v>
      </c>
      <c r="H455" t="str">
        <f>_xlfn.XLOOKUP(Orders[[#This Row],[FK_CustomerID]],Customers[CustomerID],Customers[Country],,0)</f>
        <v>United States</v>
      </c>
      <c r="I455" t="str" cm="1">
        <f t="array" ref="I455">INDEX(Products[],MATCH(Orders[[#This Row],[FK_ProductID]:[FK_ProductID]],Products[[ProductID]:[ProductID]],0),MATCH(Orders[[#Headers],[CoffeeType]],Products[#Headers],0))</f>
        <v>Lib</v>
      </c>
      <c r="J455" t="str" cm="1">
        <f t="array" ref="J455">_xlfn.SWITCH(Orders[[#This Row],[CoffeeType]], "Rob", "Robusta", "Exc", "Excelsa", "Ara", "Arabica", "Lib", "Liberica")</f>
        <v>Liberica</v>
      </c>
      <c r="K455" t="str" cm="1">
        <f t="array" ref="K455">INDEX(Products[],MATCH(Orders[[#This Row],[FK_ProductID]:[FK_ProductID]],Products[[ProductID]:[ProductID]],0),MATCH(Orders[[#Headers],[RoastType]],Products[#Headers],0))</f>
        <v>L</v>
      </c>
      <c r="L455" t="str" cm="1">
        <f t="array" ref="L455">_xlfn.SWITCH(Orders[[#This Row],[RoastType]], "L", "Light", "M", "Medium", "D", "Dark")</f>
        <v>Light</v>
      </c>
      <c r="M455" s="2" cm="1">
        <f t="array" ref="M455">INDEX(Products[],MATCH(Orders[[#This Row],[FK_ProductID]:[FK_ProductID]],Products[[ProductID]:[ProductID]],0),MATCH(Orders[[#Headers],[SizeKg]],Products[#Headers],0))</f>
        <v>0.5</v>
      </c>
      <c r="N455" s="1" cm="1">
        <f t="array" ref="N455">INDEX(Products[],MATCH(Orders[[#This Row],[FK_ProductID]:[FK_ProductID]],Products[[ProductID]:[ProductID]],0),MATCH(Orders[[#Headers],[AmtUnitPrice]],Products[#Headers],0))</f>
        <v>9.51</v>
      </c>
      <c r="O455" s="1">
        <f>Orders[[#This Row],[AmtUnitPrice]] *Orders[[#This Row],[Quantity]]</f>
        <v>38.04</v>
      </c>
    </row>
    <row r="456" spans="1:15" x14ac:dyDescent="0.25">
      <c r="A456" s="3" t="s">
        <v>918</v>
      </c>
      <c r="B456" s="5">
        <v>44421</v>
      </c>
      <c r="C456" s="3" t="s">
        <v>919</v>
      </c>
      <c r="D456" s="3" t="s">
        <v>49</v>
      </c>
      <c r="E456" s="4">
        <v>4</v>
      </c>
      <c r="F456" t="str">
        <f>_xlfn.XLOOKUP(Orders[[#This Row],[FK_CustomerID]],Customers[CustomerID],Customers[CustomerName],,0)</f>
        <v>Reube Cawley</v>
      </c>
      <c r="G456" t="str">
        <f>_xlfn.XLOOKUP(Orders[[#This Row],[FK_CustomerID]],Customers[CustomerID],Customers[Email],,0)</f>
        <v>rcawleycm@yellowbook.com</v>
      </c>
      <c r="H456" t="str">
        <f>_xlfn.XLOOKUP(Orders[[#This Row],[FK_CustomerID]],Customers[CustomerID],Customers[Country],,0)</f>
        <v>Ireland</v>
      </c>
      <c r="I456" t="str" cm="1">
        <f t="array" ref="I456">INDEX(Products[],MATCH(Orders[[#This Row],[FK_ProductID]:[FK_ProductID]],Products[[ProductID]:[ProductID]],0),MATCH(Orders[[#Headers],[CoffeeType]],Products[#Headers],0))</f>
        <v>Rob</v>
      </c>
      <c r="J456" t="str" cm="1">
        <f t="array" ref="J456">_xlfn.SWITCH(Orders[[#This Row],[CoffeeType]], "Rob", "Robusta", "Exc", "Excelsa", "Ara", "Arabica", "Lib", "Liberica")</f>
        <v>Robusta</v>
      </c>
      <c r="K456" t="str" cm="1">
        <f t="array" ref="K456">INDEX(Products[],MATCH(Orders[[#This Row],[FK_ProductID]:[FK_ProductID]],Products[[ProductID]:[ProductID]],0),MATCH(Orders[[#Headers],[RoastType]],Products[#Headers],0))</f>
        <v>D</v>
      </c>
      <c r="L456" t="str" cm="1">
        <f t="array" ref="L456">_xlfn.SWITCH(Orders[[#This Row],[RoastType]], "L", "Light", "M", "Medium", "D", "Dark")</f>
        <v>Dark</v>
      </c>
      <c r="M456" s="2" cm="1">
        <f t="array" ref="M456">INDEX(Products[],MATCH(Orders[[#This Row],[FK_ProductID]:[FK_ProductID]],Products[[ProductID]:[ProductID]],0),MATCH(Orders[[#Headers],[SizeKg]],Products[#Headers],0))</f>
        <v>2.5</v>
      </c>
      <c r="N456" s="1" cm="1">
        <f t="array" ref="N456">INDEX(Products[],MATCH(Orders[[#This Row],[FK_ProductID]:[FK_ProductID]],Products[[ProductID]:[ProductID]],0),MATCH(Orders[[#Headers],[AmtUnitPrice]],Products[#Headers],0))</f>
        <v>20.585000000000001</v>
      </c>
      <c r="O456" s="1">
        <f>Orders[[#This Row],[AmtUnitPrice]] *Orders[[#This Row],[Quantity]]</f>
        <v>82.34</v>
      </c>
    </row>
    <row r="457" spans="1:15" x14ac:dyDescent="0.25">
      <c r="A457" s="3" t="s">
        <v>920</v>
      </c>
      <c r="B457" s="5">
        <v>43841</v>
      </c>
      <c r="C457" s="3" t="s">
        <v>921</v>
      </c>
      <c r="D457" s="3" t="s">
        <v>33</v>
      </c>
      <c r="E457" s="4">
        <v>2</v>
      </c>
      <c r="F457" t="str">
        <f>_xlfn.XLOOKUP(Orders[[#This Row],[FK_CustomerID]],Customers[CustomerID],Customers[CustomerName],,0)</f>
        <v>Stan Barribal</v>
      </c>
      <c r="G457" t="str">
        <f>_xlfn.XLOOKUP(Orders[[#This Row],[FK_CustomerID]],Customers[CustomerID],Customers[Email],,0)</f>
        <v>sbarribalcn@microsoft.com</v>
      </c>
      <c r="H457" t="str">
        <f>_xlfn.XLOOKUP(Orders[[#This Row],[FK_CustomerID]],Customers[CustomerID],Customers[Country],,0)</f>
        <v>Ireland</v>
      </c>
      <c r="I457" t="str" cm="1">
        <f t="array" ref="I457">INDEX(Products[],MATCH(Orders[[#This Row],[FK_ProductID]:[FK_ProductID]],Products[[ProductID]:[ProductID]],0),MATCH(Orders[[#Headers],[CoffeeType]],Products[#Headers],0))</f>
        <v>Lib</v>
      </c>
      <c r="J457" t="str" cm="1">
        <f t="array" ref="J457">_xlfn.SWITCH(Orders[[#This Row],[CoffeeType]], "Rob", "Robusta", "Exc", "Excelsa", "Ara", "Arabica", "Lib", "Liberica")</f>
        <v>Liberica</v>
      </c>
      <c r="K457" t="str" cm="1">
        <f t="array" ref="K457">INDEX(Products[],MATCH(Orders[[#This Row],[FK_ProductID]:[FK_ProductID]],Products[[ProductID]:[ProductID]],0),MATCH(Orders[[#Headers],[RoastType]],Products[#Headers],0))</f>
        <v>L</v>
      </c>
      <c r="L457" t="str" cm="1">
        <f t="array" ref="L457">_xlfn.SWITCH(Orders[[#This Row],[RoastType]], "L", "Light", "M", "Medium", "D", "Dark")</f>
        <v>Light</v>
      </c>
      <c r="M457" s="2" cm="1">
        <f t="array" ref="M457">INDEX(Products[],MATCH(Orders[[#This Row],[FK_ProductID]:[FK_ProductID]],Products[[ProductID]:[ProductID]],0),MATCH(Orders[[#Headers],[SizeKg]],Products[#Headers],0))</f>
        <v>0.2</v>
      </c>
      <c r="N457" s="1" cm="1">
        <f t="array" ref="N457">INDEX(Products[],MATCH(Orders[[#This Row],[FK_ProductID]:[FK_ProductID]],Products[[ProductID]:[ProductID]],0),MATCH(Orders[[#Headers],[AmtUnitPrice]],Products[#Headers],0))</f>
        <v>4.7549999999999999</v>
      </c>
      <c r="O457" s="1">
        <f>Orders[[#This Row],[AmtUnitPrice]] *Orders[[#This Row],[Quantity]]</f>
        <v>9.51</v>
      </c>
    </row>
    <row r="458" spans="1:15" x14ac:dyDescent="0.25">
      <c r="A458" s="3" t="s">
        <v>922</v>
      </c>
      <c r="B458" s="5">
        <v>44017</v>
      </c>
      <c r="C458" s="3" t="s">
        <v>923</v>
      </c>
      <c r="D458" s="3" t="s">
        <v>49</v>
      </c>
      <c r="E458" s="4">
        <v>2</v>
      </c>
      <c r="F458" t="str">
        <f>_xlfn.XLOOKUP(Orders[[#This Row],[FK_CustomerID]],Customers[CustomerID],Customers[CustomerName],,0)</f>
        <v>Agnes Adamides</v>
      </c>
      <c r="G458" t="str">
        <f>_xlfn.XLOOKUP(Orders[[#This Row],[FK_CustomerID]],Customers[CustomerID],Customers[Email],,0)</f>
        <v>aadamidesco@bizjournals.com</v>
      </c>
      <c r="H458" t="str">
        <f>_xlfn.XLOOKUP(Orders[[#This Row],[FK_CustomerID]],Customers[CustomerID],Customers[Country],,0)</f>
        <v>United Kingdom</v>
      </c>
      <c r="I458" t="str" cm="1">
        <f t="array" ref="I458">INDEX(Products[],MATCH(Orders[[#This Row],[FK_ProductID]:[FK_ProductID]],Products[[ProductID]:[ProductID]],0),MATCH(Orders[[#Headers],[CoffeeType]],Products[#Headers],0))</f>
        <v>Rob</v>
      </c>
      <c r="J458" t="str" cm="1">
        <f t="array" ref="J458">_xlfn.SWITCH(Orders[[#This Row],[CoffeeType]], "Rob", "Robusta", "Exc", "Excelsa", "Ara", "Arabica", "Lib", "Liberica")</f>
        <v>Robusta</v>
      </c>
      <c r="K458" t="str" cm="1">
        <f t="array" ref="K458">INDEX(Products[],MATCH(Orders[[#This Row],[FK_ProductID]:[FK_ProductID]],Products[[ProductID]:[ProductID]],0),MATCH(Orders[[#Headers],[RoastType]],Products[#Headers],0))</f>
        <v>D</v>
      </c>
      <c r="L458" t="str" cm="1">
        <f t="array" ref="L458">_xlfn.SWITCH(Orders[[#This Row],[RoastType]], "L", "Light", "M", "Medium", "D", "Dark")</f>
        <v>Dark</v>
      </c>
      <c r="M458" s="2" cm="1">
        <f t="array" ref="M458">INDEX(Products[],MATCH(Orders[[#This Row],[FK_ProductID]:[FK_ProductID]],Products[[ProductID]:[ProductID]],0),MATCH(Orders[[#Headers],[SizeKg]],Products[#Headers],0))</f>
        <v>2.5</v>
      </c>
      <c r="N458" s="1" cm="1">
        <f t="array" ref="N458">INDEX(Products[],MATCH(Orders[[#This Row],[FK_ProductID]:[FK_ProductID]],Products[[ProductID]:[ProductID]],0),MATCH(Orders[[#Headers],[AmtUnitPrice]],Products[#Headers],0))</f>
        <v>20.585000000000001</v>
      </c>
      <c r="O458" s="1">
        <f>Orders[[#This Row],[AmtUnitPrice]] *Orders[[#This Row],[Quantity]]</f>
        <v>41.17</v>
      </c>
    </row>
    <row r="459" spans="1:15" x14ac:dyDescent="0.25">
      <c r="A459" s="3" t="s">
        <v>924</v>
      </c>
      <c r="B459" s="5">
        <v>43671</v>
      </c>
      <c r="C459" s="3" t="s">
        <v>925</v>
      </c>
      <c r="D459" s="3" t="s">
        <v>97</v>
      </c>
      <c r="E459" s="4">
        <v>5</v>
      </c>
      <c r="F459" t="str">
        <f>_xlfn.XLOOKUP(Orders[[#This Row],[FK_CustomerID]],Customers[CustomerID],Customers[CustomerName],,0)</f>
        <v>Carmelita Thowes</v>
      </c>
      <c r="G459" t="str">
        <f>_xlfn.XLOOKUP(Orders[[#This Row],[FK_CustomerID]],Customers[CustomerID],Customers[Email],,0)</f>
        <v>cthowescp@craigslist.org</v>
      </c>
      <c r="H459" t="str">
        <f>_xlfn.XLOOKUP(Orders[[#This Row],[FK_CustomerID]],Customers[CustomerID],Customers[Country],,0)</f>
        <v>United States</v>
      </c>
      <c r="I459" t="str" cm="1">
        <f t="array" ref="I459">INDEX(Products[],MATCH(Orders[[#This Row],[FK_ProductID]:[FK_ProductID]],Products[[ProductID]:[ProductID]],0),MATCH(Orders[[#Headers],[CoffeeType]],Products[#Headers],0))</f>
        <v>Lib</v>
      </c>
      <c r="J459" t="str" cm="1">
        <f t="array" ref="J459">_xlfn.SWITCH(Orders[[#This Row],[CoffeeType]], "Rob", "Robusta", "Exc", "Excelsa", "Ara", "Arabica", "Lib", "Liberica")</f>
        <v>Liberica</v>
      </c>
      <c r="K459" t="str" cm="1">
        <f t="array" ref="K459">INDEX(Products[],MATCH(Orders[[#This Row],[FK_ProductID]:[FK_ProductID]],Products[[ProductID]:[ProductID]],0),MATCH(Orders[[#Headers],[RoastType]],Products[#Headers],0))</f>
        <v>L</v>
      </c>
      <c r="L459" t="str" cm="1">
        <f t="array" ref="L459">_xlfn.SWITCH(Orders[[#This Row],[RoastType]], "L", "Light", "M", "Medium", "D", "Dark")</f>
        <v>Light</v>
      </c>
      <c r="M459" s="2" cm="1">
        <f t="array" ref="M459">INDEX(Products[],MATCH(Orders[[#This Row],[FK_ProductID]:[FK_ProductID]],Products[[ProductID]:[ProductID]],0),MATCH(Orders[[#Headers],[SizeKg]],Products[#Headers],0))</f>
        <v>0.5</v>
      </c>
      <c r="N459" s="1" cm="1">
        <f t="array" ref="N459">INDEX(Products[],MATCH(Orders[[#This Row],[FK_ProductID]:[FK_ProductID]],Products[[ProductID]:[ProductID]],0),MATCH(Orders[[#Headers],[AmtUnitPrice]],Products[#Headers],0))</f>
        <v>9.51</v>
      </c>
      <c r="O459" s="1">
        <f>Orders[[#This Row],[AmtUnitPrice]] *Orders[[#This Row],[Quantity]]</f>
        <v>47.55</v>
      </c>
    </row>
    <row r="460" spans="1:15" x14ac:dyDescent="0.25">
      <c r="A460" s="3" t="s">
        <v>926</v>
      </c>
      <c r="B460" s="5">
        <v>44707</v>
      </c>
      <c r="C460" s="3" t="s">
        <v>927</v>
      </c>
      <c r="D460" s="3" t="s">
        <v>75</v>
      </c>
      <c r="E460" s="4">
        <v>4</v>
      </c>
      <c r="F460" t="str">
        <f>_xlfn.XLOOKUP(Orders[[#This Row],[FK_CustomerID]],Customers[CustomerID],Customers[CustomerName],,0)</f>
        <v>Rodolfo Willoway</v>
      </c>
      <c r="G460" t="str">
        <f>_xlfn.XLOOKUP(Orders[[#This Row],[FK_CustomerID]],Customers[CustomerID],Customers[Email],,0)</f>
        <v>rwillowaycq@admin.ch</v>
      </c>
      <c r="H460" t="str">
        <f>_xlfn.XLOOKUP(Orders[[#This Row],[FK_CustomerID]],Customers[CustomerID],Customers[Country],,0)</f>
        <v>United States</v>
      </c>
      <c r="I460" t="str" cm="1">
        <f t="array" ref="I460">INDEX(Products[],MATCH(Orders[[#This Row],[FK_ProductID]:[FK_ProductID]],Products[[ProductID]:[ProductID]],0),MATCH(Orders[[#Headers],[CoffeeType]],Products[#Headers],0))</f>
        <v>Ara</v>
      </c>
      <c r="J460" t="str" cm="1">
        <f t="array" ref="J460">_xlfn.SWITCH(Orders[[#This Row],[CoffeeType]], "Rob", "Robusta", "Exc", "Excelsa", "Ara", "Arabica", "Lib", "Liberica")</f>
        <v>Arabica</v>
      </c>
      <c r="K460" t="str" cm="1">
        <f t="array" ref="K460">INDEX(Products[],MATCH(Orders[[#This Row],[FK_ProductID]:[FK_ProductID]],Products[[ProductID]:[ProductID]],0),MATCH(Orders[[#Headers],[RoastType]],Products[#Headers],0))</f>
        <v>M</v>
      </c>
      <c r="L460" t="str" cm="1">
        <f t="array" ref="L460">_xlfn.SWITCH(Orders[[#This Row],[RoastType]], "L", "Light", "M", "Medium", "D", "Dark")</f>
        <v>Medium</v>
      </c>
      <c r="M460" s="2" cm="1">
        <f t="array" ref="M460">INDEX(Products[],MATCH(Orders[[#This Row],[FK_ProductID]:[FK_ProductID]],Products[[ProductID]:[ProductID]],0),MATCH(Orders[[#Headers],[SizeKg]],Products[#Headers],0))</f>
        <v>1</v>
      </c>
      <c r="N460" s="1" cm="1">
        <f t="array" ref="N460">INDEX(Products[],MATCH(Orders[[#This Row],[FK_ProductID]:[FK_ProductID]],Products[[ProductID]:[ProductID]],0),MATCH(Orders[[#Headers],[AmtUnitPrice]],Products[#Headers],0))</f>
        <v>11.25</v>
      </c>
      <c r="O460" s="1">
        <f>Orders[[#This Row],[AmtUnitPrice]] *Orders[[#This Row],[Quantity]]</f>
        <v>45</v>
      </c>
    </row>
    <row r="461" spans="1:15" x14ac:dyDescent="0.25">
      <c r="A461" s="3" t="s">
        <v>928</v>
      </c>
      <c r="B461" s="5">
        <v>43840</v>
      </c>
      <c r="C461" s="3" t="s">
        <v>929</v>
      </c>
      <c r="D461" s="3" t="s">
        <v>33</v>
      </c>
      <c r="E461" s="4">
        <v>5</v>
      </c>
      <c r="F461" t="str">
        <f>_xlfn.XLOOKUP(Orders[[#This Row],[FK_CustomerID]],Customers[CustomerID],Customers[CustomerName],,0)</f>
        <v>Alvis Elwin</v>
      </c>
      <c r="G461" t="str">
        <f>_xlfn.XLOOKUP(Orders[[#This Row],[FK_CustomerID]],Customers[CustomerID],Customers[Email],,0)</f>
        <v>aelwincr@privacy.gov.au</v>
      </c>
      <c r="H461" t="str">
        <f>_xlfn.XLOOKUP(Orders[[#This Row],[FK_CustomerID]],Customers[CustomerID],Customers[Country],,0)</f>
        <v>United States</v>
      </c>
      <c r="I461" t="str" cm="1">
        <f t="array" ref="I461">INDEX(Products[],MATCH(Orders[[#This Row],[FK_ProductID]:[FK_ProductID]],Products[[ProductID]:[ProductID]],0),MATCH(Orders[[#Headers],[CoffeeType]],Products[#Headers],0))</f>
        <v>Lib</v>
      </c>
      <c r="J461" t="str" cm="1">
        <f t="array" ref="J461">_xlfn.SWITCH(Orders[[#This Row],[CoffeeType]], "Rob", "Robusta", "Exc", "Excelsa", "Ara", "Arabica", "Lib", "Liberica")</f>
        <v>Liberica</v>
      </c>
      <c r="K461" t="str" cm="1">
        <f t="array" ref="K461">INDEX(Products[],MATCH(Orders[[#This Row],[FK_ProductID]:[FK_ProductID]],Products[[ProductID]:[ProductID]],0),MATCH(Orders[[#Headers],[RoastType]],Products[#Headers],0))</f>
        <v>L</v>
      </c>
      <c r="L461" t="str" cm="1">
        <f t="array" ref="L461">_xlfn.SWITCH(Orders[[#This Row],[RoastType]], "L", "Light", "M", "Medium", "D", "Dark")</f>
        <v>Light</v>
      </c>
      <c r="M461" s="2" cm="1">
        <f t="array" ref="M461">INDEX(Products[],MATCH(Orders[[#This Row],[FK_ProductID]:[FK_ProductID]],Products[[ProductID]:[ProductID]],0),MATCH(Orders[[#Headers],[SizeKg]],Products[#Headers],0))</f>
        <v>0.2</v>
      </c>
      <c r="N461" s="1" cm="1">
        <f t="array" ref="N461">INDEX(Products[],MATCH(Orders[[#This Row],[FK_ProductID]:[FK_ProductID]],Products[[ProductID]:[ProductID]],0),MATCH(Orders[[#Headers],[AmtUnitPrice]],Products[#Headers],0))</f>
        <v>4.7549999999999999</v>
      </c>
      <c r="O461" s="1">
        <f>Orders[[#This Row],[AmtUnitPrice]] *Orders[[#This Row],[Quantity]]</f>
        <v>23.774999999999999</v>
      </c>
    </row>
    <row r="462" spans="1:15" x14ac:dyDescent="0.25">
      <c r="A462" s="3" t="s">
        <v>930</v>
      </c>
      <c r="B462" s="5">
        <v>43602</v>
      </c>
      <c r="C462" s="3" t="s">
        <v>931</v>
      </c>
      <c r="D462" s="3" t="s">
        <v>160</v>
      </c>
      <c r="E462" s="4">
        <v>3</v>
      </c>
      <c r="F462" t="str">
        <f>_xlfn.XLOOKUP(Orders[[#This Row],[FK_CustomerID]],Customers[CustomerID],Customers[CustomerName],,0)</f>
        <v>Araldo Bilbrook</v>
      </c>
      <c r="G462" t="str">
        <f>_xlfn.XLOOKUP(Orders[[#This Row],[FK_CustomerID]],Customers[CustomerID],Customers[Email],,0)</f>
        <v>abilbrookcs@booking.com</v>
      </c>
      <c r="H462" t="str">
        <f>_xlfn.XLOOKUP(Orders[[#This Row],[FK_CustomerID]],Customers[CustomerID],Customers[Country],,0)</f>
        <v>Ireland</v>
      </c>
      <c r="I462" t="str" cm="1">
        <f t="array" ref="I462">INDEX(Products[],MATCH(Orders[[#This Row],[FK_ProductID]:[FK_ProductID]],Products[[ProductID]:[ProductID]],0),MATCH(Orders[[#Headers],[CoffeeType]],Products[#Headers],0))</f>
        <v>Rob</v>
      </c>
      <c r="J462" t="str" cm="1">
        <f t="array" ref="J462">_xlfn.SWITCH(Orders[[#This Row],[CoffeeType]], "Rob", "Robusta", "Exc", "Excelsa", "Ara", "Arabica", "Lib", "Liberica")</f>
        <v>Robusta</v>
      </c>
      <c r="K462" t="str" cm="1">
        <f t="array" ref="K462">INDEX(Products[],MATCH(Orders[[#This Row],[FK_ProductID]:[FK_ProductID]],Products[[ProductID]:[ProductID]],0),MATCH(Orders[[#Headers],[RoastType]],Products[#Headers],0))</f>
        <v>D</v>
      </c>
      <c r="L462" t="str" cm="1">
        <f t="array" ref="L462">_xlfn.SWITCH(Orders[[#This Row],[RoastType]], "L", "Light", "M", "Medium", "D", "Dark")</f>
        <v>Dark</v>
      </c>
      <c r="M462" s="2" cm="1">
        <f t="array" ref="M462">INDEX(Products[],MATCH(Orders[[#This Row],[FK_ProductID]:[FK_ProductID]],Products[[ProductID]:[ProductID]],0),MATCH(Orders[[#Headers],[SizeKg]],Products[#Headers],0))</f>
        <v>0.5</v>
      </c>
      <c r="N462" s="1" cm="1">
        <f t="array" ref="N462">INDEX(Products[],MATCH(Orders[[#This Row],[FK_ProductID]:[FK_ProductID]],Products[[ProductID]:[ProductID]],0),MATCH(Orders[[#Headers],[AmtUnitPrice]],Products[#Headers],0))</f>
        <v>5.37</v>
      </c>
      <c r="O462" s="1">
        <f>Orders[[#This Row],[AmtUnitPrice]] *Orders[[#This Row],[Quantity]]</f>
        <v>16.11</v>
      </c>
    </row>
    <row r="463" spans="1:15" x14ac:dyDescent="0.25">
      <c r="A463" s="3" t="s">
        <v>932</v>
      </c>
      <c r="B463" s="5">
        <v>44036</v>
      </c>
      <c r="C463" s="3" t="s">
        <v>933</v>
      </c>
      <c r="D463" s="3" t="s">
        <v>115</v>
      </c>
      <c r="E463" s="4">
        <v>4</v>
      </c>
      <c r="F463" t="str">
        <f>_xlfn.XLOOKUP(Orders[[#This Row],[FK_CustomerID]],Customers[CustomerID],Customers[CustomerName],,0)</f>
        <v>Ransell McKall</v>
      </c>
      <c r="G463" t="str">
        <f>_xlfn.XLOOKUP(Orders[[#This Row],[FK_CustomerID]],Customers[CustomerID],Customers[Email],,0)</f>
        <v>rmckallct@sakura.ne.jp</v>
      </c>
      <c r="H463" t="str">
        <f>_xlfn.XLOOKUP(Orders[[#This Row],[FK_CustomerID]],Customers[CustomerID],Customers[Country],,0)</f>
        <v>United Kingdom</v>
      </c>
      <c r="I463" t="str" cm="1">
        <f t="array" ref="I463">INDEX(Products[],MATCH(Orders[[#This Row],[FK_ProductID]:[FK_ProductID]],Products[[ProductID]:[ProductID]],0),MATCH(Orders[[#Headers],[CoffeeType]],Products[#Headers],0))</f>
        <v>Rob</v>
      </c>
      <c r="J463" t="str" cm="1">
        <f t="array" ref="J463">_xlfn.SWITCH(Orders[[#This Row],[CoffeeType]], "Rob", "Robusta", "Exc", "Excelsa", "Ara", "Arabica", "Lib", "Liberica")</f>
        <v>Robusta</v>
      </c>
      <c r="K463" t="str" cm="1">
        <f t="array" ref="K463">INDEX(Products[],MATCH(Orders[[#This Row],[FK_ProductID]:[FK_ProductID]],Products[[ProductID]:[ProductID]],0),MATCH(Orders[[#Headers],[RoastType]],Products[#Headers],0))</f>
        <v>D</v>
      </c>
      <c r="L463" t="str" cm="1">
        <f t="array" ref="L463">_xlfn.SWITCH(Orders[[#This Row],[RoastType]], "L", "Light", "M", "Medium", "D", "Dark")</f>
        <v>Dark</v>
      </c>
      <c r="M463" s="2" cm="1">
        <f t="array" ref="M463">INDEX(Products[],MATCH(Orders[[#This Row],[FK_ProductID]:[FK_ProductID]],Products[[ProductID]:[ProductID]],0),MATCH(Orders[[#Headers],[SizeKg]],Products[#Headers],0))</f>
        <v>0.2</v>
      </c>
      <c r="N463" s="1" cm="1">
        <f t="array" ref="N463">INDEX(Products[],MATCH(Orders[[#This Row],[FK_ProductID]:[FK_ProductID]],Products[[ProductID]:[ProductID]],0),MATCH(Orders[[#Headers],[AmtUnitPrice]],Products[#Headers],0))</f>
        <v>2.6850000000000001</v>
      </c>
      <c r="O463" s="1">
        <f>Orders[[#This Row],[AmtUnitPrice]] *Orders[[#This Row],[Quantity]]</f>
        <v>10.74</v>
      </c>
    </row>
    <row r="464" spans="1:15" x14ac:dyDescent="0.25">
      <c r="A464" s="3" t="s">
        <v>934</v>
      </c>
      <c r="B464" s="5">
        <v>44124</v>
      </c>
      <c r="C464" s="3" t="s">
        <v>935</v>
      </c>
      <c r="D464" s="3" t="s">
        <v>41</v>
      </c>
      <c r="E464" s="4">
        <v>5</v>
      </c>
      <c r="F464" t="str">
        <f>_xlfn.XLOOKUP(Orders[[#This Row],[FK_CustomerID]],Customers[CustomerID],Customers[CustomerName],,0)</f>
        <v>Borg Daile</v>
      </c>
      <c r="G464" t="str">
        <f>_xlfn.XLOOKUP(Orders[[#This Row],[FK_CustomerID]],Customers[CustomerID],Customers[Email],,0)</f>
        <v>bdailecu@vistaprint.com</v>
      </c>
      <c r="H464" t="str">
        <f>_xlfn.XLOOKUP(Orders[[#This Row],[FK_CustomerID]],Customers[CustomerID],Customers[Country],,0)</f>
        <v>United States</v>
      </c>
      <c r="I464" t="str" cm="1">
        <f t="array" ref="I464">INDEX(Products[],MATCH(Orders[[#This Row],[FK_ProductID]:[FK_ProductID]],Products[[ProductID]:[ProductID]],0),MATCH(Orders[[#Headers],[CoffeeType]],Products[#Headers],0))</f>
        <v>Ara</v>
      </c>
      <c r="J464" t="str" cm="1">
        <f t="array" ref="J464">_xlfn.SWITCH(Orders[[#This Row],[CoffeeType]], "Rob", "Robusta", "Exc", "Excelsa", "Ara", "Arabica", "Lib", "Liberica")</f>
        <v>Arabica</v>
      </c>
      <c r="K464" t="str" cm="1">
        <f t="array" ref="K464">INDEX(Products[],MATCH(Orders[[#This Row],[FK_ProductID]:[FK_ProductID]],Products[[ProductID]:[ProductID]],0),MATCH(Orders[[#Headers],[RoastType]],Products[#Headers],0))</f>
        <v>D</v>
      </c>
      <c r="L464" t="str" cm="1">
        <f t="array" ref="L464">_xlfn.SWITCH(Orders[[#This Row],[RoastType]], "L", "Light", "M", "Medium", "D", "Dark")</f>
        <v>Dark</v>
      </c>
      <c r="M464" s="2" cm="1">
        <f t="array" ref="M464">INDEX(Products[],MATCH(Orders[[#This Row],[FK_ProductID]:[FK_ProductID]],Products[[ProductID]:[ProductID]],0),MATCH(Orders[[#Headers],[SizeKg]],Products[#Headers],0))</f>
        <v>1</v>
      </c>
      <c r="N464" s="1" cm="1">
        <f t="array" ref="N464">INDEX(Products[],MATCH(Orders[[#This Row],[FK_ProductID]:[FK_ProductID]],Products[[ProductID]:[ProductID]],0),MATCH(Orders[[#Headers],[AmtUnitPrice]],Products[#Headers],0))</f>
        <v>9.9499999999999993</v>
      </c>
      <c r="O464" s="1">
        <f>Orders[[#This Row],[AmtUnitPrice]] *Orders[[#This Row],[Quantity]]</f>
        <v>49.75</v>
      </c>
    </row>
    <row r="465" spans="1:15" x14ac:dyDescent="0.25">
      <c r="A465" s="3" t="s">
        <v>936</v>
      </c>
      <c r="B465" s="5">
        <v>43730</v>
      </c>
      <c r="C465" s="3" t="s">
        <v>937</v>
      </c>
      <c r="D465" s="3" t="s">
        <v>23</v>
      </c>
      <c r="E465" s="4">
        <v>2</v>
      </c>
      <c r="F465" t="str">
        <f>_xlfn.XLOOKUP(Orders[[#This Row],[FK_CustomerID]],Customers[CustomerID],Customers[CustomerName],,0)</f>
        <v>Adolphe Treherne</v>
      </c>
      <c r="G465" t="str">
        <f>_xlfn.XLOOKUP(Orders[[#This Row],[FK_CustomerID]],Customers[CustomerID],Customers[Email],,0)</f>
        <v>atrehernecv@state.tx.us</v>
      </c>
      <c r="H465" t="str">
        <f>_xlfn.XLOOKUP(Orders[[#This Row],[FK_CustomerID]],Customers[CustomerID],Customers[Country],,0)</f>
        <v>Ireland</v>
      </c>
      <c r="I465" t="str" cm="1">
        <f t="array" ref="I465">INDEX(Products[],MATCH(Orders[[#This Row],[FK_ProductID]:[FK_ProductID]],Products[[ProductID]:[ProductID]],0),MATCH(Orders[[#Headers],[CoffeeType]],Products[#Headers],0))</f>
        <v>Exc</v>
      </c>
      <c r="J465" t="str" cm="1">
        <f t="array" ref="J465">_xlfn.SWITCH(Orders[[#This Row],[CoffeeType]], "Rob", "Robusta", "Exc", "Excelsa", "Ara", "Arabica", "Lib", "Liberica")</f>
        <v>Excelsa</v>
      </c>
      <c r="K465" t="str" cm="1">
        <f t="array" ref="K465">INDEX(Products[],MATCH(Orders[[#This Row],[FK_ProductID]:[FK_ProductID]],Products[[ProductID]:[ProductID]],0),MATCH(Orders[[#Headers],[RoastType]],Products[#Headers],0))</f>
        <v>M</v>
      </c>
      <c r="L465" t="str" cm="1">
        <f t="array" ref="L465">_xlfn.SWITCH(Orders[[#This Row],[RoastType]], "L", "Light", "M", "Medium", "D", "Dark")</f>
        <v>Medium</v>
      </c>
      <c r="M465" s="2" cm="1">
        <f t="array" ref="M465">INDEX(Products[],MATCH(Orders[[#This Row],[FK_ProductID]:[FK_ProductID]],Products[[ProductID]:[ProductID]],0),MATCH(Orders[[#Headers],[SizeKg]],Products[#Headers],0))</f>
        <v>1</v>
      </c>
      <c r="N465" s="1" cm="1">
        <f t="array" ref="N465">INDEX(Products[],MATCH(Orders[[#This Row],[FK_ProductID]:[FK_ProductID]],Products[[ProductID]:[ProductID]],0),MATCH(Orders[[#Headers],[AmtUnitPrice]],Products[#Headers],0))</f>
        <v>13.75</v>
      </c>
      <c r="O465" s="1">
        <f>Orders[[#This Row],[AmtUnitPrice]] *Orders[[#This Row],[Quantity]]</f>
        <v>27.5</v>
      </c>
    </row>
    <row r="466" spans="1:15" x14ac:dyDescent="0.25">
      <c r="A466" s="3" t="s">
        <v>938</v>
      </c>
      <c r="B466" s="5">
        <v>43989</v>
      </c>
      <c r="C466" s="3" t="s">
        <v>939</v>
      </c>
      <c r="D466" s="3" t="s">
        <v>123</v>
      </c>
      <c r="E466" s="4">
        <v>4</v>
      </c>
      <c r="F466" t="str">
        <f>_xlfn.XLOOKUP(Orders[[#This Row],[FK_CustomerID]],Customers[CustomerID],Customers[CustomerName],,0)</f>
        <v>Annetta Brentnall</v>
      </c>
      <c r="G466" t="str">
        <f>_xlfn.XLOOKUP(Orders[[#This Row],[FK_CustomerID]],Customers[CustomerID],Customers[Email],,0)</f>
        <v>abrentnallcw@biglobe.ne.jp</v>
      </c>
      <c r="H466" t="str">
        <f>_xlfn.XLOOKUP(Orders[[#This Row],[FK_CustomerID]],Customers[CustomerID],Customers[Country],,0)</f>
        <v>United Kingdom</v>
      </c>
      <c r="I466" t="str" cm="1">
        <f t="array" ref="I466">INDEX(Products[],MATCH(Orders[[#This Row],[FK_ProductID]:[FK_ProductID]],Products[[ProductID]:[ProductID]],0),MATCH(Orders[[#Headers],[CoffeeType]],Products[#Headers],0))</f>
        <v>Lib</v>
      </c>
      <c r="J466" t="str" cm="1">
        <f t="array" ref="J466">_xlfn.SWITCH(Orders[[#This Row],[CoffeeType]], "Rob", "Robusta", "Exc", "Excelsa", "Ara", "Arabica", "Lib", "Liberica")</f>
        <v>Liberica</v>
      </c>
      <c r="K466" t="str" cm="1">
        <f t="array" ref="K466">INDEX(Products[],MATCH(Orders[[#This Row],[FK_ProductID]:[FK_ProductID]],Products[[ProductID]:[ProductID]],0),MATCH(Orders[[#Headers],[RoastType]],Products[#Headers],0))</f>
        <v>D</v>
      </c>
      <c r="L466" t="str" cm="1">
        <f t="array" ref="L466">_xlfn.SWITCH(Orders[[#This Row],[RoastType]], "L", "Light", "M", "Medium", "D", "Dark")</f>
        <v>Dark</v>
      </c>
      <c r="M466" s="2" cm="1">
        <f t="array" ref="M466">INDEX(Products[],MATCH(Orders[[#This Row],[FK_ProductID]:[FK_ProductID]],Products[[ProductID]:[ProductID]],0),MATCH(Orders[[#Headers],[SizeKg]],Products[#Headers],0))</f>
        <v>2.5</v>
      </c>
      <c r="N466" s="1" cm="1">
        <f t="array" ref="N466">INDEX(Products[],MATCH(Orders[[#This Row],[FK_ProductID]:[FK_ProductID]],Products[[ProductID]:[ProductID]],0),MATCH(Orders[[#Headers],[AmtUnitPrice]],Products[#Headers],0))</f>
        <v>29.785</v>
      </c>
      <c r="O466" s="1">
        <f>Orders[[#This Row],[AmtUnitPrice]] *Orders[[#This Row],[Quantity]]</f>
        <v>119.14</v>
      </c>
    </row>
    <row r="467" spans="1:15" x14ac:dyDescent="0.25">
      <c r="A467" s="3" t="s">
        <v>940</v>
      </c>
      <c r="B467" s="5">
        <v>43814</v>
      </c>
      <c r="C467" s="3" t="s">
        <v>941</v>
      </c>
      <c r="D467" s="3" t="s">
        <v>49</v>
      </c>
      <c r="E467" s="4">
        <v>1</v>
      </c>
      <c r="F467" t="str">
        <f>_xlfn.XLOOKUP(Orders[[#This Row],[FK_CustomerID]],Customers[CustomerID],Customers[CustomerName],,0)</f>
        <v>Dick Drinkall</v>
      </c>
      <c r="G467" t="str">
        <f>_xlfn.XLOOKUP(Orders[[#This Row],[FK_CustomerID]],Customers[CustomerID],Customers[Email],,0)</f>
        <v>ddrinkallcx@psu.edu</v>
      </c>
      <c r="H467" t="str">
        <f>_xlfn.XLOOKUP(Orders[[#This Row],[FK_CustomerID]],Customers[CustomerID],Customers[Country],,0)</f>
        <v>United States</v>
      </c>
      <c r="I467" t="str" cm="1">
        <f t="array" ref="I467">INDEX(Products[],MATCH(Orders[[#This Row],[FK_ProductID]:[FK_ProductID]],Products[[ProductID]:[ProductID]],0),MATCH(Orders[[#Headers],[CoffeeType]],Products[#Headers],0))</f>
        <v>Rob</v>
      </c>
      <c r="J467" t="str" cm="1">
        <f t="array" ref="J467">_xlfn.SWITCH(Orders[[#This Row],[CoffeeType]], "Rob", "Robusta", "Exc", "Excelsa", "Ara", "Arabica", "Lib", "Liberica")</f>
        <v>Robusta</v>
      </c>
      <c r="K467" t="str" cm="1">
        <f t="array" ref="K467">INDEX(Products[],MATCH(Orders[[#This Row],[FK_ProductID]:[FK_ProductID]],Products[[ProductID]:[ProductID]],0),MATCH(Orders[[#Headers],[RoastType]],Products[#Headers],0))</f>
        <v>D</v>
      </c>
      <c r="L467" t="str" cm="1">
        <f t="array" ref="L467">_xlfn.SWITCH(Orders[[#This Row],[RoastType]], "L", "Light", "M", "Medium", "D", "Dark")</f>
        <v>Dark</v>
      </c>
      <c r="M467" s="2" cm="1">
        <f t="array" ref="M467">INDEX(Products[],MATCH(Orders[[#This Row],[FK_ProductID]:[FK_ProductID]],Products[[ProductID]:[ProductID]],0),MATCH(Orders[[#Headers],[SizeKg]],Products[#Headers],0))</f>
        <v>2.5</v>
      </c>
      <c r="N467" s="1" cm="1">
        <f t="array" ref="N467">INDEX(Products[],MATCH(Orders[[#This Row],[FK_ProductID]:[FK_ProductID]],Products[[ProductID]:[ProductID]],0),MATCH(Orders[[#Headers],[AmtUnitPrice]],Products[#Headers],0))</f>
        <v>20.585000000000001</v>
      </c>
      <c r="O467" s="1">
        <f>Orders[[#This Row],[AmtUnitPrice]] *Orders[[#This Row],[Quantity]]</f>
        <v>20.585000000000001</v>
      </c>
    </row>
    <row r="468" spans="1:15" x14ac:dyDescent="0.25">
      <c r="A468" s="3" t="s">
        <v>942</v>
      </c>
      <c r="B468" s="5">
        <v>44171</v>
      </c>
      <c r="C468" s="3" t="s">
        <v>943</v>
      </c>
      <c r="D468" s="3" t="s">
        <v>68</v>
      </c>
      <c r="E468" s="4">
        <v>3</v>
      </c>
      <c r="F468" t="str">
        <f>_xlfn.XLOOKUP(Orders[[#This Row],[FK_CustomerID]],Customers[CustomerID],Customers[CustomerName],,0)</f>
        <v>Dagny Kornel</v>
      </c>
      <c r="G468" t="str">
        <f>_xlfn.XLOOKUP(Orders[[#This Row],[FK_CustomerID]],Customers[CustomerID],Customers[Email],,0)</f>
        <v>dkornelcy@cyberchimps.com</v>
      </c>
      <c r="H468" t="str">
        <f>_xlfn.XLOOKUP(Orders[[#This Row],[FK_CustomerID]],Customers[CustomerID],Customers[Country],,0)</f>
        <v>United States</v>
      </c>
      <c r="I468" t="str" cm="1">
        <f t="array" ref="I468">INDEX(Products[],MATCH(Orders[[#This Row],[FK_ProductID]:[FK_ProductID]],Products[[ProductID]:[ProductID]],0),MATCH(Orders[[#Headers],[CoffeeType]],Products[#Headers],0))</f>
        <v>Ara</v>
      </c>
      <c r="J468" t="str" cm="1">
        <f t="array" ref="J468">_xlfn.SWITCH(Orders[[#This Row],[CoffeeType]], "Rob", "Robusta", "Exc", "Excelsa", "Ara", "Arabica", "Lib", "Liberica")</f>
        <v>Arabica</v>
      </c>
      <c r="K468" t="str" cm="1">
        <f t="array" ref="K468">INDEX(Products[],MATCH(Orders[[#This Row],[FK_ProductID]:[FK_ProductID]],Products[[ProductID]:[ProductID]],0),MATCH(Orders[[#Headers],[RoastType]],Products[#Headers],0))</f>
        <v>D</v>
      </c>
      <c r="L468" t="str" cm="1">
        <f t="array" ref="L468">_xlfn.SWITCH(Orders[[#This Row],[RoastType]], "L", "Light", "M", "Medium", "D", "Dark")</f>
        <v>Dark</v>
      </c>
      <c r="M468" s="2" cm="1">
        <f t="array" ref="M468">INDEX(Products[],MATCH(Orders[[#This Row],[FK_ProductID]:[FK_ProductID]],Products[[ProductID]:[ProductID]],0),MATCH(Orders[[#Headers],[SizeKg]],Products[#Headers],0))</f>
        <v>0.2</v>
      </c>
      <c r="N468" s="1" cm="1">
        <f t="array" ref="N468">INDEX(Products[],MATCH(Orders[[#This Row],[FK_ProductID]:[FK_ProductID]],Products[[ProductID]:[ProductID]],0),MATCH(Orders[[#Headers],[AmtUnitPrice]],Products[#Headers],0))</f>
        <v>2.9849999999999999</v>
      </c>
      <c r="O468" s="1">
        <f>Orders[[#This Row],[AmtUnitPrice]] *Orders[[#This Row],[Quantity]]</f>
        <v>8.9550000000000001</v>
      </c>
    </row>
    <row r="469" spans="1:15" x14ac:dyDescent="0.25">
      <c r="A469" s="3" t="s">
        <v>944</v>
      </c>
      <c r="B469" s="5">
        <v>44536</v>
      </c>
      <c r="C469" s="3" t="s">
        <v>945</v>
      </c>
      <c r="D469" s="3" t="s">
        <v>86</v>
      </c>
      <c r="E469" s="4">
        <v>1</v>
      </c>
      <c r="F469" t="str">
        <f>_xlfn.XLOOKUP(Orders[[#This Row],[FK_CustomerID]],Customers[CustomerID],Customers[CustomerName],,0)</f>
        <v>Rhona Lequeux</v>
      </c>
      <c r="G469" t="str">
        <f>_xlfn.XLOOKUP(Orders[[#This Row],[FK_CustomerID]],Customers[CustomerID],Customers[Email],,0)</f>
        <v>rlequeuxcz@newyorker.com</v>
      </c>
      <c r="H469" t="str">
        <f>_xlfn.XLOOKUP(Orders[[#This Row],[FK_CustomerID]],Customers[CustomerID],Customers[Country],,0)</f>
        <v>United States</v>
      </c>
      <c r="I469" t="str" cm="1">
        <f t="array" ref="I469">INDEX(Products[],MATCH(Orders[[#This Row],[FK_ProductID]:[FK_ProductID]],Products[[ProductID]:[ProductID]],0),MATCH(Orders[[#Headers],[CoffeeType]],Products[#Headers],0))</f>
        <v>Ara</v>
      </c>
      <c r="J469" t="str" cm="1">
        <f t="array" ref="J469">_xlfn.SWITCH(Orders[[#This Row],[CoffeeType]], "Rob", "Robusta", "Exc", "Excelsa", "Ara", "Arabica", "Lib", "Liberica")</f>
        <v>Arabica</v>
      </c>
      <c r="K469" t="str" cm="1">
        <f t="array" ref="K469">INDEX(Products[],MATCH(Orders[[#This Row],[FK_ProductID]:[FK_ProductID]],Products[[ProductID]:[ProductID]],0),MATCH(Orders[[#Headers],[RoastType]],Products[#Headers],0))</f>
        <v>D</v>
      </c>
      <c r="L469" t="str" cm="1">
        <f t="array" ref="L469">_xlfn.SWITCH(Orders[[#This Row],[RoastType]], "L", "Light", "M", "Medium", "D", "Dark")</f>
        <v>Dark</v>
      </c>
      <c r="M469" s="2" cm="1">
        <f t="array" ref="M469">INDEX(Products[],MATCH(Orders[[#This Row],[FK_ProductID]:[FK_ProductID]],Products[[ProductID]:[ProductID]],0),MATCH(Orders[[#Headers],[SizeKg]],Products[#Headers],0))</f>
        <v>0.5</v>
      </c>
      <c r="N469" s="1" cm="1">
        <f t="array" ref="N469">INDEX(Products[],MATCH(Orders[[#This Row],[FK_ProductID]:[FK_ProductID]],Products[[ProductID]:[ProductID]],0),MATCH(Orders[[#Headers],[AmtUnitPrice]],Products[#Headers],0))</f>
        <v>5.97</v>
      </c>
      <c r="O469" s="1">
        <f>Orders[[#This Row],[AmtUnitPrice]] *Orders[[#This Row],[Quantity]]</f>
        <v>5.97</v>
      </c>
    </row>
    <row r="470" spans="1:15" x14ac:dyDescent="0.25">
      <c r="A470" s="3" t="s">
        <v>946</v>
      </c>
      <c r="B470" s="5">
        <v>44023</v>
      </c>
      <c r="C470" s="3" t="s">
        <v>947</v>
      </c>
      <c r="D470" s="3" t="s">
        <v>23</v>
      </c>
      <c r="E470" s="4">
        <v>3</v>
      </c>
      <c r="F470" t="str">
        <f>_xlfn.XLOOKUP(Orders[[#This Row],[FK_CustomerID]],Customers[CustomerID],Customers[CustomerName],,0)</f>
        <v>Julius Mccaull</v>
      </c>
      <c r="G470" t="str">
        <f>_xlfn.XLOOKUP(Orders[[#This Row],[FK_CustomerID]],Customers[CustomerID],Customers[Email],,0)</f>
        <v>jmccaulld0@parallels.com</v>
      </c>
      <c r="H470" t="str">
        <f>_xlfn.XLOOKUP(Orders[[#This Row],[FK_CustomerID]],Customers[CustomerID],Customers[Country],,0)</f>
        <v>United States</v>
      </c>
      <c r="I470" t="str" cm="1">
        <f t="array" ref="I470">INDEX(Products[],MATCH(Orders[[#This Row],[FK_ProductID]:[FK_ProductID]],Products[[ProductID]:[ProductID]],0),MATCH(Orders[[#Headers],[CoffeeType]],Products[#Headers],0))</f>
        <v>Exc</v>
      </c>
      <c r="J470" t="str" cm="1">
        <f t="array" ref="J470">_xlfn.SWITCH(Orders[[#This Row],[CoffeeType]], "Rob", "Robusta", "Exc", "Excelsa", "Ara", "Arabica", "Lib", "Liberica")</f>
        <v>Excelsa</v>
      </c>
      <c r="K470" t="str" cm="1">
        <f t="array" ref="K470">INDEX(Products[],MATCH(Orders[[#This Row],[FK_ProductID]:[FK_ProductID]],Products[[ProductID]:[ProductID]],0),MATCH(Orders[[#Headers],[RoastType]],Products[#Headers],0))</f>
        <v>M</v>
      </c>
      <c r="L470" t="str" cm="1">
        <f t="array" ref="L470">_xlfn.SWITCH(Orders[[#This Row],[RoastType]], "L", "Light", "M", "Medium", "D", "Dark")</f>
        <v>Medium</v>
      </c>
      <c r="M470" s="2" cm="1">
        <f t="array" ref="M470">INDEX(Products[],MATCH(Orders[[#This Row],[FK_ProductID]:[FK_ProductID]],Products[[ProductID]:[ProductID]],0),MATCH(Orders[[#Headers],[SizeKg]],Products[#Headers],0))</f>
        <v>1</v>
      </c>
      <c r="N470" s="1" cm="1">
        <f t="array" ref="N470">INDEX(Products[],MATCH(Orders[[#This Row],[FK_ProductID]:[FK_ProductID]],Products[[ProductID]:[ProductID]],0),MATCH(Orders[[#Headers],[AmtUnitPrice]],Products[#Headers],0))</f>
        <v>13.75</v>
      </c>
      <c r="O470" s="1">
        <f>Orders[[#This Row],[AmtUnitPrice]] *Orders[[#This Row],[Quantity]]</f>
        <v>41.25</v>
      </c>
    </row>
    <row r="471" spans="1:15" x14ac:dyDescent="0.25">
      <c r="A471" s="3" t="s">
        <v>948</v>
      </c>
      <c r="B471" s="5">
        <v>44375</v>
      </c>
      <c r="C471" s="3" t="s">
        <v>949</v>
      </c>
      <c r="D471" s="3" t="s">
        <v>268</v>
      </c>
      <c r="E471" s="4">
        <v>5</v>
      </c>
      <c r="F471" t="str">
        <f>_xlfn.XLOOKUP(Orders[[#This Row],[FK_CustomerID]],Customers[CustomerID],Customers[CustomerName],,0)</f>
        <v>Ailey Brash</v>
      </c>
      <c r="G471" t="str">
        <f>_xlfn.XLOOKUP(Orders[[#This Row],[FK_CustomerID]],Customers[CustomerID],Customers[Email],,0)</f>
        <v>abrashda@plala.or.jp</v>
      </c>
      <c r="H471" t="str">
        <f>_xlfn.XLOOKUP(Orders[[#This Row],[FK_CustomerID]],Customers[CustomerID],Customers[Country],,0)</f>
        <v>United States</v>
      </c>
      <c r="I471" t="str" cm="1">
        <f t="array" ref="I471">INDEX(Products[],MATCH(Orders[[#This Row],[FK_ProductID]:[FK_ProductID]],Products[[ProductID]:[ProductID]],0),MATCH(Orders[[#Headers],[CoffeeType]],Products[#Headers],0))</f>
        <v>Exc</v>
      </c>
      <c r="J471" t="str" cm="1">
        <f t="array" ref="J471">_xlfn.SWITCH(Orders[[#This Row],[CoffeeType]], "Rob", "Robusta", "Exc", "Excelsa", "Ara", "Arabica", "Lib", "Liberica")</f>
        <v>Excelsa</v>
      </c>
      <c r="K471" t="str" cm="1">
        <f t="array" ref="K471">INDEX(Products[],MATCH(Orders[[#This Row],[FK_ProductID]:[FK_ProductID]],Products[[ProductID]:[ProductID]],0),MATCH(Orders[[#Headers],[RoastType]],Products[#Headers],0))</f>
        <v>L</v>
      </c>
      <c r="L471" t="str" cm="1">
        <f t="array" ref="L471">_xlfn.SWITCH(Orders[[#This Row],[RoastType]], "L", "Light", "M", "Medium", "D", "Dark")</f>
        <v>Light</v>
      </c>
      <c r="M471" s="2" cm="1">
        <f t="array" ref="M471">INDEX(Products[],MATCH(Orders[[#This Row],[FK_ProductID]:[FK_ProductID]],Products[[ProductID]:[ProductID]],0),MATCH(Orders[[#Headers],[SizeKg]],Products[#Headers],0))</f>
        <v>0.2</v>
      </c>
      <c r="N471" s="1" cm="1">
        <f t="array" ref="N471">INDEX(Products[],MATCH(Orders[[#This Row],[FK_ProductID]:[FK_ProductID]],Products[[ProductID]:[ProductID]],0),MATCH(Orders[[#Headers],[AmtUnitPrice]],Products[#Headers],0))</f>
        <v>4.4550000000000001</v>
      </c>
      <c r="O471" s="1">
        <f>Orders[[#This Row],[AmtUnitPrice]] *Orders[[#This Row],[Quantity]]</f>
        <v>22.274999999999999</v>
      </c>
    </row>
    <row r="472" spans="1:15" x14ac:dyDescent="0.25">
      <c r="A472" s="3" t="s">
        <v>950</v>
      </c>
      <c r="B472" s="5">
        <v>44656</v>
      </c>
      <c r="C472" s="3" t="s">
        <v>951</v>
      </c>
      <c r="D472" s="3" t="s">
        <v>81</v>
      </c>
      <c r="E472" s="4">
        <v>1</v>
      </c>
      <c r="F472" t="str">
        <f>_xlfn.XLOOKUP(Orders[[#This Row],[FK_CustomerID]],Customers[CustomerID],Customers[CustomerName],,0)</f>
        <v>Alberto Hutchinson</v>
      </c>
      <c r="G472" t="str">
        <f>_xlfn.XLOOKUP(Orders[[#This Row],[FK_CustomerID]],Customers[CustomerID],Customers[Email],,0)</f>
        <v>ahutchinsond2@imgur.com</v>
      </c>
      <c r="H472" t="str">
        <f>_xlfn.XLOOKUP(Orders[[#This Row],[FK_CustomerID]],Customers[CustomerID],Customers[Country],,0)</f>
        <v>United States</v>
      </c>
      <c r="I472" t="str" cm="1">
        <f t="array" ref="I472">INDEX(Products[],MATCH(Orders[[#This Row],[FK_ProductID]:[FK_ProductID]],Products[[ProductID]:[ProductID]],0),MATCH(Orders[[#Headers],[CoffeeType]],Products[#Headers],0))</f>
        <v>Ara</v>
      </c>
      <c r="J472" t="str" cm="1">
        <f t="array" ref="J472">_xlfn.SWITCH(Orders[[#This Row],[CoffeeType]], "Rob", "Robusta", "Exc", "Excelsa", "Ara", "Arabica", "Lib", "Liberica")</f>
        <v>Arabica</v>
      </c>
      <c r="K472" t="str" cm="1">
        <f t="array" ref="K472">INDEX(Products[],MATCH(Orders[[#This Row],[FK_ProductID]:[FK_ProductID]],Products[[ProductID]:[ProductID]],0),MATCH(Orders[[#Headers],[RoastType]],Products[#Headers],0))</f>
        <v>M</v>
      </c>
      <c r="L472" t="str" cm="1">
        <f t="array" ref="L472">_xlfn.SWITCH(Orders[[#This Row],[RoastType]], "L", "Light", "M", "Medium", "D", "Dark")</f>
        <v>Medium</v>
      </c>
      <c r="M472" s="2" cm="1">
        <f t="array" ref="M472">INDEX(Products[],MATCH(Orders[[#This Row],[FK_ProductID]:[FK_ProductID]],Products[[ProductID]:[ProductID]],0),MATCH(Orders[[#Headers],[SizeKg]],Products[#Headers],0))</f>
        <v>0.5</v>
      </c>
      <c r="N472" s="1" cm="1">
        <f t="array" ref="N472">INDEX(Products[],MATCH(Orders[[#This Row],[FK_ProductID]:[FK_ProductID]],Products[[ProductID]:[ProductID]],0),MATCH(Orders[[#Headers],[AmtUnitPrice]],Products[#Headers],0))</f>
        <v>6.75</v>
      </c>
      <c r="O472" s="1">
        <f>Orders[[#This Row],[AmtUnitPrice]] *Orders[[#This Row],[Quantity]]</f>
        <v>6.75</v>
      </c>
    </row>
    <row r="473" spans="1:15" x14ac:dyDescent="0.25">
      <c r="A473" s="3" t="s">
        <v>952</v>
      </c>
      <c r="B473" s="5">
        <v>44644</v>
      </c>
      <c r="C473" s="3" t="s">
        <v>953</v>
      </c>
      <c r="D473" s="3" t="s">
        <v>211</v>
      </c>
      <c r="E473" s="4">
        <v>4</v>
      </c>
      <c r="F473" t="str">
        <f>_xlfn.XLOOKUP(Orders[[#This Row],[FK_CustomerID]],Customers[CustomerID],Customers[CustomerName],,0)</f>
        <v>Lamond Gheeraert</v>
      </c>
      <c r="G473" t="str">
        <f>_xlfn.XLOOKUP(Orders[[#This Row],[FK_CustomerID]],Customers[CustomerID],Customers[Email],,0)</f>
        <v/>
      </c>
      <c r="H473" t="str">
        <f>_xlfn.XLOOKUP(Orders[[#This Row],[FK_CustomerID]],Customers[CustomerID],Customers[Country],,0)</f>
        <v>United States</v>
      </c>
      <c r="I473" t="str" cm="1">
        <f t="array" ref="I473">INDEX(Products[],MATCH(Orders[[#This Row],[FK_ProductID]:[FK_ProductID]],Products[[ProductID]:[ProductID]],0),MATCH(Orders[[#Headers],[CoffeeType]],Products[#Headers],0))</f>
        <v>Lib</v>
      </c>
      <c r="J473" t="str" cm="1">
        <f t="array" ref="J473">_xlfn.SWITCH(Orders[[#This Row],[CoffeeType]], "Rob", "Robusta", "Exc", "Excelsa", "Ara", "Arabica", "Lib", "Liberica")</f>
        <v>Liberica</v>
      </c>
      <c r="K473" t="str" cm="1">
        <f t="array" ref="K473">INDEX(Products[],MATCH(Orders[[#This Row],[FK_ProductID]:[FK_ProductID]],Products[[ProductID]:[ProductID]],0),MATCH(Orders[[#Headers],[RoastType]],Products[#Headers],0))</f>
        <v>M</v>
      </c>
      <c r="L473" t="str" cm="1">
        <f t="array" ref="L473">_xlfn.SWITCH(Orders[[#This Row],[RoastType]], "L", "Light", "M", "Medium", "D", "Dark")</f>
        <v>Medium</v>
      </c>
      <c r="M473" s="2" cm="1">
        <f t="array" ref="M473">INDEX(Products[],MATCH(Orders[[#This Row],[FK_ProductID]:[FK_ProductID]],Products[[ProductID]:[ProductID]],0),MATCH(Orders[[#Headers],[SizeKg]],Products[#Headers],0))</f>
        <v>2.5</v>
      </c>
      <c r="N473" s="1" cm="1">
        <f t="array" ref="N473">INDEX(Products[],MATCH(Orders[[#This Row],[FK_ProductID]:[FK_ProductID]],Products[[ProductID]:[ProductID]],0),MATCH(Orders[[#Headers],[AmtUnitPrice]],Products[#Headers],0))</f>
        <v>33.465000000000003</v>
      </c>
      <c r="O473" s="1">
        <f>Orders[[#This Row],[AmtUnitPrice]] *Orders[[#This Row],[Quantity]]</f>
        <v>133.86000000000001</v>
      </c>
    </row>
    <row r="474" spans="1:15" x14ac:dyDescent="0.25">
      <c r="A474" s="3" t="s">
        <v>954</v>
      </c>
      <c r="B474" s="5">
        <v>43869</v>
      </c>
      <c r="C474" s="3" t="s">
        <v>955</v>
      </c>
      <c r="D474" s="3" t="s">
        <v>68</v>
      </c>
      <c r="E474" s="4">
        <v>2</v>
      </c>
      <c r="F474" t="str">
        <f>_xlfn.XLOOKUP(Orders[[#This Row],[FK_CustomerID]],Customers[CustomerID],Customers[CustomerName],,0)</f>
        <v>Roxine Drivers</v>
      </c>
      <c r="G474" t="str">
        <f>_xlfn.XLOOKUP(Orders[[#This Row],[FK_CustomerID]],Customers[CustomerID],Customers[Email],,0)</f>
        <v>rdriversd4@hexun.com</v>
      </c>
      <c r="H474" t="str">
        <f>_xlfn.XLOOKUP(Orders[[#This Row],[FK_CustomerID]],Customers[CustomerID],Customers[Country],,0)</f>
        <v>United States</v>
      </c>
      <c r="I474" t="str" cm="1">
        <f t="array" ref="I474">INDEX(Products[],MATCH(Orders[[#This Row],[FK_ProductID]:[FK_ProductID]],Products[[ProductID]:[ProductID]],0),MATCH(Orders[[#Headers],[CoffeeType]],Products[#Headers],0))</f>
        <v>Ara</v>
      </c>
      <c r="J474" t="str" cm="1">
        <f t="array" ref="J474">_xlfn.SWITCH(Orders[[#This Row],[CoffeeType]], "Rob", "Robusta", "Exc", "Excelsa", "Ara", "Arabica", "Lib", "Liberica")</f>
        <v>Arabica</v>
      </c>
      <c r="K474" t="str" cm="1">
        <f t="array" ref="K474">INDEX(Products[],MATCH(Orders[[#This Row],[FK_ProductID]:[FK_ProductID]],Products[[ProductID]:[ProductID]],0),MATCH(Orders[[#Headers],[RoastType]],Products[#Headers],0))</f>
        <v>D</v>
      </c>
      <c r="L474" t="str" cm="1">
        <f t="array" ref="L474">_xlfn.SWITCH(Orders[[#This Row],[RoastType]], "L", "Light", "M", "Medium", "D", "Dark")</f>
        <v>Dark</v>
      </c>
      <c r="M474" s="2" cm="1">
        <f t="array" ref="M474">INDEX(Products[],MATCH(Orders[[#This Row],[FK_ProductID]:[FK_ProductID]],Products[[ProductID]:[ProductID]],0),MATCH(Orders[[#Headers],[SizeKg]],Products[#Headers],0))</f>
        <v>0.2</v>
      </c>
      <c r="N474" s="1" cm="1">
        <f t="array" ref="N474">INDEX(Products[],MATCH(Orders[[#This Row],[FK_ProductID]:[FK_ProductID]],Products[[ProductID]:[ProductID]],0),MATCH(Orders[[#Headers],[AmtUnitPrice]],Products[#Headers],0))</f>
        <v>2.9849999999999999</v>
      </c>
      <c r="O474" s="1">
        <f>Orders[[#This Row],[AmtUnitPrice]] *Orders[[#This Row],[Quantity]]</f>
        <v>5.97</v>
      </c>
    </row>
    <row r="475" spans="1:15" x14ac:dyDescent="0.25">
      <c r="A475" s="3" t="s">
        <v>956</v>
      </c>
      <c r="B475" s="5">
        <v>44603</v>
      </c>
      <c r="C475" s="3" t="s">
        <v>957</v>
      </c>
      <c r="D475" s="3" t="s">
        <v>20</v>
      </c>
      <c r="E475" s="4">
        <v>2</v>
      </c>
      <c r="F475" t="str">
        <f>_xlfn.XLOOKUP(Orders[[#This Row],[FK_CustomerID]],Customers[CustomerID],Customers[CustomerName],,0)</f>
        <v>Heloise Zeal</v>
      </c>
      <c r="G475" t="str">
        <f>_xlfn.XLOOKUP(Orders[[#This Row],[FK_CustomerID]],Customers[CustomerID],Customers[Email],,0)</f>
        <v>hzeald5@google.de</v>
      </c>
      <c r="H475" t="str">
        <f>_xlfn.XLOOKUP(Orders[[#This Row],[FK_CustomerID]],Customers[CustomerID],Customers[Country],,0)</f>
        <v>United States</v>
      </c>
      <c r="I475" t="str" cm="1">
        <f t="array" ref="I475">INDEX(Products[],MATCH(Orders[[#This Row],[FK_ProductID]:[FK_ProductID]],Products[[ProductID]:[ProductID]],0),MATCH(Orders[[#Headers],[CoffeeType]],Products[#Headers],0))</f>
        <v>Ara</v>
      </c>
      <c r="J475" t="str" cm="1">
        <f t="array" ref="J475">_xlfn.SWITCH(Orders[[#This Row],[CoffeeType]], "Rob", "Robusta", "Exc", "Excelsa", "Ara", "Arabica", "Lib", "Liberica")</f>
        <v>Arabica</v>
      </c>
      <c r="K475" t="str" cm="1">
        <f t="array" ref="K475">INDEX(Products[],MATCH(Orders[[#This Row],[FK_ProductID]:[FK_ProductID]],Products[[ProductID]:[ProductID]],0),MATCH(Orders[[#Headers],[RoastType]],Products[#Headers],0))</f>
        <v>L</v>
      </c>
      <c r="L475" t="str" cm="1">
        <f t="array" ref="L475">_xlfn.SWITCH(Orders[[#This Row],[RoastType]], "L", "Light", "M", "Medium", "D", "Dark")</f>
        <v>Light</v>
      </c>
      <c r="M475" s="2" cm="1">
        <f t="array" ref="M475">INDEX(Products[],MATCH(Orders[[#This Row],[FK_ProductID]:[FK_ProductID]],Products[[ProductID]:[ProductID]],0),MATCH(Orders[[#Headers],[SizeKg]],Products[#Headers],0))</f>
        <v>1</v>
      </c>
      <c r="N475" s="1" cm="1">
        <f t="array" ref="N475">INDEX(Products[],MATCH(Orders[[#This Row],[FK_ProductID]:[FK_ProductID]],Products[[ProductID]:[ProductID]],0),MATCH(Orders[[#Headers],[AmtUnitPrice]],Products[#Headers],0))</f>
        <v>12.95</v>
      </c>
      <c r="O475" s="1">
        <f>Orders[[#This Row],[AmtUnitPrice]] *Orders[[#This Row],[Quantity]]</f>
        <v>25.9</v>
      </c>
    </row>
    <row r="476" spans="1:15" x14ac:dyDescent="0.25">
      <c r="A476" s="3" t="s">
        <v>958</v>
      </c>
      <c r="B476" s="5">
        <v>44014</v>
      </c>
      <c r="C476" s="3" t="s">
        <v>959</v>
      </c>
      <c r="D476" s="3" t="s">
        <v>126</v>
      </c>
      <c r="E476" s="4">
        <v>1</v>
      </c>
      <c r="F476" t="str">
        <f>_xlfn.XLOOKUP(Orders[[#This Row],[FK_CustomerID]],Customers[CustomerID],Customers[CustomerName],,0)</f>
        <v>Granger Smallcombe</v>
      </c>
      <c r="G476" t="str">
        <f>_xlfn.XLOOKUP(Orders[[#This Row],[FK_CustomerID]],Customers[CustomerID],Customers[Email],,0)</f>
        <v>gsmallcombed6@ucla.edu</v>
      </c>
      <c r="H476" t="str">
        <f>_xlfn.XLOOKUP(Orders[[#This Row],[FK_CustomerID]],Customers[CustomerID],Customers[Country],,0)</f>
        <v>Ireland</v>
      </c>
      <c r="I476" t="str" cm="1">
        <f t="array" ref="I476">INDEX(Products[],MATCH(Orders[[#This Row],[FK_ProductID]:[FK_ProductID]],Products[[ProductID]:[ProductID]],0),MATCH(Orders[[#Headers],[CoffeeType]],Products[#Headers],0))</f>
        <v>Exc</v>
      </c>
      <c r="J476" t="str" cm="1">
        <f t="array" ref="J476">_xlfn.SWITCH(Orders[[#This Row],[CoffeeType]], "Rob", "Robusta", "Exc", "Excelsa", "Ara", "Arabica", "Lib", "Liberica")</f>
        <v>Excelsa</v>
      </c>
      <c r="K476" t="str" cm="1">
        <f t="array" ref="K476">INDEX(Products[],MATCH(Orders[[#This Row],[FK_ProductID]:[FK_ProductID]],Products[[ProductID]:[ProductID]],0),MATCH(Orders[[#Headers],[RoastType]],Products[#Headers],0))</f>
        <v>M</v>
      </c>
      <c r="L476" t="str" cm="1">
        <f t="array" ref="L476">_xlfn.SWITCH(Orders[[#This Row],[RoastType]], "L", "Light", "M", "Medium", "D", "Dark")</f>
        <v>Medium</v>
      </c>
      <c r="M476" s="2" cm="1">
        <f t="array" ref="M476">INDEX(Products[],MATCH(Orders[[#This Row],[FK_ProductID]:[FK_ProductID]],Products[[ProductID]:[ProductID]],0),MATCH(Orders[[#Headers],[SizeKg]],Products[#Headers],0))</f>
        <v>2.5</v>
      </c>
      <c r="N476" s="1" cm="1">
        <f t="array" ref="N476">INDEX(Products[],MATCH(Orders[[#This Row],[FK_ProductID]:[FK_ProductID]],Products[[ProductID]:[ProductID]],0),MATCH(Orders[[#Headers],[AmtUnitPrice]],Products[#Headers],0))</f>
        <v>31.625</v>
      </c>
      <c r="O476" s="1">
        <f>Orders[[#This Row],[AmtUnitPrice]] *Orders[[#This Row],[Quantity]]</f>
        <v>31.625</v>
      </c>
    </row>
    <row r="477" spans="1:15" x14ac:dyDescent="0.25">
      <c r="A477" s="3" t="s">
        <v>960</v>
      </c>
      <c r="B477" s="5">
        <v>44767</v>
      </c>
      <c r="C477" s="3" t="s">
        <v>961</v>
      </c>
      <c r="D477" s="3" t="s">
        <v>91</v>
      </c>
      <c r="E477" s="4">
        <v>2</v>
      </c>
      <c r="F477" t="str">
        <f>_xlfn.XLOOKUP(Orders[[#This Row],[FK_CustomerID]],Customers[CustomerID],Customers[CustomerName],,0)</f>
        <v>Daryn Dibley</v>
      </c>
      <c r="G477" t="str">
        <f>_xlfn.XLOOKUP(Orders[[#This Row],[FK_CustomerID]],Customers[CustomerID],Customers[Email],,0)</f>
        <v>ddibleyd7@feedburner.com</v>
      </c>
      <c r="H477" t="str">
        <f>_xlfn.XLOOKUP(Orders[[#This Row],[FK_CustomerID]],Customers[CustomerID],Customers[Country],,0)</f>
        <v>United States</v>
      </c>
      <c r="I477" t="str" cm="1">
        <f t="array" ref="I477">INDEX(Products[],MATCH(Orders[[#This Row],[FK_ProductID]:[FK_ProductID]],Products[[ProductID]:[ProductID]],0),MATCH(Orders[[#Headers],[CoffeeType]],Products[#Headers],0))</f>
        <v>Lib</v>
      </c>
      <c r="J477" t="str" cm="1">
        <f t="array" ref="J477">_xlfn.SWITCH(Orders[[#This Row],[CoffeeType]], "Rob", "Robusta", "Exc", "Excelsa", "Ara", "Arabica", "Lib", "Liberica")</f>
        <v>Liberica</v>
      </c>
      <c r="K477" t="str" cm="1">
        <f t="array" ref="K477">INDEX(Products[],MATCH(Orders[[#This Row],[FK_ProductID]:[FK_ProductID]],Products[[ProductID]:[ProductID]],0),MATCH(Orders[[#Headers],[RoastType]],Products[#Headers],0))</f>
        <v>M</v>
      </c>
      <c r="L477" t="str" cm="1">
        <f t="array" ref="L477">_xlfn.SWITCH(Orders[[#This Row],[RoastType]], "L", "Light", "M", "Medium", "D", "Dark")</f>
        <v>Medium</v>
      </c>
      <c r="M477" s="2" cm="1">
        <f t="array" ref="M477">INDEX(Products[],MATCH(Orders[[#This Row],[FK_ProductID]:[FK_ProductID]],Products[[ProductID]:[ProductID]],0),MATCH(Orders[[#Headers],[SizeKg]],Products[#Headers],0))</f>
        <v>0.2</v>
      </c>
      <c r="N477" s="1" cm="1">
        <f t="array" ref="N477">INDEX(Products[],MATCH(Orders[[#This Row],[FK_ProductID]:[FK_ProductID]],Products[[ProductID]:[ProductID]],0),MATCH(Orders[[#Headers],[AmtUnitPrice]],Products[#Headers],0))</f>
        <v>4.3650000000000002</v>
      </c>
      <c r="O477" s="1">
        <f>Orders[[#This Row],[AmtUnitPrice]] *Orders[[#This Row],[Quantity]]</f>
        <v>8.73</v>
      </c>
    </row>
    <row r="478" spans="1:15" x14ac:dyDescent="0.25">
      <c r="A478" s="3" t="s">
        <v>962</v>
      </c>
      <c r="B478" s="5">
        <v>44274</v>
      </c>
      <c r="C478" s="3" t="s">
        <v>963</v>
      </c>
      <c r="D478" s="3" t="s">
        <v>268</v>
      </c>
      <c r="E478" s="4">
        <v>6</v>
      </c>
      <c r="F478" t="str">
        <f>_xlfn.XLOOKUP(Orders[[#This Row],[FK_CustomerID]],Customers[CustomerID],Customers[CustomerName],,0)</f>
        <v>Gardy Dimitriou</v>
      </c>
      <c r="G478" t="str">
        <f>_xlfn.XLOOKUP(Orders[[#This Row],[FK_CustomerID]],Customers[CustomerID],Customers[Email],,0)</f>
        <v>gdimitrioud8@chronoengine.com</v>
      </c>
      <c r="H478" t="str">
        <f>_xlfn.XLOOKUP(Orders[[#This Row],[FK_CustomerID]],Customers[CustomerID],Customers[Country],,0)</f>
        <v>United States</v>
      </c>
      <c r="I478" t="str" cm="1">
        <f t="array" ref="I478">INDEX(Products[],MATCH(Orders[[#This Row],[FK_ProductID]:[FK_ProductID]],Products[[ProductID]:[ProductID]],0),MATCH(Orders[[#Headers],[CoffeeType]],Products[#Headers],0))</f>
        <v>Exc</v>
      </c>
      <c r="J478" t="str" cm="1">
        <f t="array" ref="J478">_xlfn.SWITCH(Orders[[#This Row],[CoffeeType]], "Rob", "Robusta", "Exc", "Excelsa", "Ara", "Arabica", "Lib", "Liberica")</f>
        <v>Excelsa</v>
      </c>
      <c r="K478" t="str" cm="1">
        <f t="array" ref="K478">INDEX(Products[],MATCH(Orders[[#This Row],[FK_ProductID]:[FK_ProductID]],Products[[ProductID]:[ProductID]],0),MATCH(Orders[[#Headers],[RoastType]],Products[#Headers],0))</f>
        <v>L</v>
      </c>
      <c r="L478" t="str" cm="1">
        <f t="array" ref="L478">_xlfn.SWITCH(Orders[[#This Row],[RoastType]], "L", "Light", "M", "Medium", "D", "Dark")</f>
        <v>Light</v>
      </c>
      <c r="M478" s="2" cm="1">
        <f t="array" ref="M478">INDEX(Products[],MATCH(Orders[[#This Row],[FK_ProductID]:[FK_ProductID]],Products[[ProductID]:[ProductID]],0),MATCH(Orders[[#Headers],[SizeKg]],Products[#Headers],0))</f>
        <v>0.2</v>
      </c>
      <c r="N478" s="1" cm="1">
        <f t="array" ref="N478">INDEX(Products[],MATCH(Orders[[#This Row],[FK_ProductID]:[FK_ProductID]],Products[[ProductID]:[ProductID]],0),MATCH(Orders[[#Headers],[AmtUnitPrice]],Products[#Headers],0))</f>
        <v>4.4550000000000001</v>
      </c>
      <c r="O478" s="1">
        <f>Orders[[#This Row],[AmtUnitPrice]] *Orders[[#This Row],[Quantity]]</f>
        <v>26.73</v>
      </c>
    </row>
    <row r="479" spans="1:15" x14ac:dyDescent="0.25">
      <c r="A479" s="3" t="s">
        <v>964</v>
      </c>
      <c r="B479" s="5">
        <v>43962</v>
      </c>
      <c r="C479" s="3" t="s">
        <v>965</v>
      </c>
      <c r="D479" s="3" t="s">
        <v>91</v>
      </c>
      <c r="E479" s="4">
        <v>6</v>
      </c>
      <c r="F479" t="str">
        <f>_xlfn.XLOOKUP(Orders[[#This Row],[FK_CustomerID]],Customers[CustomerID],Customers[CustomerName],,0)</f>
        <v>Fanny Flanagan</v>
      </c>
      <c r="G479" t="str">
        <f>_xlfn.XLOOKUP(Orders[[#This Row],[FK_CustomerID]],Customers[CustomerID],Customers[Email],,0)</f>
        <v>fflanagand9@woothemes.com</v>
      </c>
      <c r="H479" t="str">
        <f>_xlfn.XLOOKUP(Orders[[#This Row],[FK_CustomerID]],Customers[CustomerID],Customers[Country],,0)</f>
        <v>United States</v>
      </c>
      <c r="I479" t="str" cm="1">
        <f t="array" ref="I479">INDEX(Products[],MATCH(Orders[[#This Row],[FK_ProductID]:[FK_ProductID]],Products[[ProductID]:[ProductID]],0),MATCH(Orders[[#Headers],[CoffeeType]],Products[#Headers],0))</f>
        <v>Lib</v>
      </c>
      <c r="J479" t="str" cm="1">
        <f t="array" ref="J479">_xlfn.SWITCH(Orders[[#This Row],[CoffeeType]], "Rob", "Robusta", "Exc", "Excelsa", "Ara", "Arabica", "Lib", "Liberica")</f>
        <v>Liberica</v>
      </c>
      <c r="K479" t="str" cm="1">
        <f t="array" ref="K479">INDEX(Products[],MATCH(Orders[[#This Row],[FK_ProductID]:[FK_ProductID]],Products[[ProductID]:[ProductID]],0),MATCH(Orders[[#Headers],[RoastType]],Products[#Headers],0))</f>
        <v>M</v>
      </c>
      <c r="L479" t="str" cm="1">
        <f t="array" ref="L479">_xlfn.SWITCH(Orders[[#This Row],[RoastType]], "L", "Light", "M", "Medium", "D", "Dark")</f>
        <v>Medium</v>
      </c>
      <c r="M479" s="2" cm="1">
        <f t="array" ref="M479">INDEX(Products[],MATCH(Orders[[#This Row],[FK_ProductID]:[FK_ProductID]],Products[[ProductID]:[ProductID]],0),MATCH(Orders[[#Headers],[SizeKg]],Products[#Headers],0))</f>
        <v>0.2</v>
      </c>
      <c r="N479" s="1" cm="1">
        <f t="array" ref="N479">INDEX(Products[],MATCH(Orders[[#This Row],[FK_ProductID]:[FK_ProductID]],Products[[ProductID]:[ProductID]],0),MATCH(Orders[[#Headers],[AmtUnitPrice]],Products[#Headers],0))</f>
        <v>4.3650000000000002</v>
      </c>
      <c r="O479" s="1">
        <f>Orders[[#This Row],[AmtUnitPrice]] *Orders[[#This Row],[Quantity]]</f>
        <v>26.19</v>
      </c>
    </row>
    <row r="480" spans="1:15" x14ac:dyDescent="0.25">
      <c r="A480" s="3" t="s">
        <v>966</v>
      </c>
      <c r="B480" s="5">
        <v>43624</v>
      </c>
      <c r="C480" s="3" t="s">
        <v>949</v>
      </c>
      <c r="D480" s="3" t="s">
        <v>193</v>
      </c>
      <c r="E480" s="4">
        <v>6</v>
      </c>
      <c r="F480" t="str">
        <f>_xlfn.XLOOKUP(Orders[[#This Row],[FK_CustomerID]],Customers[CustomerID],Customers[CustomerName],,0)</f>
        <v>Ailey Brash</v>
      </c>
      <c r="G480" t="str">
        <f>_xlfn.XLOOKUP(Orders[[#This Row],[FK_CustomerID]],Customers[CustomerID],Customers[Email],,0)</f>
        <v>abrashda@plala.or.jp</v>
      </c>
      <c r="H480" t="str">
        <f>_xlfn.XLOOKUP(Orders[[#This Row],[FK_CustomerID]],Customers[CustomerID],Customers[Country],,0)</f>
        <v>United States</v>
      </c>
      <c r="I480" t="str" cm="1">
        <f t="array" ref="I480">INDEX(Products[],MATCH(Orders[[#This Row],[FK_ProductID]:[FK_ProductID]],Products[[ProductID]:[ProductID]],0),MATCH(Orders[[#Headers],[CoffeeType]],Products[#Headers],0))</f>
        <v>Rob</v>
      </c>
      <c r="J480" t="str" cm="1">
        <f t="array" ref="J480">_xlfn.SWITCH(Orders[[#This Row],[CoffeeType]], "Rob", "Robusta", "Exc", "Excelsa", "Ara", "Arabica", "Lib", "Liberica")</f>
        <v>Robusta</v>
      </c>
      <c r="K480" t="str" cm="1">
        <f t="array" ref="K480">INDEX(Products[],MATCH(Orders[[#This Row],[FK_ProductID]:[FK_ProductID]],Products[[ProductID]:[ProductID]],0),MATCH(Orders[[#Headers],[RoastType]],Products[#Headers],0))</f>
        <v>D</v>
      </c>
      <c r="L480" t="str" cm="1">
        <f t="array" ref="L480">_xlfn.SWITCH(Orders[[#This Row],[RoastType]], "L", "Light", "M", "Medium", "D", "Dark")</f>
        <v>Dark</v>
      </c>
      <c r="M480" s="2" cm="1">
        <f t="array" ref="M480">INDEX(Products[],MATCH(Orders[[#This Row],[FK_ProductID]:[FK_ProductID]],Products[[ProductID]:[ProductID]],0),MATCH(Orders[[#Headers],[SizeKg]],Products[#Headers],0))</f>
        <v>1</v>
      </c>
      <c r="N480" s="1" cm="1">
        <f t="array" ref="N480">INDEX(Products[],MATCH(Orders[[#This Row],[FK_ProductID]:[FK_ProductID]],Products[[ProductID]:[ProductID]],0),MATCH(Orders[[#Headers],[AmtUnitPrice]],Products[#Headers],0))</f>
        <v>8.9499999999999993</v>
      </c>
      <c r="O480" s="1">
        <f>Orders[[#This Row],[AmtUnitPrice]] *Orders[[#This Row],[Quantity]]</f>
        <v>53.699999999999996</v>
      </c>
    </row>
    <row r="481" spans="1:15" x14ac:dyDescent="0.25">
      <c r="A481" s="3" t="s">
        <v>966</v>
      </c>
      <c r="B481" s="5">
        <v>43624</v>
      </c>
      <c r="C481" s="3" t="s">
        <v>949</v>
      </c>
      <c r="D481" s="3" t="s">
        <v>126</v>
      </c>
      <c r="E481" s="4">
        <v>4</v>
      </c>
      <c r="F481" t="str">
        <f>_xlfn.XLOOKUP(Orders[[#This Row],[FK_CustomerID]],Customers[CustomerID],Customers[CustomerName],,0)</f>
        <v>Ailey Brash</v>
      </c>
      <c r="G481" t="str">
        <f>_xlfn.XLOOKUP(Orders[[#This Row],[FK_CustomerID]],Customers[CustomerID],Customers[Email],,0)</f>
        <v>abrashda@plala.or.jp</v>
      </c>
      <c r="H481" t="str">
        <f>_xlfn.XLOOKUP(Orders[[#This Row],[FK_CustomerID]],Customers[CustomerID],Customers[Country],,0)</f>
        <v>United States</v>
      </c>
      <c r="I481" t="str" cm="1">
        <f t="array" ref="I481">INDEX(Products[],MATCH(Orders[[#This Row],[FK_ProductID]:[FK_ProductID]],Products[[ProductID]:[ProductID]],0),MATCH(Orders[[#Headers],[CoffeeType]],Products[#Headers],0))</f>
        <v>Exc</v>
      </c>
      <c r="J481" t="str" cm="1">
        <f t="array" ref="J481">_xlfn.SWITCH(Orders[[#This Row],[CoffeeType]], "Rob", "Robusta", "Exc", "Excelsa", "Ara", "Arabica", "Lib", "Liberica")</f>
        <v>Excelsa</v>
      </c>
      <c r="K481" t="str" cm="1">
        <f t="array" ref="K481">INDEX(Products[],MATCH(Orders[[#This Row],[FK_ProductID]:[FK_ProductID]],Products[[ProductID]:[ProductID]],0),MATCH(Orders[[#Headers],[RoastType]],Products[#Headers],0))</f>
        <v>M</v>
      </c>
      <c r="L481" t="str" cm="1">
        <f t="array" ref="L481">_xlfn.SWITCH(Orders[[#This Row],[RoastType]], "L", "Light", "M", "Medium", "D", "Dark")</f>
        <v>Medium</v>
      </c>
      <c r="M481" s="2" cm="1">
        <f t="array" ref="M481">INDEX(Products[],MATCH(Orders[[#This Row],[FK_ProductID]:[FK_ProductID]],Products[[ProductID]:[ProductID]],0),MATCH(Orders[[#Headers],[SizeKg]],Products[#Headers],0))</f>
        <v>2.5</v>
      </c>
      <c r="N481" s="1" cm="1">
        <f t="array" ref="N481">INDEX(Products[],MATCH(Orders[[#This Row],[FK_ProductID]:[FK_ProductID]],Products[[ProductID]:[ProductID]],0),MATCH(Orders[[#Headers],[AmtUnitPrice]],Products[#Headers],0))</f>
        <v>31.625</v>
      </c>
      <c r="O481" s="1">
        <f>Orders[[#This Row],[AmtUnitPrice]] *Orders[[#This Row],[Quantity]]</f>
        <v>126.5</v>
      </c>
    </row>
    <row r="482" spans="1:15" x14ac:dyDescent="0.25">
      <c r="A482" s="3" t="s">
        <v>966</v>
      </c>
      <c r="B482" s="5">
        <v>43624</v>
      </c>
      <c r="C482" s="3" t="s">
        <v>949</v>
      </c>
      <c r="D482" s="3" t="s">
        <v>78</v>
      </c>
      <c r="E482" s="4">
        <v>1</v>
      </c>
      <c r="F482" t="str">
        <f>_xlfn.XLOOKUP(Orders[[#This Row],[FK_CustomerID]],Customers[CustomerID],Customers[CustomerName],,0)</f>
        <v>Ailey Brash</v>
      </c>
      <c r="G482" t="str">
        <f>_xlfn.XLOOKUP(Orders[[#This Row],[FK_CustomerID]],Customers[CustomerID],Customers[Email],,0)</f>
        <v>abrashda@plala.or.jp</v>
      </c>
      <c r="H482" t="str">
        <f>_xlfn.XLOOKUP(Orders[[#This Row],[FK_CustomerID]],Customers[CustomerID],Customers[Country],,0)</f>
        <v>United States</v>
      </c>
      <c r="I482" t="str" cm="1">
        <f t="array" ref="I482">INDEX(Products[],MATCH(Orders[[#This Row],[FK_ProductID]:[FK_ProductID]],Products[[ProductID]:[ProductID]],0),MATCH(Orders[[#Headers],[CoffeeType]],Products[#Headers],0))</f>
        <v>Exc</v>
      </c>
      <c r="J482" t="str" cm="1">
        <f t="array" ref="J482">_xlfn.SWITCH(Orders[[#This Row],[CoffeeType]], "Rob", "Robusta", "Exc", "Excelsa", "Ara", "Arabica", "Lib", "Liberica")</f>
        <v>Excelsa</v>
      </c>
      <c r="K482" t="str" cm="1">
        <f t="array" ref="K482">INDEX(Products[],MATCH(Orders[[#This Row],[FK_ProductID]:[FK_ProductID]],Products[[ProductID]:[ProductID]],0),MATCH(Orders[[#Headers],[RoastType]],Products[#Headers],0))</f>
        <v>M</v>
      </c>
      <c r="L482" t="str" cm="1">
        <f t="array" ref="L482">_xlfn.SWITCH(Orders[[#This Row],[RoastType]], "L", "Light", "M", "Medium", "D", "Dark")</f>
        <v>Medium</v>
      </c>
      <c r="M482" s="2" cm="1">
        <f t="array" ref="M482">INDEX(Products[],MATCH(Orders[[#This Row],[FK_ProductID]:[FK_ProductID]],Products[[ProductID]:[ProductID]],0),MATCH(Orders[[#Headers],[SizeKg]],Products[#Headers],0))</f>
        <v>0.2</v>
      </c>
      <c r="N482" s="1" cm="1">
        <f t="array" ref="N482">INDEX(Products[],MATCH(Orders[[#This Row],[FK_ProductID]:[FK_ProductID]],Products[[ProductID]:[ProductID]],0),MATCH(Orders[[#Headers],[AmtUnitPrice]],Products[#Headers],0))</f>
        <v>4.125</v>
      </c>
      <c r="O482" s="1">
        <f>Orders[[#This Row],[AmtUnitPrice]] *Orders[[#This Row],[Quantity]]</f>
        <v>4.125</v>
      </c>
    </row>
    <row r="483" spans="1:15" x14ac:dyDescent="0.25">
      <c r="A483" s="3" t="s">
        <v>967</v>
      </c>
      <c r="B483" s="5">
        <v>43747</v>
      </c>
      <c r="C483" s="3" t="s">
        <v>968</v>
      </c>
      <c r="D483" s="3" t="s">
        <v>203</v>
      </c>
      <c r="E483" s="4">
        <v>2</v>
      </c>
      <c r="F483" t="str">
        <f>_xlfn.XLOOKUP(Orders[[#This Row],[FK_CustomerID]],Customers[CustomerID],Customers[CustomerName],,0)</f>
        <v>Nanny Izhakov</v>
      </c>
      <c r="G483" t="str">
        <f>_xlfn.XLOOKUP(Orders[[#This Row],[FK_CustomerID]],Customers[CustomerID],Customers[Email],,0)</f>
        <v>nizhakovdd@aol.com</v>
      </c>
      <c r="H483" t="str">
        <f>_xlfn.XLOOKUP(Orders[[#This Row],[FK_CustomerID]],Customers[CustomerID],Customers[Country],,0)</f>
        <v>United Kingdom</v>
      </c>
      <c r="I483" t="str" cm="1">
        <f t="array" ref="I483">INDEX(Products[],MATCH(Orders[[#This Row],[FK_ProductID]:[FK_ProductID]],Products[[ProductID]:[ProductID]],0),MATCH(Orders[[#Headers],[CoffeeType]],Products[#Headers],0))</f>
        <v>Rob</v>
      </c>
      <c r="J483" t="str" cm="1">
        <f t="array" ref="J483">_xlfn.SWITCH(Orders[[#This Row],[CoffeeType]], "Rob", "Robusta", "Exc", "Excelsa", "Ara", "Arabica", "Lib", "Liberica")</f>
        <v>Robusta</v>
      </c>
      <c r="K483" t="str" cm="1">
        <f t="array" ref="K483">INDEX(Products[],MATCH(Orders[[#This Row],[FK_ProductID]:[FK_ProductID]],Products[[ProductID]:[ProductID]],0),MATCH(Orders[[#Headers],[RoastType]],Products[#Headers],0))</f>
        <v>L</v>
      </c>
      <c r="L483" t="str" cm="1">
        <f t="array" ref="L483">_xlfn.SWITCH(Orders[[#This Row],[RoastType]], "L", "Light", "M", "Medium", "D", "Dark")</f>
        <v>Light</v>
      </c>
      <c r="M483" s="2" cm="1">
        <f t="array" ref="M483">INDEX(Products[],MATCH(Orders[[#This Row],[FK_ProductID]:[FK_ProductID]],Products[[ProductID]:[ProductID]],0),MATCH(Orders[[#Headers],[SizeKg]],Products[#Headers],0))</f>
        <v>1</v>
      </c>
      <c r="N483" s="1" cm="1">
        <f t="array" ref="N483">INDEX(Products[],MATCH(Orders[[#This Row],[FK_ProductID]:[FK_ProductID]],Products[[ProductID]:[ProductID]],0),MATCH(Orders[[#Headers],[AmtUnitPrice]],Products[#Headers],0))</f>
        <v>11.95</v>
      </c>
      <c r="O483" s="1">
        <f>Orders[[#This Row],[AmtUnitPrice]] *Orders[[#This Row],[Quantity]]</f>
        <v>23.9</v>
      </c>
    </row>
    <row r="484" spans="1:15" x14ac:dyDescent="0.25">
      <c r="A484" s="3" t="s">
        <v>969</v>
      </c>
      <c r="B484" s="5">
        <v>44247</v>
      </c>
      <c r="C484" s="3" t="s">
        <v>970</v>
      </c>
      <c r="D484" s="3" t="s">
        <v>544</v>
      </c>
      <c r="E484" s="4">
        <v>5</v>
      </c>
      <c r="F484" t="str">
        <f>_xlfn.XLOOKUP(Orders[[#This Row],[FK_CustomerID]],Customers[CustomerID],Customers[CustomerName],,0)</f>
        <v>Stanly Keets</v>
      </c>
      <c r="G484" t="str">
        <f>_xlfn.XLOOKUP(Orders[[#This Row],[FK_CustomerID]],Customers[CustomerID],Customers[Email],,0)</f>
        <v>skeetsde@answers.com</v>
      </c>
      <c r="H484" t="str">
        <f>_xlfn.XLOOKUP(Orders[[#This Row],[FK_CustomerID]],Customers[CustomerID],Customers[Country],,0)</f>
        <v>United States</v>
      </c>
      <c r="I484" t="str" cm="1">
        <f t="array" ref="I484">INDEX(Products[],MATCH(Orders[[#This Row],[FK_ProductID]:[FK_ProductID]],Products[[ProductID]:[ProductID]],0),MATCH(Orders[[#Headers],[CoffeeType]],Products[#Headers],0))</f>
        <v>Exc</v>
      </c>
      <c r="J484" t="str" cm="1">
        <f t="array" ref="J484">_xlfn.SWITCH(Orders[[#This Row],[CoffeeType]], "Rob", "Robusta", "Exc", "Excelsa", "Ara", "Arabica", "Lib", "Liberica")</f>
        <v>Excelsa</v>
      </c>
      <c r="K484" t="str" cm="1">
        <f t="array" ref="K484">INDEX(Products[],MATCH(Orders[[#This Row],[FK_ProductID]:[FK_ProductID]],Products[[ProductID]:[ProductID]],0),MATCH(Orders[[#Headers],[RoastType]],Products[#Headers],0))</f>
        <v>D</v>
      </c>
      <c r="L484" t="str" cm="1">
        <f t="array" ref="L484">_xlfn.SWITCH(Orders[[#This Row],[RoastType]], "L", "Light", "M", "Medium", "D", "Dark")</f>
        <v>Dark</v>
      </c>
      <c r="M484" s="2" cm="1">
        <f t="array" ref="M484">INDEX(Products[],MATCH(Orders[[#This Row],[FK_ProductID]:[FK_ProductID]],Products[[ProductID]:[ProductID]],0),MATCH(Orders[[#Headers],[SizeKg]],Products[#Headers],0))</f>
        <v>2.5</v>
      </c>
      <c r="N484" s="1" cm="1">
        <f t="array" ref="N484">INDEX(Products[],MATCH(Orders[[#This Row],[FK_ProductID]:[FK_ProductID]],Products[[ProductID]:[ProductID]],0),MATCH(Orders[[#Headers],[AmtUnitPrice]],Products[#Headers],0))</f>
        <v>27.945</v>
      </c>
      <c r="O484" s="1">
        <f>Orders[[#This Row],[AmtUnitPrice]] *Orders[[#This Row],[Quantity]]</f>
        <v>139.72499999999999</v>
      </c>
    </row>
    <row r="485" spans="1:15" x14ac:dyDescent="0.25">
      <c r="A485" s="3" t="s">
        <v>971</v>
      </c>
      <c r="B485" s="5">
        <v>43790</v>
      </c>
      <c r="C485" s="3" t="s">
        <v>972</v>
      </c>
      <c r="D485" s="3" t="s">
        <v>123</v>
      </c>
      <c r="E485" s="4">
        <v>2</v>
      </c>
      <c r="F485" t="str">
        <f>_xlfn.XLOOKUP(Orders[[#This Row],[FK_CustomerID]],Customers[CustomerID],Customers[CustomerName],,0)</f>
        <v>Orion Dyott</v>
      </c>
      <c r="G485" t="str">
        <f>_xlfn.XLOOKUP(Orders[[#This Row],[FK_CustomerID]],Customers[CustomerID],Customers[Email],,0)</f>
        <v/>
      </c>
      <c r="H485" t="str">
        <f>_xlfn.XLOOKUP(Orders[[#This Row],[FK_CustomerID]],Customers[CustomerID],Customers[Country],,0)</f>
        <v>United States</v>
      </c>
      <c r="I485" t="str" cm="1">
        <f t="array" ref="I485">INDEX(Products[],MATCH(Orders[[#This Row],[FK_ProductID]:[FK_ProductID]],Products[[ProductID]:[ProductID]],0),MATCH(Orders[[#Headers],[CoffeeType]],Products[#Headers],0))</f>
        <v>Lib</v>
      </c>
      <c r="J485" t="str" cm="1">
        <f t="array" ref="J485">_xlfn.SWITCH(Orders[[#This Row],[CoffeeType]], "Rob", "Robusta", "Exc", "Excelsa", "Ara", "Arabica", "Lib", "Liberica")</f>
        <v>Liberica</v>
      </c>
      <c r="K485" t="str" cm="1">
        <f t="array" ref="K485">INDEX(Products[],MATCH(Orders[[#This Row],[FK_ProductID]:[FK_ProductID]],Products[[ProductID]:[ProductID]],0),MATCH(Orders[[#Headers],[RoastType]],Products[#Headers],0))</f>
        <v>D</v>
      </c>
      <c r="L485" t="str" cm="1">
        <f t="array" ref="L485">_xlfn.SWITCH(Orders[[#This Row],[RoastType]], "L", "Light", "M", "Medium", "D", "Dark")</f>
        <v>Dark</v>
      </c>
      <c r="M485" s="2" cm="1">
        <f t="array" ref="M485">INDEX(Products[],MATCH(Orders[[#This Row],[FK_ProductID]:[FK_ProductID]],Products[[ProductID]:[ProductID]],0),MATCH(Orders[[#Headers],[SizeKg]],Products[#Headers],0))</f>
        <v>2.5</v>
      </c>
      <c r="N485" s="1" cm="1">
        <f t="array" ref="N485">INDEX(Products[],MATCH(Orders[[#This Row],[FK_ProductID]:[FK_ProductID]],Products[[ProductID]:[ProductID]],0),MATCH(Orders[[#Headers],[AmtUnitPrice]],Products[#Headers],0))</f>
        <v>29.785</v>
      </c>
      <c r="O485" s="1">
        <f>Orders[[#This Row],[AmtUnitPrice]] *Orders[[#This Row],[Quantity]]</f>
        <v>59.57</v>
      </c>
    </row>
    <row r="486" spans="1:15" x14ac:dyDescent="0.25">
      <c r="A486" s="3" t="s">
        <v>973</v>
      </c>
      <c r="B486" s="5">
        <v>44479</v>
      </c>
      <c r="C486" s="3" t="s">
        <v>974</v>
      </c>
      <c r="D486" s="3" t="s">
        <v>97</v>
      </c>
      <c r="E486" s="4">
        <v>6</v>
      </c>
      <c r="F486" t="str">
        <f>_xlfn.XLOOKUP(Orders[[#This Row],[FK_CustomerID]],Customers[CustomerID],Customers[CustomerName],,0)</f>
        <v>Keefer Cake</v>
      </c>
      <c r="G486" t="str">
        <f>_xlfn.XLOOKUP(Orders[[#This Row],[FK_CustomerID]],Customers[CustomerID],Customers[Email],,0)</f>
        <v>kcakedg@huffingtonpost.com</v>
      </c>
      <c r="H486" t="str">
        <f>_xlfn.XLOOKUP(Orders[[#This Row],[FK_CustomerID]],Customers[CustomerID],Customers[Country],,0)</f>
        <v>United States</v>
      </c>
      <c r="I486" t="str" cm="1">
        <f t="array" ref="I486">INDEX(Products[],MATCH(Orders[[#This Row],[FK_ProductID]:[FK_ProductID]],Products[[ProductID]:[ProductID]],0),MATCH(Orders[[#Headers],[CoffeeType]],Products[#Headers],0))</f>
        <v>Lib</v>
      </c>
      <c r="J486" t="str" cm="1">
        <f t="array" ref="J486">_xlfn.SWITCH(Orders[[#This Row],[CoffeeType]], "Rob", "Robusta", "Exc", "Excelsa", "Ara", "Arabica", "Lib", "Liberica")</f>
        <v>Liberica</v>
      </c>
      <c r="K486" t="str" cm="1">
        <f t="array" ref="K486">INDEX(Products[],MATCH(Orders[[#This Row],[FK_ProductID]:[FK_ProductID]],Products[[ProductID]:[ProductID]],0),MATCH(Orders[[#Headers],[RoastType]],Products[#Headers],0))</f>
        <v>L</v>
      </c>
      <c r="L486" t="str" cm="1">
        <f t="array" ref="L486">_xlfn.SWITCH(Orders[[#This Row],[RoastType]], "L", "Light", "M", "Medium", "D", "Dark")</f>
        <v>Light</v>
      </c>
      <c r="M486" s="2" cm="1">
        <f t="array" ref="M486">INDEX(Products[],MATCH(Orders[[#This Row],[FK_ProductID]:[FK_ProductID]],Products[[ProductID]:[ProductID]],0),MATCH(Orders[[#Headers],[SizeKg]],Products[#Headers],0))</f>
        <v>0.5</v>
      </c>
      <c r="N486" s="1" cm="1">
        <f t="array" ref="N486">INDEX(Products[],MATCH(Orders[[#This Row],[FK_ProductID]:[FK_ProductID]],Products[[ProductID]:[ProductID]],0),MATCH(Orders[[#Headers],[AmtUnitPrice]],Products[#Headers],0))</f>
        <v>9.51</v>
      </c>
      <c r="O486" s="1">
        <f>Orders[[#This Row],[AmtUnitPrice]] *Orders[[#This Row],[Quantity]]</f>
        <v>57.06</v>
      </c>
    </row>
    <row r="487" spans="1:15" x14ac:dyDescent="0.25">
      <c r="A487" s="3" t="s">
        <v>975</v>
      </c>
      <c r="B487" s="5">
        <v>44413</v>
      </c>
      <c r="C487" s="3" t="s">
        <v>976</v>
      </c>
      <c r="D487" s="3" t="s">
        <v>196</v>
      </c>
      <c r="E487" s="4">
        <v>6</v>
      </c>
      <c r="F487" t="str">
        <f>_xlfn.XLOOKUP(Orders[[#This Row],[FK_CustomerID]],Customers[CustomerID],Customers[CustomerName],,0)</f>
        <v>Morna Hansed</v>
      </c>
      <c r="G487" t="str">
        <f>_xlfn.XLOOKUP(Orders[[#This Row],[FK_CustomerID]],Customers[CustomerID],Customers[Email],,0)</f>
        <v>mhanseddh@instagram.com</v>
      </c>
      <c r="H487" t="str">
        <f>_xlfn.XLOOKUP(Orders[[#This Row],[FK_CustomerID]],Customers[CustomerID],Customers[Country],,0)</f>
        <v>Ireland</v>
      </c>
      <c r="I487" t="str" cm="1">
        <f t="array" ref="I487">INDEX(Products[],MATCH(Orders[[#This Row],[FK_ProductID]:[FK_ProductID]],Products[[ProductID]:[ProductID]],0),MATCH(Orders[[#Headers],[CoffeeType]],Products[#Headers],0))</f>
        <v>Rob</v>
      </c>
      <c r="J487" t="str" cm="1">
        <f t="array" ref="J487">_xlfn.SWITCH(Orders[[#This Row],[CoffeeType]], "Rob", "Robusta", "Exc", "Excelsa", "Ara", "Arabica", "Lib", "Liberica")</f>
        <v>Robusta</v>
      </c>
      <c r="K487" t="str" cm="1">
        <f t="array" ref="K487">INDEX(Products[],MATCH(Orders[[#This Row],[FK_ProductID]:[FK_ProductID]],Products[[ProductID]:[ProductID]],0),MATCH(Orders[[#Headers],[RoastType]],Products[#Headers],0))</f>
        <v>L</v>
      </c>
      <c r="L487" t="str" cm="1">
        <f t="array" ref="L487">_xlfn.SWITCH(Orders[[#This Row],[RoastType]], "L", "Light", "M", "Medium", "D", "Dark")</f>
        <v>Light</v>
      </c>
      <c r="M487" s="2" cm="1">
        <f t="array" ref="M487">INDEX(Products[],MATCH(Orders[[#This Row],[FK_ProductID]:[FK_ProductID]],Products[[ProductID]:[ProductID]],0),MATCH(Orders[[#Headers],[SizeKg]],Products[#Headers],0))</f>
        <v>0.2</v>
      </c>
      <c r="N487" s="1" cm="1">
        <f t="array" ref="N487">INDEX(Products[],MATCH(Orders[[#This Row],[FK_ProductID]:[FK_ProductID]],Products[[ProductID]:[ProductID]],0),MATCH(Orders[[#Headers],[AmtUnitPrice]],Products[#Headers],0))</f>
        <v>3.585</v>
      </c>
      <c r="O487" s="1">
        <f>Orders[[#This Row],[AmtUnitPrice]] *Orders[[#This Row],[Quantity]]</f>
        <v>21.509999999999998</v>
      </c>
    </row>
    <row r="488" spans="1:15" x14ac:dyDescent="0.25">
      <c r="A488" s="3" t="s">
        <v>977</v>
      </c>
      <c r="B488" s="5">
        <v>44043</v>
      </c>
      <c r="C488" s="3" t="s">
        <v>978</v>
      </c>
      <c r="D488" s="3" t="s">
        <v>92</v>
      </c>
      <c r="E488" s="4">
        <v>6</v>
      </c>
      <c r="F488" t="str">
        <f>_xlfn.XLOOKUP(Orders[[#This Row],[FK_CustomerID]],Customers[CustomerID],Customers[CustomerName],,0)</f>
        <v>Franny Kienlein</v>
      </c>
      <c r="G488" t="str">
        <f>_xlfn.XLOOKUP(Orders[[#This Row],[FK_CustomerID]],Customers[CustomerID],Customers[Email],,0)</f>
        <v>fkienleindi@trellian.com</v>
      </c>
      <c r="H488" t="str">
        <f>_xlfn.XLOOKUP(Orders[[#This Row],[FK_CustomerID]],Customers[CustomerID],Customers[Country],,0)</f>
        <v>Ireland</v>
      </c>
      <c r="I488" t="str" cm="1">
        <f t="array" ref="I488">INDEX(Products[],MATCH(Orders[[#This Row],[FK_ProductID]:[FK_ProductID]],Products[[ProductID]:[ProductID]],0),MATCH(Orders[[#Headers],[CoffeeType]],Products[#Headers],0))</f>
        <v>Lib</v>
      </c>
      <c r="J488" t="str" cm="1">
        <f t="array" ref="J488">_xlfn.SWITCH(Orders[[#This Row],[CoffeeType]], "Rob", "Robusta", "Exc", "Excelsa", "Ara", "Arabica", "Lib", "Liberica")</f>
        <v>Liberica</v>
      </c>
      <c r="K488" t="str" cm="1">
        <f t="array" ref="K488">INDEX(Products[],MATCH(Orders[[#This Row],[FK_ProductID]:[FK_ProductID]],Products[[ProductID]:[ProductID]],0),MATCH(Orders[[#Headers],[RoastType]],Products[#Headers],0))</f>
        <v>M</v>
      </c>
      <c r="L488" t="str" cm="1">
        <f t="array" ref="L488">_xlfn.SWITCH(Orders[[#This Row],[RoastType]], "L", "Light", "M", "Medium", "D", "Dark")</f>
        <v>Medium</v>
      </c>
      <c r="M488" s="2" cm="1">
        <f t="array" ref="M488">INDEX(Products[],MATCH(Orders[[#This Row],[FK_ProductID]:[FK_ProductID]],Products[[ProductID]:[ProductID]],0),MATCH(Orders[[#Headers],[SizeKg]],Products[#Headers],0))</f>
        <v>0.5</v>
      </c>
      <c r="N488" s="1" cm="1">
        <f t="array" ref="N488">INDEX(Products[],MATCH(Orders[[#This Row],[FK_ProductID]:[FK_ProductID]],Products[[ProductID]:[ProductID]],0),MATCH(Orders[[#Headers],[AmtUnitPrice]],Products[#Headers],0))</f>
        <v>8.73</v>
      </c>
      <c r="O488" s="1">
        <f>Orders[[#This Row],[AmtUnitPrice]] *Orders[[#This Row],[Quantity]]</f>
        <v>52.38</v>
      </c>
    </row>
    <row r="489" spans="1:15" x14ac:dyDescent="0.25">
      <c r="A489" s="3" t="s">
        <v>979</v>
      </c>
      <c r="B489" s="5">
        <v>44093</v>
      </c>
      <c r="C489" s="3" t="s">
        <v>980</v>
      </c>
      <c r="D489" s="3" t="s">
        <v>259</v>
      </c>
      <c r="E489" s="4">
        <v>6</v>
      </c>
      <c r="F489" t="str">
        <f>_xlfn.XLOOKUP(Orders[[#This Row],[FK_CustomerID]],Customers[CustomerID],Customers[CustomerName],,0)</f>
        <v>Klarika Egglestone</v>
      </c>
      <c r="G489" t="str">
        <f>_xlfn.XLOOKUP(Orders[[#This Row],[FK_CustomerID]],Customers[CustomerID],Customers[Email],,0)</f>
        <v>kegglestonedj@sphinn.com</v>
      </c>
      <c r="H489" t="str">
        <f>_xlfn.XLOOKUP(Orders[[#This Row],[FK_CustomerID]],Customers[CustomerID],Customers[Country],,0)</f>
        <v>Ireland</v>
      </c>
      <c r="I489" t="str" cm="1">
        <f t="array" ref="I489">INDEX(Products[],MATCH(Orders[[#This Row],[FK_ProductID]:[FK_ProductID]],Products[[ProductID]:[ProductID]],0),MATCH(Orders[[#Headers],[CoffeeType]],Products[#Headers],0))</f>
        <v>Exc</v>
      </c>
      <c r="J489" t="str" cm="1">
        <f t="array" ref="J489">_xlfn.SWITCH(Orders[[#This Row],[CoffeeType]], "Rob", "Robusta", "Exc", "Excelsa", "Ara", "Arabica", "Lib", "Liberica")</f>
        <v>Excelsa</v>
      </c>
      <c r="K489" t="str" cm="1">
        <f t="array" ref="K489">INDEX(Products[],MATCH(Orders[[#This Row],[FK_ProductID]:[FK_ProductID]],Products[[ProductID]:[ProductID]],0),MATCH(Orders[[#Headers],[RoastType]],Products[#Headers],0))</f>
        <v>D</v>
      </c>
      <c r="L489" t="str" cm="1">
        <f t="array" ref="L489">_xlfn.SWITCH(Orders[[#This Row],[RoastType]], "L", "Light", "M", "Medium", "D", "Dark")</f>
        <v>Dark</v>
      </c>
      <c r="M489" s="2" cm="1">
        <f t="array" ref="M489">INDEX(Products[],MATCH(Orders[[#This Row],[FK_ProductID]:[FK_ProductID]],Products[[ProductID]:[ProductID]],0),MATCH(Orders[[#Headers],[SizeKg]],Products[#Headers],0))</f>
        <v>1</v>
      </c>
      <c r="N489" s="1" cm="1">
        <f t="array" ref="N489">INDEX(Products[],MATCH(Orders[[#This Row],[FK_ProductID]:[FK_ProductID]],Products[[ProductID]:[ProductID]],0),MATCH(Orders[[#Headers],[AmtUnitPrice]],Products[#Headers],0))</f>
        <v>12.15</v>
      </c>
      <c r="O489" s="1">
        <f>Orders[[#This Row],[AmtUnitPrice]] *Orders[[#This Row],[Quantity]]</f>
        <v>72.900000000000006</v>
      </c>
    </row>
    <row r="490" spans="1:15" x14ac:dyDescent="0.25">
      <c r="A490" s="3" t="s">
        <v>981</v>
      </c>
      <c r="B490" s="5">
        <v>43954</v>
      </c>
      <c r="C490" s="3" t="s">
        <v>982</v>
      </c>
      <c r="D490" s="3" t="s">
        <v>176</v>
      </c>
      <c r="E490" s="4">
        <v>5</v>
      </c>
      <c r="F490" t="str">
        <f>_xlfn.XLOOKUP(Orders[[#This Row],[FK_CustomerID]],Customers[CustomerID],Customers[CustomerName],,0)</f>
        <v>Becky Semkins</v>
      </c>
      <c r="G490" t="str">
        <f>_xlfn.XLOOKUP(Orders[[#This Row],[FK_CustomerID]],Customers[CustomerID],Customers[Email],,0)</f>
        <v>bsemkinsdk@unc.edu</v>
      </c>
      <c r="H490" t="str">
        <f>_xlfn.XLOOKUP(Orders[[#This Row],[FK_CustomerID]],Customers[CustomerID],Customers[Country],,0)</f>
        <v>Ireland</v>
      </c>
      <c r="I490" t="str" cm="1">
        <f t="array" ref="I490">INDEX(Products[],MATCH(Orders[[#This Row],[FK_ProductID]:[FK_ProductID]],Products[[ProductID]:[ProductID]],0),MATCH(Orders[[#Headers],[CoffeeType]],Products[#Headers],0))</f>
        <v>Rob</v>
      </c>
      <c r="J490" t="str" cm="1">
        <f t="array" ref="J490">_xlfn.SWITCH(Orders[[#This Row],[CoffeeType]], "Rob", "Robusta", "Exc", "Excelsa", "Ara", "Arabica", "Lib", "Liberica")</f>
        <v>Robusta</v>
      </c>
      <c r="K490" t="str" cm="1">
        <f t="array" ref="K490">INDEX(Products[],MATCH(Orders[[#This Row],[FK_ProductID]:[FK_ProductID]],Products[[ProductID]:[ProductID]],0),MATCH(Orders[[#Headers],[RoastType]],Products[#Headers],0))</f>
        <v>M</v>
      </c>
      <c r="L490" t="str" cm="1">
        <f t="array" ref="L490">_xlfn.SWITCH(Orders[[#This Row],[RoastType]], "L", "Light", "M", "Medium", "D", "Dark")</f>
        <v>Medium</v>
      </c>
      <c r="M490" s="2" cm="1">
        <f t="array" ref="M490">INDEX(Products[],MATCH(Orders[[#This Row],[FK_ProductID]:[FK_ProductID]],Products[[ProductID]:[ProductID]],0),MATCH(Orders[[#Headers],[SizeKg]],Products[#Headers],0))</f>
        <v>0.2</v>
      </c>
      <c r="N490" s="1" cm="1">
        <f t="array" ref="N490">INDEX(Products[],MATCH(Orders[[#This Row],[FK_ProductID]:[FK_ProductID]],Products[[ProductID]:[ProductID]],0),MATCH(Orders[[#Headers],[AmtUnitPrice]],Products[#Headers],0))</f>
        <v>2.9849999999999999</v>
      </c>
      <c r="O490" s="1">
        <f>Orders[[#This Row],[AmtUnitPrice]] *Orders[[#This Row],[Quantity]]</f>
        <v>14.924999999999999</v>
      </c>
    </row>
    <row r="491" spans="1:15" x14ac:dyDescent="0.25">
      <c r="A491" s="3" t="s">
        <v>983</v>
      </c>
      <c r="B491" s="5">
        <v>43654</v>
      </c>
      <c r="C491" s="3" t="s">
        <v>984</v>
      </c>
      <c r="D491" s="3" t="s">
        <v>146</v>
      </c>
      <c r="E491" s="4">
        <v>6</v>
      </c>
      <c r="F491" t="str">
        <f>_xlfn.XLOOKUP(Orders[[#This Row],[FK_CustomerID]],Customers[CustomerID],Customers[CustomerName],,0)</f>
        <v>Sean Lorenzetti</v>
      </c>
      <c r="G491" t="str">
        <f>_xlfn.XLOOKUP(Orders[[#This Row],[FK_CustomerID]],Customers[CustomerID],Customers[Email],,0)</f>
        <v>slorenzettidl@is.gd</v>
      </c>
      <c r="H491" t="str">
        <f>_xlfn.XLOOKUP(Orders[[#This Row],[FK_CustomerID]],Customers[CustomerID],Customers[Country],,0)</f>
        <v>United States</v>
      </c>
      <c r="I491" t="str" cm="1">
        <f t="array" ref="I491">INDEX(Products[],MATCH(Orders[[#This Row],[FK_ProductID]:[FK_ProductID]],Products[[ProductID]:[ProductID]],0),MATCH(Orders[[#Headers],[CoffeeType]],Products[#Headers],0))</f>
        <v>Lib</v>
      </c>
      <c r="J491" t="str" cm="1">
        <f t="array" ref="J491">_xlfn.SWITCH(Orders[[#This Row],[CoffeeType]], "Rob", "Robusta", "Exc", "Excelsa", "Ara", "Arabica", "Lib", "Liberica")</f>
        <v>Liberica</v>
      </c>
      <c r="K491" t="str" cm="1">
        <f t="array" ref="K491">INDEX(Products[],MATCH(Orders[[#This Row],[FK_ProductID]:[FK_ProductID]],Products[[ProductID]:[ProductID]],0),MATCH(Orders[[#Headers],[RoastType]],Products[#Headers],0))</f>
        <v>L</v>
      </c>
      <c r="L491" t="str" cm="1">
        <f t="array" ref="L491">_xlfn.SWITCH(Orders[[#This Row],[RoastType]], "L", "Light", "M", "Medium", "D", "Dark")</f>
        <v>Light</v>
      </c>
      <c r="M491" s="2" cm="1">
        <f t="array" ref="M491">INDEX(Products[],MATCH(Orders[[#This Row],[FK_ProductID]:[FK_ProductID]],Products[[ProductID]:[ProductID]],0),MATCH(Orders[[#Headers],[SizeKg]],Products[#Headers],0))</f>
        <v>1</v>
      </c>
      <c r="N491" s="1" cm="1">
        <f t="array" ref="N491">INDEX(Products[],MATCH(Orders[[#This Row],[FK_ProductID]:[FK_ProductID]],Products[[ProductID]:[ProductID]],0),MATCH(Orders[[#Headers],[AmtUnitPrice]],Products[#Headers],0))</f>
        <v>15.85</v>
      </c>
      <c r="O491" s="1">
        <f>Orders[[#This Row],[AmtUnitPrice]] *Orders[[#This Row],[Quantity]]</f>
        <v>95.1</v>
      </c>
    </row>
    <row r="492" spans="1:15" x14ac:dyDescent="0.25">
      <c r="A492" s="3" t="s">
        <v>985</v>
      </c>
      <c r="B492" s="5">
        <v>43764</v>
      </c>
      <c r="C492" s="3" t="s">
        <v>986</v>
      </c>
      <c r="D492" s="3" t="s">
        <v>137</v>
      </c>
      <c r="E492" s="4">
        <v>2</v>
      </c>
      <c r="F492" t="str">
        <f>_xlfn.XLOOKUP(Orders[[#This Row],[FK_CustomerID]],Customers[CustomerID],Customers[CustomerName],,0)</f>
        <v>Bob Giannazzi</v>
      </c>
      <c r="G492" t="str">
        <f>_xlfn.XLOOKUP(Orders[[#This Row],[FK_CustomerID]],Customers[CustomerID],Customers[Email],,0)</f>
        <v>bgiannazzidm@apple.com</v>
      </c>
      <c r="H492" t="str">
        <f>_xlfn.XLOOKUP(Orders[[#This Row],[FK_CustomerID]],Customers[CustomerID],Customers[Country],,0)</f>
        <v>United States</v>
      </c>
      <c r="I492" t="str" cm="1">
        <f t="array" ref="I492">INDEX(Products[],MATCH(Orders[[#This Row],[FK_ProductID]:[FK_ProductID]],Products[[ProductID]:[ProductID]],0),MATCH(Orders[[#Headers],[CoffeeType]],Products[#Headers],0))</f>
        <v>Lib</v>
      </c>
      <c r="J492" t="str" cm="1">
        <f t="array" ref="J492">_xlfn.SWITCH(Orders[[#This Row],[CoffeeType]], "Rob", "Robusta", "Exc", "Excelsa", "Ara", "Arabica", "Lib", "Liberica")</f>
        <v>Liberica</v>
      </c>
      <c r="K492" t="str" cm="1">
        <f t="array" ref="K492">INDEX(Products[],MATCH(Orders[[#This Row],[FK_ProductID]:[FK_ProductID]],Products[[ProductID]:[ProductID]],0),MATCH(Orders[[#Headers],[RoastType]],Products[#Headers],0))</f>
        <v>D</v>
      </c>
      <c r="L492" t="str" cm="1">
        <f t="array" ref="L492">_xlfn.SWITCH(Orders[[#This Row],[RoastType]], "L", "Light", "M", "Medium", "D", "Dark")</f>
        <v>Dark</v>
      </c>
      <c r="M492" s="2" cm="1">
        <f t="array" ref="M492">INDEX(Products[],MATCH(Orders[[#This Row],[FK_ProductID]:[FK_ProductID]],Products[[ProductID]:[ProductID]],0),MATCH(Orders[[#Headers],[SizeKg]],Products[#Headers],0))</f>
        <v>0.5</v>
      </c>
      <c r="N492" s="1" cm="1">
        <f t="array" ref="N492">INDEX(Products[],MATCH(Orders[[#This Row],[FK_ProductID]:[FK_ProductID]],Products[[ProductID]:[ProductID]],0),MATCH(Orders[[#Headers],[AmtUnitPrice]],Products[#Headers],0))</f>
        <v>7.77</v>
      </c>
      <c r="O492" s="1">
        <f>Orders[[#This Row],[AmtUnitPrice]] *Orders[[#This Row],[Quantity]]</f>
        <v>15.54</v>
      </c>
    </row>
    <row r="493" spans="1:15" x14ac:dyDescent="0.25">
      <c r="A493" s="3" t="s">
        <v>987</v>
      </c>
      <c r="B493" s="5">
        <v>44101</v>
      </c>
      <c r="C493" s="3" t="s">
        <v>988</v>
      </c>
      <c r="D493" s="3" t="s">
        <v>52</v>
      </c>
      <c r="E493" s="4">
        <v>6</v>
      </c>
      <c r="F493" t="str">
        <f>_xlfn.XLOOKUP(Orders[[#This Row],[FK_CustomerID]],Customers[CustomerID],Customers[CustomerName],,0)</f>
        <v>Kendra Backshell</v>
      </c>
      <c r="G493" t="str">
        <f>_xlfn.XLOOKUP(Orders[[#This Row],[FK_CustomerID]],Customers[CustomerID],Customers[Email],,0)</f>
        <v/>
      </c>
      <c r="H493" t="str">
        <f>_xlfn.XLOOKUP(Orders[[#This Row],[FK_CustomerID]],Customers[CustomerID],Customers[Country],,0)</f>
        <v>United States</v>
      </c>
      <c r="I493" t="str" cm="1">
        <f t="array" ref="I493">INDEX(Products[],MATCH(Orders[[#This Row],[FK_ProductID]:[FK_ProductID]],Products[[ProductID]:[ProductID]],0),MATCH(Orders[[#Headers],[CoffeeType]],Products[#Headers],0))</f>
        <v>Lib</v>
      </c>
      <c r="J493" t="str" cm="1">
        <f t="array" ref="J493">_xlfn.SWITCH(Orders[[#This Row],[CoffeeType]], "Rob", "Robusta", "Exc", "Excelsa", "Ara", "Arabica", "Lib", "Liberica")</f>
        <v>Liberica</v>
      </c>
      <c r="K493" t="str" cm="1">
        <f t="array" ref="K493">INDEX(Products[],MATCH(Orders[[#This Row],[FK_ProductID]:[FK_ProductID]],Products[[ProductID]:[ProductID]],0),MATCH(Orders[[#Headers],[RoastType]],Products[#Headers],0))</f>
        <v>D</v>
      </c>
      <c r="L493" t="str" cm="1">
        <f t="array" ref="L493">_xlfn.SWITCH(Orders[[#This Row],[RoastType]], "L", "Light", "M", "Medium", "D", "Dark")</f>
        <v>Dark</v>
      </c>
      <c r="M493" s="2" cm="1">
        <f t="array" ref="M493">INDEX(Products[],MATCH(Orders[[#This Row],[FK_ProductID]:[FK_ProductID]],Products[[ProductID]:[ProductID]],0),MATCH(Orders[[#Headers],[SizeKg]],Products[#Headers],0))</f>
        <v>0.2</v>
      </c>
      <c r="N493" s="1" cm="1">
        <f t="array" ref="N493">INDEX(Products[],MATCH(Orders[[#This Row],[FK_ProductID]:[FK_ProductID]],Products[[ProductID]:[ProductID]],0),MATCH(Orders[[#Headers],[AmtUnitPrice]],Products[#Headers],0))</f>
        <v>3.8849999999999998</v>
      </c>
      <c r="O493" s="1">
        <f>Orders[[#This Row],[AmtUnitPrice]] *Orders[[#This Row],[Quantity]]</f>
        <v>23.31</v>
      </c>
    </row>
    <row r="494" spans="1:15" x14ac:dyDescent="0.25">
      <c r="A494" s="3" t="s">
        <v>989</v>
      </c>
      <c r="B494" s="5">
        <v>44620</v>
      </c>
      <c r="C494" s="3" t="s">
        <v>990</v>
      </c>
      <c r="D494" s="3" t="s">
        <v>78</v>
      </c>
      <c r="E494" s="4">
        <v>1</v>
      </c>
      <c r="F494" t="str">
        <f>_xlfn.XLOOKUP(Orders[[#This Row],[FK_CustomerID]],Customers[CustomerID],Customers[CustomerName],,0)</f>
        <v>Uriah Lethbrig</v>
      </c>
      <c r="G494" t="str">
        <f>_xlfn.XLOOKUP(Orders[[#This Row],[FK_CustomerID]],Customers[CustomerID],Customers[Email],,0)</f>
        <v>ulethbrigdo@hc360.com</v>
      </c>
      <c r="H494" t="str">
        <f>_xlfn.XLOOKUP(Orders[[#This Row],[FK_CustomerID]],Customers[CustomerID],Customers[Country],,0)</f>
        <v>United States</v>
      </c>
      <c r="I494" t="str" cm="1">
        <f t="array" ref="I494">INDEX(Products[],MATCH(Orders[[#This Row],[FK_ProductID]:[FK_ProductID]],Products[[ProductID]:[ProductID]],0),MATCH(Orders[[#Headers],[CoffeeType]],Products[#Headers],0))</f>
        <v>Exc</v>
      </c>
      <c r="J494" t="str" cm="1">
        <f t="array" ref="J494">_xlfn.SWITCH(Orders[[#This Row],[CoffeeType]], "Rob", "Robusta", "Exc", "Excelsa", "Ara", "Arabica", "Lib", "Liberica")</f>
        <v>Excelsa</v>
      </c>
      <c r="K494" t="str" cm="1">
        <f t="array" ref="K494">INDEX(Products[],MATCH(Orders[[#This Row],[FK_ProductID]:[FK_ProductID]],Products[[ProductID]:[ProductID]],0),MATCH(Orders[[#Headers],[RoastType]],Products[#Headers],0))</f>
        <v>M</v>
      </c>
      <c r="L494" t="str" cm="1">
        <f t="array" ref="L494">_xlfn.SWITCH(Orders[[#This Row],[RoastType]], "L", "Light", "M", "Medium", "D", "Dark")</f>
        <v>Medium</v>
      </c>
      <c r="M494" s="2" cm="1">
        <f t="array" ref="M494">INDEX(Products[],MATCH(Orders[[#This Row],[FK_ProductID]:[FK_ProductID]],Products[[ProductID]:[ProductID]],0),MATCH(Orders[[#Headers],[SizeKg]],Products[#Headers],0))</f>
        <v>0.2</v>
      </c>
      <c r="N494" s="1" cm="1">
        <f t="array" ref="N494">INDEX(Products[],MATCH(Orders[[#This Row],[FK_ProductID]:[FK_ProductID]],Products[[ProductID]:[ProductID]],0),MATCH(Orders[[#Headers],[AmtUnitPrice]],Products[#Headers],0))</f>
        <v>4.125</v>
      </c>
      <c r="O494" s="1">
        <f>Orders[[#This Row],[AmtUnitPrice]] *Orders[[#This Row],[Quantity]]</f>
        <v>4.125</v>
      </c>
    </row>
    <row r="495" spans="1:15" x14ac:dyDescent="0.25">
      <c r="A495" s="3" t="s">
        <v>991</v>
      </c>
      <c r="B495" s="5">
        <v>44090</v>
      </c>
      <c r="C495" s="3" t="s">
        <v>992</v>
      </c>
      <c r="D495" s="3" t="s">
        <v>36</v>
      </c>
      <c r="E495" s="4">
        <v>6</v>
      </c>
      <c r="F495" t="str">
        <f>_xlfn.XLOOKUP(Orders[[#This Row],[FK_CustomerID]],Customers[CustomerID],Customers[CustomerName],,0)</f>
        <v>Sky Farnish</v>
      </c>
      <c r="G495" t="str">
        <f>_xlfn.XLOOKUP(Orders[[#This Row],[FK_CustomerID]],Customers[CustomerID],Customers[Email],,0)</f>
        <v>sfarnishdp@dmoz.org</v>
      </c>
      <c r="H495" t="str">
        <f>_xlfn.XLOOKUP(Orders[[#This Row],[FK_CustomerID]],Customers[CustomerID],Customers[Country],,0)</f>
        <v>United Kingdom</v>
      </c>
      <c r="I495" t="str" cm="1">
        <f t="array" ref="I495">INDEX(Products[],MATCH(Orders[[#This Row],[FK_ProductID]:[FK_ProductID]],Products[[ProductID]:[ProductID]],0),MATCH(Orders[[#Headers],[CoffeeType]],Products[#Headers],0))</f>
        <v>Rob</v>
      </c>
      <c r="J495" t="str" cm="1">
        <f t="array" ref="J495">_xlfn.SWITCH(Orders[[#This Row],[CoffeeType]], "Rob", "Robusta", "Exc", "Excelsa", "Ara", "Arabica", "Lib", "Liberica")</f>
        <v>Robusta</v>
      </c>
      <c r="K495" t="str" cm="1">
        <f t="array" ref="K495">INDEX(Products[],MATCH(Orders[[#This Row],[FK_ProductID]:[FK_ProductID]],Products[[ProductID]:[ProductID]],0),MATCH(Orders[[#Headers],[RoastType]],Products[#Headers],0))</f>
        <v>M</v>
      </c>
      <c r="L495" t="str" cm="1">
        <f t="array" ref="L495">_xlfn.SWITCH(Orders[[#This Row],[RoastType]], "L", "Light", "M", "Medium", "D", "Dark")</f>
        <v>Medium</v>
      </c>
      <c r="M495" s="2" cm="1">
        <f t="array" ref="M495">INDEX(Products[],MATCH(Orders[[#This Row],[FK_ProductID]:[FK_ProductID]],Products[[ProductID]:[ProductID]],0),MATCH(Orders[[#Headers],[SizeKg]],Products[#Headers],0))</f>
        <v>0.5</v>
      </c>
      <c r="N495" s="1" cm="1">
        <f t="array" ref="N495">INDEX(Products[],MATCH(Orders[[#This Row],[FK_ProductID]:[FK_ProductID]],Products[[ProductID]:[ProductID]],0),MATCH(Orders[[#Headers],[AmtUnitPrice]],Products[#Headers],0))</f>
        <v>5.97</v>
      </c>
      <c r="O495" s="1">
        <f>Orders[[#This Row],[AmtUnitPrice]] *Orders[[#This Row],[Quantity]]</f>
        <v>35.82</v>
      </c>
    </row>
    <row r="496" spans="1:15" x14ac:dyDescent="0.25">
      <c r="A496" s="3" t="s">
        <v>993</v>
      </c>
      <c r="B496" s="5">
        <v>44132</v>
      </c>
      <c r="C496" s="3" t="s">
        <v>994</v>
      </c>
      <c r="D496" s="3" t="s">
        <v>146</v>
      </c>
      <c r="E496" s="4">
        <v>2</v>
      </c>
      <c r="F496" t="str">
        <f>_xlfn.XLOOKUP(Orders[[#This Row],[FK_CustomerID]],Customers[CustomerID],Customers[CustomerName],,0)</f>
        <v>Felicia Jecock</v>
      </c>
      <c r="G496" t="str">
        <f>_xlfn.XLOOKUP(Orders[[#This Row],[FK_CustomerID]],Customers[CustomerID],Customers[Email],,0)</f>
        <v>fjecockdq@unicef.org</v>
      </c>
      <c r="H496" t="str">
        <f>_xlfn.XLOOKUP(Orders[[#This Row],[FK_CustomerID]],Customers[CustomerID],Customers[Country],,0)</f>
        <v>United States</v>
      </c>
      <c r="I496" t="str" cm="1">
        <f t="array" ref="I496">INDEX(Products[],MATCH(Orders[[#This Row],[FK_ProductID]:[FK_ProductID]],Products[[ProductID]:[ProductID]],0),MATCH(Orders[[#Headers],[CoffeeType]],Products[#Headers],0))</f>
        <v>Lib</v>
      </c>
      <c r="J496" t="str" cm="1">
        <f t="array" ref="J496">_xlfn.SWITCH(Orders[[#This Row],[CoffeeType]], "Rob", "Robusta", "Exc", "Excelsa", "Ara", "Arabica", "Lib", "Liberica")</f>
        <v>Liberica</v>
      </c>
      <c r="K496" t="str" cm="1">
        <f t="array" ref="K496">INDEX(Products[],MATCH(Orders[[#This Row],[FK_ProductID]:[FK_ProductID]],Products[[ProductID]:[ProductID]],0),MATCH(Orders[[#Headers],[RoastType]],Products[#Headers],0))</f>
        <v>L</v>
      </c>
      <c r="L496" t="str" cm="1">
        <f t="array" ref="L496">_xlfn.SWITCH(Orders[[#This Row],[RoastType]], "L", "Light", "M", "Medium", "D", "Dark")</f>
        <v>Light</v>
      </c>
      <c r="M496" s="2" cm="1">
        <f t="array" ref="M496">INDEX(Products[],MATCH(Orders[[#This Row],[FK_ProductID]:[FK_ProductID]],Products[[ProductID]:[ProductID]],0),MATCH(Orders[[#Headers],[SizeKg]],Products[#Headers],0))</f>
        <v>1</v>
      </c>
      <c r="N496" s="1" cm="1">
        <f t="array" ref="N496">INDEX(Products[],MATCH(Orders[[#This Row],[FK_ProductID]:[FK_ProductID]],Products[[ProductID]:[ProductID]],0),MATCH(Orders[[#Headers],[AmtUnitPrice]],Products[#Headers],0))</f>
        <v>15.85</v>
      </c>
      <c r="O496" s="1">
        <f>Orders[[#This Row],[AmtUnitPrice]] *Orders[[#This Row],[Quantity]]</f>
        <v>31.7</v>
      </c>
    </row>
    <row r="497" spans="1:15" x14ac:dyDescent="0.25">
      <c r="A497" s="3" t="s">
        <v>995</v>
      </c>
      <c r="B497" s="5">
        <v>43710</v>
      </c>
      <c r="C497" s="3" t="s">
        <v>996</v>
      </c>
      <c r="D497" s="3" t="s">
        <v>146</v>
      </c>
      <c r="E497" s="4">
        <v>5</v>
      </c>
      <c r="F497" t="str">
        <f>_xlfn.XLOOKUP(Orders[[#This Row],[FK_CustomerID]],Customers[CustomerID],Customers[CustomerName],,0)</f>
        <v>Currey MacAllister</v>
      </c>
      <c r="G497" t="str">
        <f>_xlfn.XLOOKUP(Orders[[#This Row],[FK_CustomerID]],Customers[CustomerID],Customers[Email],,0)</f>
        <v/>
      </c>
      <c r="H497" t="str">
        <f>_xlfn.XLOOKUP(Orders[[#This Row],[FK_CustomerID]],Customers[CustomerID],Customers[Country],,0)</f>
        <v>United States</v>
      </c>
      <c r="I497" t="str" cm="1">
        <f t="array" ref="I497">INDEX(Products[],MATCH(Orders[[#This Row],[FK_ProductID]:[FK_ProductID]],Products[[ProductID]:[ProductID]],0),MATCH(Orders[[#Headers],[CoffeeType]],Products[#Headers],0))</f>
        <v>Lib</v>
      </c>
      <c r="J497" t="str" cm="1">
        <f t="array" ref="J497">_xlfn.SWITCH(Orders[[#This Row],[CoffeeType]], "Rob", "Robusta", "Exc", "Excelsa", "Ara", "Arabica", "Lib", "Liberica")</f>
        <v>Liberica</v>
      </c>
      <c r="K497" t="str" cm="1">
        <f t="array" ref="K497">INDEX(Products[],MATCH(Orders[[#This Row],[FK_ProductID]:[FK_ProductID]],Products[[ProductID]:[ProductID]],0),MATCH(Orders[[#Headers],[RoastType]],Products[#Headers],0))</f>
        <v>L</v>
      </c>
      <c r="L497" t="str" cm="1">
        <f t="array" ref="L497">_xlfn.SWITCH(Orders[[#This Row],[RoastType]], "L", "Light", "M", "Medium", "D", "Dark")</f>
        <v>Light</v>
      </c>
      <c r="M497" s="2" cm="1">
        <f t="array" ref="M497">INDEX(Products[],MATCH(Orders[[#This Row],[FK_ProductID]:[FK_ProductID]],Products[[ProductID]:[ProductID]],0),MATCH(Orders[[#Headers],[SizeKg]],Products[#Headers],0))</f>
        <v>1</v>
      </c>
      <c r="N497" s="1" cm="1">
        <f t="array" ref="N497">INDEX(Products[],MATCH(Orders[[#This Row],[FK_ProductID]:[FK_ProductID]],Products[[ProductID]:[ProductID]],0),MATCH(Orders[[#Headers],[AmtUnitPrice]],Products[#Headers],0))</f>
        <v>15.85</v>
      </c>
      <c r="O497" s="1">
        <f>Orders[[#This Row],[AmtUnitPrice]] *Orders[[#This Row],[Quantity]]</f>
        <v>79.25</v>
      </c>
    </row>
    <row r="498" spans="1:15" x14ac:dyDescent="0.25">
      <c r="A498" s="3" t="s">
        <v>997</v>
      </c>
      <c r="B498" s="5">
        <v>44438</v>
      </c>
      <c r="C498" s="3" t="s">
        <v>998</v>
      </c>
      <c r="D498" s="3" t="s">
        <v>65</v>
      </c>
      <c r="E498" s="4">
        <v>3</v>
      </c>
      <c r="F498" t="str">
        <f>_xlfn.XLOOKUP(Orders[[#This Row],[FK_CustomerID]],Customers[CustomerID],Customers[CustomerName],,0)</f>
        <v>Hamlen Pallister</v>
      </c>
      <c r="G498" t="str">
        <f>_xlfn.XLOOKUP(Orders[[#This Row],[FK_CustomerID]],Customers[CustomerID],Customers[Email],,0)</f>
        <v>hpallisterds@ning.com</v>
      </c>
      <c r="H498" t="str">
        <f>_xlfn.XLOOKUP(Orders[[#This Row],[FK_CustomerID]],Customers[CustomerID],Customers[Country],,0)</f>
        <v>United States</v>
      </c>
      <c r="I498" t="str" cm="1">
        <f t="array" ref="I498">INDEX(Products[],MATCH(Orders[[#This Row],[FK_ProductID]:[FK_ProductID]],Products[[ProductID]:[ProductID]],0),MATCH(Orders[[#Headers],[CoffeeType]],Products[#Headers],0))</f>
        <v>Exc</v>
      </c>
      <c r="J498" t="str" cm="1">
        <f t="array" ref="J498">_xlfn.SWITCH(Orders[[#This Row],[CoffeeType]], "Rob", "Robusta", "Exc", "Excelsa", "Ara", "Arabica", "Lib", "Liberica")</f>
        <v>Excelsa</v>
      </c>
      <c r="K498" t="str" cm="1">
        <f t="array" ref="K498">INDEX(Products[],MATCH(Orders[[#This Row],[FK_ProductID]:[FK_ProductID]],Products[[ProductID]:[ProductID]],0),MATCH(Orders[[#Headers],[RoastType]],Products[#Headers],0))</f>
        <v>D</v>
      </c>
      <c r="L498" t="str" cm="1">
        <f t="array" ref="L498">_xlfn.SWITCH(Orders[[#This Row],[RoastType]], "L", "Light", "M", "Medium", "D", "Dark")</f>
        <v>Dark</v>
      </c>
      <c r="M498" s="2" cm="1">
        <f t="array" ref="M498">INDEX(Products[],MATCH(Orders[[#This Row],[FK_ProductID]:[FK_ProductID]],Products[[ProductID]:[ProductID]],0),MATCH(Orders[[#Headers],[SizeKg]],Products[#Headers],0))</f>
        <v>0.2</v>
      </c>
      <c r="N498" s="1" cm="1">
        <f t="array" ref="N498">INDEX(Products[],MATCH(Orders[[#This Row],[FK_ProductID]:[FK_ProductID]],Products[[ProductID]:[ProductID]],0),MATCH(Orders[[#Headers],[AmtUnitPrice]],Products[#Headers],0))</f>
        <v>3.645</v>
      </c>
      <c r="O498" s="1">
        <f>Orders[[#This Row],[AmtUnitPrice]] *Orders[[#This Row],[Quantity]]</f>
        <v>10.935</v>
      </c>
    </row>
    <row r="499" spans="1:15" x14ac:dyDescent="0.25">
      <c r="A499" s="3" t="s">
        <v>999</v>
      </c>
      <c r="B499" s="5">
        <v>44351</v>
      </c>
      <c r="C499" s="3" t="s">
        <v>1000</v>
      </c>
      <c r="D499" s="3" t="s">
        <v>41</v>
      </c>
      <c r="E499" s="4">
        <v>4</v>
      </c>
      <c r="F499" t="str">
        <f>_xlfn.XLOOKUP(Orders[[#This Row],[FK_CustomerID]],Customers[CustomerID],Customers[CustomerName],,0)</f>
        <v>Chantal Mersh</v>
      </c>
      <c r="G499" t="str">
        <f>_xlfn.XLOOKUP(Orders[[#This Row],[FK_CustomerID]],Customers[CustomerID],Customers[Email],,0)</f>
        <v>cmershdt@drupal.org</v>
      </c>
      <c r="H499" t="str">
        <f>_xlfn.XLOOKUP(Orders[[#This Row],[FK_CustomerID]],Customers[CustomerID],Customers[Country],,0)</f>
        <v>Ireland</v>
      </c>
      <c r="I499" t="str" cm="1">
        <f t="array" ref="I499">INDEX(Products[],MATCH(Orders[[#This Row],[FK_ProductID]:[FK_ProductID]],Products[[ProductID]:[ProductID]],0),MATCH(Orders[[#Headers],[CoffeeType]],Products[#Headers],0))</f>
        <v>Ara</v>
      </c>
      <c r="J499" t="str" cm="1">
        <f t="array" ref="J499">_xlfn.SWITCH(Orders[[#This Row],[CoffeeType]], "Rob", "Robusta", "Exc", "Excelsa", "Ara", "Arabica", "Lib", "Liberica")</f>
        <v>Arabica</v>
      </c>
      <c r="K499" t="str" cm="1">
        <f t="array" ref="K499">INDEX(Products[],MATCH(Orders[[#This Row],[FK_ProductID]:[FK_ProductID]],Products[[ProductID]:[ProductID]],0),MATCH(Orders[[#Headers],[RoastType]],Products[#Headers],0))</f>
        <v>D</v>
      </c>
      <c r="L499" t="str" cm="1">
        <f t="array" ref="L499">_xlfn.SWITCH(Orders[[#This Row],[RoastType]], "L", "Light", "M", "Medium", "D", "Dark")</f>
        <v>Dark</v>
      </c>
      <c r="M499" s="2" cm="1">
        <f t="array" ref="M499">INDEX(Products[],MATCH(Orders[[#This Row],[FK_ProductID]:[FK_ProductID]],Products[[ProductID]:[ProductID]],0),MATCH(Orders[[#Headers],[SizeKg]],Products[#Headers],0))</f>
        <v>1</v>
      </c>
      <c r="N499" s="1" cm="1">
        <f t="array" ref="N499">INDEX(Products[],MATCH(Orders[[#This Row],[FK_ProductID]:[FK_ProductID]],Products[[ProductID]:[ProductID]],0),MATCH(Orders[[#Headers],[AmtUnitPrice]],Products[#Headers],0))</f>
        <v>9.9499999999999993</v>
      </c>
      <c r="O499" s="1">
        <f>Orders[[#This Row],[AmtUnitPrice]] *Orders[[#This Row],[Quantity]]</f>
        <v>39.799999999999997</v>
      </c>
    </row>
    <row r="500" spans="1:15" x14ac:dyDescent="0.25">
      <c r="A500" s="3" t="s">
        <v>1001</v>
      </c>
      <c r="B500" s="5">
        <v>44159</v>
      </c>
      <c r="C500" s="3" t="s">
        <v>1002</v>
      </c>
      <c r="D500" s="3" t="s">
        <v>15</v>
      </c>
      <c r="E500" s="4">
        <v>5</v>
      </c>
      <c r="F500" t="str">
        <f>_xlfn.XLOOKUP(Orders[[#This Row],[FK_CustomerID]],Customers[CustomerID],Customers[CustomerName],,0)</f>
        <v>Marja Urion</v>
      </c>
      <c r="G500" t="str">
        <f>_xlfn.XLOOKUP(Orders[[#This Row],[FK_CustomerID]],Customers[CustomerID],Customers[Email],,0)</f>
        <v>murione5@alexa.com</v>
      </c>
      <c r="H500" t="str">
        <f>_xlfn.XLOOKUP(Orders[[#This Row],[FK_CustomerID]],Customers[CustomerID],Customers[Country],,0)</f>
        <v>Ireland</v>
      </c>
      <c r="I500" t="str" cm="1">
        <f t="array" ref="I500">INDEX(Products[],MATCH(Orders[[#This Row],[FK_ProductID]:[FK_ProductID]],Products[[ProductID]:[ProductID]],0),MATCH(Orders[[#Headers],[CoffeeType]],Products[#Headers],0))</f>
        <v>Rob</v>
      </c>
      <c r="J500" t="str" cm="1">
        <f t="array" ref="J500">_xlfn.SWITCH(Orders[[#This Row],[CoffeeType]], "Rob", "Robusta", "Exc", "Excelsa", "Ara", "Arabica", "Lib", "Liberica")</f>
        <v>Robusta</v>
      </c>
      <c r="K500" t="str" cm="1">
        <f t="array" ref="K500">INDEX(Products[],MATCH(Orders[[#This Row],[FK_ProductID]:[FK_ProductID]],Products[[ProductID]:[ProductID]],0),MATCH(Orders[[#Headers],[RoastType]],Products[#Headers],0))</f>
        <v>M</v>
      </c>
      <c r="L500" t="str" cm="1">
        <f t="array" ref="L500">_xlfn.SWITCH(Orders[[#This Row],[RoastType]], "L", "Light", "M", "Medium", "D", "Dark")</f>
        <v>Medium</v>
      </c>
      <c r="M500" s="2" cm="1">
        <f t="array" ref="M500">INDEX(Products[],MATCH(Orders[[#This Row],[FK_ProductID]:[FK_ProductID]],Products[[ProductID]:[ProductID]],0),MATCH(Orders[[#Headers],[SizeKg]],Products[#Headers],0))</f>
        <v>1</v>
      </c>
      <c r="N500" s="1" cm="1">
        <f t="array" ref="N500">INDEX(Products[],MATCH(Orders[[#This Row],[FK_ProductID]:[FK_ProductID]],Products[[ProductID]:[ProductID]],0),MATCH(Orders[[#Headers],[AmtUnitPrice]],Products[#Headers],0))</f>
        <v>9.9499999999999993</v>
      </c>
      <c r="O500" s="1">
        <f>Orders[[#This Row],[AmtUnitPrice]] *Orders[[#This Row],[Quantity]]</f>
        <v>49.75</v>
      </c>
    </row>
    <row r="501" spans="1:15" x14ac:dyDescent="0.25">
      <c r="A501" s="3" t="s">
        <v>1003</v>
      </c>
      <c r="B501" s="5">
        <v>44003</v>
      </c>
      <c r="C501" s="3" t="s">
        <v>1004</v>
      </c>
      <c r="D501" s="3" t="s">
        <v>115</v>
      </c>
      <c r="E501" s="4">
        <v>3</v>
      </c>
      <c r="F501" t="str">
        <f>_xlfn.XLOOKUP(Orders[[#This Row],[FK_CustomerID]],Customers[CustomerID],Customers[CustomerName],,0)</f>
        <v>Malynda Purbrick</v>
      </c>
      <c r="G501" t="str">
        <f>_xlfn.XLOOKUP(Orders[[#This Row],[FK_CustomerID]],Customers[CustomerID],Customers[Email],,0)</f>
        <v/>
      </c>
      <c r="H501" t="str">
        <f>_xlfn.XLOOKUP(Orders[[#This Row],[FK_CustomerID]],Customers[CustomerID],Customers[Country],,0)</f>
        <v>Ireland</v>
      </c>
      <c r="I501" t="str" cm="1">
        <f t="array" ref="I501">INDEX(Products[],MATCH(Orders[[#This Row],[FK_ProductID]:[FK_ProductID]],Products[[ProductID]:[ProductID]],0),MATCH(Orders[[#Headers],[CoffeeType]],Products[#Headers],0))</f>
        <v>Rob</v>
      </c>
      <c r="J501" t="str" cm="1">
        <f t="array" ref="J501">_xlfn.SWITCH(Orders[[#This Row],[CoffeeType]], "Rob", "Robusta", "Exc", "Excelsa", "Ara", "Arabica", "Lib", "Liberica")</f>
        <v>Robusta</v>
      </c>
      <c r="K501" t="str" cm="1">
        <f t="array" ref="K501">INDEX(Products[],MATCH(Orders[[#This Row],[FK_ProductID]:[FK_ProductID]],Products[[ProductID]:[ProductID]],0),MATCH(Orders[[#Headers],[RoastType]],Products[#Headers],0))</f>
        <v>D</v>
      </c>
      <c r="L501" t="str" cm="1">
        <f t="array" ref="L501">_xlfn.SWITCH(Orders[[#This Row],[RoastType]], "L", "Light", "M", "Medium", "D", "Dark")</f>
        <v>Dark</v>
      </c>
      <c r="M501" s="2" cm="1">
        <f t="array" ref="M501">INDEX(Products[],MATCH(Orders[[#This Row],[FK_ProductID]:[FK_ProductID]],Products[[ProductID]:[ProductID]],0),MATCH(Orders[[#Headers],[SizeKg]],Products[#Headers],0))</f>
        <v>0.2</v>
      </c>
      <c r="N501" s="1" cm="1">
        <f t="array" ref="N501">INDEX(Products[],MATCH(Orders[[#This Row],[FK_ProductID]:[FK_ProductID]],Products[[ProductID]:[ProductID]],0),MATCH(Orders[[#Headers],[AmtUnitPrice]],Products[#Headers],0))</f>
        <v>2.6850000000000001</v>
      </c>
      <c r="O501" s="1">
        <f>Orders[[#This Row],[AmtUnitPrice]] *Orders[[#This Row],[Quantity]]</f>
        <v>8.0549999999999997</v>
      </c>
    </row>
    <row r="502" spans="1:15" x14ac:dyDescent="0.25">
      <c r="A502" s="3" t="s">
        <v>1005</v>
      </c>
      <c r="B502" s="5">
        <v>44025</v>
      </c>
      <c r="C502" s="3" t="s">
        <v>1006</v>
      </c>
      <c r="D502" s="3" t="s">
        <v>203</v>
      </c>
      <c r="E502" s="4">
        <v>4</v>
      </c>
      <c r="F502" t="str">
        <f>_xlfn.XLOOKUP(Orders[[#This Row],[FK_CustomerID]],Customers[CustomerID],Customers[CustomerName],,0)</f>
        <v>Alf Housaman</v>
      </c>
      <c r="G502" t="str">
        <f>_xlfn.XLOOKUP(Orders[[#This Row],[FK_CustomerID]],Customers[CustomerID],Customers[Email],,0)</f>
        <v/>
      </c>
      <c r="H502" t="str">
        <f>_xlfn.XLOOKUP(Orders[[#This Row],[FK_CustomerID]],Customers[CustomerID],Customers[Country],,0)</f>
        <v>United States</v>
      </c>
      <c r="I502" t="str" cm="1">
        <f t="array" ref="I502">INDEX(Products[],MATCH(Orders[[#This Row],[FK_ProductID]:[FK_ProductID]],Products[[ProductID]:[ProductID]],0),MATCH(Orders[[#Headers],[CoffeeType]],Products[#Headers],0))</f>
        <v>Rob</v>
      </c>
      <c r="J502" t="str" cm="1">
        <f t="array" ref="J502">_xlfn.SWITCH(Orders[[#This Row],[CoffeeType]], "Rob", "Robusta", "Exc", "Excelsa", "Ara", "Arabica", "Lib", "Liberica")</f>
        <v>Robusta</v>
      </c>
      <c r="K502" t="str" cm="1">
        <f t="array" ref="K502">INDEX(Products[],MATCH(Orders[[#This Row],[FK_ProductID]:[FK_ProductID]],Products[[ProductID]:[ProductID]],0),MATCH(Orders[[#Headers],[RoastType]],Products[#Headers],0))</f>
        <v>L</v>
      </c>
      <c r="L502" t="str" cm="1">
        <f t="array" ref="L502">_xlfn.SWITCH(Orders[[#This Row],[RoastType]], "L", "Light", "M", "Medium", "D", "Dark")</f>
        <v>Light</v>
      </c>
      <c r="M502" s="2" cm="1">
        <f t="array" ref="M502">INDEX(Products[],MATCH(Orders[[#This Row],[FK_ProductID]:[FK_ProductID]],Products[[ProductID]:[ProductID]],0),MATCH(Orders[[#Headers],[SizeKg]],Products[#Headers],0))</f>
        <v>1</v>
      </c>
      <c r="N502" s="1" cm="1">
        <f t="array" ref="N502">INDEX(Products[],MATCH(Orders[[#This Row],[FK_ProductID]:[FK_ProductID]],Products[[ProductID]:[ProductID]],0),MATCH(Orders[[#Headers],[AmtUnitPrice]],Products[#Headers],0))</f>
        <v>11.95</v>
      </c>
      <c r="O502" s="1">
        <f>Orders[[#This Row],[AmtUnitPrice]] *Orders[[#This Row],[Quantity]]</f>
        <v>47.8</v>
      </c>
    </row>
    <row r="503" spans="1:15" x14ac:dyDescent="0.25">
      <c r="A503" s="3" t="s">
        <v>1007</v>
      </c>
      <c r="B503" s="5">
        <v>43467</v>
      </c>
      <c r="C503" s="3" t="s">
        <v>1008</v>
      </c>
      <c r="D503" s="3" t="s">
        <v>176</v>
      </c>
      <c r="E503" s="4">
        <v>4</v>
      </c>
      <c r="F503" t="str">
        <f>_xlfn.XLOOKUP(Orders[[#This Row],[FK_CustomerID]],Customers[CustomerID],Customers[CustomerName],,0)</f>
        <v>Gladi Ducker</v>
      </c>
      <c r="G503" t="str">
        <f>_xlfn.XLOOKUP(Orders[[#This Row],[FK_CustomerID]],Customers[CustomerID],Customers[Email],,0)</f>
        <v>gduckerdx@patch.com</v>
      </c>
      <c r="H503" t="str">
        <f>_xlfn.XLOOKUP(Orders[[#This Row],[FK_CustomerID]],Customers[CustomerID],Customers[Country],,0)</f>
        <v>United Kingdom</v>
      </c>
      <c r="I503" t="str" cm="1">
        <f t="array" ref="I503">INDEX(Products[],MATCH(Orders[[#This Row],[FK_ProductID]:[FK_ProductID]],Products[[ProductID]:[ProductID]],0),MATCH(Orders[[#Headers],[CoffeeType]],Products[#Headers],0))</f>
        <v>Rob</v>
      </c>
      <c r="J503" t="str" cm="1">
        <f t="array" ref="J503">_xlfn.SWITCH(Orders[[#This Row],[CoffeeType]], "Rob", "Robusta", "Exc", "Excelsa", "Ara", "Arabica", "Lib", "Liberica")</f>
        <v>Robusta</v>
      </c>
      <c r="K503" t="str" cm="1">
        <f t="array" ref="K503">INDEX(Products[],MATCH(Orders[[#This Row],[FK_ProductID]:[FK_ProductID]],Products[[ProductID]:[ProductID]],0),MATCH(Orders[[#Headers],[RoastType]],Products[#Headers],0))</f>
        <v>M</v>
      </c>
      <c r="L503" t="str" cm="1">
        <f t="array" ref="L503">_xlfn.SWITCH(Orders[[#This Row],[RoastType]], "L", "Light", "M", "Medium", "D", "Dark")</f>
        <v>Medium</v>
      </c>
      <c r="M503" s="2" cm="1">
        <f t="array" ref="M503">INDEX(Products[],MATCH(Orders[[#This Row],[FK_ProductID]:[FK_ProductID]],Products[[ProductID]:[ProductID]],0),MATCH(Orders[[#Headers],[SizeKg]],Products[#Headers],0))</f>
        <v>0.2</v>
      </c>
      <c r="N503" s="1" cm="1">
        <f t="array" ref="N503">INDEX(Products[],MATCH(Orders[[#This Row],[FK_ProductID]:[FK_ProductID]],Products[[ProductID]:[ProductID]],0),MATCH(Orders[[#Headers],[AmtUnitPrice]],Products[#Headers],0))</f>
        <v>2.9849999999999999</v>
      </c>
      <c r="O503" s="1">
        <f>Orders[[#This Row],[AmtUnitPrice]] *Orders[[#This Row],[Quantity]]</f>
        <v>11.94</v>
      </c>
    </row>
    <row r="504" spans="1:15" x14ac:dyDescent="0.25">
      <c r="A504" s="3" t="s">
        <v>1007</v>
      </c>
      <c r="B504" s="5">
        <v>43467</v>
      </c>
      <c r="C504" s="3" t="s">
        <v>1008</v>
      </c>
      <c r="D504" s="3" t="s">
        <v>78</v>
      </c>
      <c r="E504" s="4">
        <v>4</v>
      </c>
      <c r="F504" t="str">
        <f>_xlfn.XLOOKUP(Orders[[#This Row],[FK_CustomerID]],Customers[CustomerID],Customers[CustomerName],,0)</f>
        <v>Gladi Ducker</v>
      </c>
      <c r="G504" t="str">
        <f>_xlfn.XLOOKUP(Orders[[#This Row],[FK_CustomerID]],Customers[CustomerID],Customers[Email],,0)</f>
        <v>gduckerdx@patch.com</v>
      </c>
      <c r="H504" t="str">
        <f>_xlfn.XLOOKUP(Orders[[#This Row],[FK_CustomerID]],Customers[CustomerID],Customers[Country],,0)</f>
        <v>United Kingdom</v>
      </c>
      <c r="I504" t="str" cm="1">
        <f t="array" ref="I504">INDEX(Products[],MATCH(Orders[[#This Row],[FK_ProductID]:[FK_ProductID]],Products[[ProductID]:[ProductID]],0),MATCH(Orders[[#Headers],[CoffeeType]],Products[#Headers],0))</f>
        <v>Exc</v>
      </c>
      <c r="J504" t="str" cm="1">
        <f t="array" ref="J504">_xlfn.SWITCH(Orders[[#This Row],[CoffeeType]], "Rob", "Robusta", "Exc", "Excelsa", "Ara", "Arabica", "Lib", "Liberica")</f>
        <v>Excelsa</v>
      </c>
      <c r="K504" t="str" cm="1">
        <f t="array" ref="K504">INDEX(Products[],MATCH(Orders[[#This Row],[FK_ProductID]:[FK_ProductID]],Products[[ProductID]:[ProductID]],0),MATCH(Orders[[#Headers],[RoastType]],Products[#Headers],0))</f>
        <v>M</v>
      </c>
      <c r="L504" t="str" cm="1">
        <f t="array" ref="L504">_xlfn.SWITCH(Orders[[#This Row],[RoastType]], "L", "Light", "M", "Medium", "D", "Dark")</f>
        <v>Medium</v>
      </c>
      <c r="M504" s="2" cm="1">
        <f t="array" ref="M504">INDEX(Products[],MATCH(Orders[[#This Row],[FK_ProductID]:[FK_ProductID]],Products[[ProductID]:[ProductID]],0),MATCH(Orders[[#Headers],[SizeKg]],Products[#Headers],0))</f>
        <v>0.2</v>
      </c>
      <c r="N504" s="1" cm="1">
        <f t="array" ref="N504">INDEX(Products[],MATCH(Orders[[#This Row],[FK_ProductID]:[FK_ProductID]],Products[[ProductID]:[ProductID]],0),MATCH(Orders[[#Headers],[AmtUnitPrice]],Products[#Headers],0))</f>
        <v>4.125</v>
      </c>
      <c r="O504" s="1">
        <f>Orders[[#This Row],[AmtUnitPrice]] *Orders[[#This Row],[Quantity]]</f>
        <v>16.5</v>
      </c>
    </row>
    <row r="505" spans="1:15" x14ac:dyDescent="0.25">
      <c r="A505" s="3" t="s">
        <v>1007</v>
      </c>
      <c r="B505" s="5">
        <v>43467</v>
      </c>
      <c r="C505" s="3" t="s">
        <v>1008</v>
      </c>
      <c r="D505" s="3" t="s">
        <v>27</v>
      </c>
      <c r="E505" s="4">
        <v>4</v>
      </c>
      <c r="F505" t="str">
        <f>_xlfn.XLOOKUP(Orders[[#This Row],[FK_CustomerID]],Customers[CustomerID],Customers[CustomerName],,0)</f>
        <v>Gladi Ducker</v>
      </c>
      <c r="G505" t="str">
        <f>_xlfn.XLOOKUP(Orders[[#This Row],[FK_CustomerID]],Customers[CustomerID],Customers[Email],,0)</f>
        <v>gduckerdx@patch.com</v>
      </c>
      <c r="H505" t="str">
        <f>_xlfn.XLOOKUP(Orders[[#This Row],[FK_CustomerID]],Customers[CustomerID],Customers[Country],,0)</f>
        <v>United Kingdom</v>
      </c>
      <c r="I505" t="str" cm="1">
        <f t="array" ref="I505">INDEX(Products[],MATCH(Orders[[#This Row],[FK_ProductID]:[FK_ProductID]],Products[[ProductID]:[ProductID]],0),MATCH(Orders[[#Headers],[CoffeeType]],Products[#Headers],0))</f>
        <v>Lib</v>
      </c>
      <c r="J505" t="str" cm="1">
        <f t="array" ref="J505">_xlfn.SWITCH(Orders[[#This Row],[CoffeeType]], "Rob", "Robusta", "Exc", "Excelsa", "Ara", "Arabica", "Lib", "Liberica")</f>
        <v>Liberica</v>
      </c>
      <c r="K505" t="str" cm="1">
        <f t="array" ref="K505">INDEX(Products[],MATCH(Orders[[#This Row],[FK_ProductID]:[FK_ProductID]],Products[[ProductID]:[ProductID]],0),MATCH(Orders[[#Headers],[RoastType]],Products[#Headers],0))</f>
        <v>D</v>
      </c>
      <c r="L505" t="str" cm="1">
        <f t="array" ref="L505">_xlfn.SWITCH(Orders[[#This Row],[RoastType]], "L", "Light", "M", "Medium", "D", "Dark")</f>
        <v>Dark</v>
      </c>
      <c r="M505" s="2" cm="1">
        <f t="array" ref="M505">INDEX(Products[],MATCH(Orders[[#This Row],[FK_ProductID]:[FK_ProductID]],Products[[ProductID]:[ProductID]],0),MATCH(Orders[[#Headers],[SizeKg]],Products[#Headers],0))</f>
        <v>1</v>
      </c>
      <c r="N505" s="1" cm="1">
        <f t="array" ref="N505">INDEX(Products[],MATCH(Orders[[#This Row],[FK_ProductID]:[FK_ProductID]],Products[[ProductID]:[ProductID]],0),MATCH(Orders[[#Headers],[AmtUnitPrice]],Products[#Headers],0))</f>
        <v>12.95</v>
      </c>
      <c r="O505" s="1">
        <f>Orders[[#This Row],[AmtUnitPrice]] *Orders[[#This Row],[Quantity]]</f>
        <v>51.8</v>
      </c>
    </row>
    <row r="506" spans="1:15" x14ac:dyDescent="0.25">
      <c r="A506" s="3" t="s">
        <v>1007</v>
      </c>
      <c r="B506" s="5">
        <v>43467</v>
      </c>
      <c r="C506" s="3" t="s">
        <v>1008</v>
      </c>
      <c r="D506" s="3" t="s">
        <v>33</v>
      </c>
      <c r="E506" s="4">
        <v>3</v>
      </c>
      <c r="F506" t="str">
        <f>_xlfn.XLOOKUP(Orders[[#This Row],[FK_CustomerID]],Customers[CustomerID],Customers[CustomerName],,0)</f>
        <v>Gladi Ducker</v>
      </c>
      <c r="G506" t="str">
        <f>_xlfn.XLOOKUP(Orders[[#This Row],[FK_CustomerID]],Customers[CustomerID],Customers[Email],,0)</f>
        <v>gduckerdx@patch.com</v>
      </c>
      <c r="H506" t="str">
        <f>_xlfn.XLOOKUP(Orders[[#This Row],[FK_CustomerID]],Customers[CustomerID],Customers[Country],,0)</f>
        <v>United Kingdom</v>
      </c>
      <c r="I506" t="str" cm="1">
        <f t="array" ref="I506">INDEX(Products[],MATCH(Orders[[#This Row],[FK_ProductID]:[FK_ProductID]],Products[[ProductID]:[ProductID]],0),MATCH(Orders[[#Headers],[CoffeeType]],Products[#Headers],0))</f>
        <v>Lib</v>
      </c>
      <c r="J506" t="str" cm="1">
        <f t="array" ref="J506">_xlfn.SWITCH(Orders[[#This Row],[CoffeeType]], "Rob", "Robusta", "Exc", "Excelsa", "Ara", "Arabica", "Lib", "Liberica")</f>
        <v>Liberica</v>
      </c>
      <c r="K506" t="str" cm="1">
        <f t="array" ref="K506">INDEX(Products[],MATCH(Orders[[#This Row],[FK_ProductID]:[FK_ProductID]],Products[[ProductID]:[ProductID]],0),MATCH(Orders[[#Headers],[RoastType]],Products[#Headers],0))</f>
        <v>L</v>
      </c>
      <c r="L506" t="str" cm="1">
        <f t="array" ref="L506">_xlfn.SWITCH(Orders[[#This Row],[RoastType]], "L", "Light", "M", "Medium", "D", "Dark")</f>
        <v>Light</v>
      </c>
      <c r="M506" s="2" cm="1">
        <f t="array" ref="M506">INDEX(Products[],MATCH(Orders[[#This Row],[FK_ProductID]:[FK_ProductID]],Products[[ProductID]:[ProductID]],0),MATCH(Orders[[#Headers],[SizeKg]],Products[#Headers],0))</f>
        <v>0.2</v>
      </c>
      <c r="N506" s="1" cm="1">
        <f t="array" ref="N506">INDEX(Products[],MATCH(Orders[[#This Row],[FK_ProductID]:[FK_ProductID]],Products[[ProductID]:[ProductID]],0),MATCH(Orders[[#Headers],[AmtUnitPrice]],Products[#Headers],0))</f>
        <v>4.7549999999999999</v>
      </c>
      <c r="O506" s="1">
        <f>Orders[[#This Row],[AmtUnitPrice]] *Orders[[#This Row],[Quantity]]</f>
        <v>14.265000000000001</v>
      </c>
    </row>
    <row r="507" spans="1:15" x14ac:dyDescent="0.25">
      <c r="A507" s="3" t="s">
        <v>1009</v>
      </c>
      <c r="B507" s="5">
        <v>44609</v>
      </c>
      <c r="C507" s="3" t="s">
        <v>1010</v>
      </c>
      <c r="D507" s="3" t="s">
        <v>91</v>
      </c>
      <c r="E507" s="4">
        <v>6</v>
      </c>
      <c r="F507" t="str">
        <f>_xlfn.XLOOKUP(Orders[[#This Row],[FK_CustomerID]],Customers[CustomerID],Customers[CustomerName],,0)</f>
        <v>Wain Stearley</v>
      </c>
      <c r="G507" t="str">
        <f>_xlfn.XLOOKUP(Orders[[#This Row],[FK_CustomerID]],Customers[CustomerID],Customers[Email],,0)</f>
        <v>wstearleye1@census.gov</v>
      </c>
      <c r="H507" t="str">
        <f>_xlfn.XLOOKUP(Orders[[#This Row],[FK_CustomerID]],Customers[CustomerID],Customers[Country],,0)</f>
        <v>United States</v>
      </c>
      <c r="I507" t="str" cm="1">
        <f t="array" ref="I507">INDEX(Products[],MATCH(Orders[[#This Row],[FK_ProductID]:[FK_ProductID]],Products[[ProductID]:[ProductID]],0),MATCH(Orders[[#Headers],[CoffeeType]],Products[#Headers],0))</f>
        <v>Lib</v>
      </c>
      <c r="J507" t="str" cm="1">
        <f t="array" ref="J507">_xlfn.SWITCH(Orders[[#This Row],[CoffeeType]], "Rob", "Robusta", "Exc", "Excelsa", "Ara", "Arabica", "Lib", "Liberica")</f>
        <v>Liberica</v>
      </c>
      <c r="K507" t="str" cm="1">
        <f t="array" ref="K507">INDEX(Products[],MATCH(Orders[[#This Row],[FK_ProductID]:[FK_ProductID]],Products[[ProductID]:[ProductID]],0),MATCH(Orders[[#Headers],[RoastType]],Products[#Headers],0))</f>
        <v>M</v>
      </c>
      <c r="L507" t="str" cm="1">
        <f t="array" ref="L507">_xlfn.SWITCH(Orders[[#This Row],[RoastType]], "L", "Light", "M", "Medium", "D", "Dark")</f>
        <v>Medium</v>
      </c>
      <c r="M507" s="2" cm="1">
        <f t="array" ref="M507">INDEX(Products[],MATCH(Orders[[#This Row],[FK_ProductID]:[FK_ProductID]],Products[[ProductID]:[ProductID]],0),MATCH(Orders[[#Headers],[SizeKg]],Products[#Headers],0))</f>
        <v>0.2</v>
      </c>
      <c r="N507" s="1" cm="1">
        <f t="array" ref="N507">INDEX(Products[],MATCH(Orders[[#This Row],[FK_ProductID]:[FK_ProductID]],Products[[ProductID]:[ProductID]],0),MATCH(Orders[[#Headers],[AmtUnitPrice]],Products[#Headers],0))</f>
        <v>4.3650000000000002</v>
      </c>
      <c r="O507" s="1">
        <f>Orders[[#This Row],[AmtUnitPrice]] *Orders[[#This Row],[Quantity]]</f>
        <v>26.19</v>
      </c>
    </row>
    <row r="508" spans="1:15" x14ac:dyDescent="0.25">
      <c r="A508" s="3" t="s">
        <v>1011</v>
      </c>
      <c r="B508" s="5">
        <v>44184</v>
      </c>
      <c r="C508" s="3" t="s">
        <v>1012</v>
      </c>
      <c r="D508" s="3" t="s">
        <v>20</v>
      </c>
      <c r="E508" s="4">
        <v>2</v>
      </c>
      <c r="F508" t="str">
        <f>_xlfn.XLOOKUP(Orders[[#This Row],[FK_CustomerID]],Customers[CustomerID],Customers[CustomerName],,0)</f>
        <v>Diane-marie Wincer</v>
      </c>
      <c r="G508" t="str">
        <f>_xlfn.XLOOKUP(Orders[[#This Row],[FK_CustomerID]],Customers[CustomerID],Customers[Email],,0)</f>
        <v>dwincere2@marriott.com</v>
      </c>
      <c r="H508" t="str">
        <f>_xlfn.XLOOKUP(Orders[[#This Row],[FK_CustomerID]],Customers[CustomerID],Customers[Country],,0)</f>
        <v>United States</v>
      </c>
      <c r="I508" t="str" cm="1">
        <f t="array" ref="I508">INDEX(Products[],MATCH(Orders[[#This Row],[FK_ProductID]:[FK_ProductID]],Products[[ProductID]:[ProductID]],0),MATCH(Orders[[#Headers],[CoffeeType]],Products[#Headers],0))</f>
        <v>Ara</v>
      </c>
      <c r="J508" t="str" cm="1">
        <f t="array" ref="J508">_xlfn.SWITCH(Orders[[#This Row],[CoffeeType]], "Rob", "Robusta", "Exc", "Excelsa", "Ara", "Arabica", "Lib", "Liberica")</f>
        <v>Arabica</v>
      </c>
      <c r="K508" t="str" cm="1">
        <f t="array" ref="K508">INDEX(Products[],MATCH(Orders[[#This Row],[FK_ProductID]:[FK_ProductID]],Products[[ProductID]:[ProductID]],0),MATCH(Orders[[#Headers],[RoastType]],Products[#Headers],0))</f>
        <v>L</v>
      </c>
      <c r="L508" t="str" cm="1">
        <f t="array" ref="L508">_xlfn.SWITCH(Orders[[#This Row],[RoastType]], "L", "Light", "M", "Medium", "D", "Dark")</f>
        <v>Light</v>
      </c>
      <c r="M508" s="2" cm="1">
        <f t="array" ref="M508">INDEX(Products[],MATCH(Orders[[#This Row],[FK_ProductID]:[FK_ProductID]],Products[[ProductID]:[ProductID]],0),MATCH(Orders[[#Headers],[SizeKg]],Products[#Headers],0))</f>
        <v>1</v>
      </c>
      <c r="N508" s="1" cm="1">
        <f t="array" ref="N508">INDEX(Products[],MATCH(Orders[[#This Row],[FK_ProductID]:[FK_ProductID]],Products[[ProductID]:[ProductID]],0),MATCH(Orders[[#Headers],[AmtUnitPrice]],Products[#Headers],0))</f>
        <v>12.95</v>
      </c>
      <c r="O508" s="1">
        <f>Orders[[#This Row],[AmtUnitPrice]] *Orders[[#This Row],[Quantity]]</f>
        <v>25.9</v>
      </c>
    </row>
    <row r="509" spans="1:15" x14ac:dyDescent="0.25">
      <c r="A509" s="3" t="s">
        <v>1013</v>
      </c>
      <c r="B509" s="5">
        <v>43516</v>
      </c>
      <c r="C509" s="3" t="s">
        <v>1014</v>
      </c>
      <c r="D509" s="3" t="s">
        <v>218</v>
      </c>
      <c r="E509" s="4">
        <v>3</v>
      </c>
      <c r="F509" t="str">
        <f>_xlfn.XLOOKUP(Orders[[#This Row],[FK_CustomerID]],Customers[CustomerID],Customers[CustomerName],,0)</f>
        <v>Perry Lyfield</v>
      </c>
      <c r="G509" t="str">
        <f>_xlfn.XLOOKUP(Orders[[#This Row],[FK_CustomerID]],Customers[CustomerID],Customers[Email],,0)</f>
        <v>plyfielde3@baidu.com</v>
      </c>
      <c r="H509" t="str">
        <f>_xlfn.XLOOKUP(Orders[[#This Row],[FK_CustomerID]],Customers[CustomerID],Customers[Country],,0)</f>
        <v>United States</v>
      </c>
      <c r="I509" t="str" cm="1">
        <f t="array" ref="I509">INDEX(Products[],MATCH(Orders[[#This Row],[FK_ProductID]:[FK_ProductID]],Products[[ProductID]:[ProductID]],0),MATCH(Orders[[#Headers],[CoffeeType]],Products[#Headers],0))</f>
        <v>Ara</v>
      </c>
      <c r="J509" t="str" cm="1">
        <f t="array" ref="J509">_xlfn.SWITCH(Orders[[#This Row],[CoffeeType]], "Rob", "Robusta", "Exc", "Excelsa", "Ara", "Arabica", "Lib", "Liberica")</f>
        <v>Arabica</v>
      </c>
      <c r="K509" t="str" cm="1">
        <f t="array" ref="K509">INDEX(Products[],MATCH(Orders[[#This Row],[FK_ProductID]:[FK_ProductID]],Products[[ProductID]:[ProductID]],0),MATCH(Orders[[#Headers],[RoastType]],Products[#Headers],0))</f>
        <v>L</v>
      </c>
      <c r="L509" t="str" cm="1">
        <f t="array" ref="L509">_xlfn.SWITCH(Orders[[#This Row],[RoastType]], "L", "Light", "M", "Medium", "D", "Dark")</f>
        <v>Light</v>
      </c>
      <c r="M509" s="2" cm="1">
        <f t="array" ref="M509">INDEX(Products[],MATCH(Orders[[#This Row],[FK_ProductID]:[FK_ProductID]],Products[[ProductID]:[ProductID]],0),MATCH(Orders[[#Headers],[SizeKg]],Products[#Headers],0))</f>
        <v>2.5</v>
      </c>
      <c r="N509" s="1" cm="1">
        <f t="array" ref="N509">INDEX(Products[],MATCH(Orders[[#This Row],[FK_ProductID]:[FK_ProductID]],Products[[ProductID]:[ProductID]],0),MATCH(Orders[[#Headers],[AmtUnitPrice]],Products[#Headers],0))</f>
        <v>29.785</v>
      </c>
      <c r="O509" s="1">
        <f>Orders[[#This Row],[AmtUnitPrice]] *Orders[[#This Row],[Quantity]]</f>
        <v>89.355000000000004</v>
      </c>
    </row>
    <row r="510" spans="1:15" x14ac:dyDescent="0.25">
      <c r="A510" s="3" t="s">
        <v>1015</v>
      </c>
      <c r="B510" s="5">
        <v>44210</v>
      </c>
      <c r="C510" s="3" t="s">
        <v>1016</v>
      </c>
      <c r="D510" s="3" t="s">
        <v>137</v>
      </c>
      <c r="E510" s="4">
        <v>6</v>
      </c>
      <c r="F510" t="str">
        <f>_xlfn.XLOOKUP(Orders[[#This Row],[FK_CustomerID]],Customers[CustomerID],Customers[CustomerName],,0)</f>
        <v>Heall Perris</v>
      </c>
      <c r="G510" t="str">
        <f>_xlfn.XLOOKUP(Orders[[#This Row],[FK_CustomerID]],Customers[CustomerID],Customers[Email],,0)</f>
        <v>hperrise4@studiopress.com</v>
      </c>
      <c r="H510" t="str">
        <f>_xlfn.XLOOKUP(Orders[[#This Row],[FK_CustomerID]],Customers[CustomerID],Customers[Country],,0)</f>
        <v>Ireland</v>
      </c>
      <c r="I510" t="str" cm="1">
        <f t="array" ref="I510">INDEX(Products[],MATCH(Orders[[#This Row],[FK_ProductID]:[FK_ProductID]],Products[[ProductID]:[ProductID]],0),MATCH(Orders[[#Headers],[CoffeeType]],Products[#Headers],0))</f>
        <v>Lib</v>
      </c>
      <c r="J510" t="str" cm="1">
        <f t="array" ref="J510">_xlfn.SWITCH(Orders[[#This Row],[CoffeeType]], "Rob", "Robusta", "Exc", "Excelsa", "Ara", "Arabica", "Lib", "Liberica")</f>
        <v>Liberica</v>
      </c>
      <c r="K510" t="str" cm="1">
        <f t="array" ref="K510">INDEX(Products[],MATCH(Orders[[#This Row],[FK_ProductID]:[FK_ProductID]],Products[[ProductID]:[ProductID]],0),MATCH(Orders[[#Headers],[RoastType]],Products[#Headers],0))</f>
        <v>D</v>
      </c>
      <c r="L510" t="str" cm="1">
        <f t="array" ref="L510">_xlfn.SWITCH(Orders[[#This Row],[RoastType]], "L", "Light", "M", "Medium", "D", "Dark")</f>
        <v>Dark</v>
      </c>
      <c r="M510" s="2" cm="1">
        <f t="array" ref="M510">INDEX(Products[],MATCH(Orders[[#This Row],[FK_ProductID]:[FK_ProductID]],Products[[ProductID]:[ProductID]],0),MATCH(Orders[[#Headers],[SizeKg]],Products[#Headers],0))</f>
        <v>0.5</v>
      </c>
      <c r="N510" s="1" cm="1">
        <f t="array" ref="N510">INDEX(Products[],MATCH(Orders[[#This Row],[FK_ProductID]:[FK_ProductID]],Products[[ProductID]:[ProductID]],0),MATCH(Orders[[#Headers],[AmtUnitPrice]],Products[#Headers],0))</f>
        <v>7.77</v>
      </c>
      <c r="O510" s="1">
        <f>Orders[[#This Row],[AmtUnitPrice]] *Orders[[#This Row],[Quantity]]</f>
        <v>46.62</v>
      </c>
    </row>
    <row r="511" spans="1:15" x14ac:dyDescent="0.25">
      <c r="A511" s="3" t="s">
        <v>1017</v>
      </c>
      <c r="B511" s="5">
        <v>43785</v>
      </c>
      <c r="C511" s="3" t="s">
        <v>1002</v>
      </c>
      <c r="D511" s="3" t="s">
        <v>41</v>
      </c>
      <c r="E511" s="4">
        <v>3</v>
      </c>
      <c r="F511" t="str">
        <f>_xlfn.XLOOKUP(Orders[[#This Row],[FK_CustomerID]],Customers[CustomerID],Customers[CustomerName],,0)</f>
        <v>Marja Urion</v>
      </c>
      <c r="G511" t="str">
        <f>_xlfn.XLOOKUP(Orders[[#This Row],[FK_CustomerID]],Customers[CustomerID],Customers[Email],,0)</f>
        <v>murione5@alexa.com</v>
      </c>
      <c r="H511" t="str">
        <f>_xlfn.XLOOKUP(Orders[[#This Row],[FK_CustomerID]],Customers[CustomerID],Customers[Country],,0)</f>
        <v>Ireland</v>
      </c>
      <c r="I511" t="str" cm="1">
        <f t="array" ref="I511">INDEX(Products[],MATCH(Orders[[#This Row],[FK_ProductID]:[FK_ProductID]],Products[[ProductID]:[ProductID]],0),MATCH(Orders[[#Headers],[CoffeeType]],Products[#Headers],0))</f>
        <v>Ara</v>
      </c>
      <c r="J511" t="str" cm="1">
        <f t="array" ref="J511">_xlfn.SWITCH(Orders[[#This Row],[CoffeeType]], "Rob", "Robusta", "Exc", "Excelsa", "Ara", "Arabica", "Lib", "Liberica")</f>
        <v>Arabica</v>
      </c>
      <c r="K511" t="str" cm="1">
        <f t="array" ref="K511">INDEX(Products[],MATCH(Orders[[#This Row],[FK_ProductID]:[FK_ProductID]],Products[[ProductID]:[ProductID]],0),MATCH(Orders[[#Headers],[RoastType]],Products[#Headers],0))</f>
        <v>D</v>
      </c>
      <c r="L511" t="str" cm="1">
        <f t="array" ref="L511">_xlfn.SWITCH(Orders[[#This Row],[RoastType]], "L", "Light", "M", "Medium", "D", "Dark")</f>
        <v>Dark</v>
      </c>
      <c r="M511" s="2" cm="1">
        <f t="array" ref="M511">INDEX(Products[],MATCH(Orders[[#This Row],[FK_ProductID]:[FK_ProductID]],Products[[ProductID]:[ProductID]],0),MATCH(Orders[[#Headers],[SizeKg]],Products[#Headers],0))</f>
        <v>1</v>
      </c>
      <c r="N511" s="1" cm="1">
        <f t="array" ref="N511">INDEX(Products[],MATCH(Orders[[#This Row],[FK_ProductID]:[FK_ProductID]],Products[[ProductID]:[ProductID]],0),MATCH(Orders[[#Headers],[AmtUnitPrice]],Products[#Headers],0))</f>
        <v>9.9499999999999993</v>
      </c>
      <c r="O511" s="1">
        <f>Orders[[#This Row],[AmtUnitPrice]] *Orders[[#This Row],[Quantity]]</f>
        <v>29.849999999999998</v>
      </c>
    </row>
    <row r="512" spans="1:15" x14ac:dyDescent="0.25">
      <c r="A512" s="3" t="s">
        <v>1018</v>
      </c>
      <c r="B512" s="5">
        <v>43803</v>
      </c>
      <c r="C512" s="3" t="s">
        <v>1019</v>
      </c>
      <c r="D512" s="3" t="s">
        <v>196</v>
      </c>
      <c r="E512" s="4">
        <v>3</v>
      </c>
      <c r="F512" t="str">
        <f>_xlfn.XLOOKUP(Orders[[#This Row],[FK_CustomerID]],Customers[CustomerID],Customers[CustomerName],,0)</f>
        <v>Camellia Kid</v>
      </c>
      <c r="G512" t="str">
        <f>_xlfn.XLOOKUP(Orders[[#This Row],[FK_CustomerID]],Customers[CustomerID],Customers[Email],,0)</f>
        <v>ckide6@narod.ru</v>
      </c>
      <c r="H512" t="str">
        <f>_xlfn.XLOOKUP(Orders[[#This Row],[FK_CustomerID]],Customers[CustomerID],Customers[Country],,0)</f>
        <v>Ireland</v>
      </c>
      <c r="I512" t="str" cm="1">
        <f t="array" ref="I512">INDEX(Products[],MATCH(Orders[[#This Row],[FK_ProductID]:[FK_ProductID]],Products[[ProductID]:[ProductID]],0),MATCH(Orders[[#Headers],[CoffeeType]],Products[#Headers],0))</f>
        <v>Rob</v>
      </c>
      <c r="J512" t="str" cm="1">
        <f t="array" ref="J512">_xlfn.SWITCH(Orders[[#This Row],[CoffeeType]], "Rob", "Robusta", "Exc", "Excelsa", "Ara", "Arabica", "Lib", "Liberica")</f>
        <v>Robusta</v>
      </c>
      <c r="K512" t="str" cm="1">
        <f t="array" ref="K512">INDEX(Products[],MATCH(Orders[[#This Row],[FK_ProductID]:[FK_ProductID]],Products[[ProductID]:[ProductID]],0),MATCH(Orders[[#Headers],[RoastType]],Products[#Headers],0))</f>
        <v>L</v>
      </c>
      <c r="L512" t="str" cm="1">
        <f t="array" ref="L512">_xlfn.SWITCH(Orders[[#This Row],[RoastType]], "L", "Light", "M", "Medium", "D", "Dark")</f>
        <v>Light</v>
      </c>
      <c r="M512" s="2" cm="1">
        <f t="array" ref="M512">INDEX(Products[],MATCH(Orders[[#This Row],[FK_ProductID]:[FK_ProductID]],Products[[ProductID]:[ProductID]],0),MATCH(Orders[[#Headers],[SizeKg]],Products[#Headers],0))</f>
        <v>0.2</v>
      </c>
      <c r="N512" s="1" cm="1">
        <f t="array" ref="N512">INDEX(Products[],MATCH(Orders[[#This Row],[FK_ProductID]:[FK_ProductID]],Products[[ProductID]:[ProductID]],0),MATCH(Orders[[#Headers],[AmtUnitPrice]],Products[#Headers],0))</f>
        <v>3.585</v>
      </c>
      <c r="O512" s="1">
        <f>Orders[[#This Row],[AmtUnitPrice]] *Orders[[#This Row],[Quantity]]</f>
        <v>10.754999999999999</v>
      </c>
    </row>
    <row r="513" spans="1:15" x14ac:dyDescent="0.25">
      <c r="A513" s="3" t="s">
        <v>1020</v>
      </c>
      <c r="B513" s="5">
        <v>44043</v>
      </c>
      <c r="C513" s="3" t="s">
        <v>1021</v>
      </c>
      <c r="D513" s="3" t="s">
        <v>58</v>
      </c>
      <c r="E513" s="4">
        <v>4</v>
      </c>
      <c r="F513" t="str">
        <f>_xlfn.XLOOKUP(Orders[[#This Row],[FK_CustomerID]],Customers[CustomerID],Customers[CustomerName],,0)</f>
        <v>Carolann Beine</v>
      </c>
      <c r="G513" t="str">
        <f>_xlfn.XLOOKUP(Orders[[#This Row],[FK_CustomerID]],Customers[CustomerID],Customers[Email],,0)</f>
        <v>cbeinee7@xinhuanet.com</v>
      </c>
      <c r="H513" t="str">
        <f>_xlfn.XLOOKUP(Orders[[#This Row],[FK_CustomerID]],Customers[CustomerID],Customers[Country],,0)</f>
        <v>United States</v>
      </c>
      <c r="I513" t="str" cm="1">
        <f t="array" ref="I513">INDEX(Products[],MATCH(Orders[[#This Row],[FK_ProductID]:[FK_ProductID]],Products[[ProductID]:[ProductID]],0),MATCH(Orders[[#Headers],[CoffeeType]],Products[#Headers],0))</f>
        <v>Ara</v>
      </c>
      <c r="J513" t="str" cm="1">
        <f t="array" ref="J513">_xlfn.SWITCH(Orders[[#This Row],[CoffeeType]], "Rob", "Robusta", "Exc", "Excelsa", "Ara", "Arabica", "Lib", "Liberica")</f>
        <v>Arabica</v>
      </c>
      <c r="K513" t="str" cm="1">
        <f t="array" ref="K513">INDEX(Products[],MATCH(Orders[[#This Row],[FK_ProductID]:[FK_ProductID]],Products[[ProductID]:[ProductID]],0),MATCH(Orders[[#Headers],[RoastType]],Products[#Headers],0))</f>
        <v>M</v>
      </c>
      <c r="L513" t="str" cm="1">
        <f t="array" ref="L513">_xlfn.SWITCH(Orders[[#This Row],[RoastType]], "L", "Light", "M", "Medium", "D", "Dark")</f>
        <v>Medium</v>
      </c>
      <c r="M513" s="2" cm="1">
        <f t="array" ref="M513">INDEX(Products[],MATCH(Orders[[#This Row],[FK_ProductID]:[FK_ProductID]],Products[[ProductID]:[ProductID]],0),MATCH(Orders[[#Headers],[SizeKg]],Products[#Headers],0))</f>
        <v>0.2</v>
      </c>
      <c r="N513" s="1" cm="1">
        <f t="array" ref="N513">INDEX(Products[],MATCH(Orders[[#This Row],[FK_ProductID]:[FK_ProductID]],Products[[ProductID]:[ProductID]],0),MATCH(Orders[[#Headers],[AmtUnitPrice]],Products[#Headers],0))</f>
        <v>3.375</v>
      </c>
      <c r="O513" s="1">
        <f>Orders[[#This Row],[AmtUnitPrice]] *Orders[[#This Row],[Quantity]]</f>
        <v>13.5</v>
      </c>
    </row>
    <row r="514" spans="1:15" x14ac:dyDescent="0.25">
      <c r="A514" s="3" t="s">
        <v>1022</v>
      </c>
      <c r="B514" s="5">
        <v>43535</v>
      </c>
      <c r="C514" s="3" t="s">
        <v>1023</v>
      </c>
      <c r="D514" s="3" t="s">
        <v>146</v>
      </c>
      <c r="E514" s="4">
        <v>3</v>
      </c>
      <c r="F514" t="str">
        <f>_xlfn.XLOOKUP(Orders[[#This Row],[FK_CustomerID]],Customers[CustomerID],Customers[CustomerName],,0)</f>
        <v>Celia Bakeup</v>
      </c>
      <c r="G514" t="str">
        <f>_xlfn.XLOOKUP(Orders[[#This Row],[FK_CustomerID]],Customers[CustomerID],Customers[Email],,0)</f>
        <v>cbakeupe8@globo.com</v>
      </c>
      <c r="H514" t="str">
        <f>_xlfn.XLOOKUP(Orders[[#This Row],[FK_CustomerID]],Customers[CustomerID],Customers[Country],,0)</f>
        <v>United States</v>
      </c>
      <c r="I514" t="str" cm="1">
        <f t="array" ref="I514">INDEX(Products[],MATCH(Orders[[#This Row],[FK_ProductID]:[FK_ProductID]],Products[[ProductID]:[ProductID]],0),MATCH(Orders[[#Headers],[CoffeeType]],Products[#Headers],0))</f>
        <v>Lib</v>
      </c>
      <c r="J514" t="str" cm="1">
        <f t="array" ref="J514">_xlfn.SWITCH(Orders[[#This Row],[CoffeeType]], "Rob", "Robusta", "Exc", "Excelsa", "Ara", "Arabica", "Lib", "Liberica")</f>
        <v>Liberica</v>
      </c>
      <c r="K514" t="str" cm="1">
        <f t="array" ref="K514">INDEX(Products[],MATCH(Orders[[#This Row],[FK_ProductID]:[FK_ProductID]],Products[[ProductID]:[ProductID]],0),MATCH(Orders[[#Headers],[RoastType]],Products[#Headers],0))</f>
        <v>L</v>
      </c>
      <c r="L514" t="str" cm="1">
        <f t="array" ref="L514">_xlfn.SWITCH(Orders[[#This Row],[RoastType]], "L", "Light", "M", "Medium", "D", "Dark")</f>
        <v>Light</v>
      </c>
      <c r="M514" s="2" cm="1">
        <f t="array" ref="M514">INDEX(Products[],MATCH(Orders[[#This Row],[FK_ProductID]:[FK_ProductID]],Products[[ProductID]:[ProductID]],0),MATCH(Orders[[#Headers],[SizeKg]],Products[#Headers],0))</f>
        <v>1</v>
      </c>
      <c r="N514" s="1" cm="1">
        <f t="array" ref="N514">INDEX(Products[],MATCH(Orders[[#This Row],[FK_ProductID]:[FK_ProductID]],Products[[ProductID]:[ProductID]],0),MATCH(Orders[[#Headers],[AmtUnitPrice]],Products[#Headers],0))</f>
        <v>15.85</v>
      </c>
      <c r="O514" s="1">
        <f>Orders[[#This Row],[AmtUnitPrice]] *Orders[[#This Row],[Quantity]]</f>
        <v>47.55</v>
      </c>
    </row>
    <row r="515" spans="1:15" x14ac:dyDescent="0.25">
      <c r="A515" s="3" t="s">
        <v>1024</v>
      </c>
      <c r="B515" s="5">
        <v>44691</v>
      </c>
      <c r="C515" s="3" t="s">
        <v>1025</v>
      </c>
      <c r="D515" s="3" t="s">
        <v>146</v>
      </c>
      <c r="E515" s="4">
        <v>5</v>
      </c>
      <c r="F515" t="str">
        <f>_xlfn.XLOOKUP(Orders[[#This Row],[FK_CustomerID]],Customers[CustomerID],Customers[CustomerName],,0)</f>
        <v>Nataniel Helkin</v>
      </c>
      <c r="G515" t="str">
        <f>_xlfn.XLOOKUP(Orders[[#This Row],[FK_CustomerID]],Customers[CustomerID],Customers[Email],,0)</f>
        <v>nhelkine9@example.com</v>
      </c>
      <c r="H515" t="str">
        <f>_xlfn.XLOOKUP(Orders[[#This Row],[FK_CustomerID]],Customers[CustomerID],Customers[Country],,0)</f>
        <v>United States</v>
      </c>
      <c r="I515" t="str" cm="1">
        <f t="array" ref="I515">INDEX(Products[],MATCH(Orders[[#This Row],[FK_ProductID]:[FK_ProductID]],Products[[ProductID]:[ProductID]],0),MATCH(Orders[[#Headers],[CoffeeType]],Products[#Headers],0))</f>
        <v>Lib</v>
      </c>
      <c r="J515" t="str" cm="1">
        <f t="array" ref="J515">_xlfn.SWITCH(Orders[[#This Row],[CoffeeType]], "Rob", "Robusta", "Exc", "Excelsa", "Ara", "Arabica", "Lib", "Liberica")</f>
        <v>Liberica</v>
      </c>
      <c r="K515" t="str" cm="1">
        <f t="array" ref="K515">INDEX(Products[],MATCH(Orders[[#This Row],[FK_ProductID]:[FK_ProductID]],Products[[ProductID]:[ProductID]],0),MATCH(Orders[[#Headers],[RoastType]],Products[#Headers],0))</f>
        <v>L</v>
      </c>
      <c r="L515" t="str" cm="1">
        <f t="array" ref="L515">_xlfn.SWITCH(Orders[[#This Row],[RoastType]], "L", "Light", "M", "Medium", "D", "Dark")</f>
        <v>Light</v>
      </c>
      <c r="M515" s="2" cm="1">
        <f t="array" ref="M515">INDEX(Products[],MATCH(Orders[[#This Row],[FK_ProductID]:[FK_ProductID]],Products[[ProductID]:[ProductID]],0),MATCH(Orders[[#Headers],[SizeKg]],Products[#Headers],0))</f>
        <v>1</v>
      </c>
      <c r="N515" s="1" cm="1">
        <f t="array" ref="N515">INDEX(Products[],MATCH(Orders[[#This Row],[FK_ProductID]:[FK_ProductID]],Products[[ProductID]:[ProductID]],0),MATCH(Orders[[#Headers],[AmtUnitPrice]],Products[#Headers],0))</f>
        <v>15.85</v>
      </c>
      <c r="O515" s="1">
        <f>Orders[[#This Row],[AmtUnitPrice]] *Orders[[#This Row],[Quantity]]</f>
        <v>79.25</v>
      </c>
    </row>
    <row r="516" spans="1:15" x14ac:dyDescent="0.25">
      <c r="A516" s="3" t="s">
        <v>1026</v>
      </c>
      <c r="B516" s="5">
        <v>44555</v>
      </c>
      <c r="C516" s="3" t="s">
        <v>1027</v>
      </c>
      <c r="D516" s="3" t="s">
        <v>91</v>
      </c>
      <c r="E516" s="4">
        <v>6</v>
      </c>
      <c r="F516" t="str">
        <f>_xlfn.XLOOKUP(Orders[[#This Row],[FK_CustomerID]],Customers[CustomerID],Customers[CustomerName],,0)</f>
        <v>Pippo Witherington</v>
      </c>
      <c r="G516" t="str">
        <f>_xlfn.XLOOKUP(Orders[[#This Row],[FK_CustomerID]],Customers[CustomerID],Customers[Email],,0)</f>
        <v>pwitheringtonea@networkadvertising.org</v>
      </c>
      <c r="H516" t="str">
        <f>_xlfn.XLOOKUP(Orders[[#This Row],[FK_CustomerID]],Customers[CustomerID],Customers[Country],,0)</f>
        <v>United States</v>
      </c>
      <c r="I516" t="str" cm="1">
        <f t="array" ref="I516">INDEX(Products[],MATCH(Orders[[#This Row],[FK_ProductID]:[FK_ProductID]],Products[[ProductID]:[ProductID]],0),MATCH(Orders[[#Headers],[CoffeeType]],Products[#Headers],0))</f>
        <v>Lib</v>
      </c>
      <c r="J516" t="str" cm="1">
        <f t="array" ref="J516">_xlfn.SWITCH(Orders[[#This Row],[CoffeeType]], "Rob", "Robusta", "Exc", "Excelsa", "Ara", "Arabica", "Lib", "Liberica")</f>
        <v>Liberica</v>
      </c>
      <c r="K516" t="str" cm="1">
        <f t="array" ref="K516">INDEX(Products[],MATCH(Orders[[#This Row],[FK_ProductID]:[FK_ProductID]],Products[[ProductID]:[ProductID]],0),MATCH(Orders[[#Headers],[RoastType]],Products[#Headers],0))</f>
        <v>M</v>
      </c>
      <c r="L516" t="str" cm="1">
        <f t="array" ref="L516">_xlfn.SWITCH(Orders[[#This Row],[RoastType]], "L", "Light", "M", "Medium", "D", "Dark")</f>
        <v>Medium</v>
      </c>
      <c r="M516" s="2" cm="1">
        <f t="array" ref="M516">INDEX(Products[],MATCH(Orders[[#This Row],[FK_ProductID]:[FK_ProductID]],Products[[ProductID]:[ProductID]],0),MATCH(Orders[[#Headers],[SizeKg]],Products[#Headers],0))</f>
        <v>0.2</v>
      </c>
      <c r="N516" s="1" cm="1">
        <f t="array" ref="N516">INDEX(Products[],MATCH(Orders[[#This Row],[FK_ProductID]:[FK_ProductID]],Products[[ProductID]:[ProductID]],0),MATCH(Orders[[#Headers],[AmtUnitPrice]],Products[#Headers],0))</f>
        <v>4.3650000000000002</v>
      </c>
      <c r="O516" s="1">
        <f>Orders[[#This Row],[AmtUnitPrice]] *Orders[[#This Row],[Quantity]]</f>
        <v>26.19</v>
      </c>
    </row>
    <row r="517" spans="1:15" x14ac:dyDescent="0.25">
      <c r="A517" s="3" t="s">
        <v>1028</v>
      </c>
      <c r="B517" s="5">
        <v>44673</v>
      </c>
      <c r="C517" s="3" t="s">
        <v>1029</v>
      </c>
      <c r="D517" s="3" t="s">
        <v>171</v>
      </c>
      <c r="E517" s="4">
        <v>3</v>
      </c>
      <c r="F517" t="str">
        <f>_xlfn.XLOOKUP(Orders[[#This Row],[FK_CustomerID]],Customers[CustomerID],Customers[CustomerName],,0)</f>
        <v>Tildie Tilzey</v>
      </c>
      <c r="G517" t="str">
        <f>_xlfn.XLOOKUP(Orders[[#This Row],[FK_CustomerID]],Customers[CustomerID],Customers[Email],,0)</f>
        <v>ttilzeyeb@hostgator.com</v>
      </c>
      <c r="H517" t="str">
        <f>_xlfn.XLOOKUP(Orders[[#This Row],[FK_CustomerID]],Customers[CustomerID],Customers[Country],,0)</f>
        <v>United States</v>
      </c>
      <c r="I517" t="str" cm="1">
        <f t="array" ref="I517">INDEX(Products[],MATCH(Orders[[#This Row],[FK_ProductID]:[FK_ProductID]],Products[[ProductID]:[ProductID]],0),MATCH(Orders[[#Headers],[CoffeeType]],Products[#Headers],0))</f>
        <v>Rob</v>
      </c>
      <c r="J517" t="str" cm="1">
        <f t="array" ref="J517">_xlfn.SWITCH(Orders[[#This Row],[CoffeeType]], "Rob", "Robusta", "Exc", "Excelsa", "Ara", "Arabica", "Lib", "Liberica")</f>
        <v>Robusta</v>
      </c>
      <c r="K517" t="str" cm="1">
        <f t="array" ref="K517">INDEX(Products[],MATCH(Orders[[#This Row],[FK_ProductID]:[FK_ProductID]],Products[[ProductID]:[ProductID]],0),MATCH(Orders[[#Headers],[RoastType]],Products[#Headers],0))</f>
        <v>L</v>
      </c>
      <c r="L517" t="str" cm="1">
        <f t="array" ref="L517">_xlfn.SWITCH(Orders[[#This Row],[RoastType]], "L", "Light", "M", "Medium", "D", "Dark")</f>
        <v>Light</v>
      </c>
      <c r="M517" s="2" cm="1">
        <f t="array" ref="M517">INDEX(Products[],MATCH(Orders[[#This Row],[FK_ProductID]:[FK_ProductID]],Products[[ProductID]:[ProductID]],0),MATCH(Orders[[#Headers],[SizeKg]],Products[#Headers],0))</f>
        <v>0.5</v>
      </c>
      <c r="N517" s="1" cm="1">
        <f t="array" ref="N517">INDEX(Products[],MATCH(Orders[[#This Row],[FK_ProductID]:[FK_ProductID]],Products[[ProductID]:[ProductID]],0),MATCH(Orders[[#Headers],[AmtUnitPrice]],Products[#Headers],0))</f>
        <v>7.17</v>
      </c>
      <c r="O517" s="1">
        <f>Orders[[#This Row],[AmtUnitPrice]] *Orders[[#This Row],[Quantity]]</f>
        <v>21.509999999999998</v>
      </c>
    </row>
    <row r="518" spans="1:15" x14ac:dyDescent="0.25">
      <c r="A518" s="3" t="s">
        <v>1030</v>
      </c>
      <c r="B518" s="5">
        <v>44723</v>
      </c>
      <c r="C518" s="3" t="s">
        <v>1031</v>
      </c>
      <c r="D518" s="3" t="s">
        <v>49</v>
      </c>
      <c r="E518" s="4">
        <v>5</v>
      </c>
      <c r="F518" t="str">
        <f>_xlfn.XLOOKUP(Orders[[#This Row],[FK_CustomerID]],Customers[CustomerID],Customers[CustomerName],,0)</f>
        <v>Cindra Burling</v>
      </c>
      <c r="G518" t="str">
        <f>_xlfn.XLOOKUP(Orders[[#This Row],[FK_CustomerID]],Customers[CustomerID],Customers[Email],,0)</f>
        <v/>
      </c>
      <c r="H518" t="str">
        <f>_xlfn.XLOOKUP(Orders[[#This Row],[FK_CustomerID]],Customers[CustomerID],Customers[Country],,0)</f>
        <v>United States</v>
      </c>
      <c r="I518" t="str" cm="1">
        <f t="array" ref="I518">INDEX(Products[],MATCH(Orders[[#This Row],[FK_ProductID]:[FK_ProductID]],Products[[ProductID]:[ProductID]],0),MATCH(Orders[[#Headers],[CoffeeType]],Products[#Headers],0))</f>
        <v>Rob</v>
      </c>
      <c r="J518" t="str" cm="1">
        <f t="array" ref="J518">_xlfn.SWITCH(Orders[[#This Row],[CoffeeType]], "Rob", "Robusta", "Exc", "Excelsa", "Ara", "Arabica", "Lib", "Liberica")</f>
        <v>Robusta</v>
      </c>
      <c r="K518" t="str" cm="1">
        <f t="array" ref="K518">INDEX(Products[],MATCH(Orders[[#This Row],[FK_ProductID]:[FK_ProductID]],Products[[ProductID]:[ProductID]],0),MATCH(Orders[[#Headers],[RoastType]],Products[#Headers],0))</f>
        <v>D</v>
      </c>
      <c r="L518" t="str" cm="1">
        <f t="array" ref="L518">_xlfn.SWITCH(Orders[[#This Row],[RoastType]], "L", "Light", "M", "Medium", "D", "Dark")</f>
        <v>Dark</v>
      </c>
      <c r="M518" s="2" cm="1">
        <f t="array" ref="M518">INDEX(Products[],MATCH(Orders[[#This Row],[FK_ProductID]:[FK_ProductID]],Products[[ProductID]:[ProductID]],0),MATCH(Orders[[#Headers],[SizeKg]],Products[#Headers],0))</f>
        <v>2.5</v>
      </c>
      <c r="N518" s="1" cm="1">
        <f t="array" ref="N518">INDEX(Products[],MATCH(Orders[[#This Row],[FK_ProductID]:[FK_ProductID]],Products[[ProductID]:[ProductID]],0),MATCH(Orders[[#Headers],[AmtUnitPrice]],Products[#Headers],0))</f>
        <v>20.585000000000001</v>
      </c>
      <c r="O518" s="1">
        <f>Orders[[#This Row],[AmtUnitPrice]] *Orders[[#This Row],[Quantity]]</f>
        <v>102.92500000000001</v>
      </c>
    </row>
    <row r="519" spans="1:15" x14ac:dyDescent="0.25">
      <c r="A519" s="3" t="s">
        <v>1032</v>
      </c>
      <c r="B519" s="5">
        <v>44678</v>
      </c>
      <c r="C519" s="3" t="s">
        <v>1033</v>
      </c>
      <c r="D519" s="3" t="s">
        <v>52</v>
      </c>
      <c r="E519" s="4">
        <v>2</v>
      </c>
      <c r="F519" t="str">
        <f>_xlfn.XLOOKUP(Orders[[#This Row],[FK_CustomerID]],Customers[CustomerID],Customers[CustomerName],,0)</f>
        <v>Channa Belamy</v>
      </c>
      <c r="G519" t="str">
        <f>_xlfn.XLOOKUP(Orders[[#This Row],[FK_CustomerID]],Customers[CustomerID],Customers[Email],,0)</f>
        <v/>
      </c>
      <c r="H519" t="str">
        <f>_xlfn.XLOOKUP(Orders[[#This Row],[FK_CustomerID]],Customers[CustomerID],Customers[Country],,0)</f>
        <v>United States</v>
      </c>
      <c r="I519" t="str" cm="1">
        <f t="array" ref="I519">INDEX(Products[],MATCH(Orders[[#This Row],[FK_ProductID]:[FK_ProductID]],Products[[ProductID]:[ProductID]],0),MATCH(Orders[[#Headers],[CoffeeType]],Products[#Headers],0))</f>
        <v>Lib</v>
      </c>
      <c r="J519" t="str" cm="1">
        <f t="array" ref="J519">_xlfn.SWITCH(Orders[[#This Row],[CoffeeType]], "Rob", "Robusta", "Exc", "Excelsa", "Ara", "Arabica", "Lib", "Liberica")</f>
        <v>Liberica</v>
      </c>
      <c r="K519" t="str" cm="1">
        <f t="array" ref="K519">INDEX(Products[],MATCH(Orders[[#This Row],[FK_ProductID]:[FK_ProductID]],Products[[ProductID]:[ProductID]],0),MATCH(Orders[[#Headers],[RoastType]],Products[#Headers],0))</f>
        <v>D</v>
      </c>
      <c r="L519" t="str" cm="1">
        <f t="array" ref="L519">_xlfn.SWITCH(Orders[[#This Row],[RoastType]], "L", "Light", "M", "Medium", "D", "Dark")</f>
        <v>Dark</v>
      </c>
      <c r="M519" s="2" cm="1">
        <f t="array" ref="M519">INDEX(Products[],MATCH(Orders[[#This Row],[FK_ProductID]:[FK_ProductID]],Products[[ProductID]:[ProductID]],0),MATCH(Orders[[#Headers],[SizeKg]],Products[#Headers],0))</f>
        <v>0.2</v>
      </c>
      <c r="N519" s="1" cm="1">
        <f t="array" ref="N519">INDEX(Products[],MATCH(Orders[[#This Row],[FK_ProductID]:[FK_ProductID]],Products[[ProductID]:[ProductID]],0),MATCH(Orders[[#Headers],[AmtUnitPrice]],Products[#Headers],0))</f>
        <v>3.8849999999999998</v>
      </c>
      <c r="O519" s="1">
        <f>Orders[[#This Row],[AmtUnitPrice]] *Orders[[#This Row],[Quantity]]</f>
        <v>7.77</v>
      </c>
    </row>
    <row r="520" spans="1:15" x14ac:dyDescent="0.25">
      <c r="A520" s="3" t="s">
        <v>1034</v>
      </c>
      <c r="B520" s="5">
        <v>44194</v>
      </c>
      <c r="C520" s="3" t="s">
        <v>1035</v>
      </c>
      <c r="D520" s="3" t="s">
        <v>544</v>
      </c>
      <c r="E520" s="4">
        <v>5</v>
      </c>
      <c r="F520" t="str">
        <f>_xlfn.XLOOKUP(Orders[[#This Row],[FK_CustomerID]],Customers[CustomerID],Customers[CustomerName],,0)</f>
        <v>Karl Imorts</v>
      </c>
      <c r="G520" t="str">
        <f>_xlfn.XLOOKUP(Orders[[#This Row],[FK_CustomerID]],Customers[CustomerID],Customers[Email],,0)</f>
        <v>kimortsee@alexa.com</v>
      </c>
      <c r="H520" t="str">
        <f>_xlfn.XLOOKUP(Orders[[#This Row],[FK_CustomerID]],Customers[CustomerID],Customers[Country],,0)</f>
        <v>United States</v>
      </c>
      <c r="I520" t="str" cm="1">
        <f t="array" ref="I520">INDEX(Products[],MATCH(Orders[[#This Row],[FK_ProductID]:[FK_ProductID]],Products[[ProductID]:[ProductID]],0),MATCH(Orders[[#Headers],[CoffeeType]],Products[#Headers],0))</f>
        <v>Exc</v>
      </c>
      <c r="J520" t="str" cm="1">
        <f t="array" ref="J520">_xlfn.SWITCH(Orders[[#This Row],[CoffeeType]], "Rob", "Robusta", "Exc", "Excelsa", "Ara", "Arabica", "Lib", "Liberica")</f>
        <v>Excelsa</v>
      </c>
      <c r="K520" t="str" cm="1">
        <f t="array" ref="K520">INDEX(Products[],MATCH(Orders[[#This Row],[FK_ProductID]:[FK_ProductID]],Products[[ProductID]:[ProductID]],0),MATCH(Orders[[#Headers],[RoastType]],Products[#Headers],0))</f>
        <v>D</v>
      </c>
      <c r="L520" t="str" cm="1">
        <f t="array" ref="L520">_xlfn.SWITCH(Orders[[#This Row],[RoastType]], "L", "Light", "M", "Medium", "D", "Dark")</f>
        <v>Dark</v>
      </c>
      <c r="M520" s="2" cm="1">
        <f t="array" ref="M520">INDEX(Products[],MATCH(Orders[[#This Row],[FK_ProductID]:[FK_ProductID]],Products[[ProductID]:[ProductID]],0),MATCH(Orders[[#Headers],[SizeKg]],Products[#Headers],0))</f>
        <v>2.5</v>
      </c>
      <c r="N520" s="1" cm="1">
        <f t="array" ref="N520">INDEX(Products[],MATCH(Orders[[#This Row],[FK_ProductID]:[FK_ProductID]],Products[[ProductID]:[ProductID]],0),MATCH(Orders[[#Headers],[AmtUnitPrice]],Products[#Headers],0))</f>
        <v>27.945</v>
      </c>
      <c r="O520" s="1">
        <f>Orders[[#This Row],[AmtUnitPrice]] *Orders[[#This Row],[Quantity]]</f>
        <v>139.72499999999999</v>
      </c>
    </row>
    <row r="521" spans="1:15" x14ac:dyDescent="0.25">
      <c r="A521" s="3" t="s">
        <v>1036</v>
      </c>
      <c r="B521" s="5">
        <v>44026</v>
      </c>
      <c r="C521" s="3" t="s">
        <v>1002</v>
      </c>
      <c r="D521" s="3" t="s">
        <v>86</v>
      </c>
      <c r="E521" s="4">
        <v>2</v>
      </c>
      <c r="F521" t="str">
        <f>_xlfn.XLOOKUP(Orders[[#This Row],[FK_CustomerID]],Customers[CustomerID],Customers[CustomerName],,0)</f>
        <v>Marja Urion</v>
      </c>
      <c r="G521" t="str">
        <f>_xlfn.XLOOKUP(Orders[[#This Row],[FK_CustomerID]],Customers[CustomerID],Customers[Email],,0)</f>
        <v>murione5@alexa.com</v>
      </c>
      <c r="H521" t="str">
        <f>_xlfn.XLOOKUP(Orders[[#This Row],[FK_CustomerID]],Customers[CustomerID],Customers[Country],,0)</f>
        <v>Ireland</v>
      </c>
      <c r="I521" t="str" cm="1">
        <f t="array" ref="I521">INDEX(Products[],MATCH(Orders[[#This Row],[FK_ProductID]:[FK_ProductID]],Products[[ProductID]:[ProductID]],0),MATCH(Orders[[#Headers],[CoffeeType]],Products[#Headers],0))</f>
        <v>Ara</v>
      </c>
      <c r="J521" t="str" cm="1">
        <f t="array" ref="J521">_xlfn.SWITCH(Orders[[#This Row],[CoffeeType]], "Rob", "Robusta", "Exc", "Excelsa", "Ara", "Arabica", "Lib", "Liberica")</f>
        <v>Arabica</v>
      </c>
      <c r="K521" t="str" cm="1">
        <f t="array" ref="K521">INDEX(Products[],MATCH(Orders[[#This Row],[FK_ProductID]:[FK_ProductID]],Products[[ProductID]:[ProductID]],0),MATCH(Orders[[#Headers],[RoastType]],Products[#Headers],0))</f>
        <v>D</v>
      </c>
      <c r="L521" t="str" cm="1">
        <f t="array" ref="L521">_xlfn.SWITCH(Orders[[#This Row],[RoastType]], "L", "Light", "M", "Medium", "D", "Dark")</f>
        <v>Dark</v>
      </c>
      <c r="M521" s="2" cm="1">
        <f t="array" ref="M521">INDEX(Products[],MATCH(Orders[[#This Row],[FK_ProductID]:[FK_ProductID]],Products[[ProductID]:[ProductID]],0),MATCH(Orders[[#Headers],[SizeKg]],Products[#Headers],0))</f>
        <v>0.5</v>
      </c>
      <c r="N521" s="1" cm="1">
        <f t="array" ref="N521">INDEX(Products[],MATCH(Orders[[#This Row],[FK_ProductID]:[FK_ProductID]],Products[[ProductID]:[ProductID]],0),MATCH(Orders[[#Headers],[AmtUnitPrice]],Products[#Headers],0))</f>
        <v>5.97</v>
      </c>
      <c r="O521" s="1">
        <f>Orders[[#This Row],[AmtUnitPrice]] *Orders[[#This Row],[Quantity]]</f>
        <v>11.94</v>
      </c>
    </row>
    <row r="522" spans="1:15" x14ac:dyDescent="0.25">
      <c r="A522" s="3" t="s">
        <v>1037</v>
      </c>
      <c r="B522" s="5">
        <v>44446</v>
      </c>
      <c r="C522" s="3" t="s">
        <v>1038</v>
      </c>
      <c r="D522" s="3" t="s">
        <v>52</v>
      </c>
      <c r="E522" s="4">
        <v>1</v>
      </c>
      <c r="F522" t="str">
        <f>_xlfn.XLOOKUP(Orders[[#This Row],[FK_CustomerID]],Customers[CustomerID],Customers[CustomerName],,0)</f>
        <v>Mag Armistead</v>
      </c>
      <c r="G522" t="str">
        <f>_xlfn.XLOOKUP(Orders[[#This Row],[FK_CustomerID]],Customers[CustomerID],Customers[Email],,0)</f>
        <v>marmisteadeg@blogtalkradio.com</v>
      </c>
      <c r="H522" t="str">
        <f>_xlfn.XLOOKUP(Orders[[#This Row],[FK_CustomerID]],Customers[CustomerID],Customers[Country],,0)</f>
        <v>United States</v>
      </c>
      <c r="I522" t="str" cm="1">
        <f t="array" ref="I522">INDEX(Products[],MATCH(Orders[[#This Row],[FK_ProductID]:[FK_ProductID]],Products[[ProductID]:[ProductID]],0),MATCH(Orders[[#Headers],[CoffeeType]],Products[#Headers],0))</f>
        <v>Lib</v>
      </c>
      <c r="J522" t="str" cm="1">
        <f t="array" ref="J522">_xlfn.SWITCH(Orders[[#This Row],[CoffeeType]], "Rob", "Robusta", "Exc", "Excelsa", "Ara", "Arabica", "Lib", "Liberica")</f>
        <v>Liberica</v>
      </c>
      <c r="K522" t="str" cm="1">
        <f t="array" ref="K522">INDEX(Products[],MATCH(Orders[[#This Row],[FK_ProductID]:[FK_ProductID]],Products[[ProductID]:[ProductID]],0),MATCH(Orders[[#Headers],[RoastType]],Products[#Headers],0))</f>
        <v>D</v>
      </c>
      <c r="L522" t="str" cm="1">
        <f t="array" ref="L522">_xlfn.SWITCH(Orders[[#This Row],[RoastType]], "L", "Light", "M", "Medium", "D", "Dark")</f>
        <v>Dark</v>
      </c>
      <c r="M522" s="2" cm="1">
        <f t="array" ref="M522">INDEX(Products[],MATCH(Orders[[#This Row],[FK_ProductID]:[FK_ProductID]],Products[[ProductID]:[ProductID]],0),MATCH(Orders[[#Headers],[SizeKg]],Products[#Headers],0))</f>
        <v>0.2</v>
      </c>
      <c r="N522" s="1" cm="1">
        <f t="array" ref="N522">INDEX(Products[],MATCH(Orders[[#This Row],[FK_ProductID]:[FK_ProductID]],Products[[ProductID]:[ProductID]],0),MATCH(Orders[[#Headers],[AmtUnitPrice]],Products[#Headers],0))</f>
        <v>3.8849999999999998</v>
      </c>
      <c r="O522" s="1">
        <f>Orders[[#This Row],[AmtUnitPrice]] *Orders[[#This Row],[Quantity]]</f>
        <v>3.8849999999999998</v>
      </c>
    </row>
    <row r="523" spans="1:15" x14ac:dyDescent="0.25">
      <c r="A523" s="3" t="s">
        <v>1037</v>
      </c>
      <c r="B523" s="5">
        <v>44446</v>
      </c>
      <c r="C523" s="3" t="s">
        <v>1038</v>
      </c>
      <c r="D523" s="3" t="s">
        <v>15</v>
      </c>
      <c r="E523" s="4">
        <v>4</v>
      </c>
      <c r="F523" t="str">
        <f>_xlfn.XLOOKUP(Orders[[#This Row],[FK_CustomerID]],Customers[CustomerID],Customers[CustomerName],,0)</f>
        <v>Mag Armistead</v>
      </c>
      <c r="G523" t="str">
        <f>_xlfn.XLOOKUP(Orders[[#This Row],[FK_CustomerID]],Customers[CustomerID],Customers[Email],,0)</f>
        <v>marmisteadeg@blogtalkradio.com</v>
      </c>
      <c r="H523" t="str">
        <f>_xlfn.XLOOKUP(Orders[[#This Row],[FK_CustomerID]],Customers[CustomerID],Customers[Country],,0)</f>
        <v>United States</v>
      </c>
      <c r="I523" t="str" cm="1">
        <f t="array" ref="I523">INDEX(Products[],MATCH(Orders[[#This Row],[FK_ProductID]:[FK_ProductID]],Products[[ProductID]:[ProductID]],0),MATCH(Orders[[#Headers],[CoffeeType]],Products[#Headers],0))</f>
        <v>Rob</v>
      </c>
      <c r="J523" t="str" cm="1">
        <f t="array" ref="J523">_xlfn.SWITCH(Orders[[#This Row],[CoffeeType]], "Rob", "Robusta", "Exc", "Excelsa", "Ara", "Arabica", "Lib", "Liberica")</f>
        <v>Robusta</v>
      </c>
      <c r="K523" t="str" cm="1">
        <f t="array" ref="K523">INDEX(Products[],MATCH(Orders[[#This Row],[FK_ProductID]:[FK_ProductID]],Products[[ProductID]:[ProductID]],0),MATCH(Orders[[#Headers],[RoastType]],Products[#Headers],0))</f>
        <v>M</v>
      </c>
      <c r="L523" t="str" cm="1">
        <f t="array" ref="L523">_xlfn.SWITCH(Orders[[#This Row],[RoastType]], "L", "Light", "M", "Medium", "D", "Dark")</f>
        <v>Medium</v>
      </c>
      <c r="M523" s="2" cm="1">
        <f t="array" ref="M523">INDEX(Products[],MATCH(Orders[[#This Row],[FK_ProductID]:[FK_ProductID]],Products[[ProductID]:[ProductID]],0),MATCH(Orders[[#Headers],[SizeKg]],Products[#Headers],0))</f>
        <v>1</v>
      </c>
      <c r="N523" s="1" cm="1">
        <f t="array" ref="N523">INDEX(Products[],MATCH(Orders[[#This Row],[FK_ProductID]:[FK_ProductID]],Products[[ProductID]:[ProductID]],0),MATCH(Orders[[#Headers],[AmtUnitPrice]],Products[#Headers],0))</f>
        <v>9.9499999999999993</v>
      </c>
      <c r="O523" s="1">
        <f>Orders[[#This Row],[AmtUnitPrice]] *Orders[[#This Row],[Quantity]]</f>
        <v>39.799999999999997</v>
      </c>
    </row>
    <row r="524" spans="1:15" x14ac:dyDescent="0.25">
      <c r="A524" s="3" t="s">
        <v>1039</v>
      </c>
      <c r="B524" s="5">
        <v>43625</v>
      </c>
      <c r="C524" s="3" t="s">
        <v>1040</v>
      </c>
      <c r="D524" s="3" t="s">
        <v>36</v>
      </c>
      <c r="E524" s="4">
        <v>5</v>
      </c>
      <c r="F524" t="str">
        <f>_xlfn.XLOOKUP(Orders[[#This Row],[FK_CustomerID]],Customers[CustomerID],Customers[CustomerName],,0)</f>
        <v>Vasili Upstone</v>
      </c>
      <c r="G524" t="str">
        <f>_xlfn.XLOOKUP(Orders[[#This Row],[FK_CustomerID]],Customers[CustomerID],Customers[Email],,0)</f>
        <v>vupstoneei@google.pl</v>
      </c>
      <c r="H524" t="str">
        <f>_xlfn.XLOOKUP(Orders[[#This Row],[FK_CustomerID]],Customers[CustomerID],Customers[Country],,0)</f>
        <v>United States</v>
      </c>
      <c r="I524" t="str" cm="1">
        <f t="array" ref="I524">INDEX(Products[],MATCH(Orders[[#This Row],[FK_ProductID]:[FK_ProductID]],Products[[ProductID]:[ProductID]],0),MATCH(Orders[[#Headers],[CoffeeType]],Products[#Headers],0))</f>
        <v>Rob</v>
      </c>
      <c r="J524" t="str" cm="1">
        <f t="array" ref="J524">_xlfn.SWITCH(Orders[[#This Row],[CoffeeType]], "Rob", "Robusta", "Exc", "Excelsa", "Ara", "Arabica", "Lib", "Liberica")</f>
        <v>Robusta</v>
      </c>
      <c r="K524" t="str" cm="1">
        <f t="array" ref="K524">INDEX(Products[],MATCH(Orders[[#This Row],[FK_ProductID]:[FK_ProductID]],Products[[ProductID]:[ProductID]],0),MATCH(Orders[[#Headers],[RoastType]],Products[#Headers],0))</f>
        <v>M</v>
      </c>
      <c r="L524" t="str" cm="1">
        <f t="array" ref="L524">_xlfn.SWITCH(Orders[[#This Row],[RoastType]], "L", "Light", "M", "Medium", "D", "Dark")</f>
        <v>Medium</v>
      </c>
      <c r="M524" s="2" cm="1">
        <f t="array" ref="M524">INDEX(Products[],MATCH(Orders[[#This Row],[FK_ProductID]:[FK_ProductID]],Products[[ProductID]:[ProductID]],0),MATCH(Orders[[#Headers],[SizeKg]],Products[#Headers],0))</f>
        <v>0.5</v>
      </c>
      <c r="N524" s="1" cm="1">
        <f t="array" ref="N524">INDEX(Products[],MATCH(Orders[[#This Row],[FK_ProductID]:[FK_ProductID]],Products[[ProductID]:[ProductID]],0),MATCH(Orders[[#Headers],[AmtUnitPrice]],Products[#Headers],0))</f>
        <v>5.97</v>
      </c>
      <c r="O524" s="1">
        <f>Orders[[#This Row],[AmtUnitPrice]] *Orders[[#This Row],[Quantity]]</f>
        <v>29.849999999999998</v>
      </c>
    </row>
    <row r="525" spans="1:15" x14ac:dyDescent="0.25">
      <c r="A525" s="3" t="s">
        <v>1041</v>
      </c>
      <c r="B525" s="5">
        <v>44129</v>
      </c>
      <c r="C525" s="3" t="s">
        <v>1042</v>
      </c>
      <c r="D525" s="3" t="s">
        <v>123</v>
      </c>
      <c r="E525" s="4">
        <v>1</v>
      </c>
      <c r="F525" t="str">
        <f>_xlfn.XLOOKUP(Orders[[#This Row],[FK_CustomerID]],Customers[CustomerID],Customers[CustomerName],,0)</f>
        <v>Berty Beelby</v>
      </c>
      <c r="G525" t="str">
        <f>_xlfn.XLOOKUP(Orders[[#This Row],[FK_CustomerID]],Customers[CustomerID],Customers[Email],,0)</f>
        <v>bbeelbyej@rediff.com</v>
      </c>
      <c r="H525" t="str">
        <f>_xlfn.XLOOKUP(Orders[[#This Row],[FK_CustomerID]],Customers[CustomerID],Customers[Country],,0)</f>
        <v>Ireland</v>
      </c>
      <c r="I525" t="str" cm="1">
        <f t="array" ref="I525">INDEX(Products[],MATCH(Orders[[#This Row],[FK_ProductID]:[FK_ProductID]],Products[[ProductID]:[ProductID]],0),MATCH(Orders[[#Headers],[CoffeeType]],Products[#Headers],0))</f>
        <v>Lib</v>
      </c>
      <c r="J525" t="str" cm="1">
        <f t="array" ref="J525">_xlfn.SWITCH(Orders[[#This Row],[CoffeeType]], "Rob", "Robusta", "Exc", "Excelsa", "Ara", "Arabica", "Lib", "Liberica")</f>
        <v>Liberica</v>
      </c>
      <c r="K525" t="str" cm="1">
        <f t="array" ref="K525">INDEX(Products[],MATCH(Orders[[#This Row],[FK_ProductID]:[FK_ProductID]],Products[[ProductID]:[ProductID]],0),MATCH(Orders[[#Headers],[RoastType]],Products[#Headers],0))</f>
        <v>D</v>
      </c>
      <c r="L525" t="str" cm="1">
        <f t="array" ref="L525">_xlfn.SWITCH(Orders[[#This Row],[RoastType]], "L", "Light", "M", "Medium", "D", "Dark")</f>
        <v>Dark</v>
      </c>
      <c r="M525" s="2" cm="1">
        <f t="array" ref="M525">INDEX(Products[],MATCH(Orders[[#This Row],[FK_ProductID]:[FK_ProductID]],Products[[ProductID]:[ProductID]],0),MATCH(Orders[[#Headers],[SizeKg]],Products[#Headers],0))</f>
        <v>2.5</v>
      </c>
      <c r="N525" s="1" cm="1">
        <f t="array" ref="N525">INDEX(Products[],MATCH(Orders[[#This Row],[FK_ProductID]:[FK_ProductID]],Products[[ProductID]:[ProductID]],0),MATCH(Orders[[#Headers],[AmtUnitPrice]],Products[#Headers],0))</f>
        <v>29.785</v>
      </c>
      <c r="O525" s="1">
        <f>Orders[[#This Row],[AmtUnitPrice]] *Orders[[#This Row],[Quantity]]</f>
        <v>29.785</v>
      </c>
    </row>
    <row r="526" spans="1:15" x14ac:dyDescent="0.25">
      <c r="A526" s="3" t="s">
        <v>1043</v>
      </c>
      <c r="B526" s="5">
        <v>44255</v>
      </c>
      <c r="C526" s="3" t="s">
        <v>1044</v>
      </c>
      <c r="D526" s="3" t="s">
        <v>118</v>
      </c>
      <c r="E526" s="4">
        <v>2</v>
      </c>
      <c r="F526" t="str">
        <f>_xlfn.XLOOKUP(Orders[[#This Row],[FK_CustomerID]],Customers[CustomerID],Customers[CustomerName],,0)</f>
        <v>Erny Stenyng</v>
      </c>
      <c r="G526" t="str">
        <f>_xlfn.XLOOKUP(Orders[[#This Row],[FK_CustomerID]],Customers[CustomerID],Customers[Email],,0)</f>
        <v/>
      </c>
      <c r="H526" t="str">
        <f>_xlfn.XLOOKUP(Orders[[#This Row],[FK_CustomerID]],Customers[CustomerID],Customers[Country],,0)</f>
        <v>United States</v>
      </c>
      <c r="I526" t="str" cm="1">
        <f t="array" ref="I526">INDEX(Products[],MATCH(Orders[[#This Row],[FK_ProductID]:[FK_ProductID]],Products[[ProductID]:[ProductID]],0),MATCH(Orders[[#Headers],[CoffeeType]],Products[#Headers],0))</f>
        <v>Lib</v>
      </c>
      <c r="J526" t="str" cm="1">
        <f t="array" ref="J526">_xlfn.SWITCH(Orders[[#This Row],[CoffeeType]], "Rob", "Robusta", "Exc", "Excelsa", "Ara", "Arabica", "Lib", "Liberica")</f>
        <v>Liberica</v>
      </c>
      <c r="K526" t="str" cm="1">
        <f t="array" ref="K526">INDEX(Products[],MATCH(Orders[[#This Row],[FK_ProductID]:[FK_ProductID]],Products[[ProductID]:[ProductID]],0),MATCH(Orders[[#Headers],[RoastType]],Products[#Headers],0))</f>
        <v>L</v>
      </c>
      <c r="L526" t="str" cm="1">
        <f t="array" ref="L526">_xlfn.SWITCH(Orders[[#This Row],[RoastType]], "L", "Light", "M", "Medium", "D", "Dark")</f>
        <v>Light</v>
      </c>
      <c r="M526" s="2" cm="1">
        <f t="array" ref="M526">INDEX(Products[],MATCH(Orders[[#This Row],[FK_ProductID]:[FK_ProductID]],Products[[ProductID]:[ProductID]],0),MATCH(Orders[[#Headers],[SizeKg]],Products[#Headers],0))</f>
        <v>2.5</v>
      </c>
      <c r="N526" s="1" cm="1">
        <f t="array" ref="N526">INDEX(Products[],MATCH(Orders[[#This Row],[FK_ProductID]:[FK_ProductID]],Products[[ProductID]:[ProductID]],0),MATCH(Orders[[#Headers],[AmtUnitPrice]],Products[#Headers],0))</f>
        <v>36.454999999999998</v>
      </c>
      <c r="O526" s="1">
        <f>Orders[[#This Row],[AmtUnitPrice]] *Orders[[#This Row],[Quantity]]</f>
        <v>72.91</v>
      </c>
    </row>
    <row r="527" spans="1:15" x14ac:dyDescent="0.25">
      <c r="A527" s="3" t="s">
        <v>1045</v>
      </c>
      <c r="B527" s="5">
        <v>44038</v>
      </c>
      <c r="C527" s="3" t="s">
        <v>1046</v>
      </c>
      <c r="D527" s="3" t="s">
        <v>115</v>
      </c>
      <c r="E527" s="4">
        <v>5</v>
      </c>
      <c r="F527" t="str">
        <f>_xlfn.XLOOKUP(Orders[[#This Row],[FK_CustomerID]],Customers[CustomerID],Customers[CustomerName],,0)</f>
        <v>Edin Yantsurev</v>
      </c>
      <c r="G527" t="str">
        <f>_xlfn.XLOOKUP(Orders[[#This Row],[FK_CustomerID]],Customers[CustomerID],Customers[Email],,0)</f>
        <v/>
      </c>
      <c r="H527" t="str">
        <f>_xlfn.XLOOKUP(Orders[[#This Row],[FK_CustomerID]],Customers[CustomerID],Customers[Country],,0)</f>
        <v>United States</v>
      </c>
      <c r="I527" t="str" cm="1">
        <f t="array" ref="I527">INDEX(Products[],MATCH(Orders[[#This Row],[FK_ProductID]:[FK_ProductID]],Products[[ProductID]:[ProductID]],0),MATCH(Orders[[#Headers],[CoffeeType]],Products[#Headers],0))</f>
        <v>Rob</v>
      </c>
      <c r="J527" t="str" cm="1">
        <f t="array" ref="J527">_xlfn.SWITCH(Orders[[#This Row],[CoffeeType]], "Rob", "Robusta", "Exc", "Excelsa", "Ara", "Arabica", "Lib", "Liberica")</f>
        <v>Robusta</v>
      </c>
      <c r="K527" t="str" cm="1">
        <f t="array" ref="K527">INDEX(Products[],MATCH(Orders[[#This Row],[FK_ProductID]:[FK_ProductID]],Products[[ProductID]:[ProductID]],0),MATCH(Orders[[#Headers],[RoastType]],Products[#Headers],0))</f>
        <v>D</v>
      </c>
      <c r="L527" t="str" cm="1">
        <f t="array" ref="L527">_xlfn.SWITCH(Orders[[#This Row],[RoastType]], "L", "Light", "M", "Medium", "D", "Dark")</f>
        <v>Dark</v>
      </c>
      <c r="M527" s="2" cm="1">
        <f t="array" ref="M527">INDEX(Products[],MATCH(Orders[[#This Row],[FK_ProductID]:[FK_ProductID]],Products[[ProductID]:[ProductID]],0),MATCH(Orders[[#Headers],[SizeKg]],Products[#Headers],0))</f>
        <v>0.2</v>
      </c>
      <c r="N527" s="1" cm="1">
        <f t="array" ref="N527">INDEX(Products[],MATCH(Orders[[#This Row],[FK_ProductID]:[FK_ProductID]],Products[[ProductID]:[ProductID]],0),MATCH(Orders[[#Headers],[AmtUnitPrice]],Products[#Headers],0))</f>
        <v>2.6850000000000001</v>
      </c>
      <c r="O527" s="1">
        <f>Orders[[#This Row],[AmtUnitPrice]] *Orders[[#This Row],[Quantity]]</f>
        <v>13.425000000000001</v>
      </c>
    </row>
    <row r="528" spans="1:15" x14ac:dyDescent="0.25">
      <c r="A528" s="3" t="s">
        <v>1047</v>
      </c>
      <c r="B528" s="5">
        <v>44717</v>
      </c>
      <c r="C528" s="3" t="s">
        <v>1048</v>
      </c>
      <c r="D528" s="3" t="s">
        <v>126</v>
      </c>
      <c r="E528" s="4">
        <v>4</v>
      </c>
      <c r="F528" t="str">
        <f>_xlfn.XLOOKUP(Orders[[#This Row],[FK_CustomerID]],Customers[CustomerID],Customers[CustomerName],,0)</f>
        <v>Webb Speechly</v>
      </c>
      <c r="G528" t="str">
        <f>_xlfn.XLOOKUP(Orders[[#This Row],[FK_CustomerID]],Customers[CustomerID],Customers[Email],,0)</f>
        <v>wspeechlyem@amazon.com</v>
      </c>
      <c r="H528" t="str">
        <f>_xlfn.XLOOKUP(Orders[[#This Row],[FK_CustomerID]],Customers[CustomerID],Customers[Country],,0)</f>
        <v>United States</v>
      </c>
      <c r="I528" t="str" cm="1">
        <f t="array" ref="I528">INDEX(Products[],MATCH(Orders[[#This Row],[FK_ProductID]:[FK_ProductID]],Products[[ProductID]:[ProductID]],0),MATCH(Orders[[#Headers],[CoffeeType]],Products[#Headers],0))</f>
        <v>Exc</v>
      </c>
      <c r="J528" t="str" cm="1">
        <f t="array" ref="J528">_xlfn.SWITCH(Orders[[#This Row],[CoffeeType]], "Rob", "Robusta", "Exc", "Excelsa", "Ara", "Arabica", "Lib", "Liberica")</f>
        <v>Excelsa</v>
      </c>
      <c r="K528" t="str" cm="1">
        <f t="array" ref="K528">INDEX(Products[],MATCH(Orders[[#This Row],[FK_ProductID]:[FK_ProductID]],Products[[ProductID]:[ProductID]],0),MATCH(Orders[[#Headers],[RoastType]],Products[#Headers],0))</f>
        <v>M</v>
      </c>
      <c r="L528" t="str" cm="1">
        <f t="array" ref="L528">_xlfn.SWITCH(Orders[[#This Row],[RoastType]], "L", "Light", "M", "Medium", "D", "Dark")</f>
        <v>Medium</v>
      </c>
      <c r="M528" s="2" cm="1">
        <f t="array" ref="M528">INDEX(Products[],MATCH(Orders[[#This Row],[FK_ProductID]:[FK_ProductID]],Products[[ProductID]:[ProductID]],0),MATCH(Orders[[#Headers],[SizeKg]],Products[#Headers],0))</f>
        <v>2.5</v>
      </c>
      <c r="N528" s="1" cm="1">
        <f t="array" ref="N528">INDEX(Products[],MATCH(Orders[[#This Row],[FK_ProductID]:[FK_ProductID]],Products[[ProductID]:[ProductID]],0),MATCH(Orders[[#Headers],[AmtUnitPrice]],Products[#Headers],0))</f>
        <v>31.625</v>
      </c>
      <c r="O528" s="1">
        <f>Orders[[#This Row],[AmtUnitPrice]] *Orders[[#This Row],[Quantity]]</f>
        <v>126.5</v>
      </c>
    </row>
    <row r="529" spans="1:15" x14ac:dyDescent="0.25">
      <c r="A529" s="3" t="s">
        <v>1049</v>
      </c>
      <c r="B529" s="5">
        <v>43517</v>
      </c>
      <c r="C529" s="3" t="s">
        <v>1050</v>
      </c>
      <c r="D529" s="3" t="s">
        <v>17</v>
      </c>
      <c r="E529" s="4">
        <v>5</v>
      </c>
      <c r="F529" t="str">
        <f>_xlfn.XLOOKUP(Orders[[#This Row],[FK_CustomerID]],Customers[CustomerID],Customers[CustomerName],,0)</f>
        <v>Irvine Phillpot</v>
      </c>
      <c r="G529" t="str">
        <f>_xlfn.XLOOKUP(Orders[[#This Row],[FK_CustomerID]],Customers[CustomerID],Customers[Email],,0)</f>
        <v>iphillpoten@buzzfeed.com</v>
      </c>
      <c r="H529" t="str">
        <f>_xlfn.XLOOKUP(Orders[[#This Row],[FK_CustomerID]],Customers[CustomerID],Customers[Country],,0)</f>
        <v>United Kingdom</v>
      </c>
      <c r="I529" t="str" cm="1">
        <f t="array" ref="I529">INDEX(Products[],MATCH(Orders[[#This Row],[FK_ProductID]:[FK_ProductID]],Products[[ProductID]:[ProductID]],0),MATCH(Orders[[#Headers],[CoffeeType]],Products[#Headers],0))</f>
        <v>Exc</v>
      </c>
      <c r="J529" t="str" cm="1">
        <f t="array" ref="J529">_xlfn.SWITCH(Orders[[#This Row],[CoffeeType]], "Rob", "Robusta", "Exc", "Excelsa", "Ara", "Arabica", "Lib", "Liberica")</f>
        <v>Excelsa</v>
      </c>
      <c r="K529" t="str" cm="1">
        <f t="array" ref="K529">INDEX(Products[],MATCH(Orders[[#This Row],[FK_ProductID]:[FK_ProductID]],Products[[ProductID]:[ProductID]],0),MATCH(Orders[[#Headers],[RoastType]],Products[#Headers],0))</f>
        <v>M</v>
      </c>
      <c r="L529" t="str" cm="1">
        <f t="array" ref="L529">_xlfn.SWITCH(Orders[[#This Row],[RoastType]], "L", "Light", "M", "Medium", "D", "Dark")</f>
        <v>Medium</v>
      </c>
      <c r="M529" s="2" cm="1">
        <f t="array" ref="M529">INDEX(Products[],MATCH(Orders[[#This Row],[FK_ProductID]:[FK_ProductID]],Products[[ProductID]:[ProductID]],0),MATCH(Orders[[#Headers],[SizeKg]],Products[#Headers],0))</f>
        <v>0.5</v>
      </c>
      <c r="N529" s="1" cm="1">
        <f t="array" ref="N529">INDEX(Products[],MATCH(Orders[[#This Row],[FK_ProductID]:[FK_ProductID]],Products[[ProductID]:[ProductID]],0),MATCH(Orders[[#Headers],[AmtUnitPrice]],Products[#Headers],0))</f>
        <v>8.25</v>
      </c>
      <c r="O529" s="1">
        <f>Orders[[#This Row],[AmtUnitPrice]] *Orders[[#This Row],[Quantity]]</f>
        <v>41.25</v>
      </c>
    </row>
    <row r="530" spans="1:15" x14ac:dyDescent="0.25">
      <c r="A530" s="3" t="s">
        <v>1051</v>
      </c>
      <c r="B530" s="5">
        <v>43926</v>
      </c>
      <c r="C530" s="3" t="s">
        <v>1052</v>
      </c>
      <c r="D530" s="3" t="s">
        <v>190</v>
      </c>
      <c r="E530" s="4">
        <v>6</v>
      </c>
      <c r="F530" t="str">
        <f>_xlfn.XLOOKUP(Orders[[#This Row],[FK_CustomerID]],Customers[CustomerID],Customers[CustomerName],,0)</f>
        <v>Lem Pennacci</v>
      </c>
      <c r="G530" t="str">
        <f>_xlfn.XLOOKUP(Orders[[#This Row],[FK_CustomerID]],Customers[CustomerID],Customers[Email],,0)</f>
        <v>lpennaccieo@statcounter.com</v>
      </c>
      <c r="H530" t="str">
        <f>_xlfn.XLOOKUP(Orders[[#This Row],[FK_CustomerID]],Customers[CustomerID],Customers[Country],,0)</f>
        <v>United States</v>
      </c>
      <c r="I530" t="str" cm="1">
        <f t="array" ref="I530">INDEX(Products[],MATCH(Orders[[#This Row],[FK_ProductID]:[FK_ProductID]],Products[[ProductID]:[ProductID]],0),MATCH(Orders[[#Headers],[CoffeeType]],Products[#Headers],0))</f>
        <v>Exc</v>
      </c>
      <c r="J530" t="str" cm="1">
        <f t="array" ref="J530">_xlfn.SWITCH(Orders[[#This Row],[CoffeeType]], "Rob", "Robusta", "Exc", "Excelsa", "Ara", "Arabica", "Lib", "Liberica")</f>
        <v>Excelsa</v>
      </c>
      <c r="K530" t="str" cm="1">
        <f t="array" ref="K530">INDEX(Products[],MATCH(Orders[[#This Row],[FK_ProductID]:[FK_ProductID]],Products[[ProductID]:[ProductID]],0),MATCH(Orders[[#Headers],[RoastType]],Products[#Headers],0))</f>
        <v>L</v>
      </c>
      <c r="L530" t="str" cm="1">
        <f t="array" ref="L530">_xlfn.SWITCH(Orders[[#This Row],[RoastType]], "L", "Light", "M", "Medium", "D", "Dark")</f>
        <v>Light</v>
      </c>
      <c r="M530" s="2" cm="1">
        <f t="array" ref="M530">INDEX(Products[],MATCH(Orders[[#This Row],[FK_ProductID]:[FK_ProductID]],Products[[ProductID]:[ProductID]],0),MATCH(Orders[[#Headers],[SizeKg]],Products[#Headers],0))</f>
        <v>0.5</v>
      </c>
      <c r="N530" s="1" cm="1">
        <f t="array" ref="N530">INDEX(Products[],MATCH(Orders[[#This Row],[FK_ProductID]:[FK_ProductID]],Products[[ProductID]:[ProductID]],0),MATCH(Orders[[#Headers],[AmtUnitPrice]],Products[#Headers],0))</f>
        <v>8.91</v>
      </c>
      <c r="O530" s="1">
        <f>Orders[[#This Row],[AmtUnitPrice]] *Orders[[#This Row],[Quantity]]</f>
        <v>53.46</v>
      </c>
    </row>
    <row r="531" spans="1:15" x14ac:dyDescent="0.25">
      <c r="A531" s="3" t="s">
        <v>1053</v>
      </c>
      <c r="B531" s="5">
        <v>43475</v>
      </c>
      <c r="C531" s="3" t="s">
        <v>1054</v>
      </c>
      <c r="D531" s="3" t="s">
        <v>15</v>
      </c>
      <c r="E531" s="4">
        <v>6</v>
      </c>
      <c r="F531" t="str">
        <f>_xlfn.XLOOKUP(Orders[[#This Row],[FK_CustomerID]],Customers[CustomerID],Customers[CustomerName],,0)</f>
        <v>Starr Arpin</v>
      </c>
      <c r="G531" t="str">
        <f>_xlfn.XLOOKUP(Orders[[#This Row],[FK_CustomerID]],Customers[CustomerID],Customers[Email],,0)</f>
        <v>sarpinep@moonfruit.com</v>
      </c>
      <c r="H531" t="str">
        <f>_xlfn.XLOOKUP(Orders[[#This Row],[FK_CustomerID]],Customers[CustomerID],Customers[Country],,0)</f>
        <v>United States</v>
      </c>
      <c r="I531" t="str" cm="1">
        <f t="array" ref="I531">INDEX(Products[],MATCH(Orders[[#This Row],[FK_ProductID]:[FK_ProductID]],Products[[ProductID]:[ProductID]],0),MATCH(Orders[[#Headers],[CoffeeType]],Products[#Headers],0))</f>
        <v>Rob</v>
      </c>
      <c r="J531" t="str" cm="1">
        <f t="array" ref="J531">_xlfn.SWITCH(Orders[[#This Row],[CoffeeType]], "Rob", "Robusta", "Exc", "Excelsa", "Ara", "Arabica", "Lib", "Liberica")</f>
        <v>Robusta</v>
      </c>
      <c r="K531" t="str" cm="1">
        <f t="array" ref="K531">INDEX(Products[],MATCH(Orders[[#This Row],[FK_ProductID]:[FK_ProductID]],Products[[ProductID]:[ProductID]],0),MATCH(Orders[[#Headers],[RoastType]],Products[#Headers],0))</f>
        <v>M</v>
      </c>
      <c r="L531" t="str" cm="1">
        <f t="array" ref="L531">_xlfn.SWITCH(Orders[[#This Row],[RoastType]], "L", "Light", "M", "Medium", "D", "Dark")</f>
        <v>Medium</v>
      </c>
      <c r="M531" s="2" cm="1">
        <f t="array" ref="M531">INDEX(Products[],MATCH(Orders[[#This Row],[FK_ProductID]:[FK_ProductID]],Products[[ProductID]:[ProductID]],0),MATCH(Orders[[#Headers],[SizeKg]],Products[#Headers],0))</f>
        <v>1</v>
      </c>
      <c r="N531" s="1" cm="1">
        <f t="array" ref="N531">INDEX(Products[],MATCH(Orders[[#This Row],[FK_ProductID]:[FK_ProductID]],Products[[ProductID]:[ProductID]],0),MATCH(Orders[[#Headers],[AmtUnitPrice]],Products[#Headers],0))</f>
        <v>9.9499999999999993</v>
      </c>
      <c r="O531" s="1">
        <f>Orders[[#This Row],[AmtUnitPrice]] *Orders[[#This Row],[Quantity]]</f>
        <v>59.699999999999996</v>
      </c>
    </row>
    <row r="532" spans="1:15" x14ac:dyDescent="0.25">
      <c r="A532" s="3" t="s">
        <v>1055</v>
      </c>
      <c r="B532" s="5">
        <v>44663</v>
      </c>
      <c r="C532" s="3" t="s">
        <v>1056</v>
      </c>
      <c r="D532" s="3" t="s">
        <v>15</v>
      </c>
      <c r="E532" s="4">
        <v>6</v>
      </c>
      <c r="F532" t="str">
        <f>_xlfn.XLOOKUP(Orders[[#This Row],[FK_CustomerID]],Customers[CustomerID],Customers[CustomerName],,0)</f>
        <v>Donny Fries</v>
      </c>
      <c r="G532" t="str">
        <f>_xlfn.XLOOKUP(Orders[[#This Row],[FK_CustomerID]],Customers[CustomerID],Customers[Email],,0)</f>
        <v>dfrieseq@cargocollective.com</v>
      </c>
      <c r="H532" t="str">
        <f>_xlfn.XLOOKUP(Orders[[#This Row],[FK_CustomerID]],Customers[CustomerID],Customers[Country],,0)</f>
        <v>United States</v>
      </c>
      <c r="I532" t="str" cm="1">
        <f t="array" ref="I532">INDEX(Products[],MATCH(Orders[[#This Row],[FK_ProductID]:[FK_ProductID]],Products[[ProductID]:[ProductID]],0),MATCH(Orders[[#Headers],[CoffeeType]],Products[#Headers],0))</f>
        <v>Rob</v>
      </c>
      <c r="J532" t="str" cm="1">
        <f t="array" ref="J532">_xlfn.SWITCH(Orders[[#This Row],[CoffeeType]], "Rob", "Robusta", "Exc", "Excelsa", "Ara", "Arabica", "Lib", "Liberica")</f>
        <v>Robusta</v>
      </c>
      <c r="K532" t="str" cm="1">
        <f t="array" ref="K532">INDEX(Products[],MATCH(Orders[[#This Row],[FK_ProductID]:[FK_ProductID]],Products[[ProductID]:[ProductID]],0),MATCH(Orders[[#Headers],[RoastType]],Products[#Headers],0))</f>
        <v>M</v>
      </c>
      <c r="L532" t="str" cm="1">
        <f t="array" ref="L532">_xlfn.SWITCH(Orders[[#This Row],[RoastType]], "L", "Light", "M", "Medium", "D", "Dark")</f>
        <v>Medium</v>
      </c>
      <c r="M532" s="2" cm="1">
        <f t="array" ref="M532">INDEX(Products[],MATCH(Orders[[#This Row],[FK_ProductID]:[FK_ProductID]],Products[[ProductID]:[ProductID]],0),MATCH(Orders[[#Headers],[SizeKg]],Products[#Headers],0))</f>
        <v>1</v>
      </c>
      <c r="N532" s="1" cm="1">
        <f t="array" ref="N532">INDEX(Products[],MATCH(Orders[[#This Row],[FK_ProductID]:[FK_ProductID]],Products[[ProductID]:[ProductID]],0),MATCH(Orders[[#Headers],[AmtUnitPrice]],Products[#Headers],0))</f>
        <v>9.9499999999999993</v>
      </c>
      <c r="O532" s="1">
        <f>Orders[[#This Row],[AmtUnitPrice]] *Orders[[#This Row],[Quantity]]</f>
        <v>59.699999999999996</v>
      </c>
    </row>
    <row r="533" spans="1:15" x14ac:dyDescent="0.25">
      <c r="A533" s="3" t="s">
        <v>1057</v>
      </c>
      <c r="B533" s="5">
        <v>44591</v>
      </c>
      <c r="C533" s="3" t="s">
        <v>1058</v>
      </c>
      <c r="D533" s="3" t="s">
        <v>193</v>
      </c>
      <c r="E533" s="4">
        <v>5</v>
      </c>
      <c r="F533" t="str">
        <f>_xlfn.XLOOKUP(Orders[[#This Row],[FK_CustomerID]],Customers[CustomerID],Customers[CustomerName],,0)</f>
        <v>Rana Sharer</v>
      </c>
      <c r="G533" t="str">
        <f>_xlfn.XLOOKUP(Orders[[#This Row],[FK_CustomerID]],Customers[CustomerID],Customers[Email],,0)</f>
        <v>rsharerer@flavors.me</v>
      </c>
      <c r="H533" t="str">
        <f>_xlfn.XLOOKUP(Orders[[#This Row],[FK_CustomerID]],Customers[CustomerID],Customers[Country],,0)</f>
        <v>United States</v>
      </c>
      <c r="I533" t="str" cm="1">
        <f t="array" ref="I533">INDEX(Products[],MATCH(Orders[[#This Row],[FK_ProductID]:[FK_ProductID]],Products[[ProductID]:[ProductID]],0),MATCH(Orders[[#Headers],[CoffeeType]],Products[#Headers],0))</f>
        <v>Rob</v>
      </c>
      <c r="J533" t="str" cm="1">
        <f t="array" ref="J533">_xlfn.SWITCH(Orders[[#This Row],[CoffeeType]], "Rob", "Robusta", "Exc", "Excelsa", "Ara", "Arabica", "Lib", "Liberica")</f>
        <v>Robusta</v>
      </c>
      <c r="K533" t="str" cm="1">
        <f t="array" ref="K533">INDEX(Products[],MATCH(Orders[[#This Row],[FK_ProductID]:[FK_ProductID]],Products[[ProductID]:[ProductID]],0),MATCH(Orders[[#Headers],[RoastType]],Products[#Headers],0))</f>
        <v>D</v>
      </c>
      <c r="L533" t="str" cm="1">
        <f t="array" ref="L533">_xlfn.SWITCH(Orders[[#This Row],[RoastType]], "L", "Light", "M", "Medium", "D", "Dark")</f>
        <v>Dark</v>
      </c>
      <c r="M533" s="2" cm="1">
        <f t="array" ref="M533">INDEX(Products[],MATCH(Orders[[#This Row],[FK_ProductID]:[FK_ProductID]],Products[[ProductID]:[ProductID]],0),MATCH(Orders[[#Headers],[SizeKg]],Products[#Headers],0))</f>
        <v>1</v>
      </c>
      <c r="N533" s="1" cm="1">
        <f t="array" ref="N533">INDEX(Products[],MATCH(Orders[[#This Row],[FK_ProductID]:[FK_ProductID]],Products[[ProductID]:[ProductID]],0),MATCH(Orders[[#Headers],[AmtUnitPrice]],Products[#Headers],0))</f>
        <v>8.9499999999999993</v>
      </c>
      <c r="O533" s="1">
        <f>Orders[[#This Row],[AmtUnitPrice]] *Orders[[#This Row],[Quantity]]</f>
        <v>44.75</v>
      </c>
    </row>
    <row r="534" spans="1:15" x14ac:dyDescent="0.25">
      <c r="A534" s="3" t="s">
        <v>1059</v>
      </c>
      <c r="B534" s="5">
        <v>44330</v>
      </c>
      <c r="C534" s="3" t="s">
        <v>1060</v>
      </c>
      <c r="D534" s="3" t="s">
        <v>17</v>
      </c>
      <c r="E534" s="4">
        <v>2</v>
      </c>
      <c r="F534" t="str">
        <f>_xlfn.XLOOKUP(Orders[[#This Row],[FK_CustomerID]],Customers[CustomerID],Customers[CustomerName],,0)</f>
        <v>Nannie Naseby</v>
      </c>
      <c r="G534" t="str">
        <f>_xlfn.XLOOKUP(Orders[[#This Row],[FK_CustomerID]],Customers[CustomerID],Customers[Email],,0)</f>
        <v>nnasebyes@umich.edu</v>
      </c>
      <c r="H534" t="str">
        <f>_xlfn.XLOOKUP(Orders[[#This Row],[FK_CustomerID]],Customers[CustomerID],Customers[Country],,0)</f>
        <v>United States</v>
      </c>
      <c r="I534" t="str" cm="1">
        <f t="array" ref="I534">INDEX(Products[],MATCH(Orders[[#This Row],[FK_ProductID]:[FK_ProductID]],Products[[ProductID]:[ProductID]],0),MATCH(Orders[[#Headers],[CoffeeType]],Products[#Headers],0))</f>
        <v>Exc</v>
      </c>
      <c r="J534" t="str" cm="1">
        <f t="array" ref="J534">_xlfn.SWITCH(Orders[[#This Row],[CoffeeType]], "Rob", "Robusta", "Exc", "Excelsa", "Ara", "Arabica", "Lib", "Liberica")</f>
        <v>Excelsa</v>
      </c>
      <c r="K534" t="str" cm="1">
        <f t="array" ref="K534">INDEX(Products[],MATCH(Orders[[#This Row],[FK_ProductID]:[FK_ProductID]],Products[[ProductID]:[ProductID]],0),MATCH(Orders[[#Headers],[RoastType]],Products[#Headers],0))</f>
        <v>M</v>
      </c>
      <c r="L534" t="str" cm="1">
        <f t="array" ref="L534">_xlfn.SWITCH(Orders[[#This Row],[RoastType]], "L", "Light", "M", "Medium", "D", "Dark")</f>
        <v>Medium</v>
      </c>
      <c r="M534" s="2" cm="1">
        <f t="array" ref="M534">INDEX(Products[],MATCH(Orders[[#This Row],[FK_ProductID]:[FK_ProductID]],Products[[ProductID]:[ProductID]],0),MATCH(Orders[[#Headers],[SizeKg]],Products[#Headers],0))</f>
        <v>0.5</v>
      </c>
      <c r="N534" s="1" cm="1">
        <f t="array" ref="N534">INDEX(Products[],MATCH(Orders[[#This Row],[FK_ProductID]:[FK_ProductID]],Products[[ProductID]:[ProductID]],0),MATCH(Orders[[#Headers],[AmtUnitPrice]],Products[#Headers],0))</f>
        <v>8.25</v>
      </c>
      <c r="O534" s="1">
        <f>Orders[[#This Row],[AmtUnitPrice]] *Orders[[#This Row],[Quantity]]</f>
        <v>16.5</v>
      </c>
    </row>
    <row r="535" spans="1:15" x14ac:dyDescent="0.25">
      <c r="A535" s="3" t="s">
        <v>1061</v>
      </c>
      <c r="B535" s="5">
        <v>44724</v>
      </c>
      <c r="C535" s="3" t="s">
        <v>1062</v>
      </c>
      <c r="D535" s="3" t="s">
        <v>160</v>
      </c>
      <c r="E535" s="4">
        <v>4</v>
      </c>
      <c r="F535" t="str">
        <f>_xlfn.XLOOKUP(Orders[[#This Row],[FK_CustomerID]],Customers[CustomerID],Customers[CustomerName],,0)</f>
        <v>Rea Offell</v>
      </c>
      <c r="G535" t="str">
        <f>_xlfn.XLOOKUP(Orders[[#This Row],[FK_CustomerID]],Customers[CustomerID],Customers[Email],,0)</f>
        <v/>
      </c>
      <c r="H535" t="str">
        <f>_xlfn.XLOOKUP(Orders[[#This Row],[FK_CustomerID]],Customers[CustomerID],Customers[Country],,0)</f>
        <v>United States</v>
      </c>
      <c r="I535" t="str" cm="1">
        <f t="array" ref="I535">INDEX(Products[],MATCH(Orders[[#This Row],[FK_ProductID]:[FK_ProductID]],Products[[ProductID]:[ProductID]],0),MATCH(Orders[[#Headers],[CoffeeType]],Products[#Headers],0))</f>
        <v>Rob</v>
      </c>
      <c r="J535" t="str" cm="1">
        <f t="array" ref="J535">_xlfn.SWITCH(Orders[[#This Row],[CoffeeType]], "Rob", "Robusta", "Exc", "Excelsa", "Ara", "Arabica", "Lib", "Liberica")</f>
        <v>Robusta</v>
      </c>
      <c r="K535" t="str" cm="1">
        <f t="array" ref="K535">INDEX(Products[],MATCH(Orders[[#This Row],[FK_ProductID]:[FK_ProductID]],Products[[ProductID]:[ProductID]],0),MATCH(Orders[[#Headers],[RoastType]],Products[#Headers],0))</f>
        <v>D</v>
      </c>
      <c r="L535" t="str" cm="1">
        <f t="array" ref="L535">_xlfn.SWITCH(Orders[[#This Row],[RoastType]], "L", "Light", "M", "Medium", "D", "Dark")</f>
        <v>Dark</v>
      </c>
      <c r="M535" s="2" cm="1">
        <f t="array" ref="M535">INDEX(Products[],MATCH(Orders[[#This Row],[FK_ProductID]:[FK_ProductID]],Products[[ProductID]:[ProductID]],0),MATCH(Orders[[#Headers],[SizeKg]],Products[#Headers],0))</f>
        <v>0.5</v>
      </c>
      <c r="N535" s="1" cm="1">
        <f t="array" ref="N535">INDEX(Products[],MATCH(Orders[[#This Row],[FK_ProductID]:[FK_ProductID]],Products[[ProductID]:[ProductID]],0),MATCH(Orders[[#Headers],[AmtUnitPrice]],Products[#Headers],0))</f>
        <v>5.37</v>
      </c>
      <c r="O535" s="1">
        <f>Orders[[#This Row],[AmtUnitPrice]] *Orders[[#This Row],[Quantity]]</f>
        <v>21.48</v>
      </c>
    </row>
    <row r="536" spans="1:15" x14ac:dyDescent="0.25">
      <c r="A536" s="3" t="s">
        <v>1063</v>
      </c>
      <c r="B536" s="5">
        <v>44563</v>
      </c>
      <c r="C536" s="3" t="s">
        <v>1064</v>
      </c>
      <c r="D536" s="3" t="s">
        <v>55</v>
      </c>
      <c r="E536" s="4">
        <v>2</v>
      </c>
      <c r="F536" t="str">
        <f>_xlfn.XLOOKUP(Orders[[#This Row],[FK_CustomerID]],Customers[CustomerID],Customers[CustomerName],,0)</f>
        <v>Kris O'Cullen</v>
      </c>
      <c r="G536" t="str">
        <f>_xlfn.XLOOKUP(Orders[[#This Row],[FK_CustomerID]],Customers[CustomerID],Customers[Email],,0)</f>
        <v>koculleneu@ca.gov</v>
      </c>
      <c r="H536" t="str">
        <f>_xlfn.XLOOKUP(Orders[[#This Row],[FK_CustomerID]],Customers[CustomerID],Customers[Country],,0)</f>
        <v>Ireland</v>
      </c>
      <c r="I536" t="str" cm="1">
        <f t="array" ref="I536">INDEX(Products[],MATCH(Orders[[#This Row],[FK_ProductID]:[FK_ProductID]],Products[[ProductID]:[ProductID]],0),MATCH(Orders[[#Headers],[CoffeeType]],Products[#Headers],0))</f>
        <v>Rob</v>
      </c>
      <c r="J536" t="str" cm="1">
        <f t="array" ref="J536">_xlfn.SWITCH(Orders[[#This Row],[CoffeeType]], "Rob", "Robusta", "Exc", "Excelsa", "Ara", "Arabica", "Lib", "Liberica")</f>
        <v>Robusta</v>
      </c>
      <c r="K536" t="str" cm="1">
        <f t="array" ref="K536">INDEX(Products[],MATCH(Orders[[#This Row],[FK_ProductID]:[FK_ProductID]],Products[[ProductID]:[ProductID]],0),MATCH(Orders[[#Headers],[RoastType]],Products[#Headers],0))</f>
        <v>M</v>
      </c>
      <c r="L536" t="str" cm="1">
        <f t="array" ref="L536">_xlfn.SWITCH(Orders[[#This Row],[RoastType]], "L", "Light", "M", "Medium", "D", "Dark")</f>
        <v>Medium</v>
      </c>
      <c r="M536" s="2" cm="1">
        <f t="array" ref="M536">INDEX(Products[],MATCH(Orders[[#This Row],[FK_ProductID]:[FK_ProductID]],Products[[ProductID]:[ProductID]],0),MATCH(Orders[[#Headers],[SizeKg]],Products[#Headers],0))</f>
        <v>2.5</v>
      </c>
      <c r="N536" s="1" cm="1">
        <f t="array" ref="N536">INDEX(Products[],MATCH(Orders[[#This Row],[FK_ProductID]:[FK_ProductID]],Products[[ProductID]:[ProductID]],0),MATCH(Orders[[#Headers],[AmtUnitPrice]],Products[#Headers],0))</f>
        <v>22.885000000000002</v>
      </c>
      <c r="O536" s="1">
        <f>Orders[[#This Row],[AmtUnitPrice]] *Orders[[#This Row],[Quantity]]</f>
        <v>45.77</v>
      </c>
    </row>
    <row r="537" spans="1:15" x14ac:dyDescent="0.25">
      <c r="A537" s="3" t="s">
        <v>1065</v>
      </c>
      <c r="B537" s="5">
        <v>44585</v>
      </c>
      <c r="C537" s="3" t="s">
        <v>1066</v>
      </c>
      <c r="D537" s="3" t="s">
        <v>33</v>
      </c>
      <c r="E537" s="4">
        <v>2</v>
      </c>
      <c r="F537" t="str">
        <f>_xlfn.XLOOKUP(Orders[[#This Row],[FK_CustomerID]],Customers[CustomerID],Customers[CustomerName],,0)</f>
        <v>Timoteo Glisane</v>
      </c>
      <c r="G537" t="str">
        <f>_xlfn.XLOOKUP(Orders[[#This Row],[FK_CustomerID]],Customers[CustomerID],Customers[Email],,0)</f>
        <v/>
      </c>
      <c r="H537" t="str">
        <f>_xlfn.XLOOKUP(Orders[[#This Row],[FK_CustomerID]],Customers[CustomerID],Customers[Country],,0)</f>
        <v>Ireland</v>
      </c>
      <c r="I537" t="str" cm="1">
        <f t="array" ref="I537">INDEX(Products[],MATCH(Orders[[#This Row],[FK_ProductID]:[FK_ProductID]],Products[[ProductID]:[ProductID]],0),MATCH(Orders[[#Headers],[CoffeeType]],Products[#Headers],0))</f>
        <v>Lib</v>
      </c>
      <c r="J537" t="str" cm="1">
        <f t="array" ref="J537">_xlfn.SWITCH(Orders[[#This Row],[CoffeeType]], "Rob", "Robusta", "Exc", "Excelsa", "Ara", "Arabica", "Lib", "Liberica")</f>
        <v>Liberica</v>
      </c>
      <c r="K537" t="str" cm="1">
        <f t="array" ref="K537">INDEX(Products[],MATCH(Orders[[#This Row],[FK_ProductID]:[FK_ProductID]],Products[[ProductID]:[ProductID]],0),MATCH(Orders[[#Headers],[RoastType]],Products[#Headers],0))</f>
        <v>L</v>
      </c>
      <c r="L537" t="str" cm="1">
        <f t="array" ref="L537">_xlfn.SWITCH(Orders[[#This Row],[RoastType]], "L", "Light", "M", "Medium", "D", "Dark")</f>
        <v>Light</v>
      </c>
      <c r="M537" s="2" cm="1">
        <f t="array" ref="M537">INDEX(Products[],MATCH(Orders[[#This Row],[FK_ProductID]:[FK_ProductID]],Products[[ProductID]:[ProductID]],0),MATCH(Orders[[#Headers],[SizeKg]],Products[#Headers],0))</f>
        <v>0.2</v>
      </c>
      <c r="N537" s="1" cm="1">
        <f t="array" ref="N537">INDEX(Products[],MATCH(Orders[[#This Row],[FK_ProductID]:[FK_ProductID]],Products[[ProductID]:[ProductID]],0),MATCH(Orders[[#Headers],[AmtUnitPrice]],Products[#Headers],0))</f>
        <v>4.7549999999999999</v>
      </c>
      <c r="O537" s="1">
        <f>Orders[[#This Row],[AmtUnitPrice]] *Orders[[#This Row],[Quantity]]</f>
        <v>9.51</v>
      </c>
    </row>
    <row r="538" spans="1:15" x14ac:dyDescent="0.25">
      <c r="A538" s="3" t="s">
        <v>1067</v>
      </c>
      <c r="B538" s="5">
        <v>43544</v>
      </c>
      <c r="C538" s="3" t="s">
        <v>1002</v>
      </c>
      <c r="D538" s="3" t="s">
        <v>115</v>
      </c>
      <c r="E538" s="4">
        <v>3</v>
      </c>
      <c r="F538" t="str">
        <f>_xlfn.XLOOKUP(Orders[[#This Row],[FK_CustomerID]],Customers[CustomerID],Customers[CustomerName],,0)</f>
        <v>Marja Urion</v>
      </c>
      <c r="G538" t="str">
        <f>_xlfn.XLOOKUP(Orders[[#This Row],[FK_CustomerID]],Customers[CustomerID],Customers[Email],,0)</f>
        <v>murione5@alexa.com</v>
      </c>
      <c r="H538" t="str">
        <f>_xlfn.XLOOKUP(Orders[[#This Row],[FK_CustomerID]],Customers[CustomerID],Customers[Country],,0)</f>
        <v>Ireland</v>
      </c>
      <c r="I538" t="str" cm="1">
        <f t="array" ref="I538">INDEX(Products[],MATCH(Orders[[#This Row],[FK_ProductID]:[FK_ProductID]],Products[[ProductID]:[ProductID]],0),MATCH(Orders[[#Headers],[CoffeeType]],Products[#Headers],0))</f>
        <v>Rob</v>
      </c>
      <c r="J538" t="str" cm="1">
        <f t="array" ref="J538">_xlfn.SWITCH(Orders[[#This Row],[CoffeeType]], "Rob", "Robusta", "Exc", "Excelsa", "Ara", "Arabica", "Lib", "Liberica")</f>
        <v>Robusta</v>
      </c>
      <c r="K538" t="str" cm="1">
        <f t="array" ref="K538">INDEX(Products[],MATCH(Orders[[#This Row],[FK_ProductID]:[FK_ProductID]],Products[[ProductID]:[ProductID]],0),MATCH(Orders[[#Headers],[RoastType]],Products[#Headers],0))</f>
        <v>D</v>
      </c>
      <c r="L538" t="str" cm="1">
        <f t="array" ref="L538">_xlfn.SWITCH(Orders[[#This Row],[RoastType]], "L", "Light", "M", "Medium", "D", "Dark")</f>
        <v>Dark</v>
      </c>
      <c r="M538" s="2" cm="1">
        <f t="array" ref="M538">INDEX(Products[],MATCH(Orders[[#This Row],[FK_ProductID]:[FK_ProductID]],Products[[ProductID]:[ProductID]],0),MATCH(Orders[[#Headers],[SizeKg]],Products[#Headers],0))</f>
        <v>0.2</v>
      </c>
      <c r="N538" s="1" cm="1">
        <f t="array" ref="N538">INDEX(Products[],MATCH(Orders[[#This Row],[FK_ProductID]:[FK_ProductID]],Products[[ProductID]:[ProductID]],0),MATCH(Orders[[#Headers],[AmtUnitPrice]],Products[#Headers],0))</f>
        <v>2.6850000000000001</v>
      </c>
      <c r="O538" s="1">
        <f>Orders[[#This Row],[AmtUnitPrice]] *Orders[[#This Row],[Quantity]]</f>
        <v>8.0549999999999997</v>
      </c>
    </row>
    <row r="539" spans="1:15" x14ac:dyDescent="0.25">
      <c r="A539" s="3" t="s">
        <v>1068</v>
      </c>
      <c r="B539" s="5">
        <v>44156</v>
      </c>
      <c r="C539" s="3" t="s">
        <v>1069</v>
      </c>
      <c r="D539" s="3" t="s">
        <v>544</v>
      </c>
      <c r="E539" s="4">
        <v>4</v>
      </c>
      <c r="F539" t="str">
        <f>_xlfn.XLOOKUP(Orders[[#This Row],[FK_CustomerID]],Customers[CustomerID],Customers[CustomerName],,0)</f>
        <v>Hildegarde Brangan</v>
      </c>
      <c r="G539" t="str">
        <f>_xlfn.XLOOKUP(Orders[[#This Row],[FK_CustomerID]],Customers[CustomerID],Customers[Email],,0)</f>
        <v>hbranganex@woothemes.com</v>
      </c>
      <c r="H539" t="str">
        <f>_xlfn.XLOOKUP(Orders[[#This Row],[FK_CustomerID]],Customers[CustomerID],Customers[Country],,0)</f>
        <v>United States</v>
      </c>
      <c r="I539" t="str" cm="1">
        <f t="array" ref="I539">INDEX(Products[],MATCH(Orders[[#This Row],[FK_ProductID]:[FK_ProductID]],Products[[ProductID]:[ProductID]],0),MATCH(Orders[[#Headers],[CoffeeType]],Products[#Headers],0))</f>
        <v>Exc</v>
      </c>
      <c r="J539" t="str" cm="1">
        <f t="array" ref="J539">_xlfn.SWITCH(Orders[[#This Row],[CoffeeType]], "Rob", "Robusta", "Exc", "Excelsa", "Ara", "Arabica", "Lib", "Liberica")</f>
        <v>Excelsa</v>
      </c>
      <c r="K539" t="str" cm="1">
        <f t="array" ref="K539">INDEX(Products[],MATCH(Orders[[#This Row],[FK_ProductID]:[FK_ProductID]],Products[[ProductID]:[ProductID]],0),MATCH(Orders[[#Headers],[RoastType]],Products[#Headers],0))</f>
        <v>D</v>
      </c>
      <c r="L539" t="str" cm="1">
        <f t="array" ref="L539">_xlfn.SWITCH(Orders[[#This Row],[RoastType]], "L", "Light", "M", "Medium", "D", "Dark")</f>
        <v>Dark</v>
      </c>
      <c r="M539" s="2" cm="1">
        <f t="array" ref="M539">INDEX(Products[],MATCH(Orders[[#This Row],[FK_ProductID]:[FK_ProductID]],Products[[ProductID]:[ProductID]],0),MATCH(Orders[[#Headers],[SizeKg]],Products[#Headers],0))</f>
        <v>2.5</v>
      </c>
      <c r="N539" s="1" cm="1">
        <f t="array" ref="N539">INDEX(Products[],MATCH(Orders[[#This Row],[FK_ProductID]:[FK_ProductID]],Products[[ProductID]:[ProductID]],0),MATCH(Orders[[#Headers],[AmtUnitPrice]],Products[#Headers],0))</f>
        <v>27.945</v>
      </c>
      <c r="O539" s="1">
        <f>Orders[[#This Row],[AmtUnitPrice]] *Orders[[#This Row],[Quantity]]</f>
        <v>111.78</v>
      </c>
    </row>
    <row r="540" spans="1:15" x14ac:dyDescent="0.25">
      <c r="A540" s="3" t="s">
        <v>1070</v>
      </c>
      <c r="B540" s="5">
        <v>44482</v>
      </c>
      <c r="C540" s="3" t="s">
        <v>1071</v>
      </c>
      <c r="D540" s="3" t="s">
        <v>115</v>
      </c>
      <c r="E540" s="4">
        <v>4</v>
      </c>
      <c r="F540" t="str">
        <f>_xlfn.XLOOKUP(Orders[[#This Row],[FK_CustomerID]],Customers[CustomerID],Customers[CustomerName],,0)</f>
        <v>Amii Gallyon</v>
      </c>
      <c r="G540" t="str">
        <f>_xlfn.XLOOKUP(Orders[[#This Row],[FK_CustomerID]],Customers[CustomerID],Customers[Email],,0)</f>
        <v>agallyoney@engadget.com</v>
      </c>
      <c r="H540" t="str">
        <f>_xlfn.XLOOKUP(Orders[[#This Row],[FK_CustomerID]],Customers[CustomerID],Customers[Country],,0)</f>
        <v>United States</v>
      </c>
      <c r="I540" t="str" cm="1">
        <f t="array" ref="I540">INDEX(Products[],MATCH(Orders[[#This Row],[FK_ProductID]:[FK_ProductID]],Products[[ProductID]:[ProductID]],0),MATCH(Orders[[#Headers],[CoffeeType]],Products[#Headers],0))</f>
        <v>Rob</v>
      </c>
      <c r="J540" t="str" cm="1">
        <f t="array" ref="J540">_xlfn.SWITCH(Orders[[#This Row],[CoffeeType]], "Rob", "Robusta", "Exc", "Excelsa", "Ara", "Arabica", "Lib", "Liberica")</f>
        <v>Robusta</v>
      </c>
      <c r="K540" t="str" cm="1">
        <f t="array" ref="K540">INDEX(Products[],MATCH(Orders[[#This Row],[FK_ProductID]:[FK_ProductID]],Products[[ProductID]:[ProductID]],0),MATCH(Orders[[#Headers],[RoastType]],Products[#Headers],0))</f>
        <v>D</v>
      </c>
      <c r="L540" t="str" cm="1">
        <f t="array" ref="L540">_xlfn.SWITCH(Orders[[#This Row],[RoastType]], "L", "Light", "M", "Medium", "D", "Dark")</f>
        <v>Dark</v>
      </c>
      <c r="M540" s="2" cm="1">
        <f t="array" ref="M540">INDEX(Products[],MATCH(Orders[[#This Row],[FK_ProductID]:[FK_ProductID]],Products[[ProductID]:[ProductID]],0),MATCH(Orders[[#Headers],[SizeKg]],Products[#Headers],0))</f>
        <v>0.2</v>
      </c>
      <c r="N540" s="1" cm="1">
        <f t="array" ref="N540">INDEX(Products[],MATCH(Orders[[#This Row],[FK_ProductID]:[FK_ProductID]],Products[[ProductID]:[ProductID]],0),MATCH(Orders[[#Headers],[AmtUnitPrice]],Products[#Headers],0))</f>
        <v>2.6850000000000001</v>
      </c>
      <c r="O540" s="1">
        <f>Orders[[#This Row],[AmtUnitPrice]] *Orders[[#This Row],[Quantity]]</f>
        <v>10.74</v>
      </c>
    </row>
    <row r="541" spans="1:15" x14ac:dyDescent="0.25">
      <c r="A541" s="3" t="s">
        <v>1072</v>
      </c>
      <c r="B541" s="5">
        <v>44488</v>
      </c>
      <c r="C541" s="3" t="s">
        <v>1073</v>
      </c>
      <c r="D541" s="3" t="s">
        <v>160</v>
      </c>
      <c r="E541" s="4">
        <v>5</v>
      </c>
      <c r="F541" t="str">
        <f>_xlfn.XLOOKUP(Orders[[#This Row],[FK_CustomerID]],Customers[CustomerID],Customers[CustomerName],,0)</f>
        <v>Birgit Domange</v>
      </c>
      <c r="G541" t="str">
        <f>_xlfn.XLOOKUP(Orders[[#This Row],[FK_CustomerID]],Customers[CustomerID],Customers[Email],,0)</f>
        <v>bdomangeez@yahoo.co.jp</v>
      </c>
      <c r="H541" t="str">
        <f>_xlfn.XLOOKUP(Orders[[#This Row],[FK_CustomerID]],Customers[CustomerID],Customers[Country],,0)</f>
        <v>United States</v>
      </c>
      <c r="I541" t="str" cm="1">
        <f t="array" ref="I541">INDEX(Products[],MATCH(Orders[[#This Row],[FK_ProductID]:[FK_ProductID]],Products[[ProductID]:[ProductID]],0),MATCH(Orders[[#Headers],[CoffeeType]],Products[#Headers],0))</f>
        <v>Rob</v>
      </c>
      <c r="J541" t="str" cm="1">
        <f t="array" ref="J541">_xlfn.SWITCH(Orders[[#This Row],[CoffeeType]], "Rob", "Robusta", "Exc", "Excelsa", "Ara", "Arabica", "Lib", "Liberica")</f>
        <v>Robusta</v>
      </c>
      <c r="K541" t="str" cm="1">
        <f t="array" ref="K541">INDEX(Products[],MATCH(Orders[[#This Row],[FK_ProductID]:[FK_ProductID]],Products[[ProductID]:[ProductID]],0),MATCH(Orders[[#Headers],[RoastType]],Products[#Headers],0))</f>
        <v>D</v>
      </c>
      <c r="L541" t="str" cm="1">
        <f t="array" ref="L541">_xlfn.SWITCH(Orders[[#This Row],[RoastType]], "L", "Light", "M", "Medium", "D", "Dark")</f>
        <v>Dark</v>
      </c>
      <c r="M541" s="2" cm="1">
        <f t="array" ref="M541">INDEX(Products[],MATCH(Orders[[#This Row],[FK_ProductID]:[FK_ProductID]],Products[[ProductID]:[ProductID]],0),MATCH(Orders[[#Headers],[SizeKg]],Products[#Headers],0))</f>
        <v>0.5</v>
      </c>
      <c r="N541" s="1" cm="1">
        <f t="array" ref="N541">INDEX(Products[],MATCH(Orders[[#This Row],[FK_ProductID]:[FK_ProductID]],Products[[ProductID]:[ProductID]],0),MATCH(Orders[[#Headers],[AmtUnitPrice]],Products[#Headers],0))</f>
        <v>5.37</v>
      </c>
      <c r="O541" s="1">
        <f>Orders[[#This Row],[AmtUnitPrice]] *Orders[[#This Row],[Quantity]]</f>
        <v>26.85</v>
      </c>
    </row>
    <row r="542" spans="1:15" x14ac:dyDescent="0.25">
      <c r="A542" s="3" t="s">
        <v>1074</v>
      </c>
      <c r="B542" s="5">
        <v>43584</v>
      </c>
      <c r="C542" s="3" t="s">
        <v>1075</v>
      </c>
      <c r="D542" s="3" t="s">
        <v>146</v>
      </c>
      <c r="E542" s="4">
        <v>4</v>
      </c>
      <c r="F542" t="str">
        <f>_xlfn.XLOOKUP(Orders[[#This Row],[FK_CustomerID]],Customers[CustomerID],Customers[CustomerName],,0)</f>
        <v>Killian Osler</v>
      </c>
      <c r="G542" t="str">
        <f>_xlfn.XLOOKUP(Orders[[#This Row],[FK_CustomerID]],Customers[CustomerID],Customers[Email],,0)</f>
        <v>koslerf0@gmpg.org</v>
      </c>
      <c r="H542" t="str">
        <f>_xlfn.XLOOKUP(Orders[[#This Row],[FK_CustomerID]],Customers[CustomerID],Customers[Country],,0)</f>
        <v>United States</v>
      </c>
      <c r="I542" t="str" cm="1">
        <f t="array" ref="I542">INDEX(Products[],MATCH(Orders[[#This Row],[FK_ProductID]:[FK_ProductID]],Products[[ProductID]:[ProductID]],0),MATCH(Orders[[#Headers],[CoffeeType]],Products[#Headers],0))</f>
        <v>Lib</v>
      </c>
      <c r="J542" t="str" cm="1">
        <f t="array" ref="J542">_xlfn.SWITCH(Orders[[#This Row],[CoffeeType]], "Rob", "Robusta", "Exc", "Excelsa", "Ara", "Arabica", "Lib", "Liberica")</f>
        <v>Liberica</v>
      </c>
      <c r="K542" t="str" cm="1">
        <f t="array" ref="K542">INDEX(Products[],MATCH(Orders[[#This Row],[FK_ProductID]:[FK_ProductID]],Products[[ProductID]:[ProductID]],0),MATCH(Orders[[#Headers],[RoastType]],Products[#Headers],0))</f>
        <v>L</v>
      </c>
      <c r="L542" t="str" cm="1">
        <f t="array" ref="L542">_xlfn.SWITCH(Orders[[#This Row],[RoastType]], "L", "Light", "M", "Medium", "D", "Dark")</f>
        <v>Light</v>
      </c>
      <c r="M542" s="2" cm="1">
        <f t="array" ref="M542">INDEX(Products[],MATCH(Orders[[#This Row],[FK_ProductID]:[FK_ProductID]],Products[[ProductID]:[ProductID]],0),MATCH(Orders[[#Headers],[SizeKg]],Products[#Headers],0))</f>
        <v>1</v>
      </c>
      <c r="N542" s="1" cm="1">
        <f t="array" ref="N542">INDEX(Products[],MATCH(Orders[[#This Row],[FK_ProductID]:[FK_ProductID]],Products[[ProductID]:[ProductID]],0),MATCH(Orders[[#Headers],[AmtUnitPrice]],Products[#Headers],0))</f>
        <v>15.85</v>
      </c>
      <c r="O542" s="1">
        <f>Orders[[#This Row],[AmtUnitPrice]] *Orders[[#This Row],[Quantity]]</f>
        <v>63.4</v>
      </c>
    </row>
    <row r="543" spans="1:15" x14ac:dyDescent="0.25">
      <c r="A543" s="3" t="s">
        <v>1076</v>
      </c>
      <c r="B543" s="5">
        <v>43750</v>
      </c>
      <c r="C543" s="3" t="s">
        <v>1077</v>
      </c>
      <c r="D543" s="3" t="s">
        <v>132</v>
      </c>
      <c r="E543" s="4">
        <v>1</v>
      </c>
      <c r="F543" t="str">
        <f>_xlfn.XLOOKUP(Orders[[#This Row],[FK_CustomerID]],Customers[CustomerID],Customers[CustomerName],,0)</f>
        <v>Lora Dukes</v>
      </c>
      <c r="G543" t="str">
        <f>_xlfn.XLOOKUP(Orders[[#This Row],[FK_CustomerID]],Customers[CustomerID],Customers[Email],,0)</f>
        <v/>
      </c>
      <c r="H543" t="str">
        <f>_xlfn.XLOOKUP(Orders[[#This Row],[FK_CustomerID]],Customers[CustomerID],Customers[Country],,0)</f>
        <v>Ireland</v>
      </c>
      <c r="I543" t="str" cm="1">
        <f t="array" ref="I543">INDEX(Products[],MATCH(Orders[[#This Row],[FK_ProductID]:[FK_ProductID]],Products[[ProductID]:[ProductID]],0),MATCH(Orders[[#Headers],[CoffeeType]],Products[#Headers],0))</f>
        <v>Ara</v>
      </c>
      <c r="J543" t="str" cm="1">
        <f t="array" ref="J543">_xlfn.SWITCH(Orders[[#This Row],[CoffeeType]], "Rob", "Robusta", "Exc", "Excelsa", "Ara", "Arabica", "Lib", "Liberica")</f>
        <v>Arabica</v>
      </c>
      <c r="K543" t="str" cm="1">
        <f t="array" ref="K543">INDEX(Products[],MATCH(Orders[[#This Row],[FK_ProductID]:[FK_ProductID]],Products[[ProductID]:[ProductID]],0),MATCH(Orders[[#Headers],[RoastType]],Products[#Headers],0))</f>
        <v>D</v>
      </c>
      <c r="L543" t="str" cm="1">
        <f t="array" ref="L543">_xlfn.SWITCH(Orders[[#This Row],[RoastType]], "L", "Light", "M", "Medium", "D", "Dark")</f>
        <v>Dark</v>
      </c>
      <c r="M543" s="2" cm="1">
        <f t="array" ref="M543">INDEX(Products[],MATCH(Orders[[#This Row],[FK_ProductID]:[FK_ProductID]],Products[[ProductID]:[ProductID]],0),MATCH(Orders[[#Headers],[SizeKg]],Products[#Headers],0))</f>
        <v>2.5</v>
      </c>
      <c r="N543" s="1" cm="1">
        <f t="array" ref="N543">INDEX(Products[],MATCH(Orders[[#This Row],[FK_ProductID]:[FK_ProductID]],Products[[ProductID]:[ProductID]],0),MATCH(Orders[[#Headers],[AmtUnitPrice]],Products[#Headers],0))</f>
        <v>22.885000000000002</v>
      </c>
      <c r="O543" s="1">
        <f>Orders[[#This Row],[AmtUnitPrice]] *Orders[[#This Row],[Quantity]]</f>
        <v>22.885000000000002</v>
      </c>
    </row>
    <row r="544" spans="1:15" x14ac:dyDescent="0.25">
      <c r="A544" s="3" t="s">
        <v>1078</v>
      </c>
      <c r="B544" s="5">
        <v>44335</v>
      </c>
      <c r="C544" s="3" t="s">
        <v>1079</v>
      </c>
      <c r="D544" s="3" t="s">
        <v>185</v>
      </c>
      <c r="E544" s="4">
        <v>4</v>
      </c>
      <c r="F544" t="str">
        <f>_xlfn.XLOOKUP(Orders[[#This Row],[FK_CustomerID]],Customers[CustomerID],Customers[CustomerName],,0)</f>
        <v>Zack Pellett</v>
      </c>
      <c r="G544" t="str">
        <f>_xlfn.XLOOKUP(Orders[[#This Row],[FK_CustomerID]],Customers[CustomerID],Customers[Email],,0)</f>
        <v>zpellettf2@dailymotion.com</v>
      </c>
      <c r="H544" t="str">
        <f>_xlfn.XLOOKUP(Orders[[#This Row],[FK_CustomerID]],Customers[CustomerID],Customers[Country],,0)</f>
        <v>United States</v>
      </c>
      <c r="I544" t="str" cm="1">
        <f t="array" ref="I544">INDEX(Products[],MATCH(Orders[[#This Row],[FK_ProductID]:[FK_ProductID]],Products[[ProductID]:[ProductID]],0),MATCH(Orders[[#Headers],[CoffeeType]],Products[#Headers],0))</f>
        <v>Ara</v>
      </c>
      <c r="J544" t="str" cm="1">
        <f t="array" ref="J544">_xlfn.SWITCH(Orders[[#This Row],[CoffeeType]], "Rob", "Robusta", "Exc", "Excelsa", "Ara", "Arabica", "Lib", "Liberica")</f>
        <v>Arabica</v>
      </c>
      <c r="K544" t="str" cm="1">
        <f t="array" ref="K544">INDEX(Products[],MATCH(Orders[[#This Row],[FK_ProductID]:[FK_ProductID]],Products[[ProductID]:[ProductID]],0),MATCH(Orders[[#Headers],[RoastType]],Products[#Headers],0))</f>
        <v>M</v>
      </c>
      <c r="L544" t="str" cm="1">
        <f t="array" ref="L544">_xlfn.SWITCH(Orders[[#This Row],[RoastType]], "L", "Light", "M", "Medium", "D", "Dark")</f>
        <v>Medium</v>
      </c>
      <c r="M544" s="2" cm="1">
        <f t="array" ref="M544">INDEX(Products[],MATCH(Orders[[#This Row],[FK_ProductID]:[FK_ProductID]],Products[[ProductID]:[ProductID]],0),MATCH(Orders[[#Headers],[SizeKg]],Products[#Headers],0))</f>
        <v>2.5</v>
      </c>
      <c r="N544" s="1" cm="1">
        <f t="array" ref="N544">INDEX(Products[],MATCH(Orders[[#This Row],[FK_ProductID]:[FK_ProductID]],Products[[ProductID]:[ProductID]],0),MATCH(Orders[[#Headers],[AmtUnitPrice]],Products[#Headers],0))</f>
        <v>25.875</v>
      </c>
      <c r="O544" s="1">
        <f>Orders[[#This Row],[AmtUnitPrice]] *Orders[[#This Row],[Quantity]]</f>
        <v>103.5</v>
      </c>
    </row>
    <row r="545" spans="1:15" x14ac:dyDescent="0.25">
      <c r="A545" s="3" t="s">
        <v>1080</v>
      </c>
      <c r="B545" s="5">
        <v>44380</v>
      </c>
      <c r="C545" s="3" t="s">
        <v>1081</v>
      </c>
      <c r="D545" s="3" t="s">
        <v>24</v>
      </c>
      <c r="E545" s="4">
        <v>2</v>
      </c>
      <c r="F545" t="str">
        <f>_xlfn.XLOOKUP(Orders[[#This Row],[FK_CustomerID]],Customers[CustomerID],Customers[CustomerName],,0)</f>
        <v>Ilaire Sprakes</v>
      </c>
      <c r="G545" t="str">
        <f>_xlfn.XLOOKUP(Orders[[#This Row],[FK_CustomerID]],Customers[CustomerID],Customers[Email],,0)</f>
        <v>isprakesf3@spiegel.de</v>
      </c>
      <c r="H545" t="str">
        <f>_xlfn.XLOOKUP(Orders[[#This Row],[FK_CustomerID]],Customers[CustomerID],Customers[Country],,0)</f>
        <v>United States</v>
      </c>
      <c r="I545" t="str" cm="1">
        <f t="array" ref="I545">INDEX(Products[],MATCH(Orders[[#This Row],[FK_ProductID]:[FK_ProductID]],Products[[ProductID]:[ProductID]],0),MATCH(Orders[[#Headers],[CoffeeType]],Products[#Headers],0))</f>
        <v>Rob</v>
      </c>
      <c r="J545" t="str" cm="1">
        <f t="array" ref="J545">_xlfn.SWITCH(Orders[[#This Row],[CoffeeType]], "Rob", "Robusta", "Exc", "Excelsa", "Ara", "Arabica", "Lib", "Liberica")</f>
        <v>Robusta</v>
      </c>
      <c r="K545" t="str" cm="1">
        <f t="array" ref="K545">INDEX(Products[],MATCH(Orders[[#This Row],[FK_ProductID]:[FK_ProductID]],Products[[ProductID]:[ProductID]],0),MATCH(Orders[[#Headers],[RoastType]],Products[#Headers],0))</f>
        <v>L</v>
      </c>
      <c r="L545" t="str" cm="1">
        <f t="array" ref="L545">_xlfn.SWITCH(Orders[[#This Row],[RoastType]], "L", "Light", "M", "Medium", "D", "Dark")</f>
        <v>Light</v>
      </c>
      <c r="M545" s="2" cm="1">
        <f t="array" ref="M545">INDEX(Products[],MATCH(Orders[[#This Row],[FK_ProductID]:[FK_ProductID]],Products[[ProductID]:[ProductID]],0),MATCH(Orders[[#Headers],[SizeKg]],Products[#Headers],0))</f>
        <v>2.5</v>
      </c>
      <c r="N545" s="1" cm="1">
        <f t="array" ref="N545">INDEX(Products[],MATCH(Orders[[#This Row],[FK_ProductID]:[FK_ProductID]],Products[[ProductID]:[ProductID]],0),MATCH(Orders[[#Headers],[AmtUnitPrice]],Products[#Headers],0))</f>
        <v>27.484999999999999</v>
      </c>
      <c r="O545" s="1">
        <f>Orders[[#This Row],[AmtUnitPrice]] *Orders[[#This Row],[Quantity]]</f>
        <v>54.97</v>
      </c>
    </row>
    <row r="546" spans="1:15" x14ac:dyDescent="0.25">
      <c r="A546" s="3" t="s">
        <v>1082</v>
      </c>
      <c r="B546" s="5">
        <v>43869</v>
      </c>
      <c r="C546" s="3" t="s">
        <v>1083</v>
      </c>
      <c r="D546" s="3" t="s">
        <v>206</v>
      </c>
      <c r="E546" s="4">
        <v>2</v>
      </c>
      <c r="F546" t="str">
        <f>_xlfn.XLOOKUP(Orders[[#This Row],[FK_CustomerID]],Customers[CustomerID],Customers[CustomerName],,0)</f>
        <v>Heda Fromant</v>
      </c>
      <c r="G546" t="str">
        <f>_xlfn.XLOOKUP(Orders[[#This Row],[FK_CustomerID]],Customers[CustomerID],Customers[Email],,0)</f>
        <v>hfromantf4@ucsd.edu</v>
      </c>
      <c r="H546" t="str">
        <f>_xlfn.XLOOKUP(Orders[[#This Row],[FK_CustomerID]],Customers[CustomerID],Customers[Country],,0)</f>
        <v>United States</v>
      </c>
      <c r="I546" t="str" cm="1">
        <f t="array" ref="I546">INDEX(Products[],MATCH(Orders[[#This Row],[FK_ProductID]:[FK_ProductID]],Products[[ProductID]:[ProductID]],0),MATCH(Orders[[#Headers],[CoffeeType]],Products[#Headers],0))</f>
        <v>Ara</v>
      </c>
      <c r="J546" t="str" cm="1">
        <f t="array" ref="J546">_xlfn.SWITCH(Orders[[#This Row],[CoffeeType]], "Rob", "Robusta", "Exc", "Excelsa", "Ara", "Arabica", "Lib", "Liberica")</f>
        <v>Arabica</v>
      </c>
      <c r="K546" t="str" cm="1">
        <f t="array" ref="K546">INDEX(Products[],MATCH(Orders[[#This Row],[FK_ProductID]:[FK_ProductID]],Products[[ProductID]:[ProductID]],0),MATCH(Orders[[#Headers],[RoastType]],Products[#Headers],0))</f>
        <v>L</v>
      </c>
      <c r="L546" t="str" cm="1">
        <f t="array" ref="L546">_xlfn.SWITCH(Orders[[#This Row],[RoastType]], "L", "Light", "M", "Medium", "D", "Dark")</f>
        <v>Light</v>
      </c>
      <c r="M546" s="2" cm="1">
        <f t="array" ref="M546">INDEX(Products[],MATCH(Orders[[#This Row],[FK_ProductID]:[FK_ProductID]],Products[[ProductID]:[ProductID]],0),MATCH(Orders[[#Headers],[SizeKg]],Products[#Headers],0))</f>
        <v>0.5</v>
      </c>
      <c r="N546" s="1" cm="1">
        <f t="array" ref="N546">INDEX(Products[],MATCH(Orders[[#This Row],[FK_ProductID]:[FK_ProductID]],Products[[ProductID]:[ProductID]],0),MATCH(Orders[[#Headers],[AmtUnitPrice]],Products[#Headers],0))</f>
        <v>7.77</v>
      </c>
      <c r="O546" s="1">
        <f>Orders[[#This Row],[AmtUnitPrice]] *Orders[[#This Row],[Quantity]]</f>
        <v>15.54</v>
      </c>
    </row>
    <row r="547" spans="1:15" x14ac:dyDescent="0.25">
      <c r="A547" s="3" t="s">
        <v>1084</v>
      </c>
      <c r="B547" s="5">
        <v>44120</v>
      </c>
      <c r="C547" s="3" t="s">
        <v>1085</v>
      </c>
      <c r="D547" s="3" t="s">
        <v>52</v>
      </c>
      <c r="E547" s="4">
        <v>4</v>
      </c>
      <c r="F547" t="str">
        <f>_xlfn.XLOOKUP(Orders[[#This Row],[FK_CustomerID]],Customers[CustomerID],Customers[CustomerName],,0)</f>
        <v>Rufus Flear</v>
      </c>
      <c r="G547" t="str">
        <f>_xlfn.XLOOKUP(Orders[[#This Row],[FK_CustomerID]],Customers[CustomerID],Customers[Email],,0)</f>
        <v>rflearf5@artisteer.com</v>
      </c>
      <c r="H547" t="str">
        <f>_xlfn.XLOOKUP(Orders[[#This Row],[FK_CustomerID]],Customers[CustomerID],Customers[Country],,0)</f>
        <v>United Kingdom</v>
      </c>
      <c r="I547" t="str" cm="1">
        <f t="array" ref="I547">INDEX(Products[],MATCH(Orders[[#This Row],[FK_ProductID]:[FK_ProductID]],Products[[ProductID]:[ProductID]],0),MATCH(Orders[[#Headers],[CoffeeType]],Products[#Headers],0))</f>
        <v>Lib</v>
      </c>
      <c r="J547" t="str" cm="1">
        <f t="array" ref="J547">_xlfn.SWITCH(Orders[[#This Row],[CoffeeType]], "Rob", "Robusta", "Exc", "Excelsa", "Ara", "Arabica", "Lib", "Liberica")</f>
        <v>Liberica</v>
      </c>
      <c r="K547" t="str" cm="1">
        <f t="array" ref="K547">INDEX(Products[],MATCH(Orders[[#This Row],[FK_ProductID]:[FK_ProductID]],Products[[ProductID]:[ProductID]],0),MATCH(Orders[[#Headers],[RoastType]],Products[#Headers],0))</f>
        <v>D</v>
      </c>
      <c r="L547" t="str" cm="1">
        <f t="array" ref="L547">_xlfn.SWITCH(Orders[[#This Row],[RoastType]], "L", "Light", "M", "Medium", "D", "Dark")</f>
        <v>Dark</v>
      </c>
      <c r="M547" s="2" cm="1">
        <f t="array" ref="M547">INDEX(Products[],MATCH(Orders[[#This Row],[FK_ProductID]:[FK_ProductID]],Products[[ProductID]:[ProductID]],0),MATCH(Orders[[#Headers],[SizeKg]],Products[#Headers],0))</f>
        <v>0.2</v>
      </c>
      <c r="N547" s="1" cm="1">
        <f t="array" ref="N547">INDEX(Products[],MATCH(Orders[[#This Row],[FK_ProductID]:[FK_ProductID]],Products[[ProductID]:[ProductID]],0),MATCH(Orders[[#Headers],[AmtUnitPrice]],Products[#Headers],0))</f>
        <v>3.8849999999999998</v>
      </c>
      <c r="O547" s="1">
        <f>Orders[[#This Row],[AmtUnitPrice]] *Orders[[#This Row],[Quantity]]</f>
        <v>15.54</v>
      </c>
    </row>
    <row r="548" spans="1:15" x14ac:dyDescent="0.25">
      <c r="A548" s="3" t="s">
        <v>1086</v>
      </c>
      <c r="B548" s="5">
        <v>44127</v>
      </c>
      <c r="C548" s="3" t="s">
        <v>1087</v>
      </c>
      <c r="D548" s="3" t="s">
        <v>544</v>
      </c>
      <c r="E548" s="4">
        <v>3</v>
      </c>
      <c r="F548" t="str">
        <f>_xlfn.XLOOKUP(Orders[[#This Row],[FK_CustomerID]],Customers[CustomerID],Customers[CustomerName],,0)</f>
        <v>Dom Milella</v>
      </c>
      <c r="G548" t="str">
        <f>_xlfn.XLOOKUP(Orders[[#This Row],[FK_CustomerID]],Customers[CustomerID],Customers[Email],,0)</f>
        <v/>
      </c>
      <c r="H548" t="str">
        <f>_xlfn.XLOOKUP(Orders[[#This Row],[FK_CustomerID]],Customers[CustomerID],Customers[Country],,0)</f>
        <v>Ireland</v>
      </c>
      <c r="I548" t="str" cm="1">
        <f t="array" ref="I548">INDEX(Products[],MATCH(Orders[[#This Row],[FK_ProductID]:[FK_ProductID]],Products[[ProductID]:[ProductID]],0),MATCH(Orders[[#Headers],[CoffeeType]],Products[#Headers],0))</f>
        <v>Exc</v>
      </c>
      <c r="J548" t="str" cm="1">
        <f t="array" ref="J548">_xlfn.SWITCH(Orders[[#This Row],[CoffeeType]], "Rob", "Robusta", "Exc", "Excelsa", "Ara", "Arabica", "Lib", "Liberica")</f>
        <v>Excelsa</v>
      </c>
      <c r="K548" t="str" cm="1">
        <f t="array" ref="K548">INDEX(Products[],MATCH(Orders[[#This Row],[FK_ProductID]:[FK_ProductID]],Products[[ProductID]:[ProductID]],0),MATCH(Orders[[#Headers],[RoastType]],Products[#Headers],0))</f>
        <v>D</v>
      </c>
      <c r="L548" t="str" cm="1">
        <f t="array" ref="L548">_xlfn.SWITCH(Orders[[#This Row],[RoastType]], "L", "Light", "M", "Medium", "D", "Dark")</f>
        <v>Dark</v>
      </c>
      <c r="M548" s="2" cm="1">
        <f t="array" ref="M548">INDEX(Products[],MATCH(Orders[[#This Row],[FK_ProductID]:[FK_ProductID]],Products[[ProductID]:[ProductID]],0),MATCH(Orders[[#Headers],[SizeKg]],Products[#Headers],0))</f>
        <v>2.5</v>
      </c>
      <c r="N548" s="1" cm="1">
        <f t="array" ref="N548">INDEX(Products[],MATCH(Orders[[#This Row],[FK_ProductID]:[FK_ProductID]],Products[[ProductID]:[ProductID]],0),MATCH(Orders[[#Headers],[AmtUnitPrice]],Products[#Headers],0))</f>
        <v>27.945</v>
      </c>
      <c r="O548" s="1">
        <f>Orders[[#This Row],[AmtUnitPrice]] *Orders[[#This Row],[Quantity]]</f>
        <v>83.835000000000008</v>
      </c>
    </row>
    <row r="549" spans="1:15" x14ac:dyDescent="0.25">
      <c r="A549" s="3" t="s">
        <v>1088</v>
      </c>
      <c r="B549" s="5">
        <v>44265</v>
      </c>
      <c r="C549" s="3" t="s">
        <v>1089</v>
      </c>
      <c r="D549" s="3" t="s">
        <v>196</v>
      </c>
      <c r="E549" s="4">
        <v>3</v>
      </c>
      <c r="F549" t="str">
        <f>_xlfn.XLOOKUP(Orders[[#This Row],[FK_CustomerID]],Customers[CustomerID],Customers[CustomerName],,0)</f>
        <v>Wilek Lightollers</v>
      </c>
      <c r="G549" t="str">
        <f>_xlfn.XLOOKUP(Orders[[#This Row],[FK_CustomerID]],Customers[CustomerID],Customers[Email],,0)</f>
        <v>wlightollersf9@baidu.com</v>
      </c>
      <c r="H549" t="str">
        <f>_xlfn.XLOOKUP(Orders[[#This Row],[FK_CustomerID]],Customers[CustomerID],Customers[Country],,0)</f>
        <v>United States</v>
      </c>
      <c r="I549" t="str" cm="1">
        <f t="array" ref="I549">INDEX(Products[],MATCH(Orders[[#This Row],[FK_ProductID]:[FK_ProductID]],Products[[ProductID]:[ProductID]],0),MATCH(Orders[[#Headers],[CoffeeType]],Products[#Headers],0))</f>
        <v>Rob</v>
      </c>
      <c r="J549" t="str" cm="1">
        <f t="array" ref="J549">_xlfn.SWITCH(Orders[[#This Row],[CoffeeType]], "Rob", "Robusta", "Exc", "Excelsa", "Ara", "Arabica", "Lib", "Liberica")</f>
        <v>Robusta</v>
      </c>
      <c r="K549" t="str" cm="1">
        <f t="array" ref="K549">INDEX(Products[],MATCH(Orders[[#This Row],[FK_ProductID]:[FK_ProductID]],Products[[ProductID]:[ProductID]],0),MATCH(Orders[[#Headers],[RoastType]],Products[#Headers],0))</f>
        <v>L</v>
      </c>
      <c r="L549" t="str" cm="1">
        <f t="array" ref="L549">_xlfn.SWITCH(Orders[[#This Row],[RoastType]], "L", "Light", "M", "Medium", "D", "Dark")</f>
        <v>Light</v>
      </c>
      <c r="M549" s="2" cm="1">
        <f t="array" ref="M549">INDEX(Products[],MATCH(Orders[[#This Row],[FK_ProductID]:[FK_ProductID]],Products[[ProductID]:[ProductID]],0),MATCH(Orders[[#Headers],[SizeKg]],Products[#Headers],0))</f>
        <v>0.2</v>
      </c>
      <c r="N549" s="1" cm="1">
        <f t="array" ref="N549">INDEX(Products[],MATCH(Orders[[#This Row],[FK_ProductID]:[FK_ProductID]],Products[[ProductID]:[ProductID]],0),MATCH(Orders[[#Headers],[AmtUnitPrice]],Products[#Headers],0))</f>
        <v>3.585</v>
      </c>
      <c r="O549" s="1">
        <f>Orders[[#This Row],[AmtUnitPrice]] *Orders[[#This Row],[Quantity]]</f>
        <v>10.754999999999999</v>
      </c>
    </row>
    <row r="550" spans="1:15" x14ac:dyDescent="0.25">
      <c r="A550" s="3" t="s">
        <v>1090</v>
      </c>
      <c r="B550" s="5">
        <v>44384</v>
      </c>
      <c r="C550" s="3" t="s">
        <v>1091</v>
      </c>
      <c r="D550" s="3" t="s">
        <v>268</v>
      </c>
      <c r="E550" s="4">
        <v>3</v>
      </c>
      <c r="F550" t="str">
        <f>_xlfn.XLOOKUP(Orders[[#This Row],[FK_CustomerID]],Customers[CustomerID],Customers[CustomerName],,0)</f>
        <v>Bette-ann Munden</v>
      </c>
      <c r="G550" t="str">
        <f>_xlfn.XLOOKUP(Orders[[#This Row],[FK_CustomerID]],Customers[CustomerID],Customers[Email],,0)</f>
        <v>bmundenf8@elpais.com</v>
      </c>
      <c r="H550" t="str">
        <f>_xlfn.XLOOKUP(Orders[[#This Row],[FK_CustomerID]],Customers[CustomerID],Customers[Country],,0)</f>
        <v>United States</v>
      </c>
      <c r="I550" t="str" cm="1">
        <f t="array" ref="I550">INDEX(Products[],MATCH(Orders[[#This Row],[FK_ProductID]:[FK_ProductID]],Products[[ProductID]:[ProductID]],0),MATCH(Orders[[#Headers],[CoffeeType]],Products[#Headers],0))</f>
        <v>Exc</v>
      </c>
      <c r="J550" t="str" cm="1">
        <f t="array" ref="J550">_xlfn.SWITCH(Orders[[#This Row],[CoffeeType]], "Rob", "Robusta", "Exc", "Excelsa", "Ara", "Arabica", "Lib", "Liberica")</f>
        <v>Excelsa</v>
      </c>
      <c r="K550" t="str" cm="1">
        <f t="array" ref="K550">INDEX(Products[],MATCH(Orders[[#This Row],[FK_ProductID]:[FK_ProductID]],Products[[ProductID]:[ProductID]],0),MATCH(Orders[[#Headers],[RoastType]],Products[#Headers],0))</f>
        <v>L</v>
      </c>
      <c r="L550" t="str" cm="1">
        <f t="array" ref="L550">_xlfn.SWITCH(Orders[[#This Row],[RoastType]], "L", "Light", "M", "Medium", "D", "Dark")</f>
        <v>Light</v>
      </c>
      <c r="M550" s="2" cm="1">
        <f t="array" ref="M550">INDEX(Products[],MATCH(Orders[[#This Row],[FK_ProductID]:[FK_ProductID]],Products[[ProductID]:[ProductID]],0),MATCH(Orders[[#Headers],[SizeKg]],Products[#Headers],0))</f>
        <v>0.2</v>
      </c>
      <c r="N550" s="1" cm="1">
        <f t="array" ref="N550">INDEX(Products[],MATCH(Orders[[#This Row],[FK_ProductID]:[FK_ProductID]],Products[[ProductID]:[ProductID]],0),MATCH(Orders[[#Headers],[AmtUnitPrice]],Products[#Headers],0))</f>
        <v>4.4550000000000001</v>
      </c>
      <c r="O550" s="1">
        <f>Orders[[#This Row],[AmtUnitPrice]] *Orders[[#This Row],[Quantity]]</f>
        <v>13.365</v>
      </c>
    </row>
    <row r="551" spans="1:15" x14ac:dyDescent="0.25">
      <c r="A551" s="3" t="s">
        <v>1092</v>
      </c>
      <c r="B551" s="5">
        <v>44232</v>
      </c>
      <c r="C551" s="3" t="s">
        <v>1089</v>
      </c>
      <c r="D551" s="3" t="s">
        <v>268</v>
      </c>
      <c r="E551" s="4">
        <v>4</v>
      </c>
      <c r="F551" t="str">
        <f>_xlfn.XLOOKUP(Orders[[#This Row],[FK_CustomerID]],Customers[CustomerID],Customers[CustomerName],,0)</f>
        <v>Wilek Lightollers</v>
      </c>
      <c r="G551" t="str">
        <f>_xlfn.XLOOKUP(Orders[[#This Row],[FK_CustomerID]],Customers[CustomerID],Customers[Email],,0)</f>
        <v>wlightollersf9@baidu.com</v>
      </c>
      <c r="H551" t="str">
        <f>_xlfn.XLOOKUP(Orders[[#This Row],[FK_CustomerID]],Customers[CustomerID],Customers[Country],,0)</f>
        <v>United States</v>
      </c>
      <c r="I551" t="str" cm="1">
        <f t="array" ref="I551">INDEX(Products[],MATCH(Orders[[#This Row],[FK_ProductID]:[FK_ProductID]],Products[[ProductID]:[ProductID]],0),MATCH(Orders[[#Headers],[CoffeeType]],Products[#Headers],0))</f>
        <v>Exc</v>
      </c>
      <c r="J551" t="str" cm="1">
        <f t="array" ref="J551">_xlfn.SWITCH(Orders[[#This Row],[CoffeeType]], "Rob", "Robusta", "Exc", "Excelsa", "Ara", "Arabica", "Lib", "Liberica")</f>
        <v>Excelsa</v>
      </c>
      <c r="K551" t="str" cm="1">
        <f t="array" ref="K551">INDEX(Products[],MATCH(Orders[[#This Row],[FK_ProductID]:[FK_ProductID]],Products[[ProductID]:[ProductID]],0),MATCH(Orders[[#Headers],[RoastType]],Products[#Headers],0))</f>
        <v>L</v>
      </c>
      <c r="L551" t="str" cm="1">
        <f t="array" ref="L551">_xlfn.SWITCH(Orders[[#This Row],[RoastType]], "L", "Light", "M", "Medium", "D", "Dark")</f>
        <v>Light</v>
      </c>
      <c r="M551" s="2" cm="1">
        <f t="array" ref="M551">INDEX(Products[],MATCH(Orders[[#This Row],[FK_ProductID]:[FK_ProductID]],Products[[ProductID]:[ProductID]],0),MATCH(Orders[[#Headers],[SizeKg]],Products[#Headers],0))</f>
        <v>0.2</v>
      </c>
      <c r="N551" s="1" cm="1">
        <f t="array" ref="N551">INDEX(Products[],MATCH(Orders[[#This Row],[FK_ProductID]:[FK_ProductID]],Products[[ProductID]:[ProductID]],0),MATCH(Orders[[#Headers],[AmtUnitPrice]],Products[#Headers],0))</f>
        <v>4.4550000000000001</v>
      </c>
      <c r="O551" s="1">
        <f>Orders[[#This Row],[AmtUnitPrice]] *Orders[[#This Row],[Quantity]]</f>
        <v>17.82</v>
      </c>
    </row>
    <row r="552" spans="1:15" x14ac:dyDescent="0.25">
      <c r="A552" s="3" t="s">
        <v>1093</v>
      </c>
      <c r="B552" s="5">
        <v>44176</v>
      </c>
      <c r="C552" s="3" t="s">
        <v>1094</v>
      </c>
      <c r="D552" s="3" t="s">
        <v>52</v>
      </c>
      <c r="E552" s="4">
        <v>6</v>
      </c>
      <c r="F552" t="str">
        <f>_xlfn.XLOOKUP(Orders[[#This Row],[FK_CustomerID]],Customers[CustomerID],Customers[CustomerName],,0)</f>
        <v>Nick Brakespear</v>
      </c>
      <c r="G552" t="str">
        <f>_xlfn.XLOOKUP(Orders[[#This Row],[FK_CustomerID]],Customers[CustomerID],Customers[Email],,0)</f>
        <v>nbrakespearfa@rediff.com</v>
      </c>
      <c r="H552" t="str">
        <f>_xlfn.XLOOKUP(Orders[[#This Row],[FK_CustomerID]],Customers[CustomerID],Customers[Country],,0)</f>
        <v>United States</v>
      </c>
      <c r="I552" t="str" cm="1">
        <f t="array" ref="I552">INDEX(Products[],MATCH(Orders[[#This Row],[FK_ProductID]:[FK_ProductID]],Products[[ProductID]:[ProductID]],0),MATCH(Orders[[#Headers],[CoffeeType]],Products[#Headers],0))</f>
        <v>Lib</v>
      </c>
      <c r="J552" t="str" cm="1">
        <f t="array" ref="J552">_xlfn.SWITCH(Orders[[#This Row],[CoffeeType]], "Rob", "Robusta", "Exc", "Excelsa", "Ara", "Arabica", "Lib", "Liberica")</f>
        <v>Liberica</v>
      </c>
      <c r="K552" t="str" cm="1">
        <f t="array" ref="K552">INDEX(Products[],MATCH(Orders[[#This Row],[FK_ProductID]:[FK_ProductID]],Products[[ProductID]:[ProductID]],0),MATCH(Orders[[#Headers],[RoastType]],Products[#Headers],0))</f>
        <v>D</v>
      </c>
      <c r="L552" t="str" cm="1">
        <f t="array" ref="L552">_xlfn.SWITCH(Orders[[#This Row],[RoastType]], "L", "Light", "M", "Medium", "D", "Dark")</f>
        <v>Dark</v>
      </c>
      <c r="M552" s="2" cm="1">
        <f t="array" ref="M552">INDEX(Products[],MATCH(Orders[[#This Row],[FK_ProductID]:[FK_ProductID]],Products[[ProductID]:[ProductID]],0),MATCH(Orders[[#Headers],[SizeKg]],Products[#Headers],0))</f>
        <v>0.2</v>
      </c>
      <c r="N552" s="1" cm="1">
        <f t="array" ref="N552">INDEX(Products[],MATCH(Orders[[#This Row],[FK_ProductID]:[FK_ProductID]],Products[[ProductID]:[ProductID]],0),MATCH(Orders[[#Headers],[AmtUnitPrice]],Products[#Headers],0))</f>
        <v>3.8849999999999998</v>
      </c>
      <c r="O552" s="1">
        <f>Orders[[#This Row],[AmtUnitPrice]] *Orders[[#This Row],[Quantity]]</f>
        <v>23.31</v>
      </c>
    </row>
    <row r="553" spans="1:15" x14ac:dyDescent="0.25">
      <c r="A553" s="3" t="s">
        <v>1095</v>
      </c>
      <c r="B553" s="5">
        <v>44694</v>
      </c>
      <c r="C553" s="3" t="s">
        <v>1096</v>
      </c>
      <c r="D553" s="3" t="s">
        <v>65</v>
      </c>
      <c r="E553" s="4">
        <v>2</v>
      </c>
      <c r="F553" t="str">
        <f>_xlfn.XLOOKUP(Orders[[#This Row],[FK_CustomerID]],Customers[CustomerID],Customers[CustomerName],,0)</f>
        <v>Malynda Glawsop</v>
      </c>
      <c r="G553" t="str">
        <f>_xlfn.XLOOKUP(Orders[[#This Row],[FK_CustomerID]],Customers[CustomerID],Customers[Email],,0)</f>
        <v>mglawsopfb@reverbnation.com</v>
      </c>
      <c r="H553" t="str">
        <f>_xlfn.XLOOKUP(Orders[[#This Row],[FK_CustomerID]],Customers[CustomerID],Customers[Country],,0)</f>
        <v>United States</v>
      </c>
      <c r="I553" t="str" cm="1">
        <f t="array" ref="I553">INDEX(Products[],MATCH(Orders[[#This Row],[FK_ProductID]:[FK_ProductID]],Products[[ProductID]:[ProductID]],0),MATCH(Orders[[#Headers],[CoffeeType]],Products[#Headers],0))</f>
        <v>Exc</v>
      </c>
      <c r="J553" t="str" cm="1">
        <f t="array" ref="J553">_xlfn.SWITCH(Orders[[#This Row],[CoffeeType]], "Rob", "Robusta", "Exc", "Excelsa", "Ara", "Arabica", "Lib", "Liberica")</f>
        <v>Excelsa</v>
      </c>
      <c r="K553" t="str" cm="1">
        <f t="array" ref="K553">INDEX(Products[],MATCH(Orders[[#This Row],[FK_ProductID]:[FK_ProductID]],Products[[ProductID]:[ProductID]],0),MATCH(Orders[[#Headers],[RoastType]],Products[#Headers],0))</f>
        <v>D</v>
      </c>
      <c r="L553" t="str" cm="1">
        <f t="array" ref="L553">_xlfn.SWITCH(Orders[[#This Row],[RoastType]], "L", "Light", "M", "Medium", "D", "Dark")</f>
        <v>Dark</v>
      </c>
      <c r="M553" s="2" cm="1">
        <f t="array" ref="M553">INDEX(Products[],MATCH(Orders[[#This Row],[FK_ProductID]:[FK_ProductID]],Products[[ProductID]:[ProductID]],0),MATCH(Orders[[#Headers],[SizeKg]],Products[#Headers],0))</f>
        <v>0.2</v>
      </c>
      <c r="N553" s="1" cm="1">
        <f t="array" ref="N553">INDEX(Products[],MATCH(Orders[[#This Row],[FK_ProductID]:[FK_ProductID]],Products[[ProductID]:[ProductID]],0),MATCH(Orders[[#Headers],[AmtUnitPrice]],Products[#Headers],0))</f>
        <v>3.645</v>
      </c>
      <c r="O553" s="1">
        <f>Orders[[#This Row],[AmtUnitPrice]] *Orders[[#This Row],[Quantity]]</f>
        <v>7.29</v>
      </c>
    </row>
    <row r="554" spans="1:15" x14ac:dyDescent="0.25">
      <c r="A554" s="3" t="s">
        <v>1097</v>
      </c>
      <c r="B554" s="5">
        <v>43761</v>
      </c>
      <c r="C554" s="3" t="s">
        <v>1098</v>
      </c>
      <c r="D554" s="3" t="s">
        <v>268</v>
      </c>
      <c r="E554" s="4">
        <v>4</v>
      </c>
      <c r="F554" t="str">
        <f>_xlfn.XLOOKUP(Orders[[#This Row],[FK_CustomerID]],Customers[CustomerID],Customers[CustomerName],,0)</f>
        <v>Granville Alberts</v>
      </c>
      <c r="G554" t="str">
        <f>_xlfn.XLOOKUP(Orders[[#This Row],[FK_CustomerID]],Customers[CustomerID],Customers[Email],,0)</f>
        <v>galbertsfc@etsy.com</v>
      </c>
      <c r="H554" t="str">
        <f>_xlfn.XLOOKUP(Orders[[#This Row],[FK_CustomerID]],Customers[CustomerID],Customers[Country],,0)</f>
        <v>United Kingdom</v>
      </c>
      <c r="I554" t="str" cm="1">
        <f t="array" ref="I554">INDEX(Products[],MATCH(Orders[[#This Row],[FK_ProductID]:[FK_ProductID]],Products[[ProductID]:[ProductID]],0),MATCH(Orders[[#Headers],[CoffeeType]],Products[#Headers],0))</f>
        <v>Exc</v>
      </c>
      <c r="J554" t="str" cm="1">
        <f t="array" ref="J554">_xlfn.SWITCH(Orders[[#This Row],[CoffeeType]], "Rob", "Robusta", "Exc", "Excelsa", "Ara", "Arabica", "Lib", "Liberica")</f>
        <v>Excelsa</v>
      </c>
      <c r="K554" t="str" cm="1">
        <f t="array" ref="K554">INDEX(Products[],MATCH(Orders[[#This Row],[FK_ProductID]:[FK_ProductID]],Products[[ProductID]:[ProductID]],0),MATCH(Orders[[#Headers],[RoastType]],Products[#Headers],0))</f>
        <v>L</v>
      </c>
      <c r="L554" t="str" cm="1">
        <f t="array" ref="L554">_xlfn.SWITCH(Orders[[#This Row],[RoastType]], "L", "Light", "M", "Medium", "D", "Dark")</f>
        <v>Light</v>
      </c>
      <c r="M554" s="2" cm="1">
        <f t="array" ref="M554">INDEX(Products[],MATCH(Orders[[#This Row],[FK_ProductID]:[FK_ProductID]],Products[[ProductID]:[ProductID]],0),MATCH(Orders[[#Headers],[SizeKg]],Products[#Headers],0))</f>
        <v>0.2</v>
      </c>
      <c r="N554" s="1" cm="1">
        <f t="array" ref="N554">INDEX(Products[],MATCH(Orders[[#This Row],[FK_ProductID]:[FK_ProductID]],Products[[ProductID]:[ProductID]],0),MATCH(Orders[[#Headers],[AmtUnitPrice]],Products[#Headers],0))</f>
        <v>4.4550000000000001</v>
      </c>
      <c r="O554" s="1">
        <f>Orders[[#This Row],[AmtUnitPrice]] *Orders[[#This Row],[Quantity]]</f>
        <v>17.82</v>
      </c>
    </row>
    <row r="555" spans="1:15" x14ac:dyDescent="0.25">
      <c r="A555" s="3" t="s">
        <v>1099</v>
      </c>
      <c r="B555" s="5">
        <v>44085</v>
      </c>
      <c r="C555" s="3" t="s">
        <v>1100</v>
      </c>
      <c r="D555" s="3" t="s">
        <v>23</v>
      </c>
      <c r="E555" s="4">
        <v>5</v>
      </c>
      <c r="F555" t="str">
        <f>_xlfn.XLOOKUP(Orders[[#This Row],[FK_CustomerID]],Customers[CustomerID],Customers[CustomerName],,0)</f>
        <v>Vasily Polglase</v>
      </c>
      <c r="G555" t="str">
        <f>_xlfn.XLOOKUP(Orders[[#This Row],[FK_CustomerID]],Customers[CustomerID],Customers[Email],,0)</f>
        <v>vpolglasefd@about.me</v>
      </c>
      <c r="H555" t="str">
        <f>_xlfn.XLOOKUP(Orders[[#This Row],[FK_CustomerID]],Customers[CustomerID],Customers[Country],,0)</f>
        <v>United States</v>
      </c>
      <c r="I555" t="str" cm="1">
        <f t="array" ref="I555">INDEX(Products[],MATCH(Orders[[#This Row],[FK_ProductID]:[FK_ProductID]],Products[[ProductID]:[ProductID]],0),MATCH(Orders[[#Headers],[CoffeeType]],Products[#Headers],0))</f>
        <v>Exc</v>
      </c>
      <c r="J555" t="str" cm="1">
        <f t="array" ref="J555">_xlfn.SWITCH(Orders[[#This Row],[CoffeeType]], "Rob", "Robusta", "Exc", "Excelsa", "Ara", "Arabica", "Lib", "Liberica")</f>
        <v>Excelsa</v>
      </c>
      <c r="K555" t="str" cm="1">
        <f t="array" ref="K555">INDEX(Products[],MATCH(Orders[[#This Row],[FK_ProductID]:[FK_ProductID]],Products[[ProductID]:[ProductID]],0),MATCH(Orders[[#Headers],[RoastType]],Products[#Headers],0))</f>
        <v>M</v>
      </c>
      <c r="L555" t="str" cm="1">
        <f t="array" ref="L555">_xlfn.SWITCH(Orders[[#This Row],[RoastType]], "L", "Light", "M", "Medium", "D", "Dark")</f>
        <v>Medium</v>
      </c>
      <c r="M555" s="2" cm="1">
        <f t="array" ref="M555">INDEX(Products[],MATCH(Orders[[#This Row],[FK_ProductID]:[FK_ProductID]],Products[[ProductID]:[ProductID]],0),MATCH(Orders[[#Headers],[SizeKg]],Products[#Headers],0))</f>
        <v>1</v>
      </c>
      <c r="N555" s="1" cm="1">
        <f t="array" ref="N555">INDEX(Products[],MATCH(Orders[[#This Row],[FK_ProductID]:[FK_ProductID]],Products[[ProductID]:[ProductID]],0),MATCH(Orders[[#Headers],[AmtUnitPrice]],Products[#Headers],0))</f>
        <v>13.75</v>
      </c>
      <c r="O555" s="1">
        <f>Orders[[#This Row],[AmtUnitPrice]] *Orders[[#This Row],[Quantity]]</f>
        <v>68.75</v>
      </c>
    </row>
    <row r="556" spans="1:15" x14ac:dyDescent="0.25">
      <c r="A556" s="3" t="s">
        <v>1101</v>
      </c>
      <c r="B556" s="5">
        <v>43737</v>
      </c>
      <c r="C556" s="3" t="s">
        <v>1102</v>
      </c>
      <c r="D556" s="3" t="s">
        <v>24</v>
      </c>
      <c r="E556" s="4">
        <v>2</v>
      </c>
      <c r="F556" t="str">
        <f>_xlfn.XLOOKUP(Orders[[#This Row],[FK_CustomerID]],Customers[CustomerID],Customers[CustomerName],,0)</f>
        <v>Madelaine Sharples</v>
      </c>
      <c r="G556" t="str">
        <f>_xlfn.XLOOKUP(Orders[[#This Row],[FK_CustomerID]],Customers[CustomerID],Customers[Email],,0)</f>
        <v/>
      </c>
      <c r="H556" t="str">
        <f>_xlfn.XLOOKUP(Orders[[#This Row],[FK_CustomerID]],Customers[CustomerID],Customers[Country],,0)</f>
        <v>United Kingdom</v>
      </c>
      <c r="I556" t="str" cm="1">
        <f t="array" ref="I556">INDEX(Products[],MATCH(Orders[[#This Row],[FK_ProductID]:[FK_ProductID]],Products[[ProductID]:[ProductID]],0),MATCH(Orders[[#Headers],[CoffeeType]],Products[#Headers],0))</f>
        <v>Rob</v>
      </c>
      <c r="J556" t="str" cm="1">
        <f t="array" ref="J556">_xlfn.SWITCH(Orders[[#This Row],[CoffeeType]], "Rob", "Robusta", "Exc", "Excelsa", "Ara", "Arabica", "Lib", "Liberica")</f>
        <v>Robusta</v>
      </c>
      <c r="K556" t="str" cm="1">
        <f t="array" ref="K556">INDEX(Products[],MATCH(Orders[[#This Row],[FK_ProductID]:[FK_ProductID]],Products[[ProductID]:[ProductID]],0),MATCH(Orders[[#Headers],[RoastType]],Products[#Headers],0))</f>
        <v>L</v>
      </c>
      <c r="L556" t="str" cm="1">
        <f t="array" ref="L556">_xlfn.SWITCH(Orders[[#This Row],[RoastType]], "L", "Light", "M", "Medium", "D", "Dark")</f>
        <v>Light</v>
      </c>
      <c r="M556" s="2" cm="1">
        <f t="array" ref="M556">INDEX(Products[],MATCH(Orders[[#This Row],[FK_ProductID]:[FK_ProductID]],Products[[ProductID]:[ProductID]],0),MATCH(Orders[[#Headers],[SizeKg]],Products[#Headers],0))</f>
        <v>2.5</v>
      </c>
      <c r="N556" s="1" cm="1">
        <f t="array" ref="N556">INDEX(Products[],MATCH(Orders[[#This Row],[FK_ProductID]:[FK_ProductID]],Products[[ProductID]:[ProductID]],0),MATCH(Orders[[#Headers],[AmtUnitPrice]],Products[#Headers],0))</f>
        <v>27.484999999999999</v>
      </c>
      <c r="O556" s="1">
        <f>Orders[[#This Row],[AmtUnitPrice]] *Orders[[#This Row],[Quantity]]</f>
        <v>54.97</v>
      </c>
    </row>
    <row r="557" spans="1:15" x14ac:dyDescent="0.25">
      <c r="A557" s="3" t="s">
        <v>1103</v>
      </c>
      <c r="B557" s="5">
        <v>44258</v>
      </c>
      <c r="C557" s="3" t="s">
        <v>1104</v>
      </c>
      <c r="D557" s="3" t="s">
        <v>23</v>
      </c>
      <c r="E557" s="4">
        <v>6</v>
      </c>
      <c r="F557" t="str">
        <f>_xlfn.XLOOKUP(Orders[[#This Row],[FK_CustomerID]],Customers[CustomerID],Customers[CustomerName],,0)</f>
        <v>Sigfrid Busch</v>
      </c>
      <c r="G557" t="str">
        <f>_xlfn.XLOOKUP(Orders[[#This Row],[FK_CustomerID]],Customers[CustomerID],Customers[Email],,0)</f>
        <v>sbuschff@so-net.ne.jp</v>
      </c>
      <c r="H557" t="str">
        <f>_xlfn.XLOOKUP(Orders[[#This Row],[FK_CustomerID]],Customers[CustomerID],Customers[Country],,0)</f>
        <v>Ireland</v>
      </c>
      <c r="I557" t="str" cm="1">
        <f t="array" ref="I557">INDEX(Products[],MATCH(Orders[[#This Row],[FK_ProductID]:[FK_ProductID]],Products[[ProductID]:[ProductID]],0),MATCH(Orders[[#Headers],[CoffeeType]],Products[#Headers],0))</f>
        <v>Exc</v>
      </c>
      <c r="J557" t="str" cm="1">
        <f t="array" ref="J557">_xlfn.SWITCH(Orders[[#This Row],[CoffeeType]], "Rob", "Robusta", "Exc", "Excelsa", "Ara", "Arabica", "Lib", "Liberica")</f>
        <v>Excelsa</v>
      </c>
      <c r="K557" t="str" cm="1">
        <f t="array" ref="K557">INDEX(Products[],MATCH(Orders[[#This Row],[FK_ProductID]:[FK_ProductID]],Products[[ProductID]:[ProductID]],0),MATCH(Orders[[#Headers],[RoastType]],Products[#Headers],0))</f>
        <v>M</v>
      </c>
      <c r="L557" t="str" cm="1">
        <f t="array" ref="L557">_xlfn.SWITCH(Orders[[#This Row],[RoastType]], "L", "Light", "M", "Medium", "D", "Dark")</f>
        <v>Medium</v>
      </c>
      <c r="M557" s="2" cm="1">
        <f t="array" ref="M557">INDEX(Products[],MATCH(Orders[[#This Row],[FK_ProductID]:[FK_ProductID]],Products[[ProductID]:[ProductID]],0),MATCH(Orders[[#Headers],[SizeKg]],Products[#Headers],0))</f>
        <v>1</v>
      </c>
      <c r="N557" s="1" cm="1">
        <f t="array" ref="N557">INDEX(Products[],MATCH(Orders[[#This Row],[FK_ProductID]:[FK_ProductID]],Products[[ProductID]:[ProductID]],0),MATCH(Orders[[#Headers],[AmtUnitPrice]],Products[#Headers],0))</f>
        <v>13.75</v>
      </c>
      <c r="O557" s="1">
        <f>Orders[[#This Row],[AmtUnitPrice]] *Orders[[#This Row],[Quantity]]</f>
        <v>82.5</v>
      </c>
    </row>
    <row r="558" spans="1:15" x14ac:dyDescent="0.25">
      <c r="A558" s="3" t="s">
        <v>1105</v>
      </c>
      <c r="B558" s="5">
        <v>44523</v>
      </c>
      <c r="C558" s="3" t="s">
        <v>1106</v>
      </c>
      <c r="D558" s="3" t="s">
        <v>91</v>
      </c>
      <c r="E558" s="4">
        <v>2</v>
      </c>
      <c r="F558" t="str">
        <f>_xlfn.XLOOKUP(Orders[[#This Row],[FK_CustomerID]],Customers[CustomerID],Customers[CustomerName],,0)</f>
        <v>Cissiee Raisbeck</v>
      </c>
      <c r="G558" t="str">
        <f>_xlfn.XLOOKUP(Orders[[#This Row],[FK_CustomerID]],Customers[CustomerID],Customers[Email],,0)</f>
        <v>craisbeckfg@webnode.com</v>
      </c>
      <c r="H558" t="str">
        <f>_xlfn.XLOOKUP(Orders[[#This Row],[FK_CustomerID]],Customers[CustomerID],Customers[Country],,0)</f>
        <v>United States</v>
      </c>
      <c r="I558" t="str" cm="1">
        <f t="array" ref="I558">INDEX(Products[],MATCH(Orders[[#This Row],[FK_ProductID]:[FK_ProductID]],Products[[ProductID]:[ProductID]],0),MATCH(Orders[[#Headers],[CoffeeType]],Products[#Headers],0))</f>
        <v>Lib</v>
      </c>
      <c r="J558" t="str" cm="1">
        <f t="array" ref="J558">_xlfn.SWITCH(Orders[[#This Row],[CoffeeType]], "Rob", "Robusta", "Exc", "Excelsa", "Ara", "Arabica", "Lib", "Liberica")</f>
        <v>Liberica</v>
      </c>
      <c r="K558" t="str" cm="1">
        <f t="array" ref="K558">INDEX(Products[],MATCH(Orders[[#This Row],[FK_ProductID]:[FK_ProductID]],Products[[ProductID]:[ProductID]],0),MATCH(Orders[[#Headers],[RoastType]],Products[#Headers],0))</f>
        <v>M</v>
      </c>
      <c r="L558" t="str" cm="1">
        <f t="array" ref="L558">_xlfn.SWITCH(Orders[[#This Row],[RoastType]], "L", "Light", "M", "Medium", "D", "Dark")</f>
        <v>Medium</v>
      </c>
      <c r="M558" s="2" cm="1">
        <f t="array" ref="M558">INDEX(Products[],MATCH(Orders[[#This Row],[FK_ProductID]:[FK_ProductID]],Products[[ProductID]:[ProductID]],0),MATCH(Orders[[#Headers],[SizeKg]],Products[#Headers],0))</f>
        <v>0.2</v>
      </c>
      <c r="N558" s="1" cm="1">
        <f t="array" ref="N558">INDEX(Products[],MATCH(Orders[[#This Row],[FK_ProductID]:[FK_ProductID]],Products[[ProductID]:[ProductID]],0),MATCH(Orders[[#Headers],[AmtUnitPrice]],Products[#Headers],0))</f>
        <v>4.3650000000000002</v>
      </c>
      <c r="O558" s="1">
        <f>Orders[[#This Row],[AmtUnitPrice]] *Orders[[#This Row],[Quantity]]</f>
        <v>8.73</v>
      </c>
    </row>
    <row r="559" spans="1:15" x14ac:dyDescent="0.25">
      <c r="A559" s="3" t="s">
        <v>1107</v>
      </c>
      <c r="B559" s="5">
        <v>44506</v>
      </c>
      <c r="C559" s="3" t="s">
        <v>1002</v>
      </c>
      <c r="D559" s="3" t="s">
        <v>151</v>
      </c>
      <c r="E559" s="4">
        <v>4</v>
      </c>
      <c r="F559" t="str">
        <f>_xlfn.XLOOKUP(Orders[[#This Row],[FK_CustomerID]],Customers[CustomerID],Customers[CustomerName],,0)</f>
        <v>Marja Urion</v>
      </c>
      <c r="G559" t="str">
        <f>_xlfn.XLOOKUP(Orders[[#This Row],[FK_CustomerID]],Customers[CustomerID],Customers[Email],,0)</f>
        <v>murione5@alexa.com</v>
      </c>
      <c r="H559" t="str">
        <f>_xlfn.XLOOKUP(Orders[[#This Row],[FK_CustomerID]],Customers[CustomerID],Customers[Country],,0)</f>
        <v>Ireland</v>
      </c>
      <c r="I559" t="str" cm="1">
        <f t="array" ref="I559">INDEX(Products[],MATCH(Orders[[#This Row],[FK_ProductID]:[FK_ProductID]],Products[[ProductID]:[ProductID]],0),MATCH(Orders[[#Headers],[CoffeeType]],Products[#Headers],0))</f>
        <v>Exc</v>
      </c>
      <c r="J559" t="str" cm="1">
        <f t="array" ref="J559">_xlfn.SWITCH(Orders[[#This Row],[CoffeeType]], "Rob", "Robusta", "Exc", "Excelsa", "Ara", "Arabica", "Lib", "Liberica")</f>
        <v>Excelsa</v>
      </c>
      <c r="K559" t="str" cm="1">
        <f t="array" ref="K559">INDEX(Products[],MATCH(Orders[[#This Row],[FK_ProductID]:[FK_ProductID]],Products[[ProductID]:[ProductID]],0),MATCH(Orders[[#Headers],[RoastType]],Products[#Headers],0))</f>
        <v>L</v>
      </c>
      <c r="L559" t="str" cm="1">
        <f t="array" ref="L559">_xlfn.SWITCH(Orders[[#This Row],[RoastType]], "L", "Light", "M", "Medium", "D", "Dark")</f>
        <v>Light</v>
      </c>
      <c r="M559" s="2" cm="1">
        <f t="array" ref="M559">INDEX(Products[],MATCH(Orders[[#This Row],[FK_ProductID]:[FK_ProductID]],Products[[ProductID]:[ProductID]],0),MATCH(Orders[[#Headers],[SizeKg]],Products[#Headers],0))</f>
        <v>1</v>
      </c>
      <c r="N559" s="1" cm="1">
        <f t="array" ref="N559">INDEX(Products[],MATCH(Orders[[#This Row],[FK_ProductID]:[FK_ProductID]],Products[[ProductID]:[ProductID]],0),MATCH(Orders[[#Headers],[AmtUnitPrice]],Products[#Headers],0))</f>
        <v>14.85</v>
      </c>
      <c r="O559" s="1">
        <f>Orders[[#This Row],[AmtUnitPrice]] *Orders[[#This Row],[Quantity]]</f>
        <v>59.4</v>
      </c>
    </row>
    <row r="560" spans="1:15" x14ac:dyDescent="0.25">
      <c r="A560" s="3" t="s">
        <v>1108</v>
      </c>
      <c r="B560" s="5">
        <v>44225</v>
      </c>
      <c r="C560" s="3" t="s">
        <v>1109</v>
      </c>
      <c r="D560" s="3" t="s">
        <v>52</v>
      </c>
      <c r="E560" s="4">
        <v>4</v>
      </c>
      <c r="F560" t="str">
        <f>_xlfn.XLOOKUP(Orders[[#This Row],[FK_CustomerID]],Customers[CustomerID],Customers[CustomerName],,0)</f>
        <v>Kenton Wetherick</v>
      </c>
      <c r="G560" t="str">
        <f>_xlfn.XLOOKUP(Orders[[#This Row],[FK_CustomerID]],Customers[CustomerID],Customers[Email],,0)</f>
        <v/>
      </c>
      <c r="H560" t="str">
        <f>_xlfn.XLOOKUP(Orders[[#This Row],[FK_CustomerID]],Customers[CustomerID],Customers[Country],,0)</f>
        <v>United States</v>
      </c>
      <c r="I560" t="str" cm="1">
        <f t="array" ref="I560">INDEX(Products[],MATCH(Orders[[#This Row],[FK_ProductID]:[FK_ProductID]],Products[[ProductID]:[ProductID]],0),MATCH(Orders[[#Headers],[CoffeeType]],Products[#Headers],0))</f>
        <v>Lib</v>
      </c>
      <c r="J560" t="str" cm="1">
        <f t="array" ref="J560">_xlfn.SWITCH(Orders[[#This Row],[CoffeeType]], "Rob", "Robusta", "Exc", "Excelsa", "Ara", "Arabica", "Lib", "Liberica")</f>
        <v>Liberica</v>
      </c>
      <c r="K560" t="str" cm="1">
        <f t="array" ref="K560">INDEX(Products[],MATCH(Orders[[#This Row],[FK_ProductID]:[FK_ProductID]],Products[[ProductID]:[ProductID]],0),MATCH(Orders[[#Headers],[RoastType]],Products[#Headers],0))</f>
        <v>D</v>
      </c>
      <c r="L560" t="str" cm="1">
        <f t="array" ref="L560">_xlfn.SWITCH(Orders[[#This Row],[RoastType]], "L", "Light", "M", "Medium", "D", "Dark")</f>
        <v>Dark</v>
      </c>
      <c r="M560" s="2" cm="1">
        <f t="array" ref="M560">INDEX(Products[],MATCH(Orders[[#This Row],[FK_ProductID]:[FK_ProductID]],Products[[ProductID]:[ProductID]],0),MATCH(Orders[[#Headers],[SizeKg]],Products[#Headers],0))</f>
        <v>0.2</v>
      </c>
      <c r="N560" s="1" cm="1">
        <f t="array" ref="N560">INDEX(Products[],MATCH(Orders[[#This Row],[FK_ProductID]:[FK_ProductID]],Products[[ProductID]:[ProductID]],0),MATCH(Orders[[#Headers],[AmtUnitPrice]],Products[#Headers],0))</f>
        <v>3.8849999999999998</v>
      </c>
      <c r="O560" s="1">
        <f>Orders[[#This Row],[AmtUnitPrice]] *Orders[[#This Row],[Quantity]]</f>
        <v>15.54</v>
      </c>
    </row>
    <row r="561" spans="1:15" x14ac:dyDescent="0.25">
      <c r="A561" s="3" t="s">
        <v>1110</v>
      </c>
      <c r="B561" s="5">
        <v>44667</v>
      </c>
      <c r="C561" s="3" t="s">
        <v>1111</v>
      </c>
      <c r="D561" s="3" t="s">
        <v>20</v>
      </c>
      <c r="E561" s="4">
        <v>3</v>
      </c>
      <c r="F561" t="str">
        <f>_xlfn.XLOOKUP(Orders[[#This Row],[FK_CustomerID]],Customers[CustomerID],Customers[CustomerName],,0)</f>
        <v>Reamonn Aynold</v>
      </c>
      <c r="G561" t="str">
        <f>_xlfn.XLOOKUP(Orders[[#This Row],[FK_CustomerID]],Customers[CustomerID],Customers[Email],,0)</f>
        <v>raynoldfj@ustream.tv</v>
      </c>
      <c r="H561" t="str">
        <f>_xlfn.XLOOKUP(Orders[[#This Row],[FK_CustomerID]],Customers[CustomerID],Customers[Country],,0)</f>
        <v>United States</v>
      </c>
      <c r="I561" t="str" cm="1">
        <f t="array" ref="I561">INDEX(Products[],MATCH(Orders[[#This Row],[FK_ProductID]:[FK_ProductID]],Products[[ProductID]:[ProductID]],0),MATCH(Orders[[#Headers],[CoffeeType]],Products[#Headers],0))</f>
        <v>Ara</v>
      </c>
      <c r="J561" t="str" cm="1">
        <f t="array" ref="J561">_xlfn.SWITCH(Orders[[#This Row],[CoffeeType]], "Rob", "Robusta", "Exc", "Excelsa", "Ara", "Arabica", "Lib", "Liberica")</f>
        <v>Arabica</v>
      </c>
      <c r="K561" t="str" cm="1">
        <f t="array" ref="K561">INDEX(Products[],MATCH(Orders[[#This Row],[FK_ProductID]:[FK_ProductID]],Products[[ProductID]:[ProductID]],0),MATCH(Orders[[#Headers],[RoastType]],Products[#Headers],0))</f>
        <v>L</v>
      </c>
      <c r="L561" t="str" cm="1">
        <f t="array" ref="L561">_xlfn.SWITCH(Orders[[#This Row],[RoastType]], "L", "Light", "M", "Medium", "D", "Dark")</f>
        <v>Light</v>
      </c>
      <c r="M561" s="2" cm="1">
        <f t="array" ref="M561">INDEX(Products[],MATCH(Orders[[#This Row],[FK_ProductID]:[FK_ProductID]],Products[[ProductID]:[ProductID]],0),MATCH(Orders[[#Headers],[SizeKg]],Products[#Headers],0))</f>
        <v>1</v>
      </c>
      <c r="N561" s="1" cm="1">
        <f t="array" ref="N561">INDEX(Products[],MATCH(Orders[[#This Row],[FK_ProductID]:[FK_ProductID]],Products[[ProductID]:[ProductID]],0),MATCH(Orders[[#Headers],[AmtUnitPrice]],Products[#Headers],0))</f>
        <v>12.95</v>
      </c>
      <c r="O561" s="1">
        <f>Orders[[#This Row],[AmtUnitPrice]] *Orders[[#This Row],[Quantity]]</f>
        <v>38.849999999999994</v>
      </c>
    </row>
    <row r="562" spans="1:15" x14ac:dyDescent="0.25">
      <c r="A562" s="3" t="s">
        <v>1112</v>
      </c>
      <c r="B562" s="5">
        <v>44401</v>
      </c>
      <c r="C562" s="3" t="s">
        <v>1113</v>
      </c>
      <c r="D562" s="3" t="s">
        <v>126</v>
      </c>
      <c r="E562" s="4">
        <v>6</v>
      </c>
      <c r="F562" t="str">
        <f>_xlfn.XLOOKUP(Orders[[#This Row],[FK_CustomerID]],Customers[CustomerID],Customers[CustomerName],,0)</f>
        <v>Hatty Dovydenas</v>
      </c>
      <c r="G562" t="str">
        <f>_xlfn.XLOOKUP(Orders[[#This Row],[FK_CustomerID]],Customers[CustomerID],Customers[Email],,0)</f>
        <v/>
      </c>
      <c r="H562" t="str">
        <f>_xlfn.XLOOKUP(Orders[[#This Row],[FK_CustomerID]],Customers[CustomerID],Customers[Country],,0)</f>
        <v>United States</v>
      </c>
      <c r="I562" t="str" cm="1">
        <f t="array" ref="I562">INDEX(Products[],MATCH(Orders[[#This Row],[FK_ProductID]:[FK_ProductID]],Products[[ProductID]:[ProductID]],0),MATCH(Orders[[#Headers],[CoffeeType]],Products[#Headers],0))</f>
        <v>Exc</v>
      </c>
      <c r="J562" t="str" cm="1">
        <f t="array" ref="J562">_xlfn.SWITCH(Orders[[#This Row],[CoffeeType]], "Rob", "Robusta", "Exc", "Excelsa", "Ara", "Arabica", "Lib", "Liberica")</f>
        <v>Excelsa</v>
      </c>
      <c r="K562" t="str" cm="1">
        <f t="array" ref="K562">INDEX(Products[],MATCH(Orders[[#This Row],[FK_ProductID]:[FK_ProductID]],Products[[ProductID]:[ProductID]],0),MATCH(Orders[[#Headers],[RoastType]],Products[#Headers],0))</f>
        <v>M</v>
      </c>
      <c r="L562" t="str" cm="1">
        <f t="array" ref="L562">_xlfn.SWITCH(Orders[[#This Row],[RoastType]], "L", "Light", "M", "Medium", "D", "Dark")</f>
        <v>Medium</v>
      </c>
      <c r="M562" s="2" cm="1">
        <f t="array" ref="M562">INDEX(Products[],MATCH(Orders[[#This Row],[FK_ProductID]:[FK_ProductID]],Products[[ProductID]:[ProductID]],0),MATCH(Orders[[#Headers],[SizeKg]],Products[#Headers],0))</f>
        <v>2.5</v>
      </c>
      <c r="N562" s="1" cm="1">
        <f t="array" ref="N562">INDEX(Products[],MATCH(Orders[[#This Row],[FK_ProductID]:[FK_ProductID]],Products[[ProductID]:[ProductID]],0),MATCH(Orders[[#Headers],[AmtUnitPrice]],Products[#Headers],0))</f>
        <v>31.625</v>
      </c>
      <c r="O562" s="1">
        <f>Orders[[#This Row],[AmtUnitPrice]] *Orders[[#This Row],[Quantity]]</f>
        <v>189.75</v>
      </c>
    </row>
    <row r="563" spans="1:15" x14ac:dyDescent="0.25">
      <c r="A563" s="3" t="s">
        <v>1114</v>
      </c>
      <c r="B563" s="5">
        <v>43688</v>
      </c>
      <c r="C563" s="3" t="s">
        <v>1115</v>
      </c>
      <c r="D563" s="3" t="s">
        <v>68</v>
      </c>
      <c r="E563" s="4">
        <v>6</v>
      </c>
      <c r="F563" t="str">
        <f>_xlfn.XLOOKUP(Orders[[#This Row],[FK_CustomerID]],Customers[CustomerID],Customers[CustomerName],,0)</f>
        <v>Nathaniel Bloxland</v>
      </c>
      <c r="G563" t="str">
        <f>_xlfn.XLOOKUP(Orders[[#This Row],[FK_CustomerID]],Customers[CustomerID],Customers[Email],,0)</f>
        <v/>
      </c>
      <c r="H563" t="str">
        <f>_xlfn.XLOOKUP(Orders[[#This Row],[FK_CustomerID]],Customers[CustomerID],Customers[Country],,0)</f>
        <v>Ireland</v>
      </c>
      <c r="I563" t="str" cm="1">
        <f t="array" ref="I563">INDEX(Products[],MATCH(Orders[[#This Row],[FK_ProductID]:[FK_ProductID]],Products[[ProductID]:[ProductID]],0),MATCH(Orders[[#Headers],[CoffeeType]],Products[#Headers],0))</f>
        <v>Ara</v>
      </c>
      <c r="J563" t="str" cm="1">
        <f t="array" ref="J563">_xlfn.SWITCH(Orders[[#This Row],[CoffeeType]], "Rob", "Robusta", "Exc", "Excelsa", "Ara", "Arabica", "Lib", "Liberica")</f>
        <v>Arabica</v>
      </c>
      <c r="K563" t="str" cm="1">
        <f t="array" ref="K563">INDEX(Products[],MATCH(Orders[[#This Row],[FK_ProductID]:[FK_ProductID]],Products[[ProductID]:[ProductID]],0),MATCH(Orders[[#Headers],[RoastType]],Products[#Headers],0))</f>
        <v>D</v>
      </c>
      <c r="L563" t="str" cm="1">
        <f t="array" ref="L563">_xlfn.SWITCH(Orders[[#This Row],[RoastType]], "L", "Light", "M", "Medium", "D", "Dark")</f>
        <v>Dark</v>
      </c>
      <c r="M563" s="2" cm="1">
        <f t="array" ref="M563">INDEX(Products[],MATCH(Orders[[#This Row],[FK_ProductID]:[FK_ProductID]],Products[[ProductID]:[ProductID]],0),MATCH(Orders[[#Headers],[SizeKg]],Products[#Headers],0))</f>
        <v>0.2</v>
      </c>
      <c r="N563" s="1" cm="1">
        <f t="array" ref="N563">INDEX(Products[],MATCH(Orders[[#This Row],[FK_ProductID]:[FK_ProductID]],Products[[ProductID]:[ProductID]],0),MATCH(Orders[[#Headers],[AmtUnitPrice]],Products[#Headers],0))</f>
        <v>2.9849999999999999</v>
      </c>
      <c r="O563" s="1">
        <f>Orders[[#This Row],[AmtUnitPrice]] *Orders[[#This Row],[Quantity]]</f>
        <v>17.91</v>
      </c>
    </row>
    <row r="564" spans="1:15" x14ac:dyDescent="0.25">
      <c r="A564" s="3" t="s">
        <v>1116</v>
      </c>
      <c r="B564" s="5">
        <v>43669</v>
      </c>
      <c r="C564" s="3" t="s">
        <v>1117</v>
      </c>
      <c r="D564" s="3" t="s">
        <v>33</v>
      </c>
      <c r="E564" s="4">
        <v>6</v>
      </c>
      <c r="F564" t="str">
        <f>_xlfn.XLOOKUP(Orders[[#This Row],[FK_CustomerID]],Customers[CustomerID],Customers[CustomerName],,0)</f>
        <v>Brendan Grece</v>
      </c>
      <c r="G564" t="str">
        <f>_xlfn.XLOOKUP(Orders[[#This Row],[FK_CustomerID]],Customers[CustomerID],Customers[Email],,0)</f>
        <v>bgrecefm@naver.com</v>
      </c>
      <c r="H564" t="str">
        <f>_xlfn.XLOOKUP(Orders[[#This Row],[FK_CustomerID]],Customers[CustomerID],Customers[Country],,0)</f>
        <v>United Kingdom</v>
      </c>
      <c r="I564" t="str" cm="1">
        <f t="array" ref="I564">INDEX(Products[],MATCH(Orders[[#This Row],[FK_ProductID]:[FK_ProductID]],Products[[ProductID]:[ProductID]],0),MATCH(Orders[[#Headers],[CoffeeType]],Products[#Headers],0))</f>
        <v>Lib</v>
      </c>
      <c r="J564" t="str" cm="1">
        <f t="array" ref="J564">_xlfn.SWITCH(Orders[[#This Row],[CoffeeType]], "Rob", "Robusta", "Exc", "Excelsa", "Ara", "Arabica", "Lib", "Liberica")</f>
        <v>Liberica</v>
      </c>
      <c r="K564" t="str" cm="1">
        <f t="array" ref="K564">INDEX(Products[],MATCH(Orders[[#This Row],[FK_ProductID]:[FK_ProductID]],Products[[ProductID]:[ProductID]],0),MATCH(Orders[[#Headers],[RoastType]],Products[#Headers],0))</f>
        <v>L</v>
      </c>
      <c r="L564" t="str" cm="1">
        <f t="array" ref="L564">_xlfn.SWITCH(Orders[[#This Row],[RoastType]], "L", "Light", "M", "Medium", "D", "Dark")</f>
        <v>Light</v>
      </c>
      <c r="M564" s="2" cm="1">
        <f t="array" ref="M564">INDEX(Products[],MATCH(Orders[[#This Row],[FK_ProductID]:[FK_ProductID]],Products[[ProductID]:[ProductID]],0),MATCH(Orders[[#Headers],[SizeKg]],Products[#Headers],0))</f>
        <v>0.2</v>
      </c>
      <c r="N564" s="1" cm="1">
        <f t="array" ref="N564">INDEX(Products[],MATCH(Orders[[#This Row],[FK_ProductID]:[FK_ProductID]],Products[[ProductID]:[ProductID]],0),MATCH(Orders[[#Headers],[AmtUnitPrice]],Products[#Headers],0))</f>
        <v>4.7549999999999999</v>
      </c>
      <c r="O564" s="1">
        <f>Orders[[#This Row],[AmtUnitPrice]] *Orders[[#This Row],[Quantity]]</f>
        <v>28.53</v>
      </c>
    </row>
    <row r="565" spans="1:15" x14ac:dyDescent="0.25">
      <c r="A565" s="3" t="s">
        <v>1118</v>
      </c>
      <c r="B565" s="5">
        <v>43991</v>
      </c>
      <c r="C565" s="3" t="s">
        <v>1119</v>
      </c>
      <c r="D565" s="3" t="s">
        <v>23</v>
      </c>
      <c r="E565" s="4">
        <v>6</v>
      </c>
      <c r="F565" t="str">
        <f>_xlfn.XLOOKUP(Orders[[#This Row],[FK_CustomerID]],Customers[CustomerID],Customers[CustomerName],,0)</f>
        <v>Don Flintiff</v>
      </c>
      <c r="G565" t="str">
        <f>_xlfn.XLOOKUP(Orders[[#This Row],[FK_CustomerID]],Customers[CustomerID],Customers[Email],,0)</f>
        <v>dflintiffg1@e-recht24.de</v>
      </c>
      <c r="H565" t="str">
        <f>_xlfn.XLOOKUP(Orders[[#This Row],[FK_CustomerID]],Customers[CustomerID],Customers[Country],,0)</f>
        <v>United Kingdom</v>
      </c>
      <c r="I565" t="str" cm="1">
        <f t="array" ref="I565">INDEX(Products[],MATCH(Orders[[#This Row],[FK_ProductID]:[FK_ProductID]],Products[[ProductID]:[ProductID]],0),MATCH(Orders[[#Headers],[CoffeeType]],Products[#Headers],0))</f>
        <v>Exc</v>
      </c>
      <c r="J565" t="str" cm="1">
        <f t="array" ref="J565">_xlfn.SWITCH(Orders[[#This Row],[CoffeeType]], "Rob", "Robusta", "Exc", "Excelsa", "Ara", "Arabica", "Lib", "Liberica")</f>
        <v>Excelsa</v>
      </c>
      <c r="K565" t="str" cm="1">
        <f t="array" ref="K565">INDEX(Products[],MATCH(Orders[[#This Row],[FK_ProductID]:[FK_ProductID]],Products[[ProductID]:[ProductID]],0),MATCH(Orders[[#Headers],[RoastType]],Products[#Headers],0))</f>
        <v>M</v>
      </c>
      <c r="L565" t="str" cm="1">
        <f t="array" ref="L565">_xlfn.SWITCH(Orders[[#This Row],[RoastType]], "L", "Light", "M", "Medium", "D", "Dark")</f>
        <v>Medium</v>
      </c>
      <c r="M565" s="2" cm="1">
        <f t="array" ref="M565">INDEX(Products[],MATCH(Orders[[#This Row],[FK_ProductID]:[FK_ProductID]],Products[[ProductID]:[ProductID]],0),MATCH(Orders[[#Headers],[SizeKg]],Products[#Headers],0))</f>
        <v>1</v>
      </c>
      <c r="N565" s="1" cm="1">
        <f t="array" ref="N565">INDEX(Products[],MATCH(Orders[[#This Row],[FK_ProductID]:[FK_ProductID]],Products[[ProductID]:[ProductID]],0),MATCH(Orders[[#Headers],[AmtUnitPrice]],Products[#Headers],0))</f>
        <v>13.75</v>
      </c>
      <c r="O565" s="1">
        <f>Orders[[#This Row],[AmtUnitPrice]] *Orders[[#This Row],[Quantity]]</f>
        <v>82.5</v>
      </c>
    </row>
    <row r="566" spans="1:15" x14ac:dyDescent="0.25">
      <c r="A566" s="3" t="s">
        <v>1120</v>
      </c>
      <c r="B566" s="5">
        <v>43883</v>
      </c>
      <c r="C566" s="3" t="s">
        <v>1121</v>
      </c>
      <c r="D566" s="3" t="s">
        <v>171</v>
      </c>
      <c r="E566" s="4">
        <v>2</v>
      </c>
      <c r="F566" t="str">
        <f>_xlfn.XLOOKUP(Orders[[#This Row],[FK_CustomerID]],Customers[CustomerID],Customers[CustomerName],,0)</f>
        <v>Abbe Thys</v>
      </c>
      <c r="G566" t="str">
        <f>_xlfn.XLOOKUP(Orders[[#This Row],[FK_CustomerID]],Customers[CustomerID],Customers[Email],,0)</f>
        <v>athysfo@cdc.gov</v>
      </c>
      <c r="H566" t="str">
        <f>_xlfn.XLOOKUP(Orders[[#This Row],[FK_CustomerID]],Customers[CustomerID],Customers[Country],,0)</f>
        <v>United States</v>
      </c>
      <c r="I566" t="str" cm="1">
        <f t="array" ref="I566">INDEX(Products[],MATCH(Orders[[#This Row],[FK_ProductID]:[FK_ProductID]],Products[[ProductID]:[ProductID]],0),MATCH(Orders[[#Headers],[CoffeeType]],Products[#Headers],0))</f>
        <v>Rob</v>
      </c>
      <c r="J566" t="str" cm="1">
        <f t="array" ref="J566">_xlfn.SWITCH(Orders[[#This Row],[CoffeeType]], "Rob", "Robusta", "Exc", "Excelsa", "Ara", "Arabica", "Lib", "Liberica")</f>
        <v>Robusta</v>
      </c>
      <c r="K566" t="str" cm="1">
        <f t="array" ref="K566">INDEX(Products[],MATCH(Orders[[#This Row],[FK_ProductID]:[FK_ProductID]],Products[[ProductID]:[ProductID]],0),MATCH(Orders[[#Headers],[RoastType]],Products[#Headers],0))</f>
        <v>L</v>
      </c>
      <c r="L566" t="str" cm="1">
        <f t="array" ref="L566">_xlfn.SWITCH(Orders[[#This Row],[RoastType]], "L", "Light", "M", "Medium", "D", "Dark")</f>
        <v>Light</v>
      </c>
      <c r="M566" s="2" cm="1">
        <f t="array" ref="M566">INDEX(Products[],MATCH(Orders[[#This Row],[FK_ProductID]:[FK_ProductID]],Products[[ProductID]:[ProductID]],0),MATCH(Orders[[#Headers],[SizeKg]],Products[#Headers],0))</f>
        <v>0.5</v>
      </c>
      <c r="N566" s="1" cm="1">
        <f t="array" ref="N566">INDEX(Products[],MATCH(Orders[[#This Row],[FK_ProductID]:[FK_ProductID]],Products[[ProductID]:[ProductID]],0),MATCH(Orders[[#Headers],[AmtUnitPrice]],Products[#Headers],0))</f>
        <v>7.17</v>
      </c>
      <c r="O566" s="1">
        <f>Orders[[#This Row],[AmtUnitPrice]] *Orders[[#This Row],[Quantity]]</f>
        <v>14.34</v>
      </c>
    </row>
    <row r="567" spans="1:15" x14ac:dyDescent="0.25">
      <c r="A567" s="3" t="s">
        <v>1122</v>
      </c>
      <c r="B567" s="5">
        <v>44031</v>
      </c>
      <c r="C567" s="3" t="s">
        <v>1123</v>
      </c>
      <c r="D567" s="3" t="s">
        <v>49</v>
      </c>
      <c r="E567" s="4">
        <v>4</v>
      </c>
      <c r="F567" t="str">
        <f>_xlfn.XLOOKUP(Orders[[#This Row],[FK_CustomerID]],Customers[CustomerID],Customers[CustomerName],,0)</f>
        <v>Jackquelin Chugg</v>
      </c>
      <c r="G567" t="str">
        <f>_xlfn.XLOOKUP(Orders[[#This Row],[FK_CustomerID]],Customers[CustomerID],Customers[Email],,0)</f>
        <v>jchuggfp@about.me</v>
      </c>
      <c r="H567" t="str">
        <f>_xlfn.XLOOKUP(Orders[[#This Row],[FK_CustomerID]],Customers[CustomerID],Customers[Country],,0)</f>
        <v>United States</v>
      </c>
      <c r="I567" t="str" cm="1">
        <f t="array" ref="I567">INDEX(Products[],MATCH(Orders[[#This Row],[FK_ProductID]:[FK_ProductID]],Products[[ProductID]:[ProductID]],0),MATCH(Orders[[#Headers],[CoffeeType]],Products[#Headers],0))</f>
        <v>Rob</v>
      </c>
      <c r="J567" t="str" cm="1">
        <f t="array" ref="J567">_xlfn.SWITCH(Orders[[#This Row],[CoffeeType]], "Rob", "Robusta", "Exc", "Excelsa", "Ara", "Arabica", "Lib", "Liberica")</f>
        <v>Robusta</v>
      </c>
      <c r="K567" t="str" cm="1">
        <f t="array" ref="K567">INDEX(Products[],MATCH(Orders[[#This Row],[FK_ProductID]:[FK_ProductID]],Products[[ProductID]:[ProductID]],0),MATCH(Orders[[#Headers],[RoastType]],Products[#Headers],0))</f>
        <v>D</v>
      </c>
      <c r="L567" t="str" cm="1">
        <f t="array" ref="L567">_xlfn.SWITCH(Orders[[#This Row],[RoastType]], "L", "Light", "M", "Medium", "D", "Dark")</f>
        <v>Dark</v>
      </c>
      <c r="M567" s="2" cm="1">
        <f t="array" ref="M567">INDEX(Products[],MATCH(Orders[[#This Row],[FK_ProductID]:[FK_ProductID]],Products[[ProductID]:[ProductID]],0),MATCH(Orders[[#Headers],[SizeKg]],Products[#Headers],0))</f>
        <v>2.5</v>
      </c>
      <c r="N567" s="1" cm="1">
        <f t="array" ref="N567">INDEX(Products[],MATCH(Orders[[#This Row],[FK_ProductID]:[FK_ProductID]],Products[[ProductID]:[ProductID]],0),MATCH(Orders[[#Headers],[AmtUnitPrice]],Products[#Headers],0))</f>
        <v>20.585000000000001</v>
      </c>
      <c r="O567" s="1">
        <f>Orders[[#This Row],[AmtUnitPrice]] *Orders[[#This Row],[Quantity]]</f>
        <v>82.34</v>
      </c>
    </row>
    <row r="568" spans="1:15" x14ac:dyDescent="0.25">
      <c r="A568" s="3" t="s">
        <v>1124</v>
      </c>
      <c r="B568" s="5">
        <v>44459</v>
      </c>
      <c r="C568" s="3" t="s">
        <v>1125</v>
      </c>
      <c r="D568" s="3" t="s">
        <v>58</v>
      </c>
      <c r="E568" s="4">
        <v>6</v>
      </c>
      <c r="F568" t="str">
        <f>_xlfn.XLOOKUP(Orders[[#This Row],[FK_CustomerID]],Customers[CustomerID],Customers[CustomerName],,0)</f>
        <v>Audra Kelston</v>
      </c>
      <c r="G568" t="str">
        <f>_xlfn.XLOOKUP(Orders[[#This Row],[FK_CustomerID]],Customers[CustomerID],Customers[Email],,0)</f>
        <v>akelstonfq@sakura.ne.jp</v>
      </c>
      <c r="H568" t="str">
        <f>_xlfn.XLOOKUP(Orders[[#This Row],[FK_CustomerID]],Customers[CustomerID],Customers[Country],,0)</f>
        <v>United States</v>
      </c>
      <c r="I568" t="str" cm="1">
        <f t="array" ref="I568">INDEX(Products[],MATCH(Orders[[#This Row],[FK_ProductID]:[FK_ProductID]],Products[[ProductID]:[ProductID]],0),MATCH(Orders[[#Headers],[CoffeeType]],Products[#Headers],0))</f>
        <v>Ara</v>
      </c>
      <c r="J568" t="str" cm="1">
        <f t="array" ref="J568">_xlfn.SWITCH(Orders[[#This Row],[CoffeeType]], "Rob", "Robusta", "Exc", "Excelsa", "Ara", "Arabica", "Lib", "Liberica")</f>
        <v>Arabica</v>
      </c>
      <c r="K568" t="str" cm="1">
        <f t="array" ref="K568">INDEX(Products[],MATCH(Orders[[#This Row],[FK_ProductID]:[FK_ProductID]],Products[[ProductID]:[ProductID]],0),MATCH(Orders[[#Headers],[RoastType]],Products[#Headers],0))</f>
        <v>M</v>
      </c>
      <c r="L568" t="str" cm="1">
        <f t="array" ref="L568">_xlfn.SWITCH(Orders[[#This Row],[RoastType]], "L", "Light", "M", "Medium", "D", "Dark")</f>
        <v>Medium</v>
      </c>
      <c r="M568" s="2" cm="1">
        <f t="array" ref="M568">INDEX(Products[],MATCH(Orders[[#This Row],[FK_ProductID]:[FK_ProductID]],Products[[ProductID]:[ProductID]],0),MATCH(Orders[[#Headers],[SizeKg]],Products[#Headers],0))</f>
        <v>0.2</v>
      </c>
      <c r="N568" s="1" cm="1">
        <f t="array" ref="N568">INDEX(Products[],MATCH(Orders[[#This Row],[FK_ProductID]:[FK_ProductID]],Products[[ProductID]:[ProductID]],0),MATCH(Orders[[#Headers],[AmtUnitPrice]],Products[#Headers],0))</f>
        <v>3.375</v>
      </c>
      <c r="O568" s="1">
        <f>Orders[[#This Row],[AmtUnitPrice]] *Orders[[#This Row],[Quantity]]</f>
        <v>20.25</v>
      </c>
    </row>
    <row r="569" spans="1:15" x14ac:dyDescent="0.25">
      <c r="A569" s="3" t="s">
        <v>1126</v>
      </c>
      <c r="B569" s="5">
        <v>44318</v>
      </c>
      <c r="C569" s="3" t="s">
        <v>1127</v>
      </c>
      <c r="D569" s="3" t="s">
        <v>24</v>
      </c>
      <c r="E569" s="4">
        <v>6</v>
      </c>
      <c r="F569" t="str">
        <f>_xlfn.XLOOKUP(Orders[[#This Row],[FK_CustomerID]],Customers[CustomerID],Customers[CustomerName],,0)</f>
        <v>Elvina Angel</v>
      </c>
      <c r="G569" t="str">
        <f>_xlfn.XLOOKUP(Orders[[#This Row],[FK_CustomerID]],Customers[CustomerID],Customers[Email],,0)</f>
        <v/>
      </c>
      <c r="H569" t="str">
        <f>_xlfn.XLOOKUP(Orders[[#This Row],[FK_CustomerID]],Customers[CustomerID],Customers[Country],,0)</f>
        <v>Ireland</v>
      </c>
      <c r="I569" t="str" cm="1">
        <f t="array" ref="I569">INDEX(Products[],MATCH(Orders[[#This Row],[FK_ProductID]:[FK_ProductID]],Products[[ProductID]:[ProductID]],0),MATCH(Orders[[#Headers],[CoffeeType]],Products[#Headers],0))</f>
        <v>Rob</v>
      </c>
      <c r="J569" t="str" cm="1">
        <f t="array" ref="J569">_xlfn.SWITCH(Orders[[#This Row],[CoffeeType]], "Rob", "Robusta", "Exc", "Excelsa", "Ara", "Arabica", "Lib", "Liberica")</f>
        <v>Robusta</v>
      </c>
      <c r="K569" t="str" cm="1">
        <f t="array" ref="K569">INDEX(Products[],MATCH(Orders[[#This Row],[FK_ProductID]:[FK_ProductID]],Products[[ProductID]:[ProductID]],0),MATCH(Orders[[#Headers],[RoastType]],Products[#Headers],0))</f>
        <v>L</v>
      </c>
      <c r="L569" t="str" cm="1">
        <f t="array" ref="L569">_xlfn.SWITCH(Orders[[#This Row],[RoastType]], "L", "Light", "M", "Medium", "D", "Dark")</f>
        <v>Light</v>
      </c>
      <c r="M569" s="2" cm="1">
        <f t="array" ref="M569">INDEX(Products[],MATCH(Orders[[#This Row],[FK_ProductID]:[FK_ProductID]],Products[[ProductID]:[ProductID]],0),MATCH(Orders[[#Headers],[SizeKg]],Products[#Headers],0))</f>
        <v>2.5</v>
      </c>
      <c r="N569" s="1" cm="1">
        <f t="array" ref="N569">INDEX(Products[],MATCH(Orders[[#This Row],[FK_ProductID]:[FK_ProductID]],Products[[ProductID]:[ProductID]],0),MATCH(Orders[[#Headers],[AmtUnitPrice]],Products[#Headers],0))</f>
        <v>27.484999999999999</v>
      </c>
      <c r="O569" s="1">
        <f>Orders[[#This Row],[AmtUnitPrice]] *Orders[[#This Row],[Quantity]]</f>
        <v>164.91</v>
      </c>
    </row>
    <row r="570" spans="1:15" x14ac:dyDescent="0.25">
      <c r="A570" s="3" t="s">
        <v>1128</v>
      </c>
      <c r="B570" s="5">
        <v>44526</v>
      </c>
      <c r="C570" s="3" t="s">
        <v>1129</v>
      </c>
      <c r="D570" s="3" t="s">
        <v>33</v>
      </c>
      <c r="E570" s="4">
        <v>4</v>
      </c>
      <c r="F570" t="str">
        <f>_xlfn.XLOOKUP(Orders[[#This Row],[FK_CustomerID]],Customers[CustomerID],Customers[CustomerName],,0)</f>
        <v>Claiborne Mottram</v>
      </c>
      <c r="G570" t="str">
        <f>_xlfn.XLOOKUP(Orders[[#This Row],[FK_CustomerID]],Customers[CustomerID],Customers[Email],,0)</f>
        <v>cmottramfs@harvard.edu</v>
      </c>
      <c r="H570" t="str">
        <f>_xlfn.XLOOKUP(Orders[[#This Row],[FK_CustomerID]],Customers[CustomerID],Customers[Country],,0)</f>
        <v>United States</v>
      </c>
      <c r="I570" t="str" cm="1">
        <f t="array" ref="I570">INDEX(Products[],MATCH(Orders[[#This Row],[FK_ProductID]:[FK_ProductID]],Products[[ProductID]:[ProductID]],0),MATCH(Orders[[#Headers],[CoffeeType]],Products[#Headers],0))</f>
        <v>Lib</v>
      </c>
      <c r="J570" t="str" cm="1">
        <f t="array" ref="J570">_xlfn.SWITCH(Orders[[#This Row],[CoffeeType]], "Rob", "Robusta", "Exc", "Excelsa", "Ara", "Arabica", "Lib", "Liberica")</f>
        <v>Liberica</v>
      </c>
      <c r="K570" t="str" cm="1">
        <f t="array" ref="K570">INDEX(Products[],MATCH(Orders[[#This Row],[FK_ProductID]:[FK_ProductID]],Products[[ProductID]:[ProductID]],0),MATCH(Orders[[#Headers],[RoastType]],Products[#Headers],0))</f>
        <v>L</v>
      </c>
      <c r="L570" t="str" cm="1">
        <f t="array" ref="L570">_xlfn.SWITCH(Orders[[#This Row],[RoastType]], "L", "Light", "M", "Medium", "D", "Dark")</f>
        <v>Light</v>
      </c>
      <c r="M570" s="2" cm="1">
        <f t="array" ref="M570">INDEX(Products[],MATCH(Orders[[#This Row],[FK_ProductID]:[FK_ProductID]],Products[[ProductID]:[ProductID]],0),MATCH(Orders[[#Headers],[SizeKg]],Products[#Headers],0))</f>
        <v>0.2</v>
      </c>
      <c r="N570" s="1" cm="1">
        <f t="array" ref="N570">INDEX(Products[],MATCH(Orders[[#This Row],[FK_ProductID]:[FK_ProductID]],Products[[ProductID]:[ProductID]],0),MATCH(Orders[[#Headers],[AmtUnitPrice]],Products[#Headers],0))</f>
        <v>4.7549999999999999</v>
      </c>
      <c r="O570" s="1">
        <f>Orders[[#This Row],[AmtUnitPrice]] *Orders[[#This Row],[Quantity]]</f>
        <v>19.02</v>
      </c>
    </row>
    <row r="571" spans="1:15" x14ac:dyDescent="0.25">
      <c r="A571" s="3" t="s">
        <v>1130</v>
      </c>
      <c r="B571" s="5">
        <v>43879</v>
      </c>
      <c r="C571" s="3" t="s">
        <v>1119</v>
      </c>
      <c r="D571" s="3" t="s">
        <v>132</v>
      </c>
      <c r="E571" s="4">
        <v>6</v>
      </c>
      <c r="F571" t="str">
        <f>_xlfn.XLOOKUP(Orders[[#This Row],[FK_CustomerID]],Customers[CustomerID],Customers[CustomerName],,0)</f>
        <v>Don Flintiff</v>
      </c>
      <c r="G571" t="str">
        <f>_xlfn.XLOOKUP(Orders[[#This Row],[FK_CustomerID]],Customers[CustomerID],Customers[Email],,0)</f>
        <v>dflintiffg1@e-recht24.de</v>
      </c>
      <c r="H571" t="str">
        <f>_xlfn.XLOOKUP(Orders[[#This Row],[FK_CustomerID]],Customers[CustomerID],Customers[Country],,0)</f>
        <v>United Kingdom</v>
      </c>
      <c r="I571" t="str" cm="1">
        <f t="array" ref="I571">INDEX(Products[],MATCH(Orders[[#This Row],[FK_ProductID]:[FK_ProductID]],Products[[ProductID]:[ProductID]],0),MATCH(Orders[[#Headers],[CoffeeType]],Products[#Headers],0))</f>
        <v>Ara</v>
      </c>
      <c r="J571" t="str" cm="1">
        <f t="array" ref="J571">_xlfn.SWITCH(Orders[[#This Row],[CoffeeType]], "Rob", "Robusta", "Exc", "Excelsa", "Ara", "Arabica", "Lib", "Liberica")</f>
        <v>Arabica</v>
      </c>
      <c r="K571" t="str" cm="1">
        <f t="array" ref="K571">INDEX(Products[],MATCH(Orders[[#This Row],[FK_ProductID]:[FK_ProductID]],Products[[ProductID]:[ProductID]],0),MATCH(Orders[[#Headers],[RoastType]],Products[#Headers],0))</f>
        <v>D</v>
      </c>
      <c r="L571" t="str" cm="1">
        <f t="array" ref="L571">_xlfn.SWITCH(Orders[[#This Row],[RoastType]], "L", "Light", "M", "Medium", "D", "Dark")</f>
        <v>Dark</v>
      </c>
      <c r="M571" s="2" cm="1">
        <f t="array" ref="M571">INDEX(Products[],MATCH(Orders[[#This Row],[FK_ProductID]:[FK_ProductID]],Products[[ProductID]:[ProductID]],0),MATCH(Orders[[#Headers],[SizeKg]],Products[#Headers],0))</f>
        <v>2.5</v>
      </c>
      <c r="N571" s="1" cm="1">
        <f t="array" ref="N571">INDEX(Products[],MATCH(Orders[[#This Row],[FK_ProductID]:[FK_ProductID]],Products[[ProductID]:[ProductID]],0),MATCH(Orders[[#Headers],[AmtUnitPrice]],Products[#Headers],0))</f>
        <v>22.885000000000002</v>
      </c>
      <c r="O571" s="1">
        <f>Orders[[#This Row],[AmtUnitPrice]] *Orders[[#This Row],[Quantity]]</f>
        <v>137.31</v>
      </c>
    </row>
    <row r="572" spans="1:15" x14ac:dyDescent="0.25">
      <c r="A572" s="3" t="s">
        <v>1131</v>
      </c>
      <c r="B572" s="5">
        <v>43928</v>
      </c>
      <c r="C572" s="3" t="s">
        <v>1132</v>
      </c>
      <c r="D572" s="3" t="s">
        <v>81</v>
      </c>
      <c r="E572" s="4">
        <v>4</v>
      </c>
      <c r="F572" t="str">
        <f>_xlfn.XLOOKUP(Orders[[#This Row],[FK_CustomerID]],Customers[CustomerID],Customers[CustomerName],,0)</f>
        <v>Donalt Sangwin</v>
      </c>
      <c r="G572" t="str">
        <f>_xlfn.XLOOKUP(Orders[[#This Row],[FK_CustomerID]],Customers[CustomerID],Customers[Email],,0)</f>
        <v>dsangwinfu@weebly.com</v>
      </c>
      <c r="H572" t="str">
        <f>_xlfn.XLOOKUP(Orders[[#This Row],[FK_CustomerID]],Customers[CustomerID],Customers[Country],,0)</f>
        <v>United States</v>
      </c>
      <c r="I572" t="str" cm="1">
        <f t="array" ref="I572">INDEX(Products[],MATCH(Orders[[#This Row],[FK_ProductID]:[FK_ProductID]],Products[[ProductID]:[ProductID]],0),MATCH(Orders[[#Headers],[CoffeeType]],Products[#Headers],0))</f>
        <v>Ara</v>
      </c>
      <c r="J572" t="str" cm="1">
        <f t="array" ref="J572">_xlfn.SWITCH(Orders[[#This Row],[CoffeeType]], "Rob", "Robusta", "Exc", "Excelsa", "Ara", "Arabica", "Lib", "Liberica")</f>
        <v>Arabica</v>
      </c>
      <c r="K572" t="str" cm="1">
        <f t="array" ref="K572">INDEX(Products[],MATCH(Orders[[#This Row],[FK_ProductID]:[FK_ProductID]],Products[[ProductID]:[ProductID]],0),MATCH(Orders[[#Headers],[RoastType]],Products[#Headers],0))</f>
        <v>M</v>
      </c>
      <c r="L572" t="str" cm="1">
        <f t="array" ref="L572">_xlfn.SWITCH(Orders[[#This Row],[RoastType]], "L", "Light", "M", "Medium", "D", "Dark")</f>
        <v>Medium</v>
      </c>
      <c r="M572" s="2" cm="1">
        <f t="array" ref="M572">INDEX(Products[],MATCH(Orders[[#This Row],[FK_ProductID]:[FK_ProductID]],Products[[ProductID]:[ProductID]],0),MATCH(Orders[[#Headers],[SizeKg]],Products[#Headers],0))</f>
        <v>0.5</v>
      </c>
      <c r="N572" s="1" cm="1">
        <f t="array" ref="N572">INDEX(Products[],MATCH(Orders[[#This Row],[FK_ProductID]:[FK_ProductID]],Products[[ProductID]:[ProductID]],0),MATCH(Orders[[#Headers],[AmtUnitPrice]],Products[#Headers],0))</f>
        <v>6.75</v>
      </c>
      <c r="O572" s="1">
        <f>Orders[[#This Row],[AmtUnitPrice]] *Orders[[#This Row],[Quantity]]</f>
        <v>27</v>
      </c>
    </row>
    <row r="573" spans="1:15" x14ac:dyDescent="0.25">
      <c r="A573" s="3" t="s">
        <v>1133</v>
      </c>
      <c r="B573" s="5">
        <v>44592</v>
      </c>
      <c r="C573" s="3" t="s">
        <v>1134</v>
      </c>
      <c r="D573" s="3" t="s">
        <v>190</v>
      </c>
      <c r="E573" s="4">
        <v>4</v>
      </c>
      <c r="F573" t="str">
        <f>_xlfn.XLOOKUP(Orders[[#This Row],[FK_CustomerID]],Customers[CustomerID],Customers[CustomerName],,0)</f>
        <v>Elizabet Aizikowitz</v>
      </c>
      <c r="G573" t="str">
        <f>_xlfn.XLOOKUP(Orders[[#This Row],[FK_CustomerID]],Customers[CustomerID],Customers[Email],,0)</f>
        <v>eaizikowitzfv@virginia.edu</v>
      </c>
      <c r="H573" t="str">
        <f>_xlfn.XLOOKUP(Orders[[#This Row],[FK_CustomerID]],Customers[CustomerID],Customers[Country],,0)</f>
        <v>United Kingdom</v>
      </c>
      <c r="I573" t="str" cm="1">
        <f t="array" ref="I573">INDEX(Products[],MATCH(Orders[[#This Row],[FK_ProductID]:[FK_ProductID]],Products[[ProductID]:[ProductID]],0),MATCH(Orders[[#Headers],[CoffeeType]],Products[#Headers],0))</f>
        <v>Exc</v>
      </c>
      <c r="J573" t="str" cm="1">
        <f t="array" ref="J573">_xlfn.SWITCH(Orders[[#This Row],[CoffeeType]], "Rob", "Robusta", "Exc", "Excelsa", "Ara", "Arabica", "Lib", "Liberica")</f>
        <v>Excelsa</v>
      </c>
      <c r="K573" t="str" cm="1">
        <f t="array" ref="K573">INDEX(Products[],MATCH(Orders[[#This Row],[FK_ProductID]:[FK_ProductID]],Products[[ProductID]:[ProductID]],0),MATCH(Orders[[#Headers],[RoastType]],Products[#Headers],0))</f>
        <v>L</v>
      </c>
      <c r="L573" t="str" cm="1">
        <f t="array" ref="L573">_xlfn.SWITCH(Orders[[#This Row],[RoastType]], "L", "Light", "M", "Medium", "D", "Dark")</f>
        <v>Light</v>
      </c>
      <c r="M573" s="2" cm="1">
        <f t="array" ref="M573">INDEX(Products[],MATCH(Orders[[#This Row],[FK_ProductID]:[FK_ProductID]],Products[[ProductID]:[ProductID]],0),MATCH(Orders[[#Headers],[SizeKg]],Products[#Headers],0))</f>
        <v>0.5</v>
      </c>
      <c r="N573" s="1" cm="1">
        <f t="array" ref="N573">INDEX(Products[],MATCH(Orders[[#This Row],[FK_ProductID]:[FK_ProductID]],Products[[ProductID]:[ProductID]],0),MATCH(Orders[[#Headers],[AmtUnitPrice]],Products[#Headers],0))</f>
        <v>8.91</v>
      </c>
      <c r="O573" s="1">
        <f>Orders[[#This Row],[AmtUnitPrice]] *Orders[[#This Row],[Quantity]]</f>
        <v>35.64</v>
      </c>
    </row>
    <row r="574" spans="1:15" x14ac:dyDescent="0.25">
      <c r="A574" s="3" t="s">
        <v>1135</v>
      </c>
      <c r="B574" s="5">
        <v>43515</v>
      </c>
      <c r="C574" s="3" t="s">
        <v>1136</v>
      </c>
      <c r="D574" s="3" t="s">
        <v>68</v>
      </c>
      <c r="E574" s="4">
        <v>2</v>
      </c>
      <c r="F574" t="str">
        <f>_xlfn.XLOOKUP(Orders[[#This Row],[FK_CustomerID]],Customers[CustomerID],Customers[CustomerName],,0)</f>
        <v>Herbie Peppard</v>
      </c>
      <c r="G574" t="str">
        <f>_xlfn.XLOOKUP(Orders[[#This Row],[FK_CustomerID]],Customers[CustomerID],Customers[Email],,0)</f>
        <v/>
      </c>
      <c r="H574" t="str">
        <f>_xlfn.XLOOKUP(Orders[[#This Row],[FK_CustomerID]],Customers[CustomerID],Customers[Country],,0)</f>
        <v>United States</v>
      </c>
      <c r="I574" t="str" cm="1">
        <f t="array" ref="I574">INDEX(Products[],MATCH(Orders[[#This Row],[FK_ProductID]:[FK_ProductID]],Products[[ProductID]:[ProductID]],0),MATCH(Orders[[#Headers],[CoffeeType]],Products[#Headers],0))</f>
        <v>Ara</v>
      </c>
      <c r="J574" t="str" cm="1">
        <f t="array" ref="J574">_xlfn.SWITCH(Orders[[#This Row],[CoffeeType]], "Rob", "Robusta", "Exc", "Excelsa", "Ara", "Arabica", "Lib", "Liberica")</f>
        <v>Arabica</v>
      </c>
      <c r="K574" t="str" cm="1">
        <f t="array" ref="K574">INDEX(Products[],MATCH(Orders[[#This Row],[FK_ProductID]:[FK_ProductID]],Products[[ProductID]:[ProductID]],0),MATCH(Orders[[#Headers],[RoastType]],Products[#Headers],0))</f>
        <v>D</v>
      </c>
      <c r="L574" t="str" cm="1">
        <f t="array" ref="L574">_xlfn.SWITCH(Orders[[#This Row],[RoastType]], "L", "Light", "M", "Medium", "D", "Dark")</f>
        <v>Dark</v>
      </c>
      <c r="M574" s="2" cm="1">
        <f t="array" ref="M574">INDEX(Products[],MATCH(Orders[[#This Row],[FK_ProductID]:[FK_ProductID]],Products[[ProductID]:[ProductID]],0),MATCH(Orders[[#Headers],[SizeKg]],Products[#Headers],0))</f>
        <v>0.2</v>
      </c>
      <c r="N574" s="1" cm="1">
        <f t="array" ref="N574">INDEX(Products[],MATCH(Orders[[#This Row],[FK_ProductID]:[FK_ProductID]],Products[[ProductID]:[ProductID]],0),MATCH(Orders[[#Headers],[AmtUnitPrice]],Products[#Headers],0))</f>
        <v>2.9849999999999999</v>
      </c>
      <c r="O574" s="1">
        <f>Orders[[#This Row],[AmtUnitPrice]] *Orders[[#This Row],[Quantity]]</f>
        <v>5.97</v>
      </c>
    </row>
    <row r="575" spans="1:15" x14ac:dyDescent="0.25">
      <c r="A575" s="3" t="s">
        <v>1137</v>
      </c>
      <c r="B575" s="5">
        <v>43781</v>
      </c>
      <c r="C575" s="3" t="s">
        <v>1138</v>
      </c>
      <c r="D575" s="3" t="s">
        <v>75</v>
      </c>
      <c r="E575" s="4">
        <v>6</v>
      </c>
      <c r="F575" t="str">
        <f>_xlfn.XLOOKUP(Orders[[#This Row],[FK_CustomerID]],Customers[CustomerID],Customers[CustomerName],,0)</f>
        <v>Cornie Venour</v>
      </c>
      <c r="G575" t="str">
        <f>_xlfn.XLOOKUP(Orders[[#This Row],[FK_CustomerID]],Customers[CustomerID],Customers[Email],,0)</f>
        <v>cvenourfx@ask.com</v>
      </c>
      <c r="H575" t="str">
        <f>_xlfn.XLOOKUP(Orders[[#This Row],[FK_CustomerID]],Customers[CustomerID],Customers[Country],,0)</f>
        <v>United States</v>
      </c>
      <c r="I575" t="str" cm="1">
        <f t="array" ref="I575">INDEX(Products[],MATCH(Orders[[#This Row],[FK_ProductID]:[FK_ProductID]],Products[[ProductID]:[ProductID]],0),MATCH(Orders[[#Headers],[CoffeeType]],Products[#Headers],0))</f>
        <v>Ara</v>
      </c>
      <c r="J575" t="str" cm="1">
        <f t="array" ref="J575">_xlfn.SWITCH(Orders[[#This Row],[CoffeeType]], "Rob", "Robusta", "Exc", "Excelsa", "Ara", "Arabica", "Lib", "Liberica")</f>
        <v>Arabica</v>
      </c>
      <c r="K575" t="str" cm="1">
        <f t="array" ref="K575">INDEX(Products[],MATCH(Orders[[#This Row],[FK_ProductID]:[FK_ProductID]],Products[[ProductID]:[ProductID]],0),MATCH(Orders[[#Headers],[RoastType]],Products[#Headers],0))</f>
        <v>M</v>
      </c>
      <c r="L575" t="str" cm="1">
        <f t="array" ref="L575">_xlfn.SWITCH(Orders[[#This Row],[RoastType]], "L", "Light", "M", "Medium", "D", "Dark")</f>
        <v>Medium</v>
      </c>
      <c r="M575" s="2" cm="1">
        <f t="array" ref="M575">INDEX(Products[],MATCH(Orders[[#This Row],[FK_ProductID]:[FK_ProductID]],Products[[ProductID]:[ProductID]],0),MATCH(Orders[[#Headers],[SizeKg]],Products[#Headers],0))</f>
        <v>1</v>
      </c>
      <c r="N575" s="1" cm="1">
        <f t="array" ref="N575">INDEX(Products[],MATCH(Orders[[#This Row],[FK_ProductID]:[FK_ProductID]],Products[[ProductID]:[ProductID]],0),MATCH(Orders[[#Headers],[AmtUnitPrice]],Products[#Headers],0))</f>
        <v>11.25</v>
      </c>
      <c r="O575" s="1">
        <f>Orders[[#This Row],[AmtUnitPrice]] *Orders[[#This Row],[Quantity]]</f>
        <v>67.5</v>
      </c>
    </row>
    <row r="576" spans="1:15" x14ac:dyDescent="0.25">
      <c r="A576" s="3" t="s">
        <v>1139</v>
      </c>
      <c r="B576" s="5">
        <v>44697</v>
      </c>
      <c r="C576" s="3" t="s">
        <v>1140</v>
      </c>
      <c r="D576" s="3" t="s">
        <v>196</v>
      </c>
      <c r="E576" s="4">
        <v>6</v>
      </c>
      <c r="F576" t="str">
        <f>_xlfn.XLOOKUP(Orders[[#This Row],[FK_CustomerID]],Customers[CustomerID],Customers[CustomerName],,0)</f>
        <v>Maggy Harby</v>
      </c>
      <c r="G576" t="str">
        <f>_xlfn.XLOOKUP(Orders[[#This Row],[FK_CustomerID]],Customers[CustomerID],Customers[Email],,0)</f>
        <v>mharbyfy@163.com</v>
      </c>
      <c r="H576" t="str">
        <f>_xlfn.XLOOKUP(Orders[[#This Row],[FK_CustomerID]],Customers[CustomerID],Customers[Country],,0)</f>
        <v>United States</v>
      </c>
      <c r="I576" t="str" cm="1">
        <f t="array" ref="I576">INDEX(Products[],MATCH(Orders[[#This Row],[FK_ProductID]:[FK_ProductID]],Products[[ProductID]:[ProductID]],0),MATCH(Orders[[#Headers],[CoffeeType]],Products[#Headers],0))</f>
        <v>Rob</v>
      </c>
      <c r="J576" t="str" cm="1">
        <f t="array" ref="J576">_xlfn.SWITCH(Orders[[#This Row],[CoffeeType]], "Rob", "Robusta", "Exc", "Excelsa", "Ara", "Arabica", "Lib", "Liberica")</f>
        <v>Robusta</v>
      </c>
      <c r="K576" t="str" cm="1">
        <f t="array" ref="K576">INDEX(Products[],MATCH(Orders[[#This Row],[FK_ProductID]:[FK_ProductID]],Products[[ProductID]:[ProductID]],0),MATCH(Orders[[#Headers],[RoastType]],Products[#Headers],0))</f>
        <v>L</v>
      </c>
      <c r="L576" t="str" cm="1">
        <f t="array" ref="L576">_xlfn.SWITCH(Orders[[#This Row],[RoastType]], "L", "Light", "M", "Medium", "D", "Dark")</f>
        <v>Light</v>
      </c>
      <c r="M576" s="2" cm="1">
        <f t="array" ref="M576">INDEX(Products[],MATCH(Orders[[#This Row],[FK_ProductID]:[FK_ProductID]],Products[[ProductID]:[ProductID]],0),MATCH(Orders[[#Headers],[SizeKg]],Products[#Headers],0))</f>
        <v>0.2</v>
      </c>
      <c r="N576" s="1" cm="1">
        <f t="array" ref="N576">INDEX(Products[],MATCH(Orders[[#This Row],[FK_ProductID]:[FK_ProductID]],Products[[ProductID]:[ProductID]],0),MATCH(Orders[[#Headers],[AmtUnitPrice]],Products[#Headers],0))</f>
        <v>3.585</v>
      </c>
      <c r="O576" s="1">
        <f>Orders[[#This Row],[AmtUnitPrice]] *Orders[[#This Row],[Quantity]]</f>
        <v>21.509999999999998</v>
      </c>
    </row>
    <row r="577" spans="1:15" x14ac:dyDescent="0.25">
      <c r="A577" s="3" t="s">
        <v>1141</v>
      </c>
      <c r="B577" s="5">
        <v>44239</v>
      </c>
      <c r="C577" s="3" t="s">
        <v>1142</v>
      </c>
      <c r="D577" s="3" t="s">
        <v>211</v>
      </c>
      <c r="E577" s="4">
        <v>2</v>
      </c>
      <c r="F577" t="str">
        <f>_xlfn.XLOOKUP(Orders[[#This Row],[FK_CustomerID]],Customers[CustomerID],Customers[CustomerName],,0)</f>
        <v>Reggie Thickpenny</v>
      </c>
      <c r="G577" t="str">
        <f>_xlfn.XLOOKUP(Orders[[#This Row],[FK_CustomerID]],Customers[CustomerID],Customers[Email],,0)</f>
        <v>rthickpennyfz@cafepress.com</v>
      </c>
      <c r="H577" t="str">
        <f>_xlfn.XLOOKUP(Orders[[#This Row],[FK_CustomerID]],Customers[CustomerID],Customers[Country],,0)</f>
        <v>United States</v>
      </c>
      <c r="I577" t="str" cm="1">
        <f t="array" ref="I577">INDEX(Products[],MATCH(Orders[[#This Row],[FK_ProductID]:[FK_ProductID]],Products[[ProductID]:[ProductID]],0),MATCH(Orders[[#Headers],[CoffeeType]],Products[#Headers],0))</f>
        <v>Lib</v>
      </c>
      <c r="J577" t="str" cm="1">
        <f t="array" ref="J577">_xlfn.SWITCH(Orders[[#This Row],[CoffeeType]], "Rob", "Robusta", "Exc", "Excelsa", "Ara", "Arabica", "Lib", "Liberica")</f>
        <v>Liberica</v>
      </c>
      <c r="K577" t="str" cm="1">
        <f t="array" ref="K577">INDEX(Products[],MATCH(Orders[[#This Row],[FK_ProductID]:[FK_ProductID]],Products[[ProductID]:[ProductID]],0),MATCH(Orders[[#Headers],[RoastType]],Products[#Headers],0))</f>
        <v>M</v>
      </c>
      <c r="L577" t="str" cm="1">
        <f t="array" ref="L577">_xlfn.SWITCH(Orders[[#This Row],[RoastType]], "L", "Light", "M", "Medium", "D", "Dark")</f>
        <v>Medium</v>
      </c>
      <c r="M577" s="2" cm="1">
        <f t="array" ref="M577">INDEX(Products[],MATCH(Orders[[#This Row],[FK_ProductID]:[FK_ProductID]],Products[[ProductID]:[ProductID]],0),MATCH(Orders[[#Headers],[SizeKg]],Products[#Headers],0))</f>
        <v>2.5</v>
      </c>
      <c r="N577" s="1" cm="1">
        <f t="array" ref="N577">INDEX(Products[],MATCH(Orders[[#This Row],[FK_ProductID]:[FK_ProductID]],Products[[ProductID]:[ProductID]],0),MATCH(Orders[[#Headers],[AmtUnitPrice]],Products[#Headers],0))</f>
        <v>33.465000000000003</v>
      </c>
      <c r="O577" s="1">
        <f>Orders[[#This Row],[AmtUnitPrice]] *Orders[[#This Row],[Quantity]]</f>
        <v>66.930000000000007</v>
      </c>
    </row>
    <row r="578" spans="1:15" x14ac:dyDescent="0.25">
      <c r="A578" s="3" t="s">
        <v>1143</v>
      </c>
      <c r="B578" s="5">
        <v>44290</v>
      </c>
      <c r="C578" s="3" t="s">
        <v>1144</v>
      </c>
      <c r="D578" s="3" t="s">
        <v>68</v>
      </c>
      <c r="E578" s="4">
        <v>6</v>
      </c>
      <c r="F578" t="str">
        <f>_xlfn.XLOOKUP(Orders[[#This Row],[FK_CustomerID]],Customers[CustomerID],Customers[CustomerName],,0)</f>
        <v>Phyllys Ormerod</v>
      </c>
      <c r="G578" t="str">
        <f>_xlfn.XLOOKUP(Orders[[#This Row],[FK_CustomerID]],Customers[CustomerID],Customers[Email],,0)</f>
        <v>pormerodg0@redcross.org</v>
      </c>
      <c r="H578" t="str">
        <f>_xlfn.XLOOKUP(Orders[[#This Row],[FK_CustomerID]],Customers[CustomerID],Customers[Country],,0)</f>
        <v>United States</v>
      </c>
      <c r="I578" t="str" cm="1">
        <f t="array" ref="I578">INDEX(Products[],MATCH(Orders[[#This Row],[FK_ProductID]:[FK_ProductID]],Products[[ProductID]:[ProductID]],0),MATCH(Orders[[#Headers],[CoffeeType]],Products[#Headers],0))</f>
        <v>Ara</v>
      </c>
      <c r="J578" t="str" cm="1">
        <f t="array" ref="J578">_xlfn.SWITCH(Orders[[#This Row],[CoffeeType]], "Rob", "Robusta", "Exc", "Excelsa", "Ara", "Arabica", "Lib", "Liberica")</f>
        <v>Arabica</v>
      </c>
      <c r="K578" t="str" cm="1">
        <f t="array" ref="K578">INDEX(Products[],MATCH(Orders[[#This Row],[FK_ProductID]:[FK_ProductID]],Products[[ProductID]:[ProductID]],0),MATCH(Orders[[#Headers],[RoastType]],Products[#Headers],0))</f>
        <v>D</v>
      </c>
      <c r="L578" t="str" cm="1">
        <f t="array" ref="L578">_xlfn.SWITCH(Orders[[#This Row],[RoastType]], "L", "Light", "M", "Medium", "D", "Dark")</f>
        <v>Dark</v>
      </c>
      <c r="M578" s="2" cm="1">
        <f t="array" ref="M578">INDEX(Products[],MATCH(Orders[[#This Row],[FK_ProductID]:[FK_ProductID]],Products[[ProductID]:[ProductID]],0),MATCH(Orders[[#Headers],[SizeKg]],Products[#Headers],0))</f>
        <v>0.2</v>
      </c>
      <c r="N578" s="1" cm="1">
        <f t="array" ref="N578">INDEX(Products[],MATCH(Orders[[#This Row],[FK_ProductID]:[FK_ProductID]],Products[[ProductID]:[ProductID]],0),MATCH(Orders[[#Headers],[AmtUnitPrice]],Products[#Headers],0))</f>
        <v>2.9849999999999999</v>
      </c>
      <c r="O578" s="1">
        <f>Orders[[#This Row],[AmtUnitPrice]] *Orders[[#This Row],[Quantity]]</f>
        <v>17.91</v>
      </c>
    </row>
    <row r="579" spans="1:15" x14ac:dyDescent="0.25">
      <c r="A579" s="3" t="s">
        <v>1145</v>
      </c>
      <c r="B579" s="5">
        <v>44410</v>
      </c>
      <c r="C579" s="3" t="s">
        <v>1119</v>
      </c>
      <c r="D579" s="3" t="s">
        <v>110</v>
      </c>
      <c r="E579" s="4">
        <v>4</v>
      </c>
      <c r="F579" t="str">
        <f>_xlfn.XLOOKUP(Orders[[#This Row],[FK_CustomerID]],Customers[CustomerID],Customers[CustomerName],,0)</f>
        <v>Don Flintiff</v>
      </c>
      <c r="G579" t="str">
        <f>_xlfn.XLOOKUP(Orders[[#This Row],[FK_CustomerID]],Customers[CustomerID],Customers[Email],,0)</f>
        <v>dflintiffg1@e-recht24.de</v>
      </c>
      <c r="H579" t="str">
        <f>_xlfn.XLOOKUP(Orders[[#This Row],[FK_CustomerID]],Customers[CustomerID],Customers[Country],,0)</f>
        <v>United Kingdom</v>
      </c>
      <c r="I579" t="str" cm="1">
        <f t="array" ref="I579">INDEX(Products[],MATCH(Orders[[#This Row],[FK_ProductID]:[FK_ProductID]],Products[[ProductID]:[ProductID]],0),MATCH(Orders[[#Headers],[CoffeeType]],Products[#Headers],0))</f>
        <v>Lib</v>
      </c>
      <c r="J579" t="str" cm="1">
        <f t="array" ref="J579">_xlfn.SWITCH(Orders[[#This Row],[CoffeeType]], "Rob", "Robusta", "Exc", "Excelsa", "Ara", "Arabica", "Lib", "Liberica")</f>
        <v>Liberica</v>
      </c>
      <c r="K579" t="str" cm="1">
        <f t="array" ref="K579">INDEX(Products[],MATCH(Orders[[#This Row],[FK_ProductID]:[FK_ProductID]],Products[[ProductID]:[ProductID]],0),MATCH(Orders[[#Headers],[RoastType]],Products[#Headers],0))</f>
        <v>M</v>
      </c>
      <c r="L579" t="str" cm="1">
        <f t="array" ref="L579">_xlfn.SWITCH(Orders[[#This Row],[RoastType]], "L", "Light", "M", "Medium", "D", "Dark")</f>
        <v>Medium</v>
      </c>
      <c r="M579" s="2" cm="1">
        <f t="array" ref="M579">INDEX(Products[],MATCH(Orders[[#This Row],[FK_ProductID]:[FK_ProductID]],Products[[ProductID]:[ProductID]],0),MATCH(Orders[[#Headers],[SizeKg]],Products[#Headers],0))</f>
        <v>1</v>
      </c>
      <c r="N579" s="1" cm="1">
        <f t="array" ref="N579">INDEX(Products[],MATCH(Orders[[#This Row],[FK_ProductID]:[FK_ProductID]],Products[[ProductID]:[ProductID]],0),MATCH(Orders[[#Headers],[AmtUnitPrice]],Products[#Headers],0))</f>
        <v>14.55</v>
      </c>
      <c r="O579" s="1">
        <f>Orders[[#This Row],[AmtUnitPrice]] *Orders[[#This Row],[Quantity]]</f>
        <v>58.2</v>
      </c>
    </row>
    <row r="580" spans="1:15" x14ac:dyDescent="0.25">
      <c r="A580" s="3" t="s">
        <v>1146</v>
      </c>
      <c r="B580" s="5">
        <v>44720</v>
      </c>
      <c r="C580" s="3" t="s">
        <v>1147</v>
      </c>
      <c r="D580" s="3" t="s">
        <v>268</v>
      </c>
      <c r="E580" s="4">
        <v>3</v>
      </c>
      <c r="F580" t="str">
        <f>_xlfn.XLOOKUP(Orders[[#This Row],[FK_CustomerID]],Customers[CustomerID],Customers[CustomerName],,0)</f>
        <v>Tymon Zanetti</v>
      </c>
      <c r="G580" t="str">
        <f>_xlfn.XLOOKUP(Orders[[#This Row],[FK_CustomerID]],Customers[CustomerID],Customers[Email],,0)</f>
        <v>tzanettig2@gravatar.com</v>
      </c>
      <c r="H580" t="str">
        <f>_xlfn.XLOOKUP(Orders[[#This Row],[FK_CustomerID]],Customers[CustomerID],Customers[Country],,0)</f>
        <v>Ireland</v>
      </c>
      <c r="I580" t="str" cm="1">
        <f t="array" ref="I580">INDEX(Products[],MATCH(Orders[[#This Row],[FK_ProductID]:[FK_ProductID]],Products[[ProductID]:[ProductID]],0),MATCH(Orders[[#Headers],[CoffeeType]],Products[#Headers],0))</f>
        <v>Exc</v>
      </c>
      <c r="J580" t="str" cm="1">
        <f t="array" ref="J580">_xlfn.SWITCH(Orders[[#This Row],[CoffeeType]], "Rob", "Robusta", "Exc", "Excelsa", "Ara", "Arabica", "Lib", "Liberica")</f>
        <v>Excelsa</v>
      </c>
      <c r="K580" t="str" cm="1">
        <f t="array" ref="K580">INDEX(Products[],MATCH(Orders[[#This Row],[FK_ProductID]:[FK_ProductID]],Products[[ProductID]:[ProductID]],0),MATCH(Orders[[#Headers],[RoastType]],Products[#Headers],0))</f>
        <v>L</v>
      </c>
      <c r="L580" t="str" cm="1">
        <f t="array" ref="L580">_xlfn.SWITCH(Orders[[#This Row],[RoastType]], "L", "Light", "M", "Medium", "D", "Dark")</f>
        <v>Light</v>
      </c>
      <c r="M580" s="2" cm="1">
        <f t="array" ref="M580">INDEX(Products[],MATCH(Orders[[#This Row],[FK_ProductID]:[FK_ProductID]],Products[[ProductID]:[ProductID]],0),MATCH(Orders[[#Headers],[SizeKg]],Products[#Headers],0))</f>
        <v>0.2</v>
      </c>
      <c r="N580" s="1" cm="1">
        <f t="array" ref="N580">INDEX(Products[],MATCH(Orders[[#This Row],[FK_ProductID]:[FK_ProductID]],Products[[ProductID]:[ProductID]],0),MATCH(Orders[[#Headers],[AmtUnitPrice]],Products[#Headers],0))</f>
        <v>4.4550000000000001</v>
      </c>
      <c r="O580" s="1">
        <f>Orders[[#This Row],[AmtUnitPrice]] *Orders[[#This Row],[Quantity]]</f>
        <v>13.365</v>
      </c>
    </row>
    <row r="581" spans="1:15" x14ac:dyDescent="0.25">
      <c r="A581" s="3" t="s">
        <v>1146</v>
      </c>
      <c r="B581" s="5">
        <v>44720</v>
      </c>
      <c r="C581" s="3" t="s">
        <v>1147</v>
      </c>
      <c r="D581" s="3" t="s">
        <v>81</v>
      </c>
      <c r="E581" s="4">
        <v>5</v>
      </c>
      <c r="F581" t="str">
        <f>_xlfn.XLOOKUP(Orders[[#This Row],[FK_CustomerID]],Customers[CustomerID],Customers[CustomerName],,0)</f>
        <v>Tymon Zanetti</v>
      </c>
      <c r="G581" t="str">
        <f>_xlfn.XLOOKUP(Orders[[#This Row],[FK_CustomerID]],Customers[CustomerID],Customers[Email],,0)</f>
        <v>tzanettig2@gravatar.com</v>
      </c>
      <c r="H581" t="str">
        <f>_xlfn.XLOOKUP(Orders[[#This Row],[FK_CustomerID]],Customers[CustomerID],Customers[Country],,0)</f>
        <v>Ireland</v>
      </c>
      <c r="I581" t="str" cm="1">
        <f t="array" ref="I581">INDEX(Products[],MATCH(Orders[[#This Row],[FK_ProductID]:[FK_ProductID]],Products[[ProductID]:[ProductID]],0),MATCH(Orders[[#Headers],[CoffeeType]],Products[#Headers],0))</f>
        <v>Ara</v>
      </c>
      <c r="J581" t="str" cm="1">
        <f t="array" ref="J581">_xlfn.SWITCH(Orders[[#This Row],[CoffeeType]], "Rob", "Robusta", "Exc", "Excelsa", "Ara", "Arabica", "Lib", "Liberica")</f>
        <v>Arabica</v>
      </c>
      <c r="K581" t="str" cm="1">
        <f t="array" ref="K581">INDEX(Products[],MATCH(Orders[[#This Row],[FK_ProductID]:[FK_ProductID]],Products[[ProductID]:[ProductID]],0),MATCH(Orders[[#Headers],[RoastType]],Products[#Headers],0))</f>
        <v>M</v>
      </c>
      <c r="L581" t="str" cm="1">
        <f t="array" ref="L581">_xlfn.SWITCH(Orders[[#This Row],[RoastType]], "L", "Light", "M", "Medium", "D", "Dark")</f>
        <v>Medium</v>
      </c>
      <c r="M581" s="2" cm="1">
        <f t="array" ref="M581">INDEX(Products[],MATCH(Orders[[#This Row],[FK_ProductID]:[FK_ProductID]],Products[[ProductID]:[ProductID]],0),MATCH(Orders[[#Headers],[SizeKg]],Products[#Headers],0))</f>
        <v>0.5</v>
      </c>
      <c r="N581" s="1" cm="1">
        <f t="array" ref="N581">INDEX(Products[],MATCH(Orders[[#This Row],[FK_ProductID]:[FK_ProductID]],Products[[ProductID]:[ProductID]],0),MATCH(Orders[[#Headers],[AmtUnitPrice]],Products[#Headers],0))</f>
        <v>6.75</v>
      </c>
      <c r="O581" s="1">
        <f>Orders[[#This Row],[AmtUnitPrice]] *Orders[[#This Row],[Quantity]]</f>
        <v>33.75</v>
      </c>
    </row>
    <row r="582" spans="1:15" x14ac:dyDescent="0.25">
      <c r="A582" s="3" t="s">
        <v>1148</v>
      </c>
      <c r="B582" s="5">
        <v>43965</v>
      </c>
      <c r="C582" s="3" t="s">
        <v>1149</v>
      </c>
      <c r="D582" s="3" t="s">
        <v>151</v>
      </c>
      <c r="E582" s="4">
        <v>3</v>
      </c>
      <c r="F582" t="str">
        <f>_xlfn.XLOOKUP(Orders[[#This Row],[FK_CustomerID]],Customers[CustomerID],Customers[CustomerName],,0)</f>
        <v>Reinaldos Kirtley</v>
      </c>
      <c r="G582" t="str">
        <f>_xlfn.XLOOKUP(Orders[[#This Row],[FK_CustomerID]],Customers[CustomerID],Customers[Email],,0)</f>
        <v>rkirtleyg4@hatena.ne.jp</v>
      </c>
      <c r="H582" t="str">
        <f>_xlfn.XLOOKUP(Orders[[#This Row],[FK_CustomerID]],Customers[CustomerID],Customers[Country],,0)</f>
        <v>United States</v>
      </c>
      <c r="I582" t="str" cm="1">
        <f t="array" ref="I582">INDEX(Products[],MATCH(Orders[[#This Row],[FK_ProductID]:[FK_ProductID]],Products[[ProductID]:[ProductID]],0),MATCH(Orders[[#Headers],[CoffeeType]],Products[#Headers],0))</f>
        <v>Exc</v>
      </c>
      <c r="J582" t="str" cm="1">
        <f t="array" ref="J582">_xlfn.SWITCH(Orders[[#This Row],[CoffeeType]], "Rob", "Robusta", "Exc", "Excelsa", "Ara", "Arabica", "Lib", "Liberica")</f>
        <v>Excelsa</v>
      </c>
      <c r="K582" t="str" cm="1">
        <f t="array" ref="K582">INDEX(Products[],MATCH(Orders[[#This Row],[FK_ProductID]:[FK_ProductID]],Products[[ProductID]:[ProductID]],0),MATCH(Orders[[#Headers],[RoastType]],Products[#Headers],0))</f>
        <v>L</v>
      </c>
      <c r="L582" t="str" cm="1">
        <f t="array" ref="L582">_xlfn.SWITCH(Orders[[#This Row],[RoastType]], "L", "Light", "M", "Medium", "D", "Dark")</f>
        <v>Light</v>
      </c>
      <c r="M582" s="2" cm="1">
        <f t="array" ref="M582">INDEX(Products[],MATCH(Orders[[#This Row],[FK_ProductID]:[FK_ProductID]],Products[[ProductID]:[ProductID]],0),MATCH(Orders[[#Headers],[SizeKg]],Products[#Headers],0))</f>
        <v>1</v>
      </c>
      <c r="N582" s="1" cm="1">
        <f t="array" ref="N582">INDEX(Products[],MATCH(Orders[[#This Row],[FK_ProductID]:[FK_ProductID]],Products[[ProductID]:[ProductID]],0),MATCH(Orders[[#Headers],[AmtUnitPrice]],Products[#Headers],0))</f>
        <v>14.85</v>
      </c>
      <c r="O582" s="1">
        <f>Orders[[#This Row],[AmtUnitPrice]] *Orders[[#This Row],[Quantity]]</f>
        <v>44.55</v>
      </c>
    </row>
    <row r="583" spans="1:15" x14ac:dyDescent="0.25">
      <c r="A583" s="3" t="s">
        <v>1150</v>
      </c>
      <c r="B583" s="5">
        <v>44190</v>
      </c>
      <c r="C583" s="3" t="s">
        <v>1151</v>
      </c>
      <c r="D583" s="3" t="s">
        <v>190</v>
      </c>
      <c r="E583" s="4">
        <v>5</v>
      </c>
      <c r="F583" t="str">
        <f>_xlfn.XLOOKUP(Orders[[#This Row],[FK_CustomerID]],Customers[CustomerID],Customers[CustomerName],,0)</f>
        <v>Carney Clemencet</v>
      </c>
      <c r="G583" t="str">
        <f>_xlfn.XLOOKUP(Orders[[#This Row],[FK_CustomerID]],Customers[CustomerID],Customers[Email],,0)</f>
        <v>cclemencetg5@weather.com</v>
      </c>
      <c r="H583" t="str">
        <f>_xlfn.XLOOKUP(Orders[[#This Row],[FK_CustomerID]],Customers[CustomerID],Customers[Country],,0)</f>
        <v>United Kingdom</v>
      </c>
      <c r="I583" t="str" cm="1">
        <f t="array" ref="I583">INDEX(Products[],MATCH(Orders[[#This Row],[FK_ProductID]:[FK_ProductID]],Products[[ProductID]:[ProductID]],0),MATCH(Orders[[#Headers],[CoffeeType]],Products[#Headers],0))</f>
        <v>Exc</v>
      </c>
      <c r="J583" t="str" cm="1">
        <f t="array" ref="J583">_xlfn.SWITCH(Orders[[#This Row],[CoffeeType]], "Rob", "Robusta", "Exc", "Excelsa", "Ara", "Arabica", "Lib", "Liberica")</f>
        <v>Excelsa</v>
      </c>
      <c r="K583" t="str" cm="1">
        <f t="array" ref="K583">INDEX(Products[],MATCH(Orders[[#This Row],[FK_ProductID]:[FK_ProductID]],Products[[ProductID]:[ProductID]],0),MATCH(Orders[[#Headers],[RoastType]],Products[#Headers],0))</f>
        <v>L</v>
      </c>
      <c r="L583" t="str" cm="1">
        <f t="array" ref="L583">_xlfn.SWITCH(Orders[[#This Row],[RoastType]], "L", "Light", "M", "Medium", "D", "Dark")</f>
        <v>Light</v>
      </c>
      <c r="M583" s="2" cm="1">
        <f t="array" ref="M583">INDEX(Products[],MATCH(Orders[[#This Row],[FK_ProductID]:[FK_ProductID]],Products[[ProductID]:[ProductID]],0),MATCH(Orders[[#Headers],[SizeKg]],Products[#Headers],0))</f>
        <v>0.5</v>
      </c>
      <c r="N583" s="1" cm="1">
        <f t="array" ref="N583">INDEX(Products[],MATCH(Orders[[#This Row],[FK_ProductID]:[FK_ProductID]],Products[[ProductID]:[ProductID]],0),MATCH(Orders[[#Headers],[AmtUnitPrice]],Products[#Headers],0))</f>
        <v>8.91</v>
      </c>
      <c r="O583" s="1">
        <f>Orders[[#This Row],[AmtUnitPrice]] *Orders[[#This Row],[Quantity]]</f>
        <v>44.55</v>
      </c>
    </row>
    <row r="584" spans="1:15" x14ac:dyDescent="0.25">
      <c r="A584" s="3" t="s">
        <v>1152</v>
      </c>
      <c r="B584" s="5">
        <v>44382</v>
      </c>
      <c r="C584" s="3" t="s">
        <v>1153</v>
      </c>
      <c r="D584" s="3" t="s">
        <v>259</v>
      </c>
      <c r="E584" s="4">
        <v>5</v>
      </c>
      <c r="F584" t="str">
        <f>_xlfn.XLOOKUP(Orders[[#This Row],[FK_CustomerID]],Customers[CustomerID],Customers[CustomerName],,0)</f>
        <v>Russell Donet</v>
      </c>
      <c r="G584" t="str">
        <f>_xlfn.XLOOKUP(Orders[[#This Row],[FK_CustomerID]],Customers[CustomerID],Customers[Email],,0)</f>
        <v>rdonetg6@oakley.com</v>
      </c>
      <c r="H584" t="str">
        <f>_xlfn.XLOOKUP(Orders[[#This Row],[FK_CustomerID]],Customers[CustomerID],Customers[Country],,0)</f>
        <v>United States</v>
      </c>
      <c r="I584" t="str" cm="1">
        <f t="array" ref="I584">INDEX(Products[],MATCH(Orders[[#This Row],[FK_ProductID]:[FK_ProductID]],Products[[ProductID]:[ProductID]],0),MATCH(Orders[[#Headers],[CoffeeType]],Products[#Headers],0))</f>
        <v>Exc</v>
      </c>
      <c r="J584" t="str" cm="1">
        <f t="array" ref="J584">_xlfn.SWITCH(Orders[[#This Row],[CoffeeType]], "Rob", "Robusta", "Exc", "Excelsa", "Ara", "Arabica", "Lib", "Liberica")</f>
        <v>Excelsa</v>
      </c>
      <c r="K584" t="str" cm="1">
        <f t="array" ref="K584">INDEX(Products[],MATCH(Orders[[#This Row],[FK_ProductID]:[FK_ProductID]],Products[[ProductID]:[ProductID]],0),MATCH(Orders[[#Headers],[RoastType]],Products[#Headers],0))</f>
        <v>D</v>
      </c>
      <c r="L584" t="str" cm="1">
        <f t="array" ref="L584">_xlfn.SWITCH(Orders[[#This Row],[RoastType]], "L", "Light", "M", "Medium", "D", "Dark")</f>
        <v>Dark</v>
      </c>
      <c r="M584" s="2" cm="1">
        <f t="array" ref="M584">INDEX(Products[],MATCH(Orders[[#This Row],[FK_ProductID]:[FK_ProductID]],Products[[ProductID]:[ProductID]],0),MATCH(Orders[[#Headers],[SizeKg]],Products[#Headers],0))</f>
        <v>1</v>
      </c>
      <c r="N584" s="1" cm="1">
        <f t="array" ref="N584">INDEX(Products[],MATCH(Orders[[#This Row],[FK_ProductID]:[FK_ProductID]],Products[[ProductID]:[ProductID]],0),MATCH(Orders[[#Headers],[AmtUnitPrice]],Products[#Headers],0))</f>
        <v>12.15</v>
      </c>
      <c r="O584" s="1">
        <f>Orders[[#This Row],[AmtUnitPrice]] *Orders[[#This Row],[Quantity]]</f>
        <v>60.75</v>
      </c>
    </row>
    <row r="585" spans="1:15" x14ac:dyDescent="0.25">
      <c r="A585" s="3" t="s">
        <v>1154</v>
      </c>
      <c r="B585" s="5">
        <v>43538</v>
      </c>
      <c r="C585" s="3" t="s">
        <v>1155</v>
      </c>
      <c r="D585" s="3" t="s">
        <v>196</v>
      </c>
      <c r="E585" s="4">
        <v>1</v>
      </c>
      <c r="F585" t="str">
        <f>_xlfn.XLOOKUP(Orders[[#This Row],[FK_CustomerID]],Customers[CustomerID],Customers[CustomerName],,0)</f>
        <v>Sidney Gawen</v>
      </c>
      <c r="G585" t="str">
        <f>_xlfn.XLOOKUP(Orders[[#This Row],[FK_CustomerID]],Customers[CustomerID],Customers[Email],,0)</f>
        <v>sgaweng7@creativecommons.org</v>
      </c>
      <c r="H585" t="str">
        <f>_xlfn.XLOOKUP(Orders[[#This Row],[FK_CustomerID]],Customers[CustomerID],Customers[Country],,0)</f>
        <v>United States</v>
      </c>
      <c r="I585" t="str" cm="1">
        <f t="array" ref="I585">INDEX(Products[],MATCH(Orders[[#This Row],[FK_ProductID]:[FK_ProductID]],Products[[ProductID]:[ProductID]],0),MATCH(Orders[[#Headers],[CoffeeType]],Products[#Headers],0))</f>
        <v>Rob</v>
      </c>
      <c r="J585" t="str" cm="1">
        <f t="array" ref="J585">_xlfn.SWITCH(Orders[[#This Row],[CoffeeType]], "Rob", "Robusta", "Exc", "Excelsa", "Ara", "Arabica", "Lib", "Liberica")</f>
        <v>Robusta</v>
      </c>
      <c r="K585" t="str" cm="1">
        <f t="array" ref="K585">INDEX(Products[],MATCH(Orders[[#This Row],[FK_ProductID]:[FK_ProductID]],Products[[ProductID]:[ProductID]],0),MATCH(Orders[[#Headers],[RoastType]],Products[#Headers],0))</f>
        <v>L</v>
      </c>
      <c r="L585" t="str" cm="1">
        <f t="array" ref="L585">_xlfn.SWITCH(Orders[[#This Row],[RoastType]], "L", "Light", "M", "Medium", "D", "Dark")</f>
        <v>Light</v>
      </c>
      <c r="M585" s="2" cm="1">
        <f t="array" ref="M585">INDEX(Products[],MATCH(Orders[[#This Row],[FK_ProductID]:[FK_ProductID]],Products[[ProductID]:[ProductID]],0),MATCH(Orders[[#Headers],[SizeKg]],Products[#Headers],0))</f>
        <v>0.2</v>
      </c>
      <c r="N585" s="1" cm="1">
        <f t="array" ref="N585">INDEX(Products[],MATCH(Orders[[#This Row],[FK_ProductID]:[FK_ProductID]],Products[[ProductID]:[ProductID]],0),MATCH(Orders[[#Headers],[AmtUnitPrice]],Products[#Headers],0))</f>
        <v>3.585</v>
      </c>
      <c r="O585" s="1">
        <f>Orders[[#This Row],[AmtUnitPrice]] *Orders[[#This Row],[Quantity]]</f>
        <v>3.585</v>
      </c>
    </row>
    <row r="586" spans="1:15" x14ac:dyDescent="0.25">
      <c r="A586" s="3" t="s">
        <v>1156</v>
      </c>
      <c r="B586" s="5">
        <v>44262</v>
      </c>
      <c r="C586" s="3" t="s">
        <v>1157</v>
      </c>
      <c r="D586" s="3" t="s">
        <v>196</v>
      </c>
      <c r="E586" s="4">
        <v>6</v>
      </c>
      <c r="F586" t="str">
        <f>_xlfn.XLOOKUP(Orders[[#This Row],[FK_CustomerID]],Customers[CustomerID],Customers[CustomerName],,0)</f>
        <v>Rickey Readie</v>
      </c>
      <c r="G586" t="str">
        <f>_xlfn.XLOOKUP(Orders[[#This Row],[FK_CustomerID]],Customers[CustomerID],Customers[Email],,0)</f>
        <v>rreadieg8@guardian.co.uk</v>
      </c>
      <c r="H586" t="str">
        <f>_xlfn.XLOOKUP(Orders[[#This Row],[FK_CustomerID]],Customers[CustomerID],Customers[Country],,0)</f>
        <v>United States</v>
      </c>
      <c r="I586" t="str" cm="1">
        <f t="array" ref="I586">INDEX(Products[],MATCH(Orders[[#This Row],[FK_ProductID]:[FK_ProductID]],Products[[ProductID]:[ProductID]],0),MATCH(Orders[[#Headers],[CoffeeType]],Products[#Headers],0))</f>
        <v>Rob</v>
      </c>
      <c r="J586" t="str" cm="1">
        <f t="array" ref="J586">_xlfn.SWITCH(Orders[[#This Row],[CoffeeType]], "Rob", "Robusta", "Exc", "Excelsa", "Ara", "Arabica", "Lib", "Liberica")</f>
        <v>Robusta</v>
      </c>
      <c r="K586" t="str" cm="1">
        <f t="array" ref="K586">INDEX(Products[],MATCH(Orders[[#This Row],[FK_ProductID]:[FK_ProductID]],Products[[ProductID]:[ProductID]],0),MATCH(Orders[[#Headers],[RoastType]],Products[#Headers],0))</f>
        <v>L</v>
      </c>
      <c r="L586" t="str" cm="1">
        <f t="array" ref="L586">_xlfn.SWITCH(Orders[[#This Row],[RoastType]], "L", "Light", "M", "Medium", "D", "Dark")</f>
        <v>Light</v>
      </c>
      <c r="M586" s="2" cm="1">
        <f t="array" ref="M586">INDEX(Products[],MATCH(Orders[[#This Row],[FK_ProductID]:[FK_ProductID]],Products[[ProductID]:[ProductID]],0),MATCH(Orders[[#Headers],[SizeKg]],Products[#Headers],0))</f>
        <v>0.2</v>
      </c>
      <c r="N586" s="1" cm="1">
        <f t="array" ref="N586">INDEX(Products[],MATCH(Orders[[#This Row],[FK_ProductID]:[FK_ProductID]],Products[[ProductID]:[ProductID]],0),MATCH(Orders[[#Headers],[AmtUnitPrice]],Products[#Headers],0))</f>
        <v>3.585</v>
      </c>
      <c r="O586" s="1">
        <f>Orders[[#This Row],[AmtUnitPrice]] *Orders[[#This Row],[Quantity]]</f>
        <v>21.509999999999998</v>
      </c>
    </row>
    <row r="587" spans="1:15" x14ac:dyDescent="0.25">
      <c r="A587" s="3" t="s">
        <v>1158</v>
      </c>
      <c r="B587" s="5">
        <v>44505</v>
      </c>
      <c r="C587" s="3" t="s">
        <v>1159</v>
      </c>
      <c r="D587" s="3" t="s">
        <v>17</v>
      </c>
      <c r="E587" s="4">
        <v>2</v>
      </c>
      <c r="F587" t="str">
        <f>_xlfn.XLOOKUP(Orders[[#This Row],[FK_CustomerID]],Customers[CustomerID],Customers[CustomerName],,0)</f>
        <v>Cody Verissimo</v>
      </c>
      <c r="G587" t="str">
        <f>_xlfn.XLOOKUP(Orders[[#This Row],[FK_CustomerID]],Customers[CustomerID],Customers[Email],,0)</f>
        <v>cverissimogh@theglobeandmail.com</v>
      </c>
      <c r="H587" t="str">
        <f>_xlfn.XLOOKUP(Orders[[#This Row],[FK_CustomerID]],Customers[CustomerID],Customers[Country],,0)</f>
        <v>United Kingdom</v>
      </c>
      <c r="I587" t="str" cm="1">
        <f t="array" ref="I587">INDEX(Products[],MATCH(Orders[[#This Row],[FK_ProductID]:[FK_ProductID]],Products[[ProductID]:[ProductID]],0),MATCH(Orders[[#Headers],[CoffeeType]],Products[#Headers],0))</f>
        <v>Exc</v>
      </c>
      <c r="J587" t="str" cm="1">
        <f t="array" ref="J587">_xlfn.SWITCH(Orders[[#This Row],[CoffeeType]], "Rob", "Robusta", "Exc", "Excelsa", "Ara", "Arabica", "Lib", "Liberica")</f>
        <v>Excelsa</v>
      </c>
      <c r="K587" t="str" cm="1">
        <f t="array" ref="K587">INDEX(Products[],MATCH(Orders[[#This Row],[FK_ProductID]:[FK_ProductID]],Products[[ProductID]:[ProductID]],0),MATCH(Orders[[#Headers],[RoastType]],Products[#Headers],0))</f>
        <v>M</v>
      </c>
      <c r="L587" t="str" cm="1">
        <f t="array" ref="L587">_xlfn.SWITCH(Orders[[#This Row],[RoastType]], "L", "Light", "M", "Medium", "D", "Dark")</f>
        <v>Medium</v>
      </c>
      <c r="M587" s="2" cm="1">
        <f t="array" ref="M587">INDEX(Products[],MATCH(Orders[[#This Row],[FK_ProductID]:[FK_ProductID]],Products[[ProductID]:[ProductID]],0),MATCH(Orders[[#Headers],[SizeKg]],Products[#Headers],0))</f>
        <v>0.5</v>
      </c>
      <c r="N587" s="1" cm="1">
        <f t="array" ref="N587">INDEX(Products[],MATCH(Orders[[#This Row],[FK_ProductID]:[FK_ProductID]],Products[[ProductID]:[ProductID]],0),MATCH(Orders[[#Headers],[AmtUnitPrice]],Products[#Headers],0))</f>
        <v>8.25</v>
      </c>
      <c r="O587" s="1">
        <f>Orders[[#This Row],[AmtUnitPrice]] *Orders[[#This Row],[Quantity]]</f>
        <v>16.5</v>
      </c>
    </row>
    <row r="588" spans="1:15" x14ac:dyDescent="0.25">
      <c r="A588" s="3" t="s">
        <v>1160</v>
      </c>
      <c r="B588" s="5">
        <v>43867</v>
      </c>
      <c r="C588" s="3" t="s">
        <v>1161</v>
      </c>
      <c r="D588" s="3" t="s">
        <v>24</v>
      </c>
      <c r="E588" s="4">
        <v>3</v>
      </c>
      <c r="F588" t="str">
        <f>_xlfn.XLOOKUP(Orders[[#This Row],[FK_CustomerID]],Customers[CustomerID],Customers[CustomerName],,0)</f>
        <v>Zilvia Claisse</v>
      </c>
      <c r="G588" t="str">
        <f>_xlfn.XLOOKUP(Orders[[#This Row],[FK_CustomerID]],Customers[CustomerID],Customers[Email],,0)</f>
        <v/>
      </c>
      <c r="H588" t="str">
        <f>_xlfn.XLOOKUP(Orders[[#This Row],[FK_CustomerID]],Customers[CustomerID],Customers[Country],,0)</f>
        <v>United States</v>
      </c>
      <c r="I588" t="str" cm="1">
        <f t="array" ref="I588">INDEX(Products[],MATCH(Orders[[#This Row],[FK_ProductID]:[FK_ProductID]],Products[[ProductID]:[ProductID]],0),MATCH(Orders[[#Headers],[CoffeeType]],Products[#Headers],0))</f>
        <v>Rob</v>
      </c>
      <c r="J588" t="str" cm="1">
        <f t="array" ref="J588">_xlfn.SWITCH(Orders[[#This Row],[CoffeeType]], "Rob", "Robusta", "Exc", "Excelsa", "Ara", "Arabica", "Lib", "Liberica")</f>
        <v>Robusta</v>
      </c>
      <c r="K588" t="str" cm="1">
        <f t="array" ref="K588">INDEX(Products[],MATCH(Orders[[#This Row],[FK_ProductID]:[FK_ProductID]],Products[[ProductID]:[ProductID]],0),MATCH(Orders[[#Headers],[RoastType]],Products[#Headers],0))</f>
        <v>L</v>
      </c>
      <c r="L588" t="str" cm="1">
        <f t="array" ref="L588">_xlfn.SWITCH(Orders[[#This Row],[RoastType]], "L", "Light", "M", "Medium", "D", "Dark")</f>
        <v>Light</v>
      </c>
      <c r="M588" s="2" cm="1">
        <f t="array" ref="M588">INDEX(Products[],MATCH(Orders[[#This Row],[FK_ProductID]:[FK_ProductID]],Products[[ProductID]:[ProductID]],0),MATCH(Orders[[#Headers],[SizeKg]],Products[#Headers],0))</f>
        <v>2.5</v>
      </c>
      <c r="N588" s="1" cm="1">
        <f t="array" ref="N588">INDEX(Products[],MATCH(Orders[[#This Row],[FK_ProductID]:[FK_ProductID]],Products[[ProductID]:[ProductID]],0),MATCH(Orders[[#Headers],[AmtUnitPrice]],Products[#Headers],0))</f>
        <v>27.484999999999999</v>
      </c>
      <c r="O588" s="1">
        <f>Orders[[#This Row],[AmtUnitPrice]] *Orders[[#This Row],[Quantity]]</f>
        <v>82.454999999999998</v>
      </c>
    </row>
    <row r="589" spans="1:15" x14ac:dyDescent="0.25">
      <c r="A589" s="3" t="s">
        <v>1162</v>
      </c>
      <c r="B589" s="5">
        <v>44267</v>
      </c>
      <c r="C589" s="3" t="s">
        <v>1163</v>
      </c>
      <c r="D589" s="3" t="s">
        <v>137</v>
      </c>
      <c r="E589" s="4">
        <v>1</v>
      </c>
      <c r="F589" t="str">
        <f>_xlfn.XLOOKUP(Orders[[#This Row],[FK_CustomerID]],Customers[CustomerID],Customers[CustomerName],,0)</f>
        <v>Bar O' Mahony</v>
      </c>
      <c r="G589" t="str">
        <f>_xlfn.XLOOKUP(Orders[[#This Row],[FK_CustomerID]],Customers[CustomerID],Customers[Email],,0)</f>
        <v>bogb@elpais.com</v>
      </c>
      <c r="H589" t="str">
        <f>_xlfn.XLOOKUP(Orders[[#This Row],[FK_CustomerID]],Customers[CustomerID],Customers[Country],,0)</f>
        <v>United States</v>
      </c>
      <c r="I589" t="str" cm="1">
        <f t="array" ref="I589">INDEX(Products[],MATCH(Orders[[#This Row],[FK_ProductID]:[FK_ProductID]],Products[[ProductID]:[ProductID]],0),MATCH(Orders[[#Headers],[CoffeeType]],Products[#Headers],0))</f>
        <v>Lib</v>
      </c>
      <c r="J589" t="str" cm="1">
        <f t="array" ref="J589">_xlfn.SWITCH(Orders[[#This Row],[CoffeeType]], "Rob", "Robusta", "Exc", "Excelsa", "Ara", "Arabica", "Lib", "Liberica")</f>
        <v>Liberica</v>
      </c>
      <c r="K589" t="str" cm="1">
        <f t="array" ref="K589">INDEX(Products[],MATCH(Orders[[#This Row],[FK_ProductID]:[FK_ProductID]],Products[[ProductID]:[ProductID]],0),MATCH(Orders[[#Headers],[RoastType]],Products[#Headers],0))</f>
        <v>D</v>
      </c>
      <c r="L589" t="str" cm="1">
        <f t="array" ref="L589">_xlfn.SWITCH(Orders[[#This Row],[RoastType]], "L", "Light", "M", "Medium", "D", "Dark")</f>
        <v>Dark</v>
      </c>
      <c r="M589" s="2" cm="1">
        <f t="array" ref="M589">INDEX(Products[],MATCH(Orders[[#This Row],[FK_ProductID]:[FK_ProductID]],Products[[ProductID]:[ProductID]],0),MATCH(Orders[[#Headers],[SizeKg]],Products[#Headers],0))</f>
        <v>0.5</v>
      </c>
      <c r="N589" s="1" cm="1">
        <f t="array" ref="N589">INDEX(Products[],MATCH(Orders[[#This Row],[FK_ProductID]:[FK_ProductID]],Products[[ProductID]:[ProductID]],0),MATCH(Orders[[#Headers],[AmtUnitPrice]],Products[#Headers],0))</f>
        <v>7.77</v>
      </c>
      <c r="O589" s="1">
        <f>Orders[[#This Row],[AmtUnitPrice]] *Orders[[#This Row],[Quantity]]</f>
        <v>7.77</v>
      </c>
    </row>
    <row r="590" spans="1:15" x14ac:dyDescent="0.25">
      <c r="A590" s="3" t="s">
        <v>1164</v>
      </c>
      <c r="B590" s="5">
        <v>44046</v>
      </c>
      <c r="C590" s="3" t="s">
        <v>1165</v>
      </c>
      <c r="D590" s="3" t="s">
        <v>36</v>
      </c>
      <c r="E590" s="4">
        <v>2</v>
      </c>
      <c r="F590" t="str">
        <f>_xlfn.XLOOKUP(Orders[[#This Row],[FK_CustomerID]],Customers[CustomerID],Customers[CustomerName],,0)</f>
        <v>Valenka Stansbury</v>
      </c>
      <c r="G590" t="str">
        <f>_xlfn.XLOOKUP(Orders[[#This Row],[FK_CustomerID]],Customers[CustomerID],Customers[Email],,0)</f>
        <v>vstansburygc@unblog.fr</v>
      </c>
      <c r="H590" t="str">
        <f>_xlfn.XLOOKUP(Orders[[#This Row],[FK_CustomerID]],Customers[CustomerID],Customers[Country],,0)</f>
        <v>United States</v>
      </c>
      <c r="I590" t="str" cm="1">
        <f t="array" ref="I590">INDEX(Products[],MATCH(Orders[[#This Row],[FK_ProductID]:[FK_ProductID]],Products[[ProductID]:[ProductID]],0),MATCH(Orders[[#Headers],[CoffeeType]],Products[#Headers],0))</f>
        <v>Rob</v>
      </c>
      <c r="J590" t="str" cm="1">
        <f t="array" ref="J590">_xlfn.SWITCH(Orders[[#This Row],[CoffeeType]], "Rob", "Robusta", "Exc", "Excelsa", "Ara", "Arabica", "Lib", "Liberica")</f>
        <v>Robusta</v>
      </c>
      <c r="K590" t="str" cm="1">
        <f t="array" ref="K590">INDEX(Products[],MATCH(Orders[[#This Row],[FK_ProductID]:[FK_ProductID]],Products[[ProductID]:[ProductID]],0),MATCH(Orders[[#Headers],[RoastType]],Products[#Headers],0))</f>
        <v>M</v>
      </c>
      <c r="L590" t="str" cm="1">
        <f t="array" ref="L590">_xlfn.SWITCH(Orders[[#This Row],[RoastType]], "L", "Light", "M", "Medium", "D", "Dark")</f>
        <v>Medium</v>
      </c>
      <c r="M590" s="2" cm="1">
        <f t="array" ref="M590">INDEX(Products[],MATCH(Orders[[#This Row],[FK_ProductID]:[FK_ProductID]],Products[[ProductID]:[ProductID]],0),MATCH(Orders[[#Headers],[SizeKg]],Products[#Headers],0))</f>
        <v>0.5</v>
      </c>
      <c r="N590" s="1" cm="1">
        <f t="array" ref="N590">INDEX(Products[],MATCH(Orders[[#This Row],[FK_ProductID]:[FK_ProductID]],Products[[ProductID]:[ProductID]],0),MATCH(Orders[[#Headers],[AmtUnitPrice]],Products[#Headers],0))</f>
        <v>5.97</v>
      </c>
      <c r="O590" s="1">
        <f>Orders[[#This Row],[AmtUnitPrice]] *Orders[[#This Row],[Quantity]]</f>
        <v>11.94</v>
      </c>
    </row>
    <row r="591" spans="1:15" x14ac:dyDescent="0.25">
      <c r="A591" s="3" t="s">
        <v>1166</v>
      </c>
      <c r="B591" s="5">
        <v>43671</v>
      </c>
      <c r="C591" s="3" t="s">
        <v>1167</v>
      </c>
      <c r="D591" s="3" t="s">
        <v>44</v>
      </c>
      <c r="E591" s="4">
        <v>6</v>
      </c>
      <c r="F591" t="str">
        <f>_xlfn.XLOOKUP(Orders[[#This Row],[FK_CustomerID]],Customers[CustomerID],Customers[CustomerName],,0)</f>
        <v>Daniel Heinonen</v>
      </c>
      <c r="G591" t="str">
        <f>_xlfn.XLOOKUP(Orders[[#This Row],[FK_CustomerID]],Customers[CustomerID],Customers[Email],,0)</f>
        <v>dheinonengd@printfriendly.com</v>
      </c>
      <c r="H591" t="str">
        <f>_xlfn.XLOOKUP(Orders[[#This Row],[FK_CustomerID]],Customers[CustomerID],Customers[Country],,0)</f>
        <v>United States</v>
      </c>
      <c r="I591" t="str" cm="1">
        <f t="array" ref="I591">INDEX(Products[],MATCH(Orders[[#This Row],[FK_ProductID]:[FK_ProductID]],Products[[ProductID]:[ProductID]],0),MATCH(Orders[[#Headers],[CoffeeType]],Products[#Headers],0))</f>
        <v>Exc</v>
      </c>
      <c r="J591" t="str" cm="1">
        <f t="array" ref="J591">_xlfn.SWITCH(Orders[[#This Row],[CoffeeType]], "Rob", "Robusta", "Exc", "Excelsa", "Ara", "Arabica", "Lib", "Liberica")</f>
        <v>Excelsa</v>
      </c>
      <c r="K591" t="str" cm="1">
        <f t="array" ref="K591">INDEX(Products[],MATCH(Orders[[#This Row],[FK_ProductID]:[FK_ProductID]],Products[[ProductID]:[ProductID]],0),MATCH(Orders[[#Headers],[RoastType]],Products[#Headers],0))</f>
        <v>L</v>
      </c>
      <c r="L591" t="str" cm="1">
        <f t="array" ref="L591">_xlfn.SWITCH(Orders[[#This Row],[RoastType]], "L", "Light", "M", "Medium", "D", "Dark")</f>
        <v>Light</v>
      </c>
      <c r="M591" s="2" cm="1">
        <f t="array" ref="M591">INDEX(Products[],MATCH(Orders[[#This Row],[FK_ProductID]:[FK_ProductID]],Products[[ProductID]:[ProductID]],0),MATCH(Orders[[#Headers],[SizeKg]],Products[#Headers],0))</f>
        <v>2.5</v>
      </c>
      <c r="N591" s="1" cm="1">
        <f t="array" ref="N591">INDEX(Products[],MATCH(Orders[[#This Row],[FK_ProductID]:[FK_ProductID]],Products[[ProductID]:[ProductID]],0),MATCH(Orders[[#Headers],[AmtUnitPrice]],Products[#Headers],0))</f>
        <v>34.155000000000001</v>
      </c>
      <c r="O591" s="1">
        <f>Orders[[#This Row],[AmtUnitPrice]] *Orders[[#This Row],[Quantity]]</f>
        <v>204.93</v>
      </c>
    </row>
    <row r="592" spans="1:15" x14ac:dyDescent="0.25">
      <c r="A592" s="3" t="s">
        <v>1168</v>
      </c>
      <c r="B592" s="5">
        <v>43950</v>
      </c>
      <c r="C592" s="3" t="s">
        <v>1169</v>
      </c>
      <c r="D592" s="3" t="s">
        <v>126</v>
      </c>
      <c r="E592" s="4">
        <v>2</v>
      </c>
      <c r="F592" t="str">
        <f>_xlfn.XLOOKUP(Orders[[#This Row],[FK_CustomerID]],Customers[CustomerID],Customers[CustomerName],,0)</f>
        <v>Jewelle Shenton</v>
      </c>
      <c r="G592" t="str">
        <f>_xlfn.XLOOKUP(Orders[[#This Row],[FK_CustomerID]],Customers[CustomerID],Customers[Email],,0)</f>
        <v>jshentonge@google.com.hk</v>
      </c>
      <c r="H592" t="str">
        <f>_xlfn.XLOOKUP(Orders[[#This Row],[FK_CustomerID]],Customers[CustomerID],Customers[Country],,0)</f>
        <v>United States</v>
      </c>
      <c r="I592" t="str" cm="1">
        <f t="array" ref="I592">INDEX(Products[],MATCH(Orders[[#This Row],[FK_ProductID]:[FK_ProductID]],Products[[ProductID]:[ProductID]],0),MATCH(Orders[[#Headers],[CoffeeType]],Products[#Headers],0))</f>
        <v>Exc</v>
      </c>
      <c r="J592" t="str" cm="1">
        <f t="array" ref="J592">_xlfn.SWITCH(Orders[[#This Row],[CoffeeType]], "Rob", "Robusta", "Exc", "Excelsa", "Ara", "Arabica", "Lib", "Liberica")</f>
        <v>Excelsa</v>
      </c>
      <c r="K592" t="str" cm="1">
        <f t="array" ref="K592">INDEX(Products[],MATCH(Orders[[#This Row],[FK_ProductID]:[FK_ProductID]],Products[[ProductID]:[ProductID]],0),MATCH(Orders[[#Headers],[RoastType]],Products[#Headers],0))</f>
        <v>M</v>
      </c>
      <c r="L592" t="str" cm="1">
        <f t="array" ref="L592">_xlfn.SWITCH(Orders[[#This Row],[RoastType]], "L", "Light", "M", "Medium", "D", "Dark")</f>
        <v>Medium</v>
      </c>
      <c r="M592" s="2" cm="1">
        <f t="array" ref="M592">INDEX(Products[],MATCH(Orders[[#This Row],[FK_ProductID]:[FK_ProductID]],Products[[ProductID]:[ProductID]],0),MATCH(Orders[[#Headers],[SizeKg]],Products[#Headers],0))</f>
        <v>2.5</v>
      </c>
      <c r="N592" s="1" cm="1">
        <f t="array" ref="N592">INDEX(Products[],MATCH(Orders[[#This Row],[FK_ProductID]:[FK_ProductID]],Products[[ProductID]:[ProductID]],0),MATCH(Orders[[#Headers],[AmtUnitPrice]],Products[#Headers],0))</f>
        <v>31.625</v>
      </c>
      <c r="O592" s="1">
        <f>Orders[[#This Row],[AmtUnitPrice]] *Orders[[#This Row],[Quantity]]</f>
        <v>63.25</v>
      </c>
    </row>
    <row r="593" spans="1:15" x14ac:dyDescent="0.25">
      <c r="A593" s="3" t="s">
        <v>1170</v>
      </c>
      <c r="B593" s="5">
        <v>43587</v>
      </c>
      <c r="C593" s="3" t="s">
        <v>1171</v>
      </c>
      <c r="D593" s="3" t="s">
        <v>115</v>
      </c>
      <c r="E593" s="4">
        <v>3</v>
      </c>
      <c r="F593" t="str">
        <f>_xlfn.XLOOKUP(Orders[[#This Row],[FK_CustomerID]],Customers[CustomerID],Customers[CustomerName],,0)</f>
        <v>Jennifer Wilkisson</v>
      </c>
      <c r="G593" t="str">
        <f>_xlfn.XLOOKUP(Orders[[#This Row],[FK_CustomerID]],Customers[CustomerID],Customers[Email],,0)</f>
        <v>jwilkissongf@nba.com</v>
      </c>
      <c r="H593" t="str">
        <f>_xlfn.XLOOKUP(Orders[[#This Row],[FK_CustomerID]],Customers[CustomerID],Customers[Country],,0)</f>
        <v>United States</v>
      </c>
      <c r="I593" t="str" cm="1">
        <f t="array" ref="I593">INDEX(Products[],MATCH(Orders[[#This Row],[FK_ProductID]:[FK_ProductID]],Products[[ProductID]:[ProductID]],0),MATCH(Orders[[#Headers],[CoffeeType]],Products[#Headers],0))</f>
        <v>Rob</v>
      </c>
      <c r="J593" t="str" cm="1">
        <f t="array" ref="J593">_xlfn.SWITCH(Orders[[#This Row],[CoffeeType]], "Rob", "Robusta", "Exc", "Excelsa", "Ara", "Arabica", "Lib", "Liberica")</f>
        <v>Robusta</v>
      </c>
      <c r="K593" t="str" cm="1">
        <f t="array" ref="K593">INDEX(Products[],MATCH(Orders[[#This Row],[FK_ProductID]:[FK_ProductID]],Products[[ProductID]:[ProductID]],0),MATCH(Orders[[#Headers],[RoastType]],Products[#Headers],0))</f>
        <v>D</v>
      </c>
      <c r="L593" t="str" cm="1">
        <f t="array" ref="L593">_xlfn.SWITCH(Orders[[#This Row],[RoastType]], "L", "Light", "M", "Medium", "D", "Dark")</f>
        <v>Dark</v>
      </c>
      <c r="M593" s="2" cm="1">
        <f t="array" ref="M593">INDEX(Products[],MATCH(Orders[[#This Row],[FK_ProductID]:[FK_ProductID]],Products[[ProductID]:[ProductID]],0),MATCH(Orders[[#Headers],[SizeKg]],Products[#Headers],0))</f>
        <v>0.2</v>
      </c>
      <c r="N593" s="1" cm="1">
        <f t="array" ref="N593">INDEX(Products[],MATCH(Orders[[#This Row],[FK_ProductID]:[FK_ProductID]],Products[[ProductID]:[ProductID]],0),MATCH(Orders[[#Headers],[AmtUnitPrice]],Products[#Headers],0))</f>
        <v>2.6850000000000001</v>
      </c>
      <c r="O593" s="1">
        <f>Orders[[#This Row],[AmtUnitPrice]] *Orders[[#This Row],[Quantity]]</f>
        <v>8.0549999999999997</v>
      </c>
    </row>
    <row r="594" spans="1:15" x14ac:dyDescent="0.25">
      <c r="A594" s="3" t="s">
        <v>1172</v>
      </c>
      <c r="B594" s="5">
        <v>44437</v>
      </c>
      <c r="C594" s="3" t="s">
        <v>1173</v>
      </c>
      <c r="D594" s="3" t="s">
        <v>185</v>
      </c>
      <c r="E594" s="4">
        <v>2</v>
      </c>
      <c r="F594" t="str">
        <f>_xlfn.XLOOKUP(Orders[[#This Row],[FK_CustomerID]],Customers[CustomerID],Customers[CustomerName],,0)</f>
        <v>Kylie Mowat</v>
      </c>
      <c r="G594" t="str">
        <f>_xlfn.XLOOKUP(Orders[[#This Row],[FK_CustomerID]],Customers[CustomerID],Customers[Email],,0)</f>
        <v/>
      </c>
      <c r="H594" t="str">
        <f>_xlfn.XLOOKUP(Orders[[#This Row],[FK_CustomerID]],Customers[CustomerID],Customers[Country],,0)</f>
        <v>United States</v>
      </c>
      <c r="I594" t="str" cm="1">
        <f t="array" ref="I594">INDEX(Products[],MATCH(Orders[[#This Row],[FK_ProductID]:[FK_ProductID]],Products[[ProductID]:[ProductID]],0),MATCH(Orders[[#Headers],[CoffeeType]],Products[#Headers],0))</f>
        <v>Ara</v>
      </c>
      <c r="J594" t="str" cm="1">
        <f t="array" ref="J594">_xlfn.SWITCH(Orders[[#This Row],[CoffeeType]], "Rob", "Robusta", "Exc", "Excelsa", "Ara", "Arabica", "Lib", "Liberica")</f>
        <v>Arabica</v>
      </c>
      <c r="K594" t="str" cm="1">
        <f t="array" ref="K594">INDEX(Products[],MATCH(Orders[[#This Row],[FK_ProductID]:[FK_ProductID]],Products[[ProductID]:[ProductID]],0),MATCH(Orders[[#Headers],[RoastType]],Products[#Headers],0))</f>
        <v>M</v>
      </c>
      <c r="L594" t="str" cm="1">
        <f t="array" ref="L594">_xlfn.SWITCH(Orders[[#This Row],[RoastType]], "L", "Light", "M", "Medium", "D", "Dark")</f>
        <v>Medium</v>
      </c>
      <c r="M594" s="2" cm="1">
        <f t="array" ref="M594">INDEX(Products[],MATCH(Orders[[#This Row],[FK_ProductID]:[FK_ProductID]],Products[[ProductID]:[ProductID]],0),MATCH(Orders[[#Headers],[SizeKg]],Products[#Headers],0))</f>
        <v>2.5</v>
      </c>
      <c r="N594" s="1" cm="1">
        <f t="array" ref="N594">INDEX(Products[],MATCH(Orders[[#This Row],[FK_ProductID]:[FK_ProductID]],Products[[ProductID]:[ProductID]],0),MATCH(Orders[[#Headers],[AmtUnitPrice]],Products[#Headers],0))</f>
        <v>25.875</v>
      </c>
      <c r="O594" s="1">
        <f>Orders[[#This Row],[AmtUnitPrice]] *Orders[[#This Row],[Quantity]]</f>
        <v>51.75</v>
      </c>
    </row>
    <row r="595" spans="1:15" x14ac:dyDescent="0.25">
      <c r="A595" s="3" t="s">
        <v>1174</v>
      </c>
      <c r="B595" s="5">
        <v>43903</v>
      </c>
      <c r="C595" s="3" t="s">
        <v>1159</v>
      </c>
      <c r="D595" s="3" t="s">
        <v>544</v>
      </c>
      <c r="E595" s="4">
        <v>1</v>
      </c>
      <c r="F595" t="str">
        <f>_xlfn.XLOOKUP(Orders[[#This Row],[FK_CustomerID]],Customers[CustomerID],Customers[CustomerName],,0)</f>
        <v>Cody Verissimo</v>
      </c>
      <c r="G595" t="str">
        <f>_xlfn.XLOOKUP(Orders[[#This Row],[FK_CustomerID]],Customers[CustomerID],Customers[Email],,0)</f>
        <v>cverissimogh@theglobeandmail.com</v>
      </c>
      <c r="H595" t="str">
        <f>_xlfn.XLOOKUP(Orders[[#This Row],[FK_CustomerID]],Customers[CustomerID],Customers[Country],,0)</f>
        <v>United Kingdom</v>
      </c>
      <c r="I595" t="str" cm="1">
        <f t="array" ref="I595">INDEX(Products[],MATCH(Orders[[#This Row],[FK_ProductID]:[FK_ProductID]],Products[[ProductID]:[ProductID]],0),MATCH(Orders[[#Headers],[CoffeeType]],Products[#Headers],0))</f>
        <v>Exc</v>
      </c>
      <c r="J595" t="str" cm="1">
        <f t="array" ref="J595">_xlfn.SWITCH(Orders[[#This Row],[CoffeeType]], "Rob", "Robusta", "Exc", "Excelsa", "Ara", "Arabica", "Lib", "Liberica")</f>
        <v>Excelsa</v>
      </c>
      <c r="K595" t="str" cm="1">
        <f t="array" ref="K595">INDEX(Products[],MATCH(Orders[[#This Row],[FK_ProductID]:[FK_ProductID]],Products[[ProductID]:[ProductID]],0),MATCH(Orders[[#Headers],[RoastType]],Products[#Headers],0))</f>
        <v>D</v>
      </c>
      <c r="L595" t="str" cm="1">
        <f t="array" ref="L595">_xlfn.SWITCH(Orders[[#This Row],[RoastType]], "L", "Light", "M", "Medium", "D", "Dark")</f>
        <v>Dark</v>
      </c>
      <c r="M595" s="2" cm="1">
        <f t="array" ref="M595">INDEX(Products[],MATCH(Orders[[#This Row],[FK_ProductID]:[FK_ProductID]],Products[[ProductID]:[ProductID]],0),MATCH(Orders[[#Headers],[SizeKg]],Products[#Headers],0))</f>
        <v>2.5</v>
      </c>
      <c r="N595" s="1" cm="1">
        <f t="array" ref="N595">INDEX(Products[],MATCH(Orders[[#This Row],[FK_ProductID]:[FK_ProductID]],Products[[ProductID]:[ProductID]],0),MATCH(Orders[[#Headers],[AmtUnitPrice]],Products[#Headers],0))</f>
        <v>27.945</v>
      </c>
      <c r="O595" s="1">
        <f>Orders[[#This Row],[AmtUnitPrice]] *Orders[[#This Row],[Quantity]]</f>
        <v>27.945</v>
      </c>
    </row>
    <row r="596" spans="1:15" x14ac:dyDescent="0.25">
      <c r="A596" s="3" t="s">
        <v>1175</v>
      </c>
      <c r="B596" s="5">
        <v>43512</v>
      </c>
      <c r="C596" s="3" t="s">
        <v>1176</v>
      </c>
      <c r="D596" s="3" t="s">
        <v>218</v>
      </c>
      <c r="E596" s="4">
        <v>2</v>
      </c>
      <c r="F596" t="str">
        <f>_xlfn.XLOOKUP(Orders[[#This Row],[FK_CustomerID]],Customers[CustomerID],Customers[CustomerName],,0)</f>
        <v>Gabriel Starcks</v>
      </c>
      <c r="G596" t="str">
        <f>_xlfn.XLOOKUP(Orders[[#This Row],[FK_CustomerID]],Customers[CustomerID],Customers[Email],,0)</f>
        <v>gstarcksgi@abc.net.au</v>
      </c>
      <c r="H596" t="str">
        <f>_xlfn.XLOOKUP(Orders[[#This Row],[FK_CustomerID]],Customers[CustomerID],Customers[Country],,0)</f>
        <v>United States</v>
      </c>
      <c r="I596" t="str" cm="1">
        <f t="array" ref="I596">INDEX(Products[],MATCH(Orders[[#This Row],[FK_ProductID]:[FK_ProductID]],Products[[ProductID]:[ProductID]],0),MATCH(Orders[[#Headers],[CoffeeType]],Products[#Headers],0))</f>
        <v>Ara</v>
      </c>
      <c r="J596" t="str" cm="1">
        <f t="array" ref="J596">_xlfn.SWITCH(Orders[[#This Row],[CoffeeType]], "Rob", "Robusta", "Exc", "Excelsa", "Ara", "Arabica", "Lib", "Liberica")</f>
        <v>Arabica</v>
      </c>
      <c r="K596" t="str" cm="1">
        <f t="array" ref="K596">INDEX(Products[],MATCH(Orders[[#This Row],[FK_ProductID]:[FK_ProductID]],Products[[ProductID]:[ProductID]],0),MATCH(Orders[[#Headers],[RoastType]],Products[#Headers],0))</f>
        <v>L</v>
      </c>
      <c r="L596" t="str" cm="1">
        <f t="array" ref="L596">_xlfn.SWITCH(Orders[[#This Row],[RoastType]], "L", "Light", "M", "Medium", "D", "Dark")</f>
        <v>Light</v>
      </c>
      <c r="M596" s="2" cm="1">
        <f t="array" ref="M596">INDEX(Products[],MATCH(Orders[[#This Row],[FK_ProductID]:[FK_ProductID]],Products[[ProductID]:[ProductID]],0),MATCH(Orders[[#Headers],[SizeKg]],Products[#Headers],0))</f>
        <v>2.5</v>
      </c>
      <c r="N596" s="1" cm="1">
        <f t="array" ref="N596">INDEX(Products[],MATCH(Orders[[#This Row],[FK_ProductID]:[FK_ProductID]],Products[[ProductID]:[ProductID]],0),MATCH(Orders[[#Headers],[AmtUnitPrice]],Products[#Headers],0))</f>
        <v>29.785</v>
      </c>
      <c r="O596" s="1">
        <f>Orders[[#This Row],[AmtUnitPrice]] *Orders[[#This Row],[Quantity]]</f>
        <v>59.57</v>
      </c>
    </row>
    <row r="597" spans="1:15" x14ac:dyDescent="0.25">
      <c r="A597" s="3" t="s">
        <v>1177</v>
      </c>
      <c r="B597" s="5">
        <v>44527</v>
      </c>
      <c r="C597" s="3" t="s">
        <v>1178</v>
      </c>
      <c r="D597" s="3" t="s">
        <v>151</v>
      </c>
      <c r="E597" s="4">
        <v>1</v>
      </c>
      <c r="F597" t="str">
        <f>_xlfn.XLOOKUP(Orders[[#This Row],[FK_CustomerID]],Customers[CustomerID],Customers[CustomerName],,0)</f>
        <v>Darby Dummer</v>
      </c>
      <c r="G597" t="str">
        <f>_xlfn.XLOOKUP(Orders[[#This Row],[FK_CustomerID]],Customers[CustomerID],Customers[Email],,0)</f>
        <v/>
      </c>
      <c r="H597" t="str">
        <f>_xlfn.XLOOKUP(Orders[[#This Row],[FK_CustomerID]],Customers[CustomerID],Customers[Country],,0)</f>
        <v>United Kingdom</v>
      </c>
      <c r="I597" t="str" cm="1">
        <f t="array" ref="I597">INDEX(Products[],MATCH(Orders[[#This Row],[FK_ProductID]:[FK_ProductID]],Products[[ProductID]:[ProductID]],0),MATCH(Orders[[#Headers],[CoffeeType]],Products[#Headers],0))</f>
        <v>Exc</v>
      </c>
      <c r="J597" t="str" cm="1">
        <f t="array" ref="J597">_xlfn.SWITCH(Orders[[#This Row],[CoffeeType]], "Rob", "Robusta", "Exc", "Excelsa", "Ara", "Arabica", "Lib", "Liberica")</f>
        <v>Excelsa</v>
      </c>
      <c r="K597" t="str" cm="1">
        <f t="array" ref="K597">INDEX(Products[],MATCH(Orders[[#This Row],[FK_ProductID]:[FK_ProductID]],Products[[ProductID]:[ProductID]],0),MATCH(Orders[[#Headers],[RoastType]],Products[#Headers],0))</f>
        <v>L</v>
      </c>
      <c r="L597" t="str" cm="1">
        <f t="array" ref="L597">_xlfn.SWITCH(Orders[[#This Row],[RoastType]], "L", "Light", "M", "Medium", "D", "Dark")</f>
        <v>Light</v>
      </c>
      <c r="M597" s="2" cm="1">
        <f t="array" ref="M597">INDEX(Products[],MATCH(Orders[[#This Row],[FK_ProductID]:[FK_ProductID]],Products[[ProductID]:[ProductID]],0),MATCH(Orders[[#Headers],[SizeKg]],Products[#Headers],0))</f>
        <v>1</v>
      </c>
      <c r="N597" s="1" cm="1">
        <f t="array" ref="N597">INDEX(Products[],MATCH(Orders[[#This Row],[FK_ProductID]:[FK_ProductID]],Products[[ProductID]:[ProductID]],0),MATCH(Orders[[#Headers],[AmtUnitPrice]],Products[#Headers],0))</f>
        <v>14.85</v>
      </c>
      <c r="O597" s="1">
        <f>Orders[[#This Row],[AmtUnitPrice]] *Orders[[#This Row],[Quantity]]</f>
        <v>14.85</v>
      </c>
    </row>
    <row r="598" spans="1:15" x14ac:dyDescent="0.25">
      <c r="A598" s="3" t="s">
        <v>1179</v>
      </c>
      <c r="B598" s="5">
        <v>44523</v>
      </c>
      <c r="C598" s="3" t="s">
        <v>1180</v>
      </c>
      <c r="D598" s="3" t="s">
        <v>81</v>
      </c>
      <c r="E598" s="4">
        <v>5</v>
      </c>
      <c r="F598" t="str">
        <f>_xlfn.XLOOKUP(Orders[[#This Row],[FK_CustomerID]],Customers[CustomerID],Customers[CustomerName],,0)</f>
        <v>Kienan Scholard</v>
      </c>
      <c r="G598" t="str">
        <f>_xlfn.XLOOKUP(Orders[[#This Row],[FK_CustomerID]],Customers[CustomerID],Customers[Email],,0)</f>
        <v>kscholardgk@sbwire.com</v>
      </c>
      <c r="H598" t="str">
        <f>_xlfn.XLOOKUP(Orders[[#This Row],[FK_CustomerID]],Customers[CustomerID],Customers[Country],,0)</f>
        <v>United States</v>
      </c>
      <c r="I598" t="str" cm="1">
        <f t="array" ref="I598">INDEX(Products[],MATCH(Orders[[#This Row],[FK_ProductID]:[FK_ProductID]],Products[[ProductID]:[ProductID]],0),MATCH(Orders[[#Headers],[CoffeeType]],Products[#Headers],0))</f>
        <v>Ara</v>
      </c>
      <c r="J598" t="str" cm="1">
        <f t="array" ref="J598">_xlfn.SWITCH(Orders[[#This Row],[CoffeeType]], "Rob", "Robusta", "Exc", "Excelsa", "Ara", "Arabica", "Lib", "Liberica")</f>
        <v>Arabica</v>
      </c>
      <c r="K598" t="str" cm="1">
        <f t="array" ref="K598">INDEX(Products[],MATCH(Orders[[#This Row],[FK_ProductID]:[FK_ProductID]],Products[[ProductID]:[ProductID]],0),MATCH(Orders[[#Headers],[RoastType]],Products[#Headers],0))</f>
        <v>M</v>
      </c>
      <c r="L598" t="str" cm="1">
        <f t="array" ref="L598">_xlfn.SWITCH(Orders[[#This Row],[RoastType]], "L", "Light", "M", "Medium", "D", "Dark")</f>
        <v>Medium</v>
      </c>
      <c r="M598" s="2" cm="1">
        <f t="array" ref="M598">INDEX(Products[],MATCH(Orders[[#This Row],[FK_ProductID]:[FK_ProductID]],Products[[ProductID]:[ProductID]],0),MATCH(Orders[[#Headers],[SizeKg]],Products[#Headers],0))</f>
        <v>0.5</v>
      </c>
      <c r="N598" s="1" cm="1">
        <f t="array" ref="N598">INDEX(Products[],MATCH(Orders[[#This Row],[FK_ProductID]:[FK_ProductID]],Products[[ProductID]:[ProductID]],0),MATCH(Orders[[#Headers],[AmtUnitPrice]],Products[#Headers],0))</f>
        <v>6.75</v>
      </c>
      <c r="O598" s="1">
        <f>Orders[[#This Row],[AmtUnitPrice]] *Orders[[#This Row],[Quantity]]</f>
        <v>33.75</v>
      </c>
    </row>
    <row r="599" spans="1:15" x14ac:dyDescent="0.25">
      <c r="A599" s="3" t="s">
        <v>1181</v>
      </c>
      <c r="B599" s="5">
        <v>44532</v>
      </c>
      <c r="C599" s="3" t="s">
        <v>1182</v>
      </c>
      <c r="D599" s="3" t="s">
        <v>118</v>
      </c>
      <c r="E599" s="4">
        <v>4</v>
      </c>
      <c r="F599" t="str">
        <f>_xlfn.XLOOKUP(Orders[[#This Row],[FK_CustomerID]],Customers[CustomerID],Customers[CustomerName],,0)</f>
        <v>Bo Kindley</v>
      </c>
      <c r="G599" t="str">
        <f>_xlfn.XLOOKUP(Orders[[#This Row],[FK_CustomerID]],Customers[CustomerID],Customers[Email],,0)</f>
        <v>bkindleygl@wikimedia.org</v>
      </c>
      <c r="H599" t="str">
        <f>_xlfn.XLOOKUP(Orders[[#This Row],[FK_CustomerID]],Customers[CustomerID],Customers[Country],,0)</f>
        <v>United States</v>
      </c>
      <c r="I599" t="str" cm="1">
        <f t="array" ref="I599">INDEX(Products[],MATCH(Orders[[#This Row],[FK_ProductID]:[FK_ProductID]],Products[[ProductID]:[ProductID]],0),MATCH(Orders[[#Headers],[CoffeeType]],Products[#Headers],0))</f>
        <v>Lib</v>
      </c>
      <c r="J599" t="str" cm="1">
        <f t="array" ref="J599">_xlfn.SWITCH(Orders[[#This Row],[CoffeeType]], "Rob", "Robusta", "Exc", "Excelsa", "Ara", "Arabica", "Lib", "Liberica")</f>
        <v>Liberica</v>
      </c>
      <c r="K599" t="str" cm="1">
        <f t="array" ref="K599">INDEX(Products[],MATCH(Orders[[#This Row],[FK_ProductID]:[FK_ProductID]],Products[[ProductID]:[ProductID]],0),MATCH(Orders[[#Headers],[RoastType]],Products[#Headers],0))</f>
        <v>L</v>
      </c>
      <c r="L599" t="str" cm="1">
        <f t="array" ref="L599">_xlfn.SWITCH(Orders[[#This Row],[RoastType]], "L", "Light", "M", "Medium", "D", "Dark")</f>
        <v>Light</v>
      </c>
      <c r="M599" s="2" cm="1">
        <f t="array" ref="M599">INDEX(Products[],MATCH(Orders[[#This Row],[FK_ProductID]:[FK_ProductID]],Products[[ProductID]:[ProductID]],0),MATCH(Orders[[#Headers],[SizeKg]],Products[#Headers],0))</f>
        <v>2.5</v>
      </c>
      <c r="N599" s="1" cm="1">
        <f t="array" ref="N599">INDEX(Products[],MATCH(Orders[[#This Row],[FK_ProductID]:[FK_ProductID]],Products[[ProductID]:[ProductID]],0),MATCH(Orders[[#Headers],[AmtUnitPrice]],Products[#Headers],0))</f>
        <v>36.454999999999998</v>
      </c>
      <c r="O599" s="1">
        <f>Orders[[#This Row],[AmtUnitPrice]] *Orders[[#This Row],[Quantity]]</f>
        <v>145.82</v>
      </c>
    </row>
    <row r="600" spans="1:15" x14ac:dyDescent="0.25">
      <c r="A600" s="3" t="s">
        <v>1183</v>
      </c>
      <c r="B600" s="5">
        <v>43471</v>
      </c>
      <c r="C600" s="3" t="s">
        <v>1184</v>
      </c>
      <c r="D600" s="3" t="s">
        <v>176</v>
      </c>
      <c r="E600" s="4">
        <v>4</v>
      </c>
      <c r="F600" t="str">
        <f>_xlfn.XLOOKUP(Orders[[#This Row],[FK_CustomerID]],Customers[CustomerID],Customers[CustomerName],,0)</f>
        <v>Krissie Hammett</v>
      </c>
      <c r="G600" t="str">
        <f>_xlfn.XLOOKUP(Orders[[#This Row],[FK_CustomerID]],Customers[CustomerID],Customers[Email],,0)</f>
        <v>khammettgm@dmoz.org</v>
      </c>
      <c r="H600" t="str">
        <f>_xlfn.XLOOKUP(Orders[[#This Row],[FK_CustomerID]],Customers[CustomerID],Customers[Country],,0)</f>
        <v>United States</v>
      </c>
      <c r="I600" t="str" cm="1">
        <f t="array" ref="I600">INDEX(Products[],MATCH(Orders[[#This Row],[FK_ProductID]:[FK_ProductID]],Products[[ProductID]:[ProductID]],0),MATCH(Orders[[#Headers],[CoffeeType]],Products[#Headers],0))</f>
        <v>Rob</v>
      </c>
      <c r="J600" t="str" cm="1">
        <f t="array" ref="J600">_xlfn.SWITCH(Orders[[#This Row],[CoffeeType]], "Rob", "Robusta", "Exc", "Excelsa", "Ara", "Arabica", "Lib", "Liberica")</f>
        <v>Robusta</v>
      </c>
      <c r="K600" t="str" cm="1">
        <f t="array" ref="K600">INDEX(Products[],MATCH(Orders[[#This Row],[FK_ProductID]:[FK_ProductID]],Products[[ProductID]:[ProductID]],0),MATCH(Orders[[#Headers],[RoastType]],Products[#Headers],0))</f>
        <v>M</v>
      </c>
      <c r="L600" t="str" cm="1">
        <f t="array" ref="L600">_xlfn.SWITCH(Orders[[#This Row],[RoastType]], "L", "Light", "M", "Medium", "D", "Dark")</f>
        <v>Medium</v>
      </c>
      <c r="M600" s="2" cm="1">
        <f t="array" ref="M600">INDEX(Products[],MATCH(Orders[[#This Row],[FK_ProductID]:[FK_ProductID]],Products[[ProductID]:[ProductID]],0),MATCH(Orders[[#Headers],[SizeKg]],Products[#Headers],0))</f>
        <v>0.2</v>
      </c>
      <c r="N600" s="1" cm="1">
        <f t="array" ref="N600">INDEX(Products[],MATCH(Orders[[#This Row],[FK_ProductID]:[FK_ProductID]],Products[[ProductID]:[ProductID]],0),MATCH(Orders[[#Headers],[AmtUnitPrice]],Products[#Headers],0))</f>
        <v>2.9849999999999999</v>
      </c>
      <c r="O600" s="1">
        <f>Orders[[#This Row],[AmtUnitPrice]] *Orders[[#This Row],[Quantity]]</f>
        <v>11.94</v>
      </c>
    </row>
    <row r="601" spans="1:15" x14ac:dyDescent="0.25">
      <c r="A601" s="3" t="s">
        <v>1185</v>
      </c>
      <c r="B601" s="5">
        <v>44321</v>
      </c>
      <c r="C601" s="3" t="s">
        <v>1186</v>
      </c>
      <c r="D601" s="3" t="s">
        <v>68</v>
      </c>
      <c r="E601" s="4">
        <v>4</v>
      </c>
      <c r="F601" t="str">
        <f>_xlfn.XLOOKUP(Orders[[#This Row],[FK_CustomerID]],Customers[CustomerID],Customers[CustomerName],,0)</f>
        <v>Alisha Hulburt</v>
      </c>
      <c r="G601" t="str">
        <f>_xlfn.XLOOKUP(Orders[[#This Row],[FK_CustomerID]],Customers[CustomerID],Customers[Email],,0)</f>
        <v>ahulburtgn@fda.gov</v>
      </c>
      <c r="H601" t="str">
        <f>_xlfn.XLOOKUP(Orders[[#This Row],[FK_CustomerID]],Customers[CustomerID],Customers[Country],,0)</f>
        <v>United States</v>
      </c>
      <c r="I601" t="str" cm="1">
        <f t="array" ref="I601">INDEX(Products[],MATCH(Orders[[#This Row],[FK_ProductID]:[FK_ProductID]],Products[[ProductID]:[ProductID]],0),MATCH(Orders[[#Headers],[CoffeeType]],Products[#Headers],0))</f>
        <v>Ara</v>
      </c>
      <c r="J601" t="str" cm="1">
        <f t="array" ref="J601">_xlfn.SWITCH(Orders[[#This Row],[CoffeeType]], "Rob", "Robusta", "Exc", "Excelsa", "Ara", "Arabica", "Lib", "Liberica")</f>
        <v>Arabica</v>
      </c>
      <c r="K601" t="str" cm="1">
        <f t="array" ref="K601">INDEX(Products[],MATCH(Orders[[#This Row],[FK_ProductID]:[FK_ProductID]],Products[[ProductID]:[ProductID]],0),MATCH(Orders[[#Headers],[RoastType]],Products[#Headers],0))</f>
        <v>D</v>
      </c>
      <c r="L601" t="str" cm="1">
        <f t="array" ref="L601">_xlfn.SWITCH(Orders[[#This Row],[RoastType]], "L", "Light", "M", "Medium", "D", "Dark")</f>
        <v>Dark</v>
      </c>
      <c r="M601" s="2" cm="1">
        <f t="array" ref="M601">INDEX(Products[],MATCH(Orders[[#This Row],[FK_ProductID]:[FK_ProductID]],Products[[ProductID]:[ProductID]],0),MATCH(Orders[[#Headers],[SizeKg]],Products[#Headers],0))</f>
        <v>0.2</v>
      </c>
      <c r="N601" s="1" cm="1">
        <f t="array" ref="N601">INDEX(Products[],MATCH(Orders[[#This Row],[FK_ProductID]:[FK_ProductID]],Products[[ProductID]:[ProductID]],0),MATCH(Orders[[#Headers],[AmtUnitPrice]],Products[#Headers],0))</f>
        <v>2.9849999999999999</v>
      </c>
      <c r="O601" s="1">
        <f>Orders[[#This Row],[AmtUnitPrice]] *Orders[[#This Row],[Quantity]]</f>
        <v>11.94</v>
      </c>
    </row>
    <row r="602" spans="1:15" x14ac:dyDescent="0.25">
      <c r="A602" s="3" t="s">
        <v>1187</v>
      </c>
      <c r="B602" s="5">
        <v>44492</v>
      </c>
      <c r="C602" s="3" t="s">
        <v>1188</v>
      </c>
      <c r="D602" s="3" t="s">
        <v>137</v>
      </c>
      <c r="E602" s="4">
        <v>1</v>
      </c>
      <c r="F602" t="str">
        <f>_xlfn.XLOOKUP(Orders[[#This Row],[FK_CustomerID]],Customers[CustomerID],Customers[CustomerName],,0)</f>
        <v>Peyter Lauritzen</v>
      </c>
      <c r="G602" t="str">
        <f>_xlfn.XLOOKUP(Orders[[#This Row],[FK_CustomerID]],Customers[CustomerID],Customers[Email],,0)</f>
        <v>plauritzengo@photobucket.com</v>
      </c>
      <c r="H602" t="str">
        <f>_xlfn.XLOOKUP(Orders[[#This Row],[FK_CustomerID]],Customers[CustomerID],Customers[Country],,0)</f>
        <v>United States</v>
      </c>
      <c r="I602" t="str" cm="1">
        <f t="array" ref="I602">INDEX(Products[],MATCH(Orders[[#This Row],[FK_ProductID]:[FK_ProductID]],Products[[ProductID]:[ProductID]],0),MATCH(Orders[[#Headers],[CoffeeType]],Products[#Headers],0))</f>
        <v>Lib</v>
      </c>
      <c r="J602" t="str" cm="1">
        <f t="array" ref="J602">_xlfn.SWITCH(Orders[[#This Row],[CoffeeType]], "Rob", "Robusta", "Exc", "Excelsa", "Ara", "Arabica", "Lib", "Liberica")</f>
        <v>Liberica</v>
      </c>
      <c r="K602" t="str" cm="1">
        <f t="array" ref="K602">INDEX(Products[],MATCH(Orders[[#This Row],[FK_ProductID]:[FK_ProductID]],Products[[ProductID]:[ProductID]],0),MATCH(Orders[[#Headers],[RoastType]],Products[#Headers],0))</f>
        <v>D</v>
      </c>
      <c r="L602" t="str" cm="1">
        <f t="array" ref="L602">_xlfn.SWITCH(Orders[[#This Row],[RoastType]], "L", "Light", "M", "Medium", "D", "Dark")</f>
        <v>Dark</v>
      </c>
      <c r="M602" s="2" cm="1">
        <f t="array" ref="M602">INDEX(Products[],MATCH(Orders[[#This Row],[FK_ProductID]:[FK_ProductID]],Products[[ProductID]:[ProductID]],0),MATCH(Orders[[#Headers],[SizeKg]],Products[#Headers],0))</f>
        <v>0.5</v>
      </c>
      <c r="N602" s="1" cm="1">
        <f t="array" ref="N602">INDEX(Products[],MATCH(Orders[[#This Row],[FK_ProductID]:[FK_ProductID]],Products[[ProductID]:[ProductID]],0),MATCH(Orders[[#Headers],[AmtUnitPrice]],Products[#Headers],0))</f>
        <v>7.77</v>
      </c>
      <c r="O602" s="1">
        <f>Orders[[#This Row],[AmtUnitPrice]] *Orders[[#This Row],[Quantity]]</f>
        <v>7.77</v>
      </c>
    </row>
    <row r="603" spans="1:15" x14ac:dyDescent="0.25">
      <c r="A603" s="3" t="s">
        <v>1189</v>
      </c>
      <c r="B603" s="5">
        <v>43815</v>
      </c>
      <c r="C603" s="3" t="s">
        <v>1190</v>
      </c>
      <c r="D603" s="3" t="s">
        <v>24</v>
      </c>
      <c r="E603" s="4">
        <v>4</v>
      </c>
      <c r="F603" t="str">
        <f>_xlfn.XLOOKUP(Orders[[#This Row],[FK_CustomerID]],Customers[CustomerID],Customers[CustomerName],,0)</f>
        <v>Aurelia Burgwin</v>
      </c>
      <c r="G603" t="str">
        <f>_xlfn.XLOOKUP(Orders[[#This Row],[FK_CustomerID]],Customers[CustomerID],Customers[Email],,0)</f>
        <v>aburgwingp@redcross.org</v>
      </c>
      <c r="H603" t="str">
        <f>_xlfn.XLOOKUP(Orders[[#This Row],[FK_CustomerID]],Customers[CustomerID],Customers[Country],,0)</f>
        <v>United States</v>
      </c>
      <c r="I603" t="str" cm="1">
        <f t="array" ref="I603">INDEX(Products[],MATCH(Orders[[#This Row],[FK_ProductID]:[FK_ProductID]],Products[[ProductID]:[ProductID]],0),MATCH(Orders[[#Headers],[CoffeeType]],Products[#Headers],0))</f>
        <v>Rob</v>
      </c>
      <c r="J603" t="str" cm="1">
        <f t="array" ref="J603">_xlfn.SWITCH(Orders[[#This Row],[CoffeeType]], "Rob", "Robusta", "Exc", "Excelsa", "Ara", "Arabica", "Lib", "Liberica")</f>
        <v>Robusta</v>
      </c>
      <c r="K603" t="str" cm="1">
        <f t="array" ref="K603">INDEX(Products[],MATCH(Orders[[#This Row],[FK_ProductID]:[FK_ProductID]],Products[[ProductID]:[ProductID]],0),MATCH(Orders[[#Headers],[RoastType]],Products[#Headers],0))</f>
        <v>L</v>
      </c>
      <c r="L603" t="str" cm="1">
        <f t="array" ref="L603">_xlfn.SWITCH(Orders[[#This Row],[RoastType]], "L", "Light", "M", "Medium", "D", "Dark")</f>
        <v>Light</v>
      </c>
      <c r="M603" s="2" cm="1">
        <f t="array" ref="M603">INDEX(Products[],MATCH(Orders[[#This Row],[FK_ProductID]:[FK_ProductID]],Products[[ProductID]:[ProductID]],0),MATCH(Orders[[#Headers],[SizeKg]],Products[#Headers],0))</f>
        <v>2.5</v>
      </c>
      <c r="N603" s="1" cm="1">
        <f t="array" ref="N603">INDEX(Products[],MATCH(Orders[[#This Row],[FK_ProductID]:[FK_ProductID]],Products[[ProductID]:[ProductID]],0),MATCH(Orders[[#Headers],[AmtUnitPrice]],Products[#Headers],0))</f>
        <v>27.484999999999999</v>
      </c>
      <c r="O603" s="1">
        <f>Orders[[#This Row],[AmtUnitPrice]] *Orders[[#This Row],[Quantity]]</f>
        <v>109.94</v>
      </c>
    </row>
    <row r="604" spans="1:15" x14ac:dyDescent="0.25">
      <c r="A604" s="3" t="s">
        <v>1191</v>
      </c>
      <c r="B604" s="5">
        <v>43603</v>
      </c>
      <c r="C604" s="3" t="s">
        <v>1192</v>
      </c>
      <c r="D604" s="3" t="s">
        <v>268</v>
      </c>
      <c r="E604" s="4">
        <v>5</v>
      </c>
      <c r="F604" t="str">
        <f>_xlfn.XLOOKUP(Orders[[#This Row],[FK_CustomerID]],Customers[CustomerID],Customers[CustomerName],,0)</f>
        <v>Emalee Rolin</v>
      </c>
      <c r="G604" t="str">
        <f>_xlfn.XLOOKUP(Orders[[#This Row],[FK_CustomerID]],Customers[CustomerID],Customers[Email],,0)</f>
        <v>erolingq@google.fr</v>
      </c>
      <c r="H604" t="str">
        <f>_xlfn.XLOOKUP(Orders[[#This Row],[FK_CustomerID]],Customers[CustomerID],Customers[Country],,0)</f>
        <v>United States</v>
      </c>
      <c r="I604" t="str" cm="1">
        <f t="array" ref="I604">INDEX(Products[],MATCH(Orders[[#This Row],[FK_ProductID]:[FK_ProductID]],Products[[ProductID]:[ProductID]],0),MATCH(Orders[[#Headers],[CoffeeType]],Products[#Headers],0))</f>
        <v>Exc</v>
      </c>
      <c r="J604" t="str" cm="1">
        <f t="array" ref="J604">_xlfn.SWITCH(Orders[[#This Row],[CoffeeType]], "Rob", "Robusta", "Exc", "Excelsa", "Ara", "Arabica", "Lib", "Liberica")</f>
        <v>Excelsa</v>
      </c>
      <c r="K604" t="str" cm="1">
        <f t="array" ref="K604">INDEX(Products[],MATCH(Orders[[#This Row],[FK_ProductID]:[FK_ProductID]],Products[[ProductID]:[ProductID]],0),MATCH(Orders[[#Headers],[RoastType]],Products[#Headers],0))</f>
        <v>L</v>
      </c>
      <c r="L604" t="str" cm="1">
        <f t="array" ref="L604">_xlfn.SWITCH(Orders[[#This Row],[RoastType]], "L", "Light", "M", "Medium", "D", "Dark")</f>
        <v>Light</v>
      </c>
      <c r="M604" s="2" cm="1">
        <f t="array" ref="M604">INDEX(Products[],MATCH(Orders[[#This Row],[FK_ProductID]:[FK_ProductID]],Products[[ProductID]:[ProductID]],0),MATCH(Orders[[#Headers],[SizeKg]],Products[#Headers],0))</f>
        <v>0.2</v>
      </c>
      <c r="N604" s="1" cm="1">
        <f t="array" ref="N604">INDEX(Products[],MATCH(Orders[[#This Row],[FK_ProductID]:[FK_ProductID]],Products[[ProductID]:[ProductID]],0),MATCH(Orders[[#Headers],[AmtUnitPrice]],Products[#Headers],0))</f>
        <v>4.4550000000000001</v>
      </c>
      <c r="O604" s="1">
        <f>Orders[[#This Row],[AmtUnitPrice]] *Orders[[#This Row],[Quantity]]</f>
        <v>22.274999999999999</v>
      </c>
    </row>
    <row r="605" spans="1:15" x14ac:dyDescent="0.25">
      <c r="A605" s="3" t="s">
        <v>1193</v>
      </c>
      <c r="B605" s="5">
        <v>43660</v>
      </c>
      <c r="C605" s="3" t="s">
        <v>1194</v>
      </c>
      <c r="D605" s="3" t="s">
        <v>176</v>
      </c>
      <c r="E605" s="4">
        <v>3</v>
      </c>
      <c r="F605" t="str">
        <f>_xlfn.XLOOKUP(Orders[[#This Row],[FK_CustomerID]],Customers[CustomerID],Customers[CustomerName],,0)</f>
        <v>Donavon Fowle</v>
      </c>
      <c r="G605" t="str">
        <f>_xlfn.XLOOKUP(Orders[[#This Row],[FK_CustomerID]],Customers[CustomerID],Customers[Email],,0)</f>
        <v>dfowlegr@epa.gov</v>
      </c>
      <c r="H605" t="str">
        <f>_xlfn.XLOOKUP(Orders[[#This Row],[FK_CustomerID]],Customers[CustomerID],Customers[Country],,0)</f>
        <v>United States</v>
      </c>
      <c r="I605" t="str" cm="1">
        <f t="array" ref="I605">INDEX(Products[],MATCH(Orders[[#This Row],[FK_ProductID]:[FK_ProductID]],Products[[ProductID]:[ProductID]],0),MATCH(Orders[[#Headers],[CoffeeType]],Products[#Headers],0))</f>
        <v>Rob</v>
      </c>
      <c r="J605" t="str" cm="1">
        <f t="array" ref="J605">_xlfn.SWITCH(Orders[[#This Row],[CoffeeType]], "Rob", "Robusta", "Exc", "Excelsa", "Ara", "Arabica", "Lib", "Liberica")</f>
        <v>Robusta</v>
      </c>
      <c r="K605" t="str" cm="1">
        <f t="array" ref="K605">INDEX(Products[],MATCH(Orders[[#This Row],[FK_ProductID]:[FK_ProductID]],Products[[ProductID]:[ProductID]],0),MATCH(Orders[[#Headers],[RoastType]],Products[#Headers],0))</f>
        <v>M</v>
      </c>
      <c r="L605" t="str" cm="1">
        <f t="array" ref="L605">_xlfn.SWITCH(Orders[[#This Row],[RoastType]], "L", "Light", "M", "Medium", "D", "Dark")</f>
        <v>Medium</v>
      </c>
      <c r="M605" s="2" cm="1">
        <f t="array" ref="M605">INDEX(Products[],MATCH(Orders[[#This Row],[FK_ProductID]:[FK_ProductID]],Products[[ProductID]:[ProductID]],0),MATCH(Orders[[#Headers],[SizeKg]],Products[#Headers],0))</f>
        <v>0.2</v>
      </c>
      <c r="N605" s="1" cm="1">
        <f t="array" ref="N605">INDEX(Products[],MATCH(Orders[[#This Row],[FK_ProductID]:[FK_ProductID]],Products[[ProductID]:[ProductID]],0),MATCH(Orders[[#Headers],[AmtUnitPrice]],Products[#Headers],0))</f>
        <v>2.9849999999999999</v>
      </c>
      <c r="O605" s="1">
        <f>Orders[[#This Row],[AmtUnitPrice]] *Orders[[#This Row],[Quantity]]</f>
        <v>8.9550000000000001</v>
      </c>
    </row>
    <row r="606" spans="1:15" x14ac:dyDescent="0.25">
      <c r="A606" s="3" t="s">
        <v>1195</v>
      </c>
      <c r="B606" s="5">
        <v>44148</v>
      </c>
      <c r="C606" s="3" t="s">
        <v>1196</v>
      </c>
      <c r="D606" s="3" t="s">
        <v>123</v>
      </c>
      <c r="E606" s="4">
        <v>4</v>
      </c>
      <c r="F606" t="str">
        <f>_xlfn.XLOOKUP(Orders[[#This Row],[FK_CustomerID]],Customers[CustomerID],Customers[CustomerName],,0)</f>
        <v>Jorge Bettison</v>
      </c>
      <c r="G606" t="str">
        <f>_xlfn.XLOOKUP(Orders[[#This Row],[FK_CustomerID]],Customers[CustomerID],Customers[Email],,0)</f>
        <v/>
      </c>
      <c r="H606" t="str">
        <f>_xlfn.XLOOKUP(Orders[[#This Row],[FK_CustomerID]],Customers[CustomerID],Customers[Country],,0)</f>
        <v>Ireland</v>
      </c>
      <c r="I606" t="str" cm="1">
        <f t="array" ref="I606">INDEX(Products[],MATCH(Orders[[#This Row],[FK_ProductID]:[FK_ProductID]],Products[[ProductID]:[ProductID]],0),MATCH(Orders[[#Headers],[CoffeeType]],Products[#Headers],0))</f>
        <v>Lib</v>
      </c>
      <c r="J606" t="str" cm="1">
        <f t="array" ref="J606">_xlfn.SWITCH(Orders[[#This Row],[CoffeeType]], "Rob", "Robusta", "Exc", "Excelsa", "Ara", "Arabica", "Lib", "Liberica")</f>
        <v>Liberica</v>
      </c>
      <c r="K606" t="str" cm="1">
        <f t="array" ref="K606">INDEX(Products[],MATCH(Orders[[#This Row],[FK_ProductID]:[FK_ProductID]],Products[[ProductID]:[ProductID]],0),MATCH(Orders[[#Headers],[RoastType]],Products[#Headers],0))</f>
        <v>D</v>
      </c>
      <c r="L606" t="str" cm="1">
        <f t="array" ref="L606">_xlfn.SWITCH(Orders[[#This Row],[RoastType]], "L", "Light", "M", "Medium", "D", "Dark")</f>
        <v>Dark</v>
      </c>
      <c r="M606" s="2" cm="1">
        <f t="array" ref="M606">INDEX(Products[],MATCH(Orders[[#This Row],[FK_ProductID]:[FK_ProductID]],Products[[ProductID]:[ProductID]],0),MATCH(Orders[[#Headers],[SizeKg]],Products[#Headers],0))</f>
        <v>2.5</v>
      </c>
      <c r="N606" s="1" cm="1">
        <f t="array" ref="N606">INDEX(Products[],MATCH(Orders[[#This Row],[FK_ProductID]:[FK_ProductID]],Products[[ProductID]:[ProductID]],0),MATCH(Orders[[#Headers],[AmtUnitPrice]],Products[#Headers],0))</f>
        <v>29.785</v>
      </c>
      <c r="O606" s="1">
        <f>Orders[[#This Row],[AmtUnitPrice]] *Orders[[#This Row],[Quantity]]</f>
        <v>119.14</v>
      </c>
    </row>
    <row r="607" spans="1:15" x14ac:dyDescent="0.25">
      <c r="A607" s="3" t="s">
        <v>1197</v>
      </c>
      <c r="B607" s="5">
        <v>44028</v>
      </c>
      <c r="C607" s="3" t="s">
        <v>1198</v>
      </c>
      <c r="D607" s="3" t="s">
        <v>218</v>
      </c>
      <c r="E607" s="4">
        <v>5</v>
      </c>
      <c r="F607" t="str">
        <f>_xlfn.XLOOKUP(Orders[[#This Row],[FK_CustomerID]],Customers[CustomerID],Customers[CustomerName],,0)</f>
        <v>Wang Powlesland</v>
      </c>
      <c r="G607" t="str">
        <f>_xlfn.XLOOKUP(Orders[[#This Row],[FK_CustomerID]],Customers[CustomerID],Customers[Email],,0)</f>
        <v>wpowleslandgt@soundcloud.com</v>
      </c>
      <c r="H607" t="str">
        <f>_xlfn.XLOOKUP(Orders[[#This Row],[FK_CustomerID]],Customers[CustomerID],Customers[Country],,0)</f>
        <v>United States</v>
      </c>
      <c r="I607" t="str" cm="1">
        <f t="array" ref="I607">INDEX(Products[],MATCH(Orders[[#This Row],[FK_ProductID]:[FK_ProductID]],Products[[ProductID]:[ProductID]],0),MATCH(Orders[[#Headers],[CoffeeType]],Products[#Headers],0))</f>
        <v>Ara</v>
      </c>
      <c r="J607" t="str" cm="1">
        <f t="array" ref="J607">_xlfn.SWITCH(Orders[[#This Row],[CoffeeType]], "Rob", "Robusta", "Exc", "Excelsa", "Ara", "Arabica", "Lib", "Liberica")</f>
        <v>Arabica</v>
      </c>
      <c r="K607" t="str" cm="1">
        <f t="array" ref="K607">INDEX(Products[],MATCH(Orders[[#This Row],[FK_ProductID]:[FK_ProductID]],Products[[ProductID]:[ProductID]],0),MATCH(Orders[[#Headers],[RoastType]],Products[#Headers],0))</f>
        <v>L</v>
      </c>
      <c r="L607" t="str" cm="1">
        <f t="array" ref="L607">_xlfn.SWITCH(Orders[[#This Row],[RoastType]], "L", "Light", "M", "Medium", "D", "Dark")</f>
        <v>Light</v>
      </c>
      <c r="M607" s="2" cm="1">
        <f t="array" ref="M607">INDEX(Products[],MATCH(Orders[[#This Row],[FK_ProductID]:[FK_ProductID]],Products[[ProductID]:[ProductID]],0),MATCH(Orders[[#Headers],[SizeKg]],Products[#Headers],0))</f>
        <v>2.5</v>
      </c>
      <c r="N607" s="1" cm="1">
        <f t="array" ref="N607">INDEX(Products[],MATCH(Orders[[#This Row],[FK_ProductID]:[FK_ProductID]],Products[[ProductID]:[ProductID]],0),MATCH(Orders[[#Headers],[AmtUnitPrice]],Products[#Headers],0))</f>
        <v>29.785</v>
      </c>
      <c r="O607" s="1">
        <f>Orders[[#This Row],[AmtUnitPrice]] *Orders[[#This Row],[Quantity]]</f>
        <v>148.92500000000001</v>
      </c>
    </row>
    <row r="608" spans="1:15" x14ac:dyDescent="0.25">
      <c r="A608" s="3" t="s">
        <v>1199</v>
      </c>
      <c r="B608" s="5">
        <v>44138</v>
      </c>
      <c r="C608" s="3" t="s">
        <v>1159</v>
      </c>
      <c r="D608" s="3" t="s">
        <v>118</v>
      </c>
      <c r="E608" s="4">
        <v>3</v>
      </c>
      <c r="F608" t="str">
        <f>_xlfn.XLOOKUP(Orders[[#This Row],[FK_CustomerID]],Customers[CustomerID],Customers[CustomerName],,0)</f>
        <v>Cody Verissimo</v>
      </c>
      <c r="G608" t="str">
        <f>_xlfn.XLOOKUP(Orders[[#This Row],[FK_CustomerID]],Customers[CustomerID],Customers[Email],,0)</f>
        <v>cverissimogh@theglobeandmail.com</v>
      </c>
      <c r="H608" t="str">
        <f>_xlfn.XLOOKUP(Orders[[#This Row],[FK_CustomerID]],Customers[CustomerID],Customers[Country],,0)</f>
        <v>United Kingdom</v>
      </c>
      <c r="I608" t="str" cm="1">
        <f t="array" ref="I608">INDEX(Products[],MATCH(Orders[[#This Row],[FK_ProductID]:[FK_ProductID]],Products[[ProductID]:[ProductID]],0),MATCH(Orders[[#Headers],[CoffeeType]],Products[#Headers],0))</f>
        <v>Lib</v>
      </c>
      <c r="J608" t="str" cm="1">
        <f t="array" ref="J608">_xlfn.SWITCH(Orders[[#This Row],[CoffeeType]], "Rob", "Robusta", "Exc", "Excelsa", "Ara", "Arabica", "Lib", "Liberica")</f>
        <v>Liberica</v>
      </c>
      <c r="K608" t="str" cm="1">
        <f t="array" ref="K608">INDEX(Products[],MATCH(Orders[[#This Row],[FK_ProductID]:[FK_ProductID]],Products[[ProductID]:[ProductID]],0),MATCH(Orders[[#Headers],[RoastType]],Products[#Headers],0))</f>
        <v>L</v>
      </c>
      <c r="L608" t="str" cm="1">
        <f t="array" ref="L608">_xlfn.SWITCH(Orders[[#This Row],[RoastType]], "L", "Light", "M", "Medium", "D", "Dark")</f>
        <v>Light</v>
      </c>
      <c r="M608" s="2" cm="1">
        <f t="array" ref="M608">INDEX(Products[],MATCH(Orders[[#This Row],[FK_ProductID]:[FK_ProductID]],Products[[ProductID]:[ProductID]],0),MATCH(Orders[[#Headers],[SizeKg]],Products[#Headers],0))</f>
        <v>2.5</v>
      </c>
      <c r="N608" s="1" cm="1">
        <f t="array" ref="N608">INDEX(Products[],MATCH(Orders[[#This Row],[FK_ProductID]:[FK_ProductID]],Products[[ProductID]:[ProductID]],0),MATCH(Orders[[#Headers],[AmtUnitPrice]],Products[#Headers],0))</f>
        <v>36.454999999999998</v>
      </c>
      <c r="O608" s="1">
        <f>Orders[[#This Row],[AmtUnitPrice]] *Orders[[#This Row],[Quantity]]</f>
        <v>109.36499999999999</v>
      </c>
    </row>
    <row r="609" spans="1:15" x14ac:dyDescent="0.25">
      <c r="A609" s="3" t="s">
        <v>1200</v>
      </c>
      <c r="B609" s="5">
        <v>44640</v>
      </c>
      <c r="C609" s="3" t="s">
        <v>1201</v>
      </c>
      <c r="D609" s="3" t="s">
        <v>65</v>
      </c>
      <c r="E609" s="4">
        <v>1</v>
      </c>
      <c r="F609" t="str">
        <f>_xlfn.XLOOKUP(Orders[[#This Row],[FK_CustomerID]],Customers[CustomerID],Customers[CustomerName],,0)</f>
        <v>Laurence Ellingham</v>
      </c>
      <c r="G609" t="str">
        <f>_xlfn.XLOOKUP(Orders[[#This Row],[FK_CustomerID]],Customers[CustomerID],Customers[Email],,0)</f>
        <v>lellinghamgv@sciencedaily.com</v>
      </c>
      <c r="H609" t="str">
        <f>_xlfn.XLOOKUP(Orders[[#This Row],[FK_CustomerID]],Customers[CustomerID],Customers[Country],,0)</f>
        <v>United States</v>
      </c>
      <c r="I609" t="str" cm="1">
        <f t="array" ref="I609">INDEX(Products[],MATCH(Orders[[#This Row],[FK_ProductID]:[FK_ProductID]],Products[[ProductID]:[ProductID]],0),MATCH(Orders[[#Headers],[CoffeeType]],Products[#Headers],0))</f>
        <v>Exc</v>
      </c>
      <c r="J609" t="str" cm="1">
        <f t="array" ref="J609">_xlfn.SWITCH(Orders[[#This Row],[CoffeeType]], "Rob", "Robusta", "Exc", "Excelsa", "Ara", "Arabica", "Lib", "Liberica")</f>
        <v>Excelsa</v>
      </c>
      <c r="K609" t="str" cm="1">
        <f t="array" ref="K609">INDEX(Products[],MATCH(Orders[[#This Row],[FK_ProductID]:[FK_ProductID]],Products[[ProductID]:[ProductID]],0),MATCH(Orders[[#Headers],[RoastType]],Products[#Headers],0))</f>
        <v>D</v>
      </c>
      <c r="L609" t="str" cm="1">
        <f t="array" ref="L609">_xlfn.SWITCH(Orders[[#This Row],[RoastType]], "L", "Light", "M", "Medium", "D", "Dark")</f>
        <v>Dark</v>
      </c>
      <c r="M609" s="2" cm="1">
        <f t="array" ref="M609">INDEX(Products[],MATCH(Orders[[#This Row],[FK_ProductID]:[FK_ProductID]],Products[[ProductID]:[ProductID]],0),MATCH(Orders[[#Headers],[SizeKg]],Products[#Headers],0))</f>
        <v>0.2</v>
      </c>
      <c r="N609" s="1" cm="1">
        <f t="array" ref="N609">INDEX(Products[],MATCH(Orders[[#This Row],[FK_ProductID]:[FK_ProductID]],Products[[ProductID]:[ProductID]],0),MATCH(Orders[[#Headers],[AmtUnitPrice]],Products[#Headers],0))</f>
        <v>3.645</v>
      </c>
      <c r="O609" s="1">
        <f>Orders[[#This Row],[AmtUnitPrice]] *Orders[[#This Row],[Quantity]]</f>
        <v>3.645</v>
      </c>
    </row>
    <row r="610" spans="1:15" x14ac:dyDescent="0.25">
      <c r="A610" s="3" t="s">
        <v>1202</v>
      </c>
      <c r="B610" s="5">
        <v>44608</v>
      </c>
      <c r="C610" s="3" t="s">
        <v>1203</v>
      </c>
      <c r="D610" s="3" t="s">
        <v>544</v>
      </c>
      <c r="E610" s="4">
        <v>2</v>
      </c>
      <c r="F610" t="str">
        <f>_xlfn.XLOOKUP(Orders[[#This Row],[FK_CustomerID]],Customers[CustomerID],Customers[CustomerName],,0)</f>
        <v>Billy Neiland</v>
      </c>
      <c r="G610" t="str">
        <f>_xlfn.XLOOKUP(Orders[[#This Row],[FK_CustomerID]],Customers[CustomerID],Customers[Email],,0)</f>
        <v/>
      </c>
      <c r="H610" t="str">
        <f>_xlfn.XLOOKUP(Orders[[#This Row],[FK_CustomerID]],Customers[CustomerID],Customers[Country],,0)</f>
        <v>United States</v>
      </c>
      <c r="I610" t="str" cm="1">
        <f t="array" ref="I610">INDEX(Products[],MATCH(Orders[[#This Row],[FK_ProductID]:[FK_ProductID]],Products[[ProductID]:[ProductID]],0),MATCH(Orders[[#Headers],[CoffeeType]],Products[#Headers],0))</f>
        <v>Exc</v>
      </c>
      <c r="J610" t="str" cm="1">
        <f t="array" ref="J610">_xlfn.SWITCH(Orders[[#This Row],[CoffeeType]], "Rob", "Robusta", "Exc", "Excelsa", "Ara", "Arabica", "Lib", "Liberica")</f>
        <v>Excelsa</v>
      </c>
      <c r="K610" t="str" cm="1">
        <f t="array" ref="K610">INDEX(Products[],MATCH(Orders[[#This Row],[FK_ProductID]:[FK_ProductID]],Products[[ProductID]:[ProductID]],0),MATCH(Orders[[#Headers],[RoastType]],Products[#Headers],0))</f>
        <v>D</v>
      </c>
      <c r="L610" t="str" cm="1">
        <f t="array" ref="L610">_xlfn.SWITCH(Orders[[#This Row],[RoastType]], "L", "Light", "M", "Medium", "D", "Dark")</f>
        <v>Dark</v>
      </c>
      <c r="M610" s="2" cm="1">
        <f t="array" ref="M610">INDEX(Products[],MATCH(Orders[[#This Row],[FK_ProductID]:[FK_ProductID]],Products[[ProductID]:[ProductID]],0),MATCH(Orders[[#Headers],[SizeKg]],Products[#Headers],0))</f>
        <v>2.5</v>
      </c>
      <c r="N610" s="1" cm="1">
        <f t="array" ref="N610">INDEX(Products[],MATCH(Orders[[#This Row],[FK_ProductID]:[FK_ProductID]],Products[[ProductID]:[ProductID]],0),MATCH(Orders[[#Headers],[AmtUnitPrice]],Products[#Headers],0))</f>
        <v>27.945</v>
      </c>
      <c r="O610" s="1">
        <f>Orders[[#This Row],[AmtUnitPrice]] *Orders[[#This Row],[Quantity]]</f>
        <v>55.89</v>
      </c>
    </row>
    <row r="611" spans="1:15" x14ac:dyDescent="0.25">
      <c r="A611" s="3" t="s">
        <v>1204</v>
      </c>
      <c r="B611" s="5">
        <v>44147</v>
      </c>
      <c r="C611" s="3" t="s">
        <v>1205</v>
      </c>
      <c r="D611" s="3" t="s">
        <v>91</v>
      </c>
      <c r="E611" s="4">
        <v>6</v>
      </c>
      <c r="F611" t="str">
        <f>_xlfn.XLOOKUP(Orders[[#This Row],[FK_CustomerID]],Customers[CustomerID],Customers[CustomerName],,0)</f>
        <v>Ancell Fendt</v>
      </c>
      <c r="G611" t="str">
        <f>_xlfn.XLOOKUP(Orders[[#This Row],[FK_CustomerID]],Customers[CustomerID],Customers[Email],,0)</f>
        <v>afendtgx@forbes.com</v>
      </c>
      <c r="H611" t="str">
        <f>_xlfn.XLOOKUP(Orders[[#This Row],[FK_CustomerID]],Customers[CustomerID],Customers[Country],,0)</f>
        <v>United States</v>
      </c>
      <c r="I611" t="str" cm="1">
        <f t="array" ref="I611">INDEX(Products[],MATCH(Orders[[#This Row],[FK_ProductID]:[FK_ProductID]],Products[[ProductID]:[ProductID]],0),MATCH(Orders[[#Headers],[CoffeeType]],Products[#Headers],0))</f>
        <v>Lib</v>
      </c>
      <c r="J611" t="str" cm="1">
        <f t="array" ref="J611">_xlfn.SWITCH(Orders[[#This Row],[CoffeeType]], "Rob", "Robusta", "Exc", "Excelsa", "Ara", "Arabica", "Lib", "Liberica")</f>
        <v>Liberica</v>
      </c>
      <c r="K611" t="str" cm="1">
        <f t="array" ref="K611">INDEX(Products[],MATCH(Orders[[#This Row],[FK_ProductID]:[FK_ProductID]],Products[[ProductID]:[ProductID]],0),MATCH(Orders[[#Headers],[RoastType]],Products[#Headers],0))</f>
        <v>M</v>
      </c>
      <c r="L611" t="str" cm="1">
        <f t="array" ref="L611">_xlfn.SWITCH(Orders[[#This Row],[RoastType]], "L", "Light", "M", "Medium", "D", "Dark")</f>
        <v>Medium</v>
      </c>
      <c r="M611" s="2" cm="1">
        <f t="array" ref="M611">INDEX(Products[],MATCH(Orders[[#This Row],[FK_ProductID]:[FK_ProductID]],Products[[ProductID]:[ProductID]],0),MATCH(Orders[[#Headers],[SizeKg]],Products[#Headers],0))</f>
        <v>0.2</v>
      </c>
      <c r="N611" s="1" cm="1">
        <f t="array" ref="N611">INDEX(Products[],MATCH(Orders[[#This Row],[FK_ProductID]:[FK_ProductID]],Products[[ProductID]:[ProductID]],0),MATCH(Orders[[#Headers],[AmtUnitPrice]],Products[#Headers],0))</f>
        <v>4.3650000000000002</v>
      </c>
      <c r="O611" s="1">
        <f>Orders[[#This Row],[AmtUnitPrice]] *Orders[[#This Row],[Quantity]]</f>
        <v>26.19</v>
      </c>
    </row>
    <row r="612" spans="1:15" x14ac:dyDescent="0.25">
      <c r="A612" s="3" t="s">
        <v>1206</v>
      </c>
      <c r="B612" s="5">
        <v>43743</v>
      </c>
      <c r="C612" s="3" t="s">
        <v>1207</v>
      </c>
      <c r="D612" s="3" t="s">
        <v>15</v>
      </c>
      <c r="E612" s="4">
        <v>4</v>
      </c>
      <c r="F612" t="str">
        <f>_xlfn.XLOOKUP(Orders[[#This Row],[FK_CustomerID]],Customers[CustomerID],Customers[CustomerName],,0)</f>
        <v>Angelia Cleyburn</v>
      </c>
      <c r="G612" t="str">
        <f>_xlfn.XLOOKUP(Orders[[#This Row],[FK_CustomerID]],Customers[CustomerID],Customers[Email],,0)</f>
        <v>acleyburngy@lycos.com</v>
      </c>
      <c r="H612" t="str">
        <f>_xlfn.XLOOKUP(Orders[[#This Row],[FK_CustomerID]],Customers[CustomerID],Customers[Country],,0)</f>
        <v>United States</v>
      </c>
      <c r="I612" t="str" cm="1">
        <f t="array" ref="I612">INDEX(Products[],MATCH(Orders[[#This Row],[FK_ProductID]:[FK_ProductID]],Products[[ProductID]:[ProductID]],0),MATCH(Orders[[#Headers],[CoffeeType]],Products[#Headers],0))</f>
        <v>Rob</v>
      </c>
      <c r="J612" t="str" cm="1">
        <f t="array" ref="J612">_xlfn.SWITCH(Orders[[#This Row],[CoffeeType]], "Rob", "Robusta", "Exc", "Excelsa", "Ara", "Arabica", "Lib", "Liberica")</f>
        <v>Robusta</v>
      </c>
      <c r="K612" t="str" cm="1">
        <f t="array" ref="K612">INDEX(Products[],MATCH(Orders[[#This Row],[FK_ProductID]:[FK_ProductID]],Products[[ProductID]:[ProductID]],0),MATCH(Orders[[#Headers],[RoastType]],Products[#Headers],0))</f>
        <v>M</v>
      </c>
      <c r="L612" t="str" cm="1">
        <f t="array" ref="L612">_xlfn.SWITCH(Orders[[#This Row],[RoastType]], "L", "Light", "M", "Medium", "D", "Dark")</f>
        <v>Medium</v>
      </c>
      <c r="M612" s="2" cm="1">
        <f t="array" ref="M612">INDEX(Products[],MATCH(Orders[[#This Row],[FK_ProductID]:[FK_ProductID]],Products[[ProductID]:[ProductID]],0),MATCH(Orders[[#Headers],[SizeKg]],Products[#Headers],0))</f>
        <v>1</v>
      </c>
      <c r="N612" s="1" cm="1">
        <f t="array" ref="N612">INDEX(Products[],MATCH(Orders[[#This Row],[FK_ProductID]:[FK_ProductID]],Products[[ProductID]:[ProductID]],0),MATCH(Orders[[#Headers],[AmtUnitPrice]],Products[#Headers],0))</f>
        <v>9.9499999999999993</v>
      </c>
      <c r="O612" s="1">
        <f>Orders[[#This Row],[AmtUnitPrice]] *Orders[[#This Row],[Quantity]]</f>
        <v>39.799999999999997</v>
      </c>
    </row>
    <row r="613" spans="1:15" x14ac:dyDescent="0.25">
      <c r="A613" s="3" t="s">
        <v>1208</v>
      </c>
      <c r="B613" s="5">
        <v>43739</v>
      </c>
      <c r="C613" s="3" t="s">
        <v>1209</v>
      </c>
      <c r="D613" s="3" t="s">
        <v>44</v>
      </c>
      <c r="E613" s="4">
        <v>2</v>
      </c>
      <c r="F613" t="str">
        <f>_xlfn.XLOOKUP(Orders[[#This Row],[FK_CustomerID]],Customers[CustomerID],Customers[CustomerName],,0)</f>
        <v>Temple Castiglione</v>
      </c>
      <c r="G613" t="str">
        <f>_xlfn.XLOOKUP(Orders[[#This Row],[FK_CustomerID]],Customers[CustomerID],Customers[Email],,0)</f>
        <v>tcastiglionegz@xing.com</v>
      </c>
      <c r="H613" t="str">
        <f>_xlfn.XLOOKUP(Orders[[#This Row],[FK_CustomerID]],Customers[CustomerID],Customers[Country],,0)</f>
        <v>United States</v>
      </c>
      <c r="I613" t="str" cm="1">
        <f t="array" ref="I613">INDEX(Products[],MATCH(Orders[[#This Row],[FK_ProductID]:[FK_ProductID]],Products[[ProductID]:[ProductID]],0),MATCH(Orders[[#Headers],[CoffeeType]],Products[#Headers],0))</f>
        <v>Exc</v>
      </c>
      <c r="J613" t="str" cm="1">
        <f t="array" ref="J613">_xlfn.SWITCH(Orders[[#This Row],[CoffeeType]], "Rob", "Robusta", "Exc", "Excelsa", "Ara", "Arabica", "Lib", "Liberica")</f>
        <v>Excelsa</v>
      </c>
      <c r="K613" t="str" cm="1">
        <f t="array" ref="K613">INDEX(Products[],MATCH(Orders[[#This Row],[FK_ProductID]:[FK_ProductID]],Products[[ProductID]:[ProductID]],0),MATCH(Orders[[#Headers],[RoastType]],Products[#Headers],0))</f>
        <v>L</v>
      </c>
      <c r="L613" t="str" cm="1">
        <f t="array" ref="L613">_xlfn.SWITCH(Orders[[#This Row],[RoastType]], "L", "Light", "M", "Medium", "D", "Dark")</f>
        <v>Light</v>
      </c>
      <c r="M613" s="2" cm="1">
        <f t="array" ref="M613">INDEX(Products[],MATCH(Orders[[#This Row],[FK_ProductID]:[FK_ProductID]],Products[[ProductID]:[ProductID]],0),MATCH(Orders[[#Headers],[SizeKg]],Products[#Headers],0))</f>
        <v>2.5</v>
      </c>
      <c r="N613" s="1" cm="1">
        <f t="array" ref="N613">INDEX(Products[],MATCH(Orders[[#This Row],[FK_ProductID]:[FK_ProductID]],Products[[ProductID]:[ProductID]],0),MATCH(Orders[[#Headers],[AmtUnitPrice]],Products[#Headers],0))</f>
        <v>34.155000000000001</v>
      </c>
      <c r="O613" s="1">
        <f>Orders[[#This Row],[AmtUnitPrice]] *Orders[[#This Row],[Quantity]]</f>
        <v>68.31</v>
      </c>
    </row>
    <row r="614" spans="1:15" x14ac:dyDescent="0.25">
      <c r="A614" s="3" t="s">
        <v>1210</v>
      </c>
      <c r="B614" s="5">
        <v>43896</v>
      </c>
      <c r="C614" s="3" t="s">
        <v>1211</v>
      </c>
      <c r="D614" s="3" t="s">
        <v>58</v>
      </c>
      <c r="E614" s="4">
        <v>4</v>
      </c>
      <c r="F614" t="str">
        <f>_xlfn.XLOOKUP(Orders[[#This Row],[FK_CustomerID]],Customers[CustomerID],Customers[CustomerName],,0)</f>
        <v>Betti Lacasa</v>
      </c>
      <c r="G614" t="str">
        <f>_xlfn.XLOOKUP(Orders[[#This Row],[FK_CustomerID]],Customers[CustomerID],Customers[Email],,0)</f>
        <v/>
      </c>
      <c r="H614" t="str">
        <f>_xlfn.XLOOKUP(Orders[[#This Row],[FK_CustomerID]],Customers[CustomerID],Customers[Country],,0)</f>
        <v>Ireland</v>
      </c>
      <c r="I614" t="str" cm="1">
        <f t="array" ref="I614">INDEX(Products[],MATCH(Orders[[#This Row],[FK_ProductID]:[FK_ProductID]],Products[[ProductID]:[ProductID]],0),MATCH(Orders[[#Headers],[CoffeeType]],Products[#Headers],0))</f>
        <v>Ara</v>
      </c>
      <c r="J614" t="str" cm="1">
        <f t="array" ref="J614">_xlfn.SWITCH(Orders[[#This Row],[CoffeeType]], "Rob", "Robusta", "Exc", "Excelsa", "Ara", "Arabica", "Lib", "Liberica")</f>
        <v>Arabica</v>
      </c>
      <c r="K614" t="str" cm="1">
        <f t="array" ref="K614">INDEX(Products[],MATCH(Orders[[#This Row],[FK_ProductID]:[FK_ProductID]],Products[[ProductID]:[ProductID]],0),MATCH(Orders[[#Headers],[RoastType]],Products[#Headers],0))</f>
        <v>M</v>
      </c>
      <c r="L614" t="str" cm="1">
        <f t="array" ref="L614">_xlfn.SWITCH(Orders[[#This Row],[RoastType]], "L", "Light", "M", "Medium", "D", "Dark")</f>
        <v>Medium</v>
      </c>
      <c r="M614" s="2" cm="1">
        <f t="array" ref="M614">INDEX(Products[],MATCH(Orders[[#This Row],[FK_ProductID]:[FK_ProductID]],Products[[ProductID]:[ProductID]],0),MATCH(Orders[[#Headers],[SizeKg]],Products[#Headers],0))</f>
        <v>0.2</v>
      </c>
      <c r="N614" s="1" cm="1">
        <f t="array" ref="N614">INDEX(Products[],MATCH(Orders[[#This Row],[FK_ProductID]:[FK_ProductID]],Products[[ProductID]:[ProductID]],0),MATCH(Orders[[#Headers],[AmtUnitPrice]],Products[#Headers],0))</f>
        <v>3.375</v>
      </c>
      <c r="O614" s="1">
        <f>Orders[[#This Row],[AmtUnitPrice]] *Orders[[#This Row],[Quantity]]</f>
        <v>13.5</v>
      </c>
    </row>
    <row r="615" spans="1:15" x14ac:dyDescent="0.25">
      <c r="A615" s="3" t="s">
        <v>1212</v>
      </c>
      <c r="B615" s="5">
        <v>43761</v>
      </c>
      <c r="C615" s="3" t="s">
        <v>1213</v>
      </c>
      <c r="D615" s="3" t="s">
        <v>36</v>
      </c>
      <c r="E615" s="4">
        <v>1</v>
      </c>
      <c r="F615" t="str">
        <f>_xlfn.XLOOKUP(Orders[[#This Row],[FK_CustomerID]],Customers[CustomerID],Customers[CustomerName],,0)</f>
        <v>Gunilla Lynch</v>
      </c>
      <c r="G615" t="str">
        <f>_xlfn.XLOOKUP(Orders[[#This Row],[FK_CustomerID]],Customers[CustomerID],Customers[Email],,0)</f>
        <v/>
      </c>
      <c r="H615" t="str">
        <f>_xlfn.XLOOKUP(Orders[[#This Row],[FK_CustomerID]],Customers[CustomerID],Customers[Country],,0)</f>
        <v>United States</v>
      </c>
      <c r="I615" t="str" cm="1">
        <f t="array" ref="I615">INDEX(Products[],MATCH(Orders[[#This Row],[FK_ProductID]:[FK_ProductID]],Products[[ProductID]:[ProductID]],0),MATCH(Orders[[#Headers],[CoffeeType]],Products[#Headers],0))</f>
        <v>Rob</v>
      </c>
      <c r="J615" t="str" cm="1">
        <f t="array" ref="J615">_xlfn.SWITCH(Orders[[#This Row],[CoffeeType]], "Rob", "Robusta", "Exc", "Excelsa", "Ara", "Arabica", "Lib", "Liberica")</f>
        <v>Robusta</v>
      </c>
      <c r="K615" t="str" cm="1">
        <f t="array" ref="K615">INDEX(Products[],MATCH(Orders[[#This Row],[FK_ProductID]:[FK_ProductID]],Products[[ProductID]:[ProductID]],0),MATCH(Orders[[#Headers],[RoastType]],Products[#Headers],0))</f>
        <v>M</v>
      </c>
      <c r="L615" t="str" cm="1">
        <f t="array" ref="L615">_xlfn.SWITCH(Orders[[#This Row],[RoastType]], "L", "Light", "M", "Medium", "D", "Dark")</f>
        <v>Medium</v>
      </c>
      <c r="M615" s="2" cm="1">
        <f t="array" ref="M615">INDEX(Products[],MATCH(Orders[[#This Row],[FK_ProductID]:[FK_ProductID]],Products[[ProductID]:[ProductID]],0),MATCH(Orders[[#Headers],[SizeKg]],Products[#Headers],0))</f>
        <v>0.5</v>
      </c>
      <c r="N615" s="1" cm="1">
        <f t="array" ref="N615">INDEX(Products[],MATCH(Orders[[#This Row],[FK_ProductID]:[FK_ProductID]],Products[[ProductID]:[ProductID]],0),MATCH(Orders[[#Headers],[AmtUnitPrice]],Products[#Headers],0))</f>
        <v>5.97</v>
      </c>
      <c r="O615" s="1">
        <f>Orders[[#This Row],[AmtUnitPrice]] *Orders[[#This Row],[Quantity]]</f>
        <v>5.97</v>
      </c>
    </row>
    <row r="616" spans="1:15" x14ac:dyDescent="0.25">
      <c r="A616" s="3" t="s">
        <v>1214</v>
      </c>
      <c r="B616" s="5">
        <v>43944</v>
      </c>
      <c r="C616" s="3" t="s">
        <v>1159</v>
      </c>
      <c r="D616" s="3" t="s">
        <v>36</v>
      </c>
      <c r="E616" s="4">
        <v>5</v>
      </c>
      <c r="F616" t="str">
        <f>_xlfn.XLOOKUP(Orders[[#This Row],[FK_CustomerID]],Customers[CustomerID],Customers[CustomerName],,0)</f>
        <v>Cody Verissimo</v>
      </c>
      <c r="G616" t="str">
        <f>_xlfn.XLOOKUP(Orders[[#This Row],[FK_CustomerID]],Customers[CustomerID],Customers[Email],,0)</f>
        <v>cverissimogh@theglobeandmail.com</v>
      </c>
      <c r="H616" t="str">
        <f>_xlfn.XLOOKUP(Orders[[#This Row],[FK_CustomerID]],Customers[CustomerID],Customers[Country],,0)</f>
        <v>United Kingdom</v>
      </c>
      <c r="I616" t="str" cm="1">
        <f t="array" ref="I616">INDEX(Products[],MATCH(Orders[[#This Row],[FK_ProductID]:[FK_ProductID]],Products[[ProductID]:[ProductID]],0),MATCH(Orders[[#Headers],[CoffeeType]],Products[#Headers],0))</f>
        <v>Rob</v>
      </c>
      <c r="J616" t="str" cm="1">
        <f t="array" ref="J616">_xlfn.SWITCH(Orders[[#This Row],[CoffeeType]], "Rob", "Robusta", "Exc", "Excelsa", "Ara", "Arabica", "Lib", "Liberica")</f>
        <v>Robusta</v>
      </c>
      <c r="K616" t="str" cm="1">
        <f t="array" ref="K616">INDEX(Products[],MATCH(Orders[[#This Row],[FK_ProductID]:[FK_ProductID]],Products[[ProductID]:[ProductID]],0),MATCH(Orders[[#Headers],[RoastType]],Products[#Headers],0))</f>
        <v>M</v>
      </c>
      <c r="L616" t="str" cm="1">
        <f t="array" ref="L616">_xlfn.SWITCH(Orders[[#This Row],[RoastType]], "L", "Light", "M", "Medium", "D", "Dark")</f>
        <v>Medium</v>
      </c>
      <c r="M616" s="2" cm="1">
        <f t="array" ref="M616">INDEX(Products[],MATCH(Orders[[#This Row],[FK_ProductID]:[FK_ProductID]],Products[[ProductID]:[ProductID]],0),MATCH(Orders[[#Headers],[SizeKg]],Products[#Headers],0))</f>
        <v>0.5</v>
      </c>
      <c r="N616" s="1" cm="1">
        <f t="array" ref="N616">INDEX(Products[],MATCH(Orders[[#This Row],[FK_ProductID]:[FK_ProductID]],Products[[ProductID]:[ProductID]],0),MATCH(Orders[[#Headers],[AmtUnitPrice]],Products[#Headers],0))</f>
        <v>5.97</v>
      </c>
      <c r="O616" s="1">
        <f>Orders[[#This Row],[AmtUnitPrice]] *Orders[[#This Row],[Quantity]]</f>
        <v>29.849999999999998</v>
      </c>
    </row>
    <row r="617" spans="1:15" x14ac:dyDescent="0.25">
      <c r="A617" s="3" t="s">
        <v>1215</v>
      </c>
      <c r="B617" s="5">
        <v>44006</v>
      </c>
      <c r="C617" s="3" t="s">
        <v>1216</v>
      </c>
      <c r="D617" s="3" t="s">
        <v>118</v>
      </c>
      <c r="E617" s="4">
        <v>2</v>
      </c>
      <c r="F617" t="str">
        <f>_xlfn.XLOOKUP(Orders[[#This Row],[FK_CustomerID]],Customers[CustomerID],Customers[CustomerName],,0)</f>
        <v>Shay Couronne</v>
      </c>
      <c r="G617" t="str">
        <f>_xlfn.XLOOKUP(Orders[[#This Row],[FK_CustomerID]],Customers[CustomerID],Customers[Email],,0)</f>
        <v>scouronneh3@mozilla.org</v>
      </c>
      <c r="H617" t="str">
        <f>_xlfn.XLOOKUP(Orders[[#This Row],[FK_CustomerID]],Customers[CustomerID],Customers[Country],,0)</f>
        <v>United States</v>
      </c>
      <c r="I617" t="str" cm="1">
        <f t="array" ref="I617">INDEX(Products[],MATCH(Orders[[#This Row],[FK_ProductID]:[FK_ProductID]],Products[[ProductID]:[ProductID]],0),MATCH(Orders[[#Headers],[CoffeeType]],Products[#Headers],0))</f>
        <v>Lib</v>
      </c>
      <c r="J617" t="str" cm="1">
        <f t="array" ref="J617">_xlfn.SWITCH(Orders[[#This Row],[CoffeeType]], "Rob", "Robusta", "Exc", "Excelsa", "Ara", "Arabica", "Lib", "Liberica")</f>
        <v>Liberica</v>
      </c>
      <c r="K617" t="str" cm="1">
        <f t="array" ref="K617">INDEX(Products[],MATCH(Orders[[#This Row],[FK_ProductID]:[FK_ProductID]],Products[[ProductID]:[ProductID]],0),MATCH(Orders[[#Headers],[RoastType]],Products[#Headers],0))</f>
        <v>L</v>
      </c>
      <c r="L617" t="str" cm="1">
        <f t="array" ref="L617">_xlfn.SWITCH(Orders[[#This Row],[RoastType]], "L", "Light", "M", "Medium", "D", "Dark")</f>
        <v>Light</v>
      </c>
      <c r="M617" s="2" cm="1">
        <f t="array" ref="M617">INDEX(Products[],MATCH(Orders[[#This Row],[FK_ProductID]:[FK_ProductID]],Products[[ProductID]:[ProductID]],0),MATCH(Orders[[#Headers],[SizeKg]],Products[#Headers],0))</f>
        <v>2.5</v>
      </c>
      <c r="N617" s="1" cm="1">
        <f t="array" ref="N617">INDEX(Products[],MATCH(Orders[[#This Row],[FK_ProductID]:[FK_ProductID]],Products[[ProductID]:[ProductID]],0),MATCH(Orders[[#Headers],[AmtUnitPrice]],Products[#Headers],0))</f>
        <v>36.454999999999998</v>
      </c>
      <c r="O617" s="1">
        <f>Orders[[#This Row],[AmtUnitPrice]] *Orders[[#This Row],[Quantity]]</f>
        <v>72.91</v>
      </c>
    </row>
    <row r="618" spans="1:15" x14ac:dyDescent="0.25">
      <c r="A618" s="3" t="s">
        <v>1217</v>
      </c>
      <c r="B618" s="5">
        <v>44271</v>
      </c>
      <c r="C618" s="3" t="s">
        <v>1218</v>
      </c>
      <c r="D618" s="3" t="s">
        <v>126</v>
      </c>
      <c r="E618" s="4">
        <v>4</v>
      </c>
      <c r="F618" t="str">
        <f>_xlfn.XLOOKUP(Orders[[#This Row],[FK_CustomerID]],Customers[CustomerID],Customers[CustomerName],,0)</f>
        <v>Linus Flippelli</v>
      </c>
      <c r="G618" t="str">
        <f>_xlfn.XLOOKUP(Orders[[#This Row],[FK_CustomerID]],Customers[CustomerID],Customers[Email],,0)</f>
        <v>lflippellih4@github.io</v>
      </c>
      <c r="H618" t="str">
        <f>_xlfn.XLOOKUP(Orders[[#This Row],[FK_CustomerID]],Customers[CustomerID],Customers[Country],,0)</f>
        <v>United Kingdom</v>
      </c>
      <c r="I618" t="str" cm="1">
        <f t="array" ref="I618">INDEX(Products[],MATCH(Orders[[#This Row],[FK_ProductID]:[FK_ProductID]],Products[[ProductID]:[ProductID]],0),MATCH(Orders[[#Headers],[CoffeeType]],Products[#Headers],0))</f>
        <v>Exc</v>
      </c>
      <c r="J618" t="str" cm="1">
        <f t="array" ref="J618">_xlfn.SWITCH(Orders[[#This Row],[CoffeeType]], "Rob", "Robusta", "Exc", "Excelsa", "Ara", "Arabica", "Lib", "Liberica")</f>
        <v>Excelsa</v>
      </c>
      <c r="K618" t="str" cm="1">
        <f t="array" ref="K618">INDEX(Products[],MATCH(Orders[[#This Row],[FK_ProductID]:[FK_ProductID]],Products[[ProductID]:[ProductID]],0),MATCH(Orders[[#Headers],[RoastType]],Products[#Headers],0))</f>
        <v>M</v>
      </c>
      <c r="L618" t="str" cm="1">
        <f t="array" ref="L618">_xlfn.SWITCH(Orders[[#This Row],[RoastType]], "L", "Light", "M", "Medium", "D", "Dark")</f>
        <v>Medium</v>
      </c>
      <c r="M618" s="2" cm="1">
        <f t="array" ref="M618">INDEX(Products[],MATCH(Orders[[#This Row],[FK_ProductID]:[FK_ProductID]],Products[[ProductID]:[ProductID]],0),MATCH(Orders[[#Headers],[SizeKg]],Products[#Headers],0))</f>
        <v>2.5</v>
      </c>
      <c r="N618" s="1" cm="1">
        <f t="array" ref="N618">INDEX(Products[],MATCH(Orders[[#This Row],[FK_ProductID]:[FK_ProductID]],Products[[ProductID]:[ProductID]],0),MATCH(Orders[[#Headers],[AmtUnitPrice]],Products[#Headers],0))</f>
        <v>31.625</v>
      </c>
      <c r="O618" s="1">
        <f>Orders[[#This Row],[AmtUnitPrice]] *Orders[[#This Row],[Quantity]]</f>
        <v>126.5</v>
      </c>
    </row>
    <row r="619" spans="1:15" x14ac:dyDescent="0.25">
      <c r="A619" s="3" t="s">
        <v>1219</v>
      </c>
      <c r="B619" s="5">
        <v>43928</v>
      </c>
      <c r="C619" s="3" t="s">
        <v>1220</v>
      </c>
      <c r="D619" s="3" t="s">
        <v>211</v>
      </c>
      <c r="E619" s="4">
        <v>1</v>
      </c>
      <c r="F619" t="str">
        <f>_xlfn.XLOOKUP(Orders[[#This Row],[FK_CustomerID]],Customers[CustomerID],Customers[CustomerName],,0)</f>
        <v>Rachelle Elizabeth</v>
      </c>
      <c r="G619" t="str">
        <f>_xlfn.XLOOKUP(Orders[[#This Row],[FK_CustomerID]],Customers[CustomerID],Customers[Email],,0)</f>
        <v>relizabethh5@live.com</v>
      </c>
      <c r="H619" t="str">
        <f>_xlfn.XLOOKUP(Orders[[#This Row],[FK_CustomerID]],Customers[CustomerID],Customers[Country],,0)</f>
        <v>United States</v>
      </c>
      <c r="I619" t="str" cm="1">
        <f t="array" ref="I619">INDEX(Products[],MATCH(Orders[[#This Row],[FK_ProductID]:[FK_ProductID]],Products[[ProductID]:[ProductID]],0),MATCH(Orders[[#Headers],[CoffeeType]],Products[#Headers],0))</f>
        <v>Lib</v>
      </c>
      <c r="J619" t="str" cm="1">
        <f t="array" ref="J619">_xlfn.SWITCH(Orders[[#This Row],[CoffeeType]], "Rob", "Robusta", "Exc", "Excelsa", "Ara", "Arabica", "Lib", "Liberica")</f>
        <v>Liberica</v>
      </c>
      <c r="K619" t="str" cm="1">
        <f t="array" ref="K619">INDEX(Products[],MATCH(Orders[[#This Row],[FK_ProductID]:[FK_ProductID]],Products[[ProductID]:[ProductID]],0),MATCH(Orders[[#Headers],[RoastType]],Products[#Headers],0))</f>
        <v>M</v>
      </c>
      <c r="L619" t="str" cm="1">
        <f t="array" ref="L619">_xlfn.SWITCH(Orders[[#This Row],[RoastType]], "L", "Light", "M", "Medium", "D", "Dark")</f>
        <v>Medium</v>
      </c>
      <c r="M619" s="2" cm="1">
        <f t="array" ref="M619">INDEX(Products[],MATCH(Orders[[#This Row],[FK_ProductID]:[FK_ProductID]],Products[[ProductID]:[ProductID]],0),MATCH(Orders[[#Headers],[SizeKg]],Products[#Headers],0))</f>
        <v>2.5</v>
      </c>
      <c r="N619" s="1" cm="1">
        <f t="array" ref="N619">INDEX(Products[],MATCH(Orders[[#This Row],[FK_ProductID]:[FK_ProductID]],Products[[ProductID]:[ProductID]],0),MATCH(Orders[[#Headers],[AmtUnitPrice]],Products[#Headers],0))</f>
        <v>33.465000000000003</v>
      </c>
      <c r="O619" s="1">
        <f>Orders[[#This Row],[AmtUnitPrice]] *Orders[[#This Row],[Quantity]]</f>
        <v>33.465000000000003</v>
      </c>
    </row>
    <row r="620" spans="1:15" x14ac:dyDescent="0.25">
      <c r="A620" s="3" t="s">
        <v>1221</v>
      </c>
      <c r="B620" s="5">
        <v>44469</v>
      </c>
      <c r="C620" s="3" t="s">
        <v>1222</v>
      </c>
      <c r="D620" s="3" t="s">
        <v>259</v>
      </c>
      <c r="E620" s="4">
        <v>6</v>
      </c>
      <c r="F620" t="str">
        <f>_xlfn.XLOOKUP(Orders[[#This Row],[FK_CustomerID]],Customers[CustomerID],Customers[CustomerName],,0)</f>
        <v>Innis Renhard</v>
      </c>
      <c r="G620" t="str">
        <f>_xlfn.XLOOKUP(Orders[[#This Row],[FK_CustomerID]],Customers[CustomerID],Customers[Email],,0)</f>
        <v>irenhardh6@i2i.jp</v>
      </c>
      <c r="H620" t="str">
        <f>_xlfn.XLOOKUP(Orders[[#This Row],[FK_CustomerID]],Customers[CustomerID],Customers[Country],,0)</f>
        <v>United States</v>
      </c>
      <c r="I620" t="str" cm="1">
        <f t="array" ref="I620">INDEX(Products[],MATCH(Orders[[#This Row],[FK_ProductID]:[FK_ProductID]],Products[[ProductID]:[ProductID]],0),MATCH(Orders[[#Headers],[CoffeeType]],Products[#Headers],0))</f>
        <v>Exc</v>
      </c>
      <c r="J620" t="str" cm="1">
        <f t="array" ref="J620">_xlfn.SWITCH(Orders[[#This Row],[CoffeeType]], "Rob", "Robusta", "Exc", "Excelsa", "Ara", "Arabica", "Lib", "Liberica")</f>
        <v>Excelsa</v>
      </c>
      <c r="K620" t="str" cm="1">
        <f t="array" ref="K620">INDEX(Products[],MATCH(Orders[[#This Row],[FK_ProductID]:[FK_ProductID]],Products[[ProductID]:[ProductID]],0),MATCH(Orders[[#Headers],[RoastType]],Products[#Headers],0))</f>
        <v>D</v>
      </c>
      <c r="L620" t="str" cm="1">
        <f t="array" ref="L620">_xlfn.SWITCH(Orders[[#This Row],[RoastType]], "L", "Light", "M", "Medium", "D", "Dark")</f>
        <v>Dark</v>
      </c>
      <c r="M620" s="2" cm="1">
        <f t="array" ref="M620">INDEX(Products[],MATCH(Orders[[#This Row],[FK_ProductID]:[FK_ProductID]],Products[[ProductID]:[ProductID]],0),MATCH(Orders[[#Headers],[SizeKg]],Products[#Headers],0))</f>
        <v>1</v>
      </c>
      <c r="N620" s="1" cm="1">
        <f t="array" ref="N620">INDEX(Products[],MATCH(Orders[[#This Row],[FK_ProductID]:[FK_ProductID]],Products[[ProductID]:[ProductID]],0),MATCH(Orders[[#Headers],[AmtUnitPrice]],Products[#Headers],0))</f>
        <v>12.15</v>
      </c>
      <c r="O620" s="1">
        <f>Orders[[#This Row],[AmtUnitPrice]] *Orders[[#This Row],[Quantity]]</f>
        <v>72.900000000000006</v>
      </c>
    </row>
    <row r="621" spans="1:15" x14ac:dyDescent="0.25">
      <c r="A621" s="3" t="s">
        <v>1223</v>
      </c>
      <c r="B621" s="5">
        <v>44682</v>
      </c>
      <c r="C621" s="3" t="s">
        <v>1224</v>
      </c>
      <c r="D621" s="3" t="s">
        <v>137</v>
      </c>
      <c r="E621" s="4">
        <v>2</v>
      </c>
      <c r="F621" t="str">
        <f>_xlfn.XLOOKUP(Orders[[#This Row],[FK_CustomerID]],Customers[CustomerID],Customers[CustomerName],,0)</f>
        <v>Winne Roche</v>
      </c>
      <c r="G621" t="str">
        <f>_xlfn.XLOOKUP(Orders[[#This Row],[FK_CustomerID]],Customers[CustomerID],Customers[Email],,0)</f>
        <v>wrocheh7@xinhuanet.com</v>
      </c>
      <c r="H621" t="str">
        <f>_xlfn.XLOOKUP(Orders[[#This Row],[FK_CustomerID]],Customers[CustomerID],Customers[Country],,0)</f>
        <v>United States</v>
      </c>
      <c r="I621" t="str" cm="1">
        <f t="array" ref="I621">INDEX(Products[],MATCH(Orders[[#This Row],[FK_ProductID]:[FK_ProductID]],Products[[ProductID]:[ProductID]],0),MATCH(Orders[[#Headers],[CoffeeType]],Products[#Headers],0))</f>
        <v>Lib</v>
      </c>
      <c r="J621" t="str" cm="1">
        <f t="array" ref="J621">_xlfn.SWITCH(Orders[[#This Row],[CoffeeType]], "Rob", "Robusta", "Exc", "Excelsa", "Ara", "Arabica", "Lib", "Liberica")</f>
        <v>Liberica</v>
      </c>
      <c r="K621" t="str" cm="1">
        <f t="array" ref="K621">INDEX(Products[],MATCH(Orders[[#This Row],[FK_ProductID]:[FK_ProductID]],Products[[ProductID]:[ProductID]],0),MATCH(Orders[[#Headers],[RoastType]],Products[#Headers],0))</f>
        <v>D</v>
      </c>
      <c r="L621" t="str" cm="1">
        <f t="array" ref="L621">_xlfn.SWITCH(Orders[[#This Row],[RoastType]], "L", "Light", "M", "Medium", "D", "Dark")</f>
        <v>Dark</v>
      </c>
      <c r="M621" s="2" cm="1">
        <f t="array" ref="M621">INDEX(Products[],MATCH(Orders[[#This Row],[FK_ProductID]:[FK_ProductID]],Products[[ProductID]:[ProductID]],0),MATCH(Orders[[#Headers],[SizeKg]],Products[#Headers],0))</f>
        <v>0.5</v>
      </c>
      <c r="N621" s="1" cm="1">
        <f t="array" ref="N621">INDEX(Products[],MATCH(Orders[[#This Row],[FK_ProductID]:[FK_ProductID]],Products[[ProductID]:[ProductID]],0),MATCH(Orders[[#Headers],[AmtUnitPrice]],Products[#Headers],0))</f>
        <v>7.77</v>
      </c>
      <c r="O621" s="1">
        <f>Orders[[#This Row],[AmtUnitPrice]] *Orders[[#This Row],[Quantity]]</f>
        <v>15.54</v>
      </c>
    </row>
    <row r="622" spans="1:15" x14ac:dyDescent="0.25">
      <c r="A622" s="3" t="s">
        <v>1225</v>
      </c>
      <c r="B622" s="5">
        <v>44217</v>
      </c>
      <c r="C622" s="3" t="s">
        <v>1226</v>
      </c>
      <c r="D622" s="3" t="s">
        <v>58</v>
      </c>
      <c r="E622" s="4">
        <v>6</v>
      </c>
      <c r="F622" t="str">
        <f>_xlfn.XLOOKUP(Orders[[#This Row],[FK_CustomerID]],Customers[CustomerID],Customers[CustomerName],,0)</f>
        <v>Linn Alaway</v>
      </c>
      <c r="G622" t="str">
        <f>_xlfn.XLOOKUP(Orders[[#This Row],[FK_CustomerID]],Customers[CustomerID],Customers[Email],,0)</f>
        <v>lalawayhh@weather.com</v>
      </c>
      <c r="H622" t="str">
        <f>_xlfn.XLOOKUP(Orders[[#This Row],[FK_CustomerID]],Customers[CustomerID],Customers[Country],,0)</f>
        <v>United States</v>
      </c>
      <c r="I622" t="str" cm="1">
        <f t="array" ref="I622">INDEX(Products[],MATCH(Orders[[#This Row],[FK_ProductID]:[FK_ProductID]],Products[[ProductID]:[ProductID]],0),MATCH(Orders[[#Headers],[CoffeeType]],Products[#Headers],0))</f>
        <v>Ara</v>
      </c>
      <c r="J622" t="str" cm="1">
        <f t="array" ref="J622">_xlfn.SWITCH(Orders[[#This Row],[CoffeeType]], "Rob", "Robusta", "Exc", "Excelsa", "Ara", "Arabica", "Lib", "Liberica")</f>
        <v>Arabica</v>
      </c>
      <c r="K622" t="str" cm="1">
        <f t="array" ref="K622">INDEX(Products[],MATCH(Orders[[#This Row],[FK_ProductID]:[FK_ProductID]],Products[[ProductID]:[ProductID]],0),MATCH(Orders[[#Headers],[RoastType]],Products[#Headers],0))</f>
        <v>M</v>
      </c>
      <c r="L622" t="str" cm="1">
        <f t="array" ref="L622">_xlfn.SWITCH(Orders[[#This Row],[RoastType]], "L", "Light", "M", "Medium", "D", "Dark")</f>
        <v>Medium</v>
      </c>
      <c r="M622" s="2" cm="1">
        <f t="array" ref="M622">INDEX(Products[],MATCH(Orders[[#This Row],[FK_ProductID]:[FK_ProductID]],Products[[ProductID]:[ProductID]],0),MATCH(Orders[[#Headers],[SizeKg]],Products[#Headers],0))</f>
        <v>0.2</v>
      </c>
      <c r="N622" s="1" cm="1">
        <f t="array" ref="N622">INDEX(Products[],MATCH(Orders[[#This Row],[FK_ProductID]:[FK_ProductID]],Products[[ProductID]:[ProductID]],0),MATCH(Orders[[#Headers],[AmtUnitPrice]],Products[#Headers],0))</f>
        <v>3.375</v>
      </c>
      <c r="O622" s="1">
        <f>Orders[[#This Row],[AmtUnitPrice]] *Orders[[#This Row],[Quantity]]</f>
        <v>20.25</v>
      </c>
    </row>
    <row r="623" spans="1:15" x14ac:dyDescent="0.25">
      <c r="A623" s="3" t="s">
        <v>1227</v>
      </c>
      <c r="B623" s="5">
        <v>44006</v>
      </c>
      <c r="C623" s="3" t="s">
        <v>1228</v>
      </c>
      <c r="D623" s="3" t="s">
        <v>20</v>
      </c>
      <c r="E623" s="4">
        <v>6</v>
      </c>
      <c r="F623" t="str">
        <f>_xlfn.XLOOKUP(Orders[[#This Row],[FK_CustomerID]],Customers[CustomerID],Customers[CustomerName],,0)</f>
        <v>Cordy Odgaard</v>
      </c>
      <c r="G623" t="str">
        <f>_xlfn.XLOOKUP(Orders[[#This Row],[FK_CustomerID]],Customers[CustomerID],Customers[Email],,0)</f>
        <v>codgaardh9@nsw.gov.au</v>
      </c>
      <c r="H623" t="str">
        <f>_xlfn.XLOOKUP(Orders[[#This Row],[FK_CustomerID]],Customers[CustomerID],Customers[Country],,0)</f>
        <v>United States</v>
      </c>
      <c r="I623" t="str" cm="1">
        <f t="array" ref="I623">INDEX(Products[],MATCH(Orders[[#This Row],[FK_ProductID]:[FK_ProductID]],Products[[ProductID]:[ProductID]],0),MATCH(Orders[[#Headers],[CoffeeType]],Products[#Headers],0))</f>
        <v>Ara</v>
      </c>
      <c r="J623" t="str" cm="1">
        <f t="array" ref="J623">_xlfn.SWITCH(Orders[[#This Row],[CoffeeType]], "Rob", "Robusta", "Exc", "Excelsa", "Ara", "Arabica", "Lib", "Liberica")</f>
        <v>Arabica</v>
      </c>
      <c r="K623" t="str" cm="1">
        <f t="array" ref="K623">INDEX(Products[],MATCH(Orders[[#This Row],[FK_ProductID]:[FK_ProductID]],Products[[ProductID]:[ProductID]],0),MATCH(Orders[[#Headers],[RoastType]],Products[#Headers],0))</f>
        <v>L</v>
      </c>
      <c r="L623" t="str" cm="1">
        <f t="array" ref="L623">_xlfn.SWITCH(Orders[[#This Row],[RoastType]], "L", "Light", "M", "Medium", "D", "Dark")</f>
        <v>Light</v>
      </c>
      <c r="M623" s="2" cm="1">
        <f t="array" ref="M623">INDEX(Products[],MATCH(Orders[[#This Row],[FK_ProductID]:[FK_ProductID]],Products[[ProductID]:[ProductID]],0),MATCH(Orders[[#Headers],[SizeKg]],Products[#Headers],0))</f>
        <v>1</v>
      </c>
      <c r="N623" s="1" cm="1">
        <f t="array" ref="N623">INDEX(Products[],MATCH(Orders[[#This Row],[FK_ProductID]:[FK_ProductID]],Products[[ProductID]:[ProductID]],0),MATCH(Orders[[#Headers],[AmtUnitPrice]],Products[#Headers],0))</f>
        <v>12.95</v>
      </c>
      <c r="O623" s="1">
        <f>Orders[[#This Row],[AmtUnitPrice]] *Orders[[#This Row],[Quantity]]</f>
        <v>77.699999999999989</v>
      </c>
    </row>
    <row r="624" spans="1:15" x14ac:dyDescent="0.25">
      <c r="A624" s="3" t="s">
        <v>1229</v>
      </c>
      <c r="B624" s="5">
        <v>43527</v>
      </c>
      <c r="C624" s="3" t="s">
        <v>1230</v>
      </c>
      <c r="D624" s="3" t="s">
        <v>211</v>
      </c>
      <c r="E624" s="4">
        <v>4</v>
      </c>
      <c r="F624" t="str">
        <f>_xlfn.XLOOKUP(Orders[[#This Row],[FK_CustomerID]],Customers[CustomerID],Customers[CustomerName],,0)</f>
        <v>Bertine Byrd</v>
      </c>
      <c r="G624" t="str">
        <f>_xlfn.XLOOKUP(Orders[[#This Row],[FK_CustomerID]],Customers[CustomerID],Customers[Email],,0)</f>
        <v>bbyrdha@4shared.com</v>
      </c>
      <c r="H624" t="str">
        <f>_xlfn.XLOOKUP(Orders[[#This Row],[FK_CustomerID]],Customers[CustomerID],Customers[Country],,0)</f>
        <v>United States</v>
      </c>
      <c r="I624" t="str" cm="1">
        <f t="array" ref="I624">INDEX(Products[],MATCH(Orders[[#This Row],[FK_ProductID]:[FK_ProductID]],Products[[ProductID]:[ProductID]],0),MATCH(Orders[[#Headers],[CoffeeType]],Products[#Headers],0))</f>
        <v>Lib</v>
      </c>
      <c r="J624" t="str" cm="1">
        <f t="array" ref="J624">_xlfn.SWITCH(Orders[[#This Row],[CoffeeType]], "Rob", "Robusta", "Exc", "Excelsa", "Ara", "Arabica", "Lib", "Liberica")</f>
        <v>Liberica</v>
      </c>
      <c r="K624" t="str" cm="1">
        <f t="array" ref="K624">INDEX(Products[],MATCH(Orders[[#This Row],[FK_ProductID]:[FK_ProductID]],Products[[ProductID]:[ProductID]],0),MATCH(Orders[[#Headers],[RoastType]],Products[#Headers],0))</f>
        <v>M</v>
      </c>
      <c r="L624" t="str" cm="1">
        <f t="array" ref="L624">_xlfn.SWITCH(Orders[[#This Row],[RoastType]], "L", "Light", "M", "Medium", "D", "Dark")</f>
        <v>Medium</v>
      </c>
      <c r="M624" s="2" cm="1">
        <f t="array" ref="M624">INDEX(Products[],MATCH(Orders[[#This Row],[FK_ProductID]:[FK_ProductID]],Products[[ProductID]:[ProductID]],0),MATCH(Orders[[#Headers],[SizeKg]],Products[#Headers],0))</f>
        <v>2.5</v>
      </c>
      <c r="N624" s="1" cm="1">
        <f t="array" ref="N624">INDEX(Products[],MATCH(Orders[[#This Row],[FK_ProductID]:[FK_ProductID]],Products[[ProductID]:[ProductID]],0),MATCH(Orders[[#Headers],[AmtUnitPrice]],Products[#Headers],0))</f>
        <v>33.465000000000003</v>
      </c>
      <c r="O624" s="1">
        <f>Orders[[#This Row],[AmtUnitPrice]] *Orders[[#This Row],[Quantity]]</f>
        <v>133.86000000000001</v>
      </c>
    </row>
    <row r="625" spans="1:15" x14ac:dyDescent="0.25">
      <c r="A625" s="3" t="s">
        <v>1231</v>
      </c>
      <c r="B625" s="5">
        <v>44224</v>
      </c>
      <c r="C625" s="3" t="s">
        <v>1232</v>
      </c>
      <c r="D625" s="3" t="s">
        <v>259</v>
      </c>
      <c r="E625" s="4">
        <v>1</v>
      </c>
      <c r="F625" t="str">
        <f>_xlfn.XLOOKUP(Orders[[#This Row],[FK_CustomerID]],Customers[CustomerID],Customers[CustomerName],,0)</f>
        <v>Nelie Garnson</v>
      </c>
      <c r="G625" t="str">
        <f>_xlfn.XLOOKUP(Orders[[#This Row],[FK_CustomerID]],Customers[CustomerID],Customers[Email],,0)</f>
        <v/>
      </c>
      <c r="H625" t="str">
        <f>_xlfn.XLOOKUP(Orders[[#This Row],[FK_CustomerID]],Customers[CustomerID],Customers[Country],,0)</f>
        <v>United Kingdom</v>
      </c>
      <c r="I625" t="str" cm="1">
        <f t="array" ref="I625">INDEX(Products[],MATCH(Orders[[#This Row],[FK_ProductID]:[FK_ProductID]],Products[[ProductID]:[ProductID]],0),MATCH(Orders[[#Headers],[CoffeeType]],Products[#Headers],0))</f>
        <v>Exc</v>
      </c>
      <c r="J625" t="str" cm="1">
        <f t="array" ref="J625">_xlfn.SWITCH(Orders[[#This Row],[CoffeeType]], "Rob", "Robusta", "Exc", "Excelsa", "Ara", "Arabica", "Lib", "Liberica")</f>
        <v>Excelsa</v>
      </c>
      <c r="K625" t="str" cm="1">
        <f t="array" ref="K625">INDEX(Products[],MATCH(Orders[[#This Row],[FK_ProductID]:[FK_ProductID]],Products[[ProductID]:[ProductID]],0),MATCH(Orders[[#Headers],[RoastType]],Products[#Headers],0))</f>
        <v>D</v>
      </c>
      <c r="L625" t="str" cm="1">
        <f t="array" ref="L625">_xlfn.SWITCH(Orders[[#This Row],[RoastType]], "L", "Light", "M", "Medium", "D", "Dark")</f>
        <v>Dark</v>
      </c>
      <c r="M625" s="2" cm="1">
        <f t="array" ref="M625">INDEX(Products[],MATCH(Orders[[#This Row],[FK_ProductID]:[FK_ProductID]],Products[[ProductID]:[ProductID]],0),MATCH(Orders[[#Headers],[SizeKg]],Products[#Headers],0))</f>
        <v>1</v>
      </c>
      <c r="N625" s="1" cm="1">
        <f t="array" ref="N625">INDEX(Products[],MATCH(Orders[[#This Row],[FK_ProductID]:[FK_ProductID]],Products[[ProductID]:[ProductID]],0),MATCH(Orders[[#Headers],[AmtUnitPrice]],Products[#Headers],0))</f>
        <v>12.15</v>
      </c>
      <c r="O625" s="1">
        <f>Orders[[#This Row],[AmtUnitPrice]] *Orders[[#This Row],[Quantity]]</f>
        <v>12.15</v>
      </c>
    </row>
    <row r="626" spans="1:15" x14ac:dyDescent="0.25">
      <c r="A626" s="3" t="s">
        <v>1233</v>
      </c>
      <c r="B626" s="5">
        <v>44010</v>
      </c>
      <c r="C626" s="3" t="s">
        <v>1234</v>
      </c>
      <c r="D626" s="3" t="s">
        <v>126</v>
      </c>
      <c r="E626" s="4">
        <v>2</v>
      </c>
      <c r="F626" t="str">
        <f>_xlfn.XLOOKUP(Orders[[#This Row],[FK_CustomerID]],Customers[CustomerID],Customers[CustomerName],,0)</f>
        <v>Dianne Chardin</v>
      </c>
      <c r="G626" t="str">
        <f>_xlfn.XLOOKUP(Orders[[#This Row],[FK_CustomerID]],Customers[CustomerID],Customers[Email],,0)</f>
        <v>dchardinhc@nhs.uk</v>
      </c>
      <c r="H626" t="str">
        <f>_xlfn.XLOOKUP(Orders[[#This Row],[FK_CustomerID]],Customers[CustomerID],Customers[Country],,0)</f>
        <v>Ireland</v>
      </c>
      <c r="I626" t="str" cm="1">
        <f t="array" ref="I626">INDEX(Products[],MATCH(Orders[[#This Row],[FK_ProductID]:[FK_ProductID]],Products[[ProductID]:[ProductID]],0),MATCH(Orders[[#Headers],[CoffeeType]],Products[#Headers],0))</f>
        <v>Exc</v>
      </c>
      <c r="J626" t="str" cm="1">
        <f t="array" ref="J626">_xlfn.SWITCH(Orders[[#This Row],[CoffeeType]], "Rob", "Robusta", "Exc", "Excelsa", "Ara", "Arabica", "Lib", "Liberica")</f>
        <v>Excelsa</v>
      </c>
      <c r="K626" t="str" cm="1">
        <f t="array" ref="K626">INDEX(Products[],MATCH(Orders[[#This Row],[FK_ProductID]:[FK_ProductID]],Products[[ProductID]:[ProductID]],0),MATCH(Orders[[#Headers],[RoastType]],Products[#Headers],0))</f>
        <v>M</v>
      </c>
      <c r="L626" t="str" cm="1">
        <f t="array" ref="L626">_xlfn.SWITCH(Orders[[#This Row],[RoastType]], "L", "Light", "M", "Medium", "D", "Dark")</f>
        <v>Medium</v>
      </c>
      <c r="M626" s="2" cm="1">
        <f t="array" ref="M626">INDEX(Products[],MATCH(Orders[[#This Row],[FK_ProductID]:[FK_ProductID]],Products[[ProductID]:[ProductID]],0),MATCH(Orders[[#Headers],[SizeKg]],Products[#Headers],0))</f>
        <v>2.5</v>
      </c>
      <c r="N626" s="1" cm="1">
        <f t="array" ref="N626">INDEX(Products[],MATCH(Orders[[#This Row],[FK_ProductID]:[FK_ProductID]],Products[[ProductID]:[ProductID]],0),MATCH(Orders[[#Headers],[AmtUnitPrice]],Products[#Headers],0))</f>
        <v>31.625</v>
      </c>
      <c r="O626" s="1">
        <f>Orders[[#This Row],[AmtUnitPrice]] *Orders[[#This Row],[Quantity]]</f>
        <v>63.25</v>
      </c>
    </row>
    <row r="627" spans="1:15" x14ac:dyDescent="0.25">
      <c r="A627" s="3" t="s">
        <v>1235</v>
      </c>
      <c r="B627" s="5">
        <v>44017</v>
      </c>
      <c r="C627" s="3" t="s">
        <v>1236</v>
      </c>
      <c r="D627" s="3" t="s">
        <v>171</v>
      </c>
      <c r="E627" s="4">
        <v>5</v>
      </c>
      <c r="F627" t="str">
        <f>_xlfn.XLOOKUP(Orders[[#This Row],[FK_CustomerID]],Customers[CustomerID],Customers[CustomerName],,0)</f>
        <v>Hailee Radbone</v>
      </c>
      <c r="G627" t="str">
        <f>_xlfn.XLOOKUP(Orders[[#This Row],[FK_CustomerID]],Customers[CustomerID],Customers[Email],,0)</f>
        <v>hradbonehd@newsvine.com</v>
      </c>
      <c r="H627" t="str">
        <f>_xlfn.XLOOKUP(Orders[[#This Row],[FK_CustomerID]],Customers[CustomerID],Customers[Country],,0)</f>
        <v>United States</v>
      </c>
      <c r="I627" t="str" cm="1">
        <f t="array" ref="I627">INDEX(Products[],MATCH(Orders[[#This Row],[FK_ProductID]:[FK_ProductID]],Products[[ProductID]:[ProductID]],0),MATCH(Orders[[#Headers],[CoffeeType]],Products[#Headers],0))</f>
        <v>Rob</v>
      </c>
      <c r="J627" t="str" cm="1">
        <f t="array" ref="J627">_xlfn.SWITCH(Orders[[#This Row],[CoffeeType]], "Rob", "Robusta", "Exc", "Excelsa", "Ara", "Arabica", "Lib", "Liberica")</f>
        <v>Robusta</v>
      </c>
      <c r="K627" t="str" cm="1">
        <f t="array" ref="K627">INDEX(Products[],MATCH(Orders[[#This Row],[FK_ProductID]:[FK_ProductID]],Products[[ProductID]:[ProductID]],0),MATCH(Orders[[#Headers],[RoastType]],Products[#Headers],0))</f>
        <v>L</v>
      </c>
      <c r="L627" t="str" cm="1">
        <f t="array" ref="L627">_xlfn.SWITCH(Orders[[#This Row],[RoastType]], "L", "Light", "M", "Medium", "D", "Dark")</f>
        <v>Light</v>
      </c>
      <c r="M627" s="2" cm="1">
        <f t="array" ref="M627">INDEX(Products[],MATCH(Orders[[#This Row],[FK_ProductID]:[FK_ProductID]],Products[[ProductID]:[ProductID]],0),MATCH(Orders[[#Headers],[SizeKg]],Products[#Headers],0))</f>
        <v>0.5</v>
      </c>
      <c r="N627" s="1" cm="1">
        <f t="array" ref="N627">INDEX(Products[],MATCH(Orders[[#This Row],[FK_ProductID]:[FK_ProductID]],Products[[ProductID]:[ProductID]],0),MATCH(Orders[[#Headers],[AmtUnitPrice]],Products[#Headers],0))</f>
        <v>7.17</v>
      </c>
      <c r="O627" s="1">
        <f>Orders[[#This Row],[AmtUnitPrice]] *Orders[[#This Row],[Quantity]]</f>
        <v>35.85</v>
      </c>
    </row>
    <row r="628" spans="1:15" x14ac:dyDescent="0.25">
      <c r="A628" s="3" t="s">
        <v>1237</v>
      </c>
      <c r="B628" s="5">
        <v>43526</v>
      </c>
      <c r="C628" s="3" t="s">
        <v>1238</v>
      </c>
      <c r="D628" s="3" t="s">
        <v>185</v>
      </c>
      <c r="E628" s="4">
        <v>3</v>
      </c>
      <c r="F628" t="str">
        <f>_xlfn.XLOOKUP(Orders[[#This Row],[FK_CustomerID]],Customers[CustomerID],Customers[CustomerName],,0)</f>
        <v>Wallis Bernth</v>
      </c>
      <c r="G628" t="str">
        <f>_xlfn.XLOOKUP(Orders[[#This Row],[FK_CustomerID]],Customers[CustomerID],Customers[Email],,0)</f>
        <v>wbernthhe@miitbeian.gov.cn</v>
      </c>
      <c r="H628" t="str">
        <f>_xlfn.XLOOKUP(Orders[[#This Row],[FK_CustomerID]],Customers[CustomerID],Customers[Country],,0)</f>
        <v>United States</v>
      </c>
      <c r="I628" t="str" cm="1">
        <f t="array" ref="I628">INDEX(Products[],MATCH(Orders[[#This Row],[FK_ProductID]:[FK_ProductID]],Products[[ProductID]:[ProductID]],0),MATCH(Orders[[#Headers],[CoffeeType]],Products[#Headers],0))</f>
        <v>Ara</v>
      </c>
      <c r="J628" t="str" cm="1">
        <f t="array" ref="J628">_xlfn.SWITCH(Orders[[#This Row],[CoffeeType]], "Rob", "Robusta", "Exc", "Excelsa", "Ara", "Arabica", "Lib", "Liberica")</f>
        <v>Arabica</v>
      </c>
      <c r="K628" t="str" cm="1">
        <f t="array" ref="K628">INDEX(Products[],MATCH(Orders[[#This Row],[FK_ProductID]:[FK_ProductID]],Products[[ProductID]:[ProductID]],0),MATCH(Orders[[#Headers],[RoastType]],Products[#Headers],0))</f>
        <v>M</v>
      </c>
      <c r="L628" t="str" cm="1">
        <f t="array" ref="L628">_xlfn.SWITCH(Orders[[#This Row],[RoastType]], "L", "Light", "M", "Medium", "D", "Dark")</f>
        <v>Medium</v>
      </c>
      <c r="M628" s="2" cm="1">
        <f t="array" ref="M628">INDEX(Products[],MATCH(Orders[[#This Row],[FK_ProductID]:[FK_ProductID]],Products[[ProductID]:[ProductID]],0),MATCH(Orders[[#Headers],[SizeKg]],Products[#Headers],0))</f>
        <v>2.5</v>
      </c>
      <c r="N628" s="1" cm="1">
        <f t="array" ref="N628">INDEX(Products[],MATCH(Orders[[#This Row],[FK_ProductID]:[FK_ProductID]],Products[[ProductID]:[ProductID]],0),MATCH(Orders[[#Headers],[AmtUnitPrice]],Products[#Headers],0))</f>
        <v>25.875</v>
      </c>
      <c r="O628" s="1">
        <f>Orders[[#This Row],[AmtUnitPrice]] *Orders[[#This Row],[Quantity]]</f>
        <v>77.625</v>
      </c>
    </row>
    <row r="629" spans="1:15" x14ac:dyDescent="0.25">
      <c r="A629" s="3" t="s">
        <v>1239</v>
      </c>
      <c r="B629" s="5">
        <v>44682</v>
      </c>
      <c r="C629" s="3" t="s">
        <v>1240</v>
      </c>
      <c r="D629" s="3" t="s">
        <v>126</v>
      </c>
      <c r="E629" s="4">
        <v>2</v>
      </c>
      <c r="F629" t="str">
        <f>_xlfn.XLOOKUP(Orders[[#This Row],[FK_CustomerID]],Customers[CustomerID],Customers[CustomerName],,0)</f>
        <v>Byron Acarson</v>
      </c>
      <c r="G629" t="str">
        <f>_xlfn.XLOOKUP(Orders[[#This Row],[FK_CustomerID]],Customers[CustomerID],Customers[Email],,0)</f>
        <v>bacarsonhf@cnn.com</v>
      </c>
      <c r="H629" t="str">
        <f>_xlfn.XLOOKUP(Orders[[#This Row],[FK_CustomerID]],Customers[CustomerID],Customers[Country],,0)</f>
        <v>United States</v>
      </c>
      <c r="I629" t="str" cm="1">
        <f t="array" ref="I629">INDEX(Products[],MATCH(Orders[[#This Row],[FK_ProductID]:[FK_ProductID]],Products[[ProductID]:[ProductID]],0),MATCH(Orders[[#Headers],[CoffeeType]],Products[#Headers],0))</f>
        <v>Exc</v>
      </c>
      <c r="J629" t="str" cm="1">
        <f t="array" ref="J629">_xlfn.SWITCH(Orders[[#This Row],[CoffeeType]], "Rob", "Robusta", "Exc", "Excelsa", "Ara", "Arabica", "Lib", "Liberica")</f>
        <v>Excelsa</v>
      </c>
      <c r="K629" t="str" cm="1">
        <f t="array" ref="K629">INDEX(Products[],MATCH(Orders[[#This Row],[FK_ProductID]:[FK_ProductID]],Products[[ProductID]:[ProductID]],0),MATCH(Orders[[#Headers],[RoastType]],Products[#Headers],0))</f>
        <v>M</v>
      </c>
      <c r="L629" t="str" cm="1">
        <f t="array" ref="L629">_xlfn.SWITCH(Orders[[#This Row],[RoastType]], "L", "Light", "M", "Medium", "D", "Dark")</f>
        <v>Medium</v>
      </c>
      <c r="M629" s="2" cm="1">
        <f t="array" ref="M629">INDEX(Products[],MATCH(Orders[[#This Row],[FK_ProductID]:[FK_ProductID]],Products[[ProductID]:[ProductID]],0),MATCH(Orders[[#Headers],[SizeKg]],Products[#Headers],0))</f>
        <v>2.5</v>
      </c>
      <c r="N629" s="1" cm="1">
        <f t="array" ref="N629">INDEX(Products[],MATCH(Orders[[#This Row],[FK_ProductID]:[FK_ProductID]],Products[[ProductID]:[ProductID]],0),MATCH(Orders[[#Headers],[AmtUnitPrice]],Products[#Headers],0))</f>
        <v>31.625</v>
      </c>
      <c r="O629" s="1">
        <f>Orders[[#This Row],[AmtUnitPrice]] *Orders[[#This Row],[Quantity]]</f>
        <v>63.25</v>
      </c>
    </row>
    <row r="630" spans="1:15" x14ac:dyDescent="0.25">
      <c r="A630" s="3" t="s">
        <v>1241</v>
      </c>
      <c r="B630" s="5">
        <v>44680</v>
      </c>
      <c r="C630" s="3" t="s">
        <v>1242</v>
      </c>
      <c r="D630" s="3" t="s">
        <v>268</v>
      </c>
      <c r="E630" s="4">
        <v>6</v>
      </c>
      <c r="F630" t="str">
        <f>_xlfn.XLOOKUP(Orders[[#This Row],[FK_CustomerID]],Customers[CustomerID],Customers[CustomerName],,0)</f>
        <v>Faunie Brigham</v>
      </c>
      <c r="G630" t="str">
        <f>_xlfn.XLOOKUP(Orders[[#This Row],[FK_CustomerID]],Customers[CustomerID],Customers[Email],,0)</f>
        <v>fbrighamhg@blog.com</v>
      </c>
      <c r="H630" t="str">
        <f>_xlfn.XLOOKUP(Orders[[#This Row],[FK_CustomerID]],Customers[CustomerID],Customers[Country],,0)</f>
        <v>Ireland</v>
      </c>
      <c r="I630" t="str" cm="1">
        <f t="array" ref="I630">INDEX(Products[],MATCH(Orders[[#This Row],[FK_ProductID]:[FK_ProductID]],Products[[ProductID]:[ProductID]],0),MATCH(Orders[[#Headers],[CoffeeType]],Products[#Headers],0))</f>
        <v>Exc</v>
      </c>
      <c r="J630" t="str" cm="1">
        <f t="array" ref="J630">_xlfn.SWITCH(Orders[[#This Row],[CoffeeType]], "Rob", "Robusta", "Exc", "Excelsa", "Ara", "Arabica", "Lib", "Liberica")</f>
        <v>Excelsa</v>
      </c>
      <c r="K630" t="str" cm="1">
        <f t="array" ref="K630">INDEX(Products[],MATCH(Orders[[#This Row],[FK_ProductID]:[FK_ProductID]],Products[[ProductID]:[ProductID]],0),MATCH(Orders[[#Headers],[RoastType]],Products[#Headers],0))</f>
        <v>L</v>
      </c>
      <c r="L630" t="str" cm="1">
        <f t="array" ref="L630">_xlfn.SWITCH(Orders[[#This Row],[RoastType]], "L", "Light", "M", "Medium", "D", "Dark")</f>
        <v>Light</v>
      </c>
      <c r="M630" s="2" cm="1">
        <f t="array" ref="M630">INDEX(Products[],MATCH(Orders[[#This Row],[FK_ProductID]:[FK_ProductID]],Products[[ProductID]:[ProductID]],0),MATCH(Orders[[#Headers],[SizeKg]],Products[#Headers],0))</f>
        <v>0.2</v>
      </c>
      <c r="N630" s="1" cm="1">
        <f t="array" ref="N630">INDEX(Products[],MATCH(Orders[[#This Row],[FK_ProductID]:[FK_ProductID]],Products[[ProductID]:[ProductID]],0),MATCH(Orders[[#Headers],[AmtUnitPrice]],Products[#Headers],0))</f>
        <v>4.4550000000000001</v>
      </c>
      <c r="O630" s="1">
        <f>Orders[[#This Row],[AmtUnitPrice]] *Orders[[#This Row],[Quantity]]</f>
        <v>26.73</v>
      </c>
    </row>
    <row r="631" spans="1:15" x14ac:dyDescent="0.25">
      <c r="A631" s="3" t="s">
        <v>1241</v>
      </c>
      <c r="B631" s="5">
        <v>44680</v>
      </c>
      <c r="C631" s="3" t="s">
        <v>1242</v>
      </c>
      <c r="D631" s="3" t="s">
        <v>137</v>
      </c>
      <c r="E631" s="4">
        <v>4</v>
      </c>
      <c r="F631" t="str">
        <f>_xlfn.XLOOKUP(Orders[[#This Row],[FK_CustomerID]],Customers[CustomerID],Customers[CustomerName],,0)</f>
        <v>Faunie Brigham</v>
      </c>
      <c r="G631" t="str">
        <f>_xlfn.XLOOKUP(Orders[[#This Row],[FK_CustomerID]],Customers[CustomerID],Customers[Email],,0)</f>
        <v>fbrighamhg@blog.com</v>
      </c>
      <c r="H631" t="str">
        <f>_xlfn.XLOOKUP(Orders[[#This Row],[FK_CustomerID]],Customers[CustomerID],Customers[Country],,0)</f>
        <v>Ireland</v>
      </c>
      <c r="I631" t="str" cm="1">
        <f t="array" ref="I631">INDEX(Products[],MATCH(Orders[[#This Row],[FK_ProductID]:[FK_ProductID]],Products[[ProductID]:[ProductID]],0),MATCH(Orders[[#Headers],[CoffeeType]],Products[#Headers],0))</f>
        <v>Lib</v>
      </c>
      <c r="J631" t="str" cm="1">
        <f t="array" ref="J631">_xlfn.SWITCH(Orders[[#This Row],[CoffeeType]], "Rob", "Robusta", "Exc", "Excelsa", "Ara", "Arabica", "Lib", "Liberica")</f>
        <v>Liberica</v>
      </c>
      <c r="K631" t="str" cm="1">
        <f t="array" ref="K631">INDEX(Products[],MATCH(Orders[[#This Row],[FK_ProductID]:[FK_ProductID]],Products[[ProductID]:[ProductID]],0),MATCH(Orders[[#Headers],[RoastType]],Products[#Headers],0))</f>
        <v>D</v>
      </c>
      <c r="L631" t="str" cm="1">
        <f t="array" ref="L631">_xlfn.SWITCH(Orders[[#This Row],[RoastType]], "L", "Light", "M", "Medium", "D", "Dark")</f>
        <v>Dark</v>
      </c>
      <c r="M631" s="2" cm="1">
        <f t="array" ref="M631">INDEX(Products[],MATCH(Orders[[#This Row],[FK_ProductID]:[FK_ProductID]],Products[[ProductID]:[ProductID]],0),MATCH(Orders[[#Headers],[SizeKg]],Products[#Headers],0))</f>
        <v>0.5</v>
      </c>
      <c r="N631" s="1" cm="1">
        <f t="array" ref="N631">INDEX(Products[],MATCH(Orders[[#This Row],[FK_ProductID]:[FK_ProductID]],Products[[ProductID]:[ProductID]],0),MATCH(Orders[[#Headers],[AmtUnitPrice]],Products[#Headers],0))</f>
        <v>7.77</v>
      </c>
      <c r="O631" s="1">
        <f>Orders[[#This Row],[AmtUnitPrice]] *Orders[[#This Row],[Quantity]]</f>
        <v>31.08</v>
      </c>
    </row>
    <row r="632" spans="1:15" x14ac:dyDescent="0.25">
      <c r="A632" s="3" t="s">
        <v>1241</v>
      </c>
      <c r="B632" s="5">
        <v>44680</v>
      </c>
      <c r="C632" s="3" t="s">
        <v>1242</v>
      </c>
      <c r="D632" s="3" t="s">
        <v>68</v>
      </c>
      <c r="E632" s="4">
        <v>1</v>
      </c>
      <c r="F632" t="str">
        <f>_xlfn.XLOOKUP(Orders[[#This Row],[FK_CustomerID]],Customers[CustomerID],Customers[CustomerName],,0)</f>
        <v>Faunie Brigham</v>
      </c>
      <c r="G632" t="str">
        <f>_xlfn.XLOOKUP(Orders[[#This Row],[FK_CustomerID]],Customers[CustomerID],Customers[Email],,0)</f>
        <v>fbrighamhg@blog.com</v>
      </c>
      <c r="H632" t="str">
        <f>_xlfn.XLOOKUP(Orders[[#This Row],[FK_CustomerID]],Customers[CustomerID],Customers[Country],,0)</f>
        <v>Ireland</v>
      </c>
      <c r="I632" t="str" cm="1">
        <f t="array" ref="I632">INDEX(Products[],MATCH(Orders[[#This Row],[FK_ProductID]:[FK_ProductID]],Products[[ProductID]:[ProductID]],0),MATCH(Orders[[#Headers],[CoffeeType]],Products[#Headers],0))</f>
        <v>Ara</v>
      </c>
      <c r="J632" t="str" cm="1">
        <f t="array" ref="J632">_xlfn.SWITCH(Orders[[#This Row],[CoffeeType]], "Rob", "Robusta", "Exc", "Excelsa", "Ara", "Arabica", "Lib", "Liberica")</f>
        <v>Arabica</v>
      </c>
      <c r="K632" t="str" cm="1">
        <f t="array" ref="K632">INDEX(Products[],MATCH(Orders[[#This Row],[FK_ProductID]:[FK_ProductID]],Products[[ProductID]:[ProductID]],0),MATCH(Orders[[#Headers],[RoastType]],Products[#Headers],0))</f>
        <v>D</v>
      </c>
      <c r="L632" t="str" cm="1">
        <f t="array" ref="L632">_xlfn.SWITCH(Orders[[#This Row],[RoastType]], "L", "Light", "M", "Medium", "D", "Dark")</f>
        <v>Dark</v>
      </c>
      <c r="M632" s="2" cm="1">
        <f t="array" ref="M632">INDEX(Products[],MATCH(Orders[[#This Row],[FK_ProductID]:[FK_ProductID]],Products[[ProductID]:[ProductID]],0),MATCH(Orders[[#Headers],[SizeKg]],Products[#Headers],0))</f>
        <v>0.2</v>
      </c>
      <c r="N632" s="1" cm="1">
        <f t="array" ref="N632">INDEX(Products[],MATCH(Orders[[#This Row],[FK_ProductID]:[FK_ProductID]],Products[[ProductID]:[ProductID]],0),MATCH(Orders[[#Headers],[AmtUnitPrice]],Products[#Headers],0))</f>
        <v>2.9849999999999999</v>
      </c>
      <c r="O632" s="1">
        <f>Orders[[#This Row],[AmtUnitPrice]] *Orders[[#This Row],[Quantity]]</f>
        <v>2.9849999999999999</v>
      </c>
    </row>
    <row r="633" spans="1:15" x14ac:dyDescent="0.25">
      <c r="A633" s="3" t="s">
        <v>1241</v>
      </c>
      <c r="B633" s="5">
        <v>44680</v>
      </c>
      <c r="C633" s="3" t="s">
        <v>1242</v>
      </c>
      <c r="D633" s="3" t="s">
        <v>49</v>
      </c>
      <c r="E633" s="4">
        <v>5</v>
      </c>
      <c r="F633" t="str">
        <f>_xlfn.XLOOKUP(Orders[[#This Row],[FK_CustomerID]],Customers[CustomerID],Customers[CustomerName],,0)</f>
        <v>Faunie Brigham</v>
      </c>
      <c r="G633" t="str">
        <f>_xlfn.XLOOKUP(Orders[[#This Row],[FK_CustomerID]],Customers[CustomerID],Customers[Email],,0)</f>
        <v>fbrighamhg@blog.com</v>
      </c>
      <c r="H633" t="str">
        <f>_xlfn.XLOOKUP(Orders[[#This Row],[FK_CustomerID]],Customers[CustomerID],Customers[Country],,0)</f>
        <v>Ireland</v>
      </c>
      <c r="I633" t="str" cm="1">
        <f t="array" ref="I633">INDEX(Products[],MATCH(Orders[[#This Row],[FK_ProductID]:[FK_ProductID]],Products[[ProductID]:[ProductID]],0),MATCH(Orders[[#Headers],[CoffeeType]],Products[#Headers],0))</f>
        <v>Rob</v>
      </c>
      <c r="J633" t="str" cm="1">
        <f t="array" ref="J633">_xlfn.SWITCH(Orders[[#This Row],[CoffeeType]], "Rob", "Robusta", "Exc", "Excelsa", "Ara", "Arabica", "Lib", "Liberica")</f>
        <v>Robusta</v>
      </c>
      <c r="K633" t="str" cm="1">
        <f t="array" ref="K633">INDEX(Products[],MATCH(Orders[[#This Row],[FK_ProductID]:[FK_ProductID]],Products[[ProductID]:[ProductID]],0),MATCH(Orders[[#Headers],[RoastType]],Products[#Headers],0))</f>
        <v>D</v>
      </c>
      <c r="L633" t="str" cm="1">
        <f t="array" ref="L633">_xlfn.SWITCH(Orders[[#This Row],[RoastType]], "L", "Light", "M", "Medium", "D", "Dark")</f>
        <v>Dark</v>
      </c>
      <c r="M633" s="2" cm="1">
        <f t="array" ref="M633">INDEX(Products[],MATCH(Orders[[#This Row],[FK_ProductID]:[FK_ProductID]],Products[[ProductID]:[ProductID]],0),MATCH(Orders[[#Headers],[SizeKg]],Products[#Headers],0))</f>
        <v>2.5</v>
      </c>
      <c r="N633" s="1" cm="1">
        <f t="array" ref="N633">INDEX(Products[],MATCH(Orders[[#This Row],[FK_ProductID]:[FK_ProductID]],Products[[ProductID]:[ProductID]],0),MATCH(Orders[[#Headers],[AmtUnitPrice]],Products[#Headers],0))</f>
        <v>20.585000000000001</v>
      </c>
      <c r="O633" s="1">
        <f>Orders[[#This Row],[AmtUnitPrice]] *Orders[[#This Row],[Quantity]]</f>
        <v>102.92500000000001</v>
      </c>
    </row>
    <row r="634" spans="1:15" x14ac:dyDescent="0.25">
      <c r="A634" s="3" t="s">
        <v>1243</v>
      </c>
      <c r="B634" s="5">
        <v>44049</v>
      </c>
      <c r="C634" s="3" t="s">
        <v>1244</v>
      </c>
      <c r="D634" s="3" t="s">
        <v>190</v>
      </c>
      <c r="E634" s="4">
        <v>4</v>
      </c>
      <c r="F634" t="str">
        <f>_xlfn.XLOOKUP(Orders[[#This Row],[FK_CustomerID]],Customers[CustomerID],Customers[CustomerName],,0)</f>
        <v>Marjorie Yoxen</v>
      </c>
      <c r="G634" t="str">
        <f>_xlfn.XLOOKUP(Orders[[#This Row],[FK_CustomerID]],Customers[CustomerID],Customers[Email],,0)</f>
        <v>myoxenhk@google.com</v>
      </c>
      <c r="H634" t="str">
        <f>_xlfn.XLOOKUP(Orders[[#This Row],[FK_CustomerID]],Customers[CustomerID],Customers[Country],,0)</f>
        <v>United States</v>
      </c>
      <c r="I634" t="str" cm="1">
        <f t="array" ref="I634">INDEX(Products[],MATCH(Orders[[#This Row],[FK_ProductID]:[FK_ProductID]],Products[[ProductID]:[ProductID]],0),MATCH(Orders[[#Headers],[CoffeeType]],Products[#Headers],0))</f>
        <v>Exc</v>
      </c>
      <c r="J634" t="str" cm="1">
        <f t="array" ref="J634">_xlfn.SWITCH(Orders[[#This Row],[CoffeeType]], "Rob", "Robusta", "Exc", "Excelsa", "Ara", "Arabica", "Lib", "Liberica")</f>
        <v>Excelsa</v>
      </c>
      <c r="K634" t="str" cm="1">
        <f t="array" ref="K634">INDEX(Products[],MATCH(Orders[[#This Row],[FK_ProductID]:[FK_ProductID]],Products[[ProductID]:[ProductID]],0),MATCH(Orders[[#Headers],[RoastType]],Products[#Headers],0))</f>
        <v>L</v>
      </c>
      <c r="L634" t="str" cm="1">
        <f t="array" ref="L634">_xlfn.SWITCH(Orders[[#This Row],[RoastType]], "L", "Light", "M", "Medium", "D", "Dark")</f>
        <v>Light</v>
      </c>
      <c r="M634" s="2" cm="1">
        <f t="array" ref="M634">INDEX(Products[],MATCH(Orders[[#This Row],[FK_ProductID]:[FK_ProductID]],Products[[ProductID]:[ProductID]],0),MATCH(Orders[[#Headers],[SizeKg]],Products[#Headers],0))</f>
        <v>0.5</v>
      </c>
      <c r="N634" s="1" cm="1">
        <f t="array" ref="N634">INDEX(Products[],MATCH(Orders[[#This Row],[FK_ProductID]:[FK_ProductID]],Products[[ProductID]:[ProductID]],0),MATCH(Orders[[#Headers],[AmtUnitPrice]],Products[#Headers],0))</f>
        <v>8.91</v>
      </c>
      <c r="O634" s="1">
        <f>Orders[[#This Row],[AmtUnitPrice]] *Orders[[#This Row],[Quantity]]</f>
        <v>35.64</v>
      </c>
    </row>
    <row r="635" spans="1:15" x14ac:dyDescent="0.25">
      <c r="A635" s="3" t="s">
        <v>1245</v>
      </c>
      <c r="B635" s="5">
        <v>43820</v>
      </c>
      <c r="C635" s="3" t="s">
        <v>1246</v>
      </c>
      <c r="D635" s="3" t="s">
        <v>203</v>
      </c>
      <c r="E635" s="4">
        <v>4</v>
      </c>
      <c r="F635" t="str">
        <f>_xlfn.XLOOKUP(Orders[[#This Row],[FK_CustomerID]],Customers[CustomerID],Customers[CustomerName],,0)</f>
        <v>Gaspar McGavin</v>
      </c>
      <c r="G635" t="str">
        <f>_xlfn.XLOOKUP(Orders[[#This Row],[FK_CustomerID]],Customers[CustomerID],Customers[Email],,0)</f>
        <v>gmcgavinhl@histats.com</v>
      </c>
      <c r="H635" t="str">
        <f>_xlfn.XLOOKUP(Orders[[#This Row],[FK_CustomerID]],Customers[CustomerID],Customers[Country],,0)</f>
        <v>United States</v>
      </c>
      <c r="I635" t="str" cm="1">
        <f t="array" ref="I635">INDEX(Products[],MATCH(Orders[[#This Row],[FK_ProductID]:[FK_ProductID]],Products[[ProductID]:[ProductID]],0),MATCH(Orders[[#Headers],[CoffeeType]],Products[#Headers],0))</f>
        <v>Rob</v>
      </c>
      <c r="J635" t="str" cm="1">
        <f t="array" ref="J635">_xlfn.SWITCH(Orders[[#This Row],[CoffeeType]], "Rob", "Robusta", "Exc", "Excelsa", "Ara", "Arabica", "Lib", "Liberica")</f>
        <v>Robusta</v>
      </c>
      <c r="K635" t="str" cm="1">
        <f t="array" ref="K635">INDEX(Products[],MATCH(Orders[[#This Row],[FK_ProductID]:[FK_ProductID]],Products[[ProductID]:[ProductID]],0),MATCH(Orders[[#Headers],[RoastType]],Products[#Headers],0))</f>
        <v>L</v>
      </c>
      <c r="L635" t="str" cm="1">
        <f t="array" ref="L635">_xlfn.SWITCH(Orders[[#This Row],[RoastType]], "L", "Light", "M", "Medium", "D", "Dark")</f>
        <v>Light</v>
      </c>
      <c r="M635" s="2" cm="1">
        <f t="array" ref="M635">INDEX(Products[],MATCH(Orders[[#This Row],[FK_ProductID]:[FK_ProductID]],Products[[ProductID]:[ProductID]],0),MATCH(Orders[[#Headers],[SizeKg]],Products[#Headers],0))</f>
        <v>1</v>
      </c>
      <c r="N635" s="1" cm="1">
        <f t="array" ref="N635">INDEX(Products[],MATCH(Orders[[#This Row],[FK_ProductID]:[FK_ProductID]],Products[[ProductID]:[ProductID]],0),MATCH(Orders[[#Headers],[AmtUnitPrice]],Products[#Headers],0))</f>
        <v>11.95</v>
      </c>
      <c r="O635" s="1">
        <f>Orders[[#This Row],[AmtUnitPrice]] *Orders[[#This Row],[Quantity]]</f>
        <v>47.8</v>
      </c>
    </row>
    <row r="636" spans="1:15" x14ac:dyDescent="0.25">
      <c r="A636" s="3" t="s">
        <v>1247</v>
      </c>
      <c r="B636" s="5">
        <v>43940</v>
      </c>
      <c r="C636" s="3" t="s">
        <v>1248</v>
      </c>
      <c r="D636" s="3" t="s">
        <v>110</v>
      </c>
      <c r="E636" s="4">
        <v>3</v>
      </c>
      <c r="F636" t="str">
        <f>_xlfn.XLOOKUP(Orders[[#This Row],[FK_CustomerID]],Customers[CustomerID],Customers[CustomerName],,0)</f>
        <v>Lindy Uttermare</v>
      </c>
      <c r="G636" t="str">
        <f>_xlfn.XLOOKUP(Orders[[#This Row],[FK_CustomerID]],Customers[CustomerID],Customers[Email],,0)</f>
        <v>luttermarehm@engadget.com</v>
      </c>
      <c r="H636" t="str">
        <f>_xlfn.XLOOKUP(Orders[[#This Row],[FK_CustomerID]],Customers[CustomerID],Customers[Country],,0)</f>
        <v>United States</v>
      </c>
      <c r="I636" t="str" cm="1">
        <f t="array" ref="I636">INDEX(Products[],MATCH(Orders[[#This Row],[FK_ProductID]:[FK_ProductID]],Products[[ProductID]:[ProductID]],0),MATCH(Orders[[#Headers],[CoffeeType]],Products[#Headers],0))</f>
        <v>Lib</v>
      </c>
      <c r="J636" t="str" cm="1">
        <f t="array" ref="J636">_xlfn.SWITCH(Orders[[#This Row],[CoffeeType]], "Rob", "Robusta", "Exc", "Excelsa", "Ara", "Arabica", "Lib", "Liberica")</f>
        <v>Liberica</v>
      </c>
      <c r="K636" t="str" cm="1">
        <f t="array" ref="K636">INDEX(Products[],MATCH(Orders[[#This Row],[FK_ProductID]:[FK_ProductID]],Products[[ProductID]:[ProductID]],0),MATCH(Orders[[#Headers],[RoastType]],Products[#Headers],0))</f>
        <v>M</v>
      </c>
      <c r="L636" t="str" cm="1">
        <f t="array" ref="L636">_xlfn.SWITCH(Orders[[#This Row],[RoastType]], "L", "Light", "M", "Medium", "D", "Dark")</f>
        <v>Medium</v>
      </c>
      <c r="M636" s="2" cm="1">
        <f t="array" ref="M636">INDEX(Products[],MATCH(Orders[[#This Row],[FK_ProductID]:[FK_ProductID]],Products[[ProductID]:[ProductID]],0),MATCH(Orders[[#Headers],[SizeKg]],Products[#Headers],0))</f>
        <v>1</v>
      </c>
      <c r="N636" s="1" cm="1">
        <f t="array" ref="N636">INDEX(Products[],MATCH(Orders[[#This Row],[FK_ProductID]:[FK_ProductID]],Products[[ProductID]:[ProductID]],0),MATCH(Orders[[#Headers],[AmtUnitPrice]],Products[#Headers],0))</f>
        <v>14.55</v>
      </c>
      <c r="O636" s="1">
        <f>Orders[[#This Row],[AmtUnitPrice]] *Orders[[#This Row],[Quantity]]</f>
        <v>43.650000000000006</v>
      </c>
    </row>
    <row r="637" spans="1:15" x14ac:dyDescent="0.25">
      <c r="A637" s="3" t="s">
        <v>1249</v>
      </c>
      <c r="B637" s="5">
        <v>44578</v>
      </c>
      <c r="C637" s="3" t="s">
        <v>1250</v>
      </c>
      <c r="D637" s="3" t="s">
        <v>190</v>
      </c>
      <c r="E637" s="4">
        <v>4</v>
      </c>
      <c r="F637" t="str">
        <f>_xlfn.XLOOKUP(Orders[[#This Row],[FK_CustomerID]],Customers[CustomerID],Customers[CustomerName],,0)</f>
        <v>Eal D'Ambrogio</v>
      </c>
      <c r="G637" t="str">
        <f>_xlfn.XLOOKUP(Orders[[#This Row],[FK_CustomerID]],Customers[CustomerID],Customers[Email],,0)</f>
        <v>edambrogiohn@techcrunch.com</v>
      </c>
      <c r="H637" t="str">
        <f>_xlfn.XLOOKUP(Orders[[#This Row],[FK_CustomerID]],Customers[CustomerID],Customers[Country],,0)</f>
        <v>United States</v>
      </c>
      <c r="I637" t="str" cm="1">
        <f t="array" ref="I637">INDEX(Products[],MATCH(Orders[[#This Row],[FK_ProductID]:[FK_ProductID]],Products[[ProductID]:[ProductID]],0),MATCH(Orders[[#Headers],[CoffeeType]],Products[#Headers],0))</f>
        <v>Exc</v>
      </c>
      <c r="J637" t="str" cm="1">
        <f t="array" ref="J637">_xlfn.SWITCH(Orders[[#This Row],[CoffeeType]], "Rob", "Robusta", "Exc", "Excelsa", "Ara", "Arabica", "Lib", "Liberica")</f>
        <v>Excelsa</v>
      </c>
      <c r="K637" t="str" cm="1">
        <f t="array" ref="K637">INDEX(Products[],MATCH(Orders[[#This Row],[FK_ProductID]:[FK_ProductID]],Products[[ProductID]:[ProductID]],0),MATCH(Orders[[#Headers],[RoastType]],Products[#Headers],0))</f>
        <v>L</v>
      </c>
      <c r="L637" t="str" cm="1">
        <f t="array" ref="L637">_xlfn.SWITCH(Orders[[#This Row],[RoastType]], "L", "Light", "M", "Medium", "D", "Dark")</f>
        <v>Light</v>
      </c>
      <c r="M637" s="2" cm="1">
        <f t="array" ref="M637">INDEX(Products[],MATCH(Orders[[#This Row],[FK_ProductID]:[FK_ProductID]],Products[[ProductID]:[ProductID]],0),MATCH(Orders[[#Headers],[SizeKg]],Products[#Headers],0))</f>
        <v>0.5</v>
      </c>
      <c r="N637" s="1" cm="1">
        <f t="array" ref="N637">INDEX(Products[],MATCH(Orders[[#This Row],[FK_ProductID]:[FK_ProductID]],Products[[ProductID]:[ProductID]],0),MATCH(Orders[[#Headers],[AmtUnitPrice]],Products[#Headers],0))</f>
        <v>8.91</v>
      </c>
      <c r="O637" s="1">
        <f>Orders[[#This Row],[AmtUnitPrice]] *Orders[[#This Row],[Quantity]]</f>
        <v>35.64</v>
      </c>
    </row>
    <row r="638" spans="1:15" x14ac:dyDescent="0.25">
      <c r="A638" s="3" t="s">
        <v>1251</v>
      </c>
      <c r="B638" s="5">
        <v>43487</v>
      </c>
      <c r="C638" s="3" t="s">
        <v>1252</v>
      </c>
      <c r="D638" s="3" t="s">
        <v>146</v>
      </c>
      <c r="E638" s="4">
        <v>6</v>
      </c>
      <c r="F638" t="str">
        <f>_xlfn.XLOOKUP(Orders[[#This Row],[FK_CustomerID]],Customers[CustomerID],Customers[CustomerName],,0)</f>
        <v>Carolee Winchcombe</v>
      </c>
      <c r="G638" t="str">
        <f>_xlfn.XLOOKUP(Orders[[#This Row],[FK_CustomerID]],Customers[CustomerID],Customers[Email],,0)</f>
        <v>cwinchcombeho@jiathis.com</v>
      </c>
      <c r="H638" t="str">
        <f>_xlfn.XLOOKUP(Orders[[#This Row],[FK_CustomerID]],Customers[CustomerID],Customers[Country],,0)</f>
        <v>United States</v>
      </c>
      <c r="I638" t="str" cm="1">
        <f t="array" ref="I638">INDEX(Products[],MATCH(Orders[[#This Row],[FK_ProductID]:[FK_ProductID]],Products[[ProductID]:[ProductID]],0),MATCH(Orders[[#Headers],[CoffeeType]],Products[#Headers],0))</f>
        <v>Lib</v>
      </c>
      <c r="J638" t="str" cm="1">
        <f t="array" ref="J638">_xlfn.SWITCH(Orders[[#This Row],[CoffeeType]], "Rob", "Robusta", "Exc", "Excelsa", "Ara", "Arabica", "Lib", "Liberica")</f>
        <v>Liberica</v>
      </c>
      <c r="K638" t="str" cm="1">
        <f t="array" ref="K638">INDEX(Products[],MATCH(Orders[[#This Row],[FK_ProductID]:[FK_ProductID]],Products[[ProductID]:[ProductID]],0),MATCH(Orders[[#Headers],[RoastType]],Products[#Headers],0))</f>
        <v>L</v>
      </c>
      <c r="L638" t="str" cm="1">
        <f t="array" ref="L638">_xlfn.SWITCH(Orders[[#This Row],[RoastType]], "L", "Light", "M", "Medium", "D", "Dark")</f>
        <v>Light</v>
      </c>
      <c r="M638" s="2" cm="1">
        <f t="array" ref="M638">INDEX(Products[],MATCH(Orders[[#This Row],[FK_ProductID]:[FK_ProductID]],Products[[ProductID]:[ProductID]],0),MATCH(Orders[[#Headers],[SizeKg]],Products[#Headers],0))</f>
        <v>1</v>
      </c>
      <c r="N638" s="1" cm="1">
        <f t="array" ref="N638">INDEX(Products[],MATCH(Orders[[#This Row],[FK_ProductID]:[FK_ProductID]],Products[[ProductID]:[ProductID]],0),MATCH(Orders[[#Headers],[AmtUnitPrice]],Products[#Headers],0))</f>
        <v>15.85</v>
      </c>
      <c r="O638" s="1">
        <f>Orders[[#This Row],[AmtUnitPrice]] *Orders[[#This Row],[Quantity]]</f>
        <v>95.1</v>
      </c>
    </row>
    <row r="639" spans="1:15" x14ac:dyDescent="0.25">
      <c r="A639" s="3" t="s">
        <v>1253</v>
      </c>
      <c r="B639" s="5">
        <v>43889</v>
      </c>
      <c r="C639" s="3" t="s">
        <v>1254</v>
      </c>
      <c r="D639" s="3" t="s">
        <v>126</v>
      </c>
      <c r="E639" s="4">
        <v>1</v>
      </c>
      <c r="F639" t="str">
        <f>_xlfn.XLOOKUP(Orders[[#This Row],[FK_CustomerID]],Customers[CustomerID],Customers[CustomerName],,0)</f>
        <v>Benedikta Paumier</v>
      </c>
      <c r="G639" t="str">
        <f>_xlfn.XLOOKUP(Orders[[#This Row],[FK_CustomerID]],Customers[CustomerID],Customers[Email],,0)</f>
        <v>bpaumierhp@umn.edu</v>
      </c>
      <c r="H639" t="str">
        <f>_xlfn.XLOOKUP(Orders[[#This Row],[FK_CustomerID]],Customers[CustomerID],Customers[Country],,0)</f>
        <v>Ireland</v>
      </c>
      <c r="I639" t="str" cm="1">
        <f t="array" ref="I639">INDEX(Products[],MATCH(Orders[[#This Row],[FK_ProductID]:[FK_ProductID]],Products[[ProductID]:[ProductID]],0),MATCH(Orders[[#Headers],[CoffeeType]],Products[#Headers],0))</f>
        <v>Exc</v>
      </c>
      <c r="J639" t="str" cm="1">
        <f t="array" ref="J639">_xlfn.SWITCH(Orders[[#This Row],[CoffeeType]], "Rob", "Robusta", "Exc", "Excelsa", "Ara", "Arabica", "Lib", "Liberica")</f>
        <v>Excelsa</v>
      </c>
      <c r="K639" t="str" cm="1">
        <f t="array" ref="K639">INDEX(Products[],MATCH(Orders[[#This Row],[FK_ProductID]:[FK_ProductID]],Products[[ProductID]:[ProductID]],0),MATCH(Orders[[#Headers],[RoastType]],Products[#Headers],0))</f>
        <v>M</v>
      </c>
      <c r="L639" t="str" cm="1">
        <f t="array" ref="L639">_xlfn.SWITCH(Orders[[#This Row],[RoastType]], "L", "Light", "M", "Medium", "D", "Dark")</f>
        <v>Medium</v>
      </c>
      <c r="M639" s="2" cm="1">
        <f t="array" ref="M639">INDEX(Products[],MATCH(Orders[[#This Row],[FK_ProductID]:[FK_ProductID]],Products[[ProductID]:[ProductID]],0),MATCH(Orders[[#Headers],[SizeKg]],Products[#Headers],0))</f>
        <v>2.5</v>
      </c>
      <c r="N639" s="1" cm="1">
        <f t="array" ref="N639">INDEX(Products[],MATCH(Orders[[#This Row],[FK_ProductID]:[FK_ProductID]],Products[[ProductID]:[ProductID]],0),MATCH(Orders[[#Headers],[AmtUnitPrice]],Products[#Headers],0))</f>
        <v>31.625</v>
      </c>
      <c r="O639" s="1">
        <f>Orders[[#This Row],[AmtUnitPrice]] *Orders[[#This Row],[Quantity]]</f>
        <v>31.625</v>
      </c>
    </row>
    <row r="640" spans="1:15" x14ac:dyDescent="0.25">
      <c r="A640" s="3" t="s">
        <v>1255</v>
      </c>
      <c r="B640" s="5">
        <v>43684</v>
      </c>
      <c r="C640" s="3" t="s">
        <v>1256</v>
      </c>
      <c r="D640" s="3" t="s">
        <v>185</v>
      </c>
      <c r="E640" s="4">
        <v>3</v>
      </c>
      <c r="F640" t="str">
        <f>_xlfn.XLOOKUP(Orders[[#This Row],[FK_CustomerID]],Customers[CustomerID],Customers[CustomerName],,0)</f>
        <v>Neville Piatto</v>
      </c>
      <c r="G640" t="str">
        <f>_xlfn.XLOOKUP(Orders[[#This Row],[FK_CustomerID]],Customers[CustomerID],Customers[Email],,0)</f>
        <v/>
      </c>
      <c r="H640" t="str">
        <f>_xlfn.XLOOKUP(Orders[[#This Row],[FK_CustomerID]],Customers[CustomerID],Customers[Country],,0)</f>
        <v>Ireland</v>
      </c>
      <c r="I640" t="str" cm="1">
        <f t="array" ref="I640">INDEX(Products[],MATCH(Orders[[#This Row],[FK_ProductID]:[FK_ProductID]],Products[[ProductID]:[ProductID]],0),MATCH(Orders[[#Headers],[CoffeeType]],Products[#Headers],0))</f>
        <v>Ara</v>
      </c>
      <c r="J640" t="str" cm="1">
        <f t="array" ref="J640">_xlfn.SWITCH(Orders[[#This Row],[CoffeeType]], "Rob", "Robusta", "Exc", "Excelsa", "Ara", "Arabica", "Lib", "Liberica")</f>
        <v>Arabica</v>
      </c>
      <c r="K640" t="str" cm="1">
        <f t="array" ref="K640">INDEX(Products[],MATCH(Orders[[#This Row],[FK_ProductID]:[FK_ProductID]],Products[[ProductID]:[ProductID]],0),MATCH(Orders[[#Headers],[RoastType]],Products[#Headers],0))</f>
        <v>M</v>
      </c>
      <c r="L640" t="str" cm="1">
        <f t="array" ref="L640">_xlfn.SWITCH(Orders[[#This Row],[RoastType]], "L", "Light", "M", "Medium", "D", "Dark")</f>
        <v>Medium</v>
      </c>
      <c r="M640" s="2" cm="1">
        <f t="array" ref="M640">INDEX(Products[],MATCH(Orders[[#This Row],[FK_ProductID]:[FK_ProductID]],Products[[ProductID]:[ProductID]],0),MATCH(Orders[[#Headers],[SizeKg]],Products[#Headers],0))</f>
        <v>2.5</v>
      </c>
      <c r="N640" s="1" cm="1">
        <f t="array" ref="N640">INDEX(Products[],MATCH(Orders[[#This Row],[FK_ProductID]:[FK_ProductID]],Products[[ProductID]:[ProductID]],0),MATCH(Orders[[#Headers],[AmtUnitPrice]],Products[#Headers],0))</f>
        <v>25.875</v>
      </c>
      <c r="O640" s="1">
        <f>Orders[[#This Row],[AmtUnitPrice]] *Orders[[#This Row],[Quantity]]</f>
        <v>77.625</v>
      </c>
    </row>
    <row r="641" spans="1:15" x14ac:dyDescent="0.25">
      <c r="A641" s="3" t="s">
        <v>1257</v>
      </c>
      <c r="B641" s="5">
        <v>44331</v>
      </c>
      <c r="C641" s="3" t="s">
        <v>1258</v>
      </c>
      <c r="D641" s="3" t="s">
        <v>52</v>
      </c>
      <c r="E641" s="4">
        <v>1</v>
      </c>
      <c r="F641" t="str">
        <f>_xlfn.XLOOKUP(Orders[[#This Row],[FK_CustomerID]],Customers[CustomerID],Customers[CustomerName],,0)</f>
        <v>Jeno Capey</v>
      </c>
      <c r="G641" t="str">
        <f>_xlfn.XLOOKUP(Orders[[#This Row],[FK_CustomerID]],Customers[CustomerID],Customers[Email],,0)</f>
        <v>jcapeyhr@bravesites.com</v>
      </c>
      <c r="H641" t="str">
        <f>_xlfn.XLOOKUP(Orders[[#This Row],[FK_CustomerID]],Customers[CustomerID],Customers[Country],,0)</f>
        <v>United States</v>
      </c>
      <c r="I641" t="str" cm="1">
        <f t="array" ref="I641">INDEX(Products[],MATCH(Orders[[#This Row],[FK_ProductID]:[FK_ProductID]],Products[[ProductID]:[ProductID]],0),MATCH(Orders[[#Headers],[CoffeeType]],Products[#Headers],0))</f>
        <v>Lib</v>
      </c>
      <c r="J641" t="str" cm="1">
        <f t="array" ref="J641">_xlfn.SWITCH(Orders[[#This Row],[CoffeeType]], "Rob", "Robusta", "Exc", "Excelsa", "Ara", "Arabica", "Lib", "Liberica")</f>
        <v>Liberica</v>
      </c>
      <c r="K641" t="str" cm="1">
        <f t="array" ref="K641">INDEX(Products[],MATCH(Orders[[#This Row],[FK_ProductID]:[FK_ProductID]],Products[[ProductID]:[ProductID]],0),MATCH(Orders[[#Headers],[RoastType]],Products[#Headers],0))</f>
        <v>D</v>
      </c>
      <c r="L641" t="str" cm="1">
        <f t="array" ref="L641">_xlfn.SWITCH(Orders[[#This Row],[RoastType]], "L", "Light", "M", "Medium", "D", "Dark")</f>
        <v>Dark</v>
      </c>
      <c r="M641" s="2" cm="1">
        <f t="array" ref="M641">INDEX(Products[],MATCH(Orders[[#This Row],[FK_ProductID]:[FK_ProductID]],Products[[ProductID]:[ProductID]],0),MATCH(Orders[[#Headers],[SizeKg]],Products[#Headers],0))</f>
        <v>0.2</v>
      </c>
      <c r="N641" s="1" cm="1">
        <f t="array" ref="N641">INDEX(Products[],MATCH(Orders[[#This Row],[FK_ProductID]:[FK_ProductID]],Products[[ProductID]:[ProductID]],0),MATCH(Orders[[#Headers],[AmtUnitPrice]],Products[#Headers],0))</f>
        <v>3.8849999999999998</v>
      </c>
      <c r="O641" s="1">
        <f>Orders[[#This Row],[AmtUnitPrice]] *Orders[[#This Row],[Quantity]]</f>
        <v>3.8849999999999998</v>
      </c>
    </row>
    <row r="642" spans="1:15" x14ac:dyDescent="0.25">
      <c r="A642" s="3" t="s">
        <v>1259</v>
      </c>
      <c r="B642" s="5">
        <v>44547</v>
      </c>
      <c r="C642" s="3" t="s">
        <v>1260</v>
      </c>
      <c r="D642" s="3" t="s">
        <v>24</v>
      </c>
      <c r="E642" s="4">
        <v>5</v>
      </c>
      <c r="F642" t="str">
        <f>_xlfn.XLOOKUP(Orders[[#This Row],[FK_CustomerID]],Customers[CustomerID],Customers[CustomerName],,0)</f>
        <v>Tuckie Mathonnet</v>
      </c>
      <c r="G642" t="str">
        <f>_xlfn.XLOOKUP(Orders[[#This Row],[FK_CustomerID]],Customers[CustomerID],Customers[Email],,0)</f>
        <v>tmathonneti0@google.co.jp</v>
      </c>
      <c r="H642" t="str">
        <f>_xlfn.XLOOKUP(Orders[[#This Row],[FK_CustomerID]],Customers[CustomerID],Customers[Country],,0)</f>
        <v>United States</v>
      </c>
      <c r="I642" t="str" cm="1">
        <f t="array" ref="I642">INDEX(Products[],MATCH(Orders[[#This Row],[FK_ProductID]:[FK_ProductID]],Products[[ProductID]:[ProductID]],0),MATCH(Orders[[#Headers],[CoffeeType]],Products[#Headers],0))</f>
        <v>Rob</v>
      </c>
      <c r="J642" t="str" cm="1">
        <f t="array" ref="J642">_xlfn.SWITCH(Orders[[#This Row],[CoffeeType]], "Rob", "Robusta", "Exc", "Excelsa", "Ara", "Arabica", "Lib", "Liberica")</f>
        <v>Robusta</v>
      </c>
      <c r="K642" t="str" cm="1">
        <f t="array" ref="K642">INDEX(Products[],MATCH(Orders[[#This Row],[FK_ProductID]:[FK_ProductID]],Products[[ProductID]:[ProductID]],0),MATCH(Orders[[#Headers],[RoastType]],Products[#Headers],0))</f>
        <v>L</v>
      </c>
      <c r="L642" t="str" cm="1">
        <f t="array" ref="L642">_xlfn.SWITCH(Orders[[#This Row],[RoastType]], "L", "Light", "M", "Medium", "D", "Dark")</f>
        <v>Light</v>
      </c>
      <c r="M642" s="2" cm="1">
        <f t="array" ref="M642">INDEX(Products[],MATCH(Orders[[#This Row],[FK_ProductID]:[FK_ProductID]],Products[[ProductID]:[ProductID]],0),MATCH(Orders[[#Headers],[SizeKg]],Products[#Headers],0))</f>
        <v>2.5</v>
      </c>
      <c r="N642" s="1" cm="1">
        <f t="array" ref="N642">INDEX(Products[],MATCH(Orders[[#This Row],[FK_ProductID]:[FK_ProductID]],Products[[ProductID]:[ProductID]],0),MATCH(Orders[[#Headers],[AmtUnitPrice]],Products[#Headers],0))</f>
        <v>27.484999999999999</v>
      </c>
      <c r="O642" s="1">
        <f>Orders[[#This Row],[AmtUnitPrice]] *Orders[[#This Row],[Quantity]]</f>
        <v>137.42500000000001</v>
      </c>
    </row>
    <row r="643" spans="1:15" x14ac:dyDescent="0.25">
      <c r="A643" s="3" t="s">
        <v>1261</v>
      </c>
      <c r="B643" s="5">
        <v>44448</v>
      </c>
      <c r="C643" s="3" t="s">
        <v>1262</v>
      </c>
      <c r="D643" s="3" t="s">
        <v>203</v>
      </c>
      <c r="E643" s="4">
        <v>3</v>
      </c>
      <c r="F643" t="str">
        <f>_xlfn.XLOOKUP(Orders[[#This Row],[FK_CustomerID]],Customers[CustomerID],Customers[CustomerName],,0)</f>
        <v>Yardley Basill</v>
      </c>
      <c r="G643" t="str">
        <f>_xlfn.XLOOKUP(Orders[[#This Row],[FK_CustomerID]],Customers[CustomerID],Customers[Email],,0)</f>
        <v>ybasillht@theguardian.com</v>
      </c>
      <c r="H643" t="str">
        <f>_xlfn.XLOOKUP(Orders[[#This Row],[FK_CustomerID]],Customers[CustomerID],Customers[Country],,0)</f>
        <v>United States</v>
      </c>
      <c r="I643" t="str" cm="1">
        <f t="array" ref="I643">INDEX(Products[],MATCH(Orders[[#This Row],[FK_ProductID]:[FK_ProductID]],Products[[ProductID]:[ProductID]],0),MATCH(Orders[[#Headers],[CoffeeType]],Products[#Headers],0))</f>
        <v>Rob</v>
      </c>
      <c r="J643" t="str" cm="1">
        <f t="array" ref="J643">_xlfn.SWITCH(Orders[[#This Row],[CoffeeType]], "Rob", "Robusta", "Exc", "Excelsa", "Ara", "Arabica", "Lib", "Liberica")</f>
        <v>Robusta</v>
      </c>
      <c r="K643" t="str" cm="1">
        <f t="array" ref="K643">INDEX(Products[],MATCH(Orders[[#This Row],[FK_ProductID]:[FK_ProductID]],Products[[ProductID]:[ProductID]],0),MATCH(Orders[[#Headers],[RoastType]],Products[#Headers],0))</f>
        <v>L</v>
      </c>
      <c r="L643" t="str" cm="1">
        <f t="array" ref="L643">_xlfn.SWITCH(Orders[[#This Row],[RoastType]], "L", "Light", "M", "Medium", "D", "Dark")</f>
        <v>Light</v>
      </c>
      <c r="M643" s="2" cm="1">
        <f t="array" ref="M643">INDEX(Products[],MATCH(Orders[[#This Row],[FK_ProductID]:[FK_ProductID]],Products[[ProductID]:[ProductID]],0),MATCH(Orders[[#Headers],[SizeKg]],Products[#Headers],0))</f>
        <v>1</v>
      </c>
      <c r="N643" s="1" cm="1">
        <f t="array" ref="N643">INDEX(Products[],MATCH(Orders[[#This Row],[FK_ProductID]:[FK_ProductID]],Products[[ProductID]:[ProductID]],0),MATCH(Orders[[#Headers],[AmtUnitPrice]],Products[#Headers],0))</f>
        <v>11.95</v>
      </c>
      <c r="O643" s="1">
        <f>Orders[[#This Row],[AmtUnitPrice]] *Orders[[#This Row],[Quantity]]</f>
        <v>35.849999999999994</v>
      </c>
    </row>
    <row r="644" spans="1:15" x14ac:dyDescent="0.25">
      <c r="A644" s="3" t="s">
        <v>1263</v>
      </c>
      <c r="B644" s="5">
        <v>43880</v>
      </c>
      <c r="C644" s="3" t="s">
        <v>1264</v>
      </c>
      <c r="D644" s="3" t="s">
        <v>78</v>
      </c>
      <c r="E644" s="4">
        <v>2</v>
      </c>
      <c r="F644" t="str">
        <f>_xlfn.XLOOKUP(Orders[[#This Row],[FK_CustomerID]],Customers[CustomerID],Customers[CustomerName],,0)</f>
        <v>Maggy Baistow</v>
      </c>
      <c r="G644" t="str">
        <f>_xlfn.XLOOKUP(Orders[[#This Row],[FK_CustomerID]],Customers[CustomerID],Customers[Email],,0)</f>
        <v>mbaistowhu@i2i.jp</v>
      </c>
      <c r="H644" t="str">
        <f>_xlfn.XLOOKUP(Orders[[#This Row],[FK_CustomerID]],Customers[CustomerID],Customers[Country],,0)</f>
        <v>United Kingdom</v>
      </c>
      <c r="I644" t="str" cm="1">
        <f t="array" ref="I644">INDEX(Products[],MATCH(Orders[[#This Row],[FK_ProductID]:[FK_ProductID]],Products[[ProductID]:[ProductID]],0),MATCH(Orders[[#Headers],[CoffeeType]],Products[#Headers],0))</f>
        <v>Exc</v>
      </c>
      <c r="J644" t="str" cm="1">
        <f t="array" ref="J644">_xlfn.SWITCH(Orders[[#This Row],[CoffeeType]], "Rob", "Robusta", "Exc", "Excelsa", "Ara", "Arabica", "Lib", "Liberica")</f>
        <v>Excelsa</v>
      </c>
      <c r="K644" t="str" cm="1">
        <f t="array" ref="K644">INDEX(Products[],MATCH(Orders[[#This Row],[FK_ProductID]:[FK_ProductID]],Products[[ProductID]:[ProductID]],0),MATCH(Orders[[#Headers],[RoastType]],Products[#Headers],0))</f>
        <v>M</v>
      </c>
      <c r="L644" t="str" cm="1">
        <f t="array" ref="L644">_xlfn.SWITCH(Orders[[#This Row],[RoastType]], "L", "Light", "M", "Medium", "D", "Dark")</f>
        <v>Medium</v>
      </c>
      <c r="M644" s="2" cm="1">
        <f t="array" ref="M644">INDEX(Products[],MATCH(Orders[[#This Row],[FK_ProductID]:[FK_ProductID]],Products[[ProductID]:[ProductID]],0),MATCH(Orders[[#Headers],[SizeKg]],Products[#Headers],0))</f>
        <v>0.2</v>
      </c>
      <c r="N644" s="1" cm="1">
        <f t="array" ref="N644">INDEX(Products[],MATCH(Orders[[#This Row],[FK_ProductID]:[FK_ProductID]],Products[[ProductID]:[ProductID]],0),MATCH(Orders[[#Headers],[AmtUnitPrice]],Products[#Headers],0))</f>
        <v>4.125</v>
      </c>
      <c r="O644" s="1">
        <f>Orders[[#This Row],[AmtUnitPrice]] *Orders[[#This Row],[Quantity]]</f>
        <v>8.25</v>
      </c>
    </row>
    <row r="645" spans="1:15" x14ac:dyDescent="0.25">
      <c r="A645" s="3" t="s">
        <v>1265</v>
      </c>
      <c r="B645" s="5">
        <v>44011</v>
      </c>
      <c r="C645" s="3" t="s">
        <v>1266</v>
      </c>
      <c r="D645" s="3" t="s">
        <v>44</v>
      </c>
      <c r="E645" s="4">
        <v>3</v>
      </c>
      <c r="F645" t="str">
        <f>_xlfn.XLOOKUP(Orders[[#This Row],[FK_CustomerID]],Customers[CustomerID],Customers[CustomerName],,0)</f>
        <v>Courtney Pallant</v>
      </c>
      <c r="G645" t="str">
        <f>_xlfn.XLOOKUP(Orders[[#This Row],[FK_CustomerID]],Customers[CustomerID],Customers[Email],,0)</f>
        <v>cpallanthv@typepad.com</v>
      </c>
      <c r="H645" t="str">
        <f>_xlfn.XLOOKUP(Orders[[#This Row],[FK_CustomerID]],Customers[CustomerID],Customers[Country],,0)</f>
        <v>United States</v>
      </c>
      <c r="I645" t="str" cm="1">
        <f t="array" ref="I645">INDEX(Products[],MATCH(Orders[[#This Row],[FK_ProductID]:[FK_ProductID]],Products[[ProductID]:[ProductID]],0),MATCH(Orders[[#Headers],[CoffeeType]],Products[#Headers],0))</f>
        <v>Exc</v>
      </c>
      <c r="J645" t="str" cm="1">
        <f t="array" ref="J645">_xlfn.SWITCH(Orders[[#This Row],[CoffeeType]], "Rob", "Robusta", "Exc", "Excelsa", "Ara", "Arabica", "Lib", "Liberica")</f>
        <v>Excelsa</v>
      </c>
      <c r="K645" t="str" cm="1">
        <f t="array" ref="K645">INDEX(Products[],MATCH(Orders[[#This Row],[FK_ProductID]:[FK_ProductID]],Products[[ProductID]:[ProductID]],0),MATCH(Orders[[#Headers],[RoastType]],Products[#Headers],0))</f>
        <v>L</v>
      </c>
      <c r="L645" t="str" cm="1">
        <f t="array" ref="L645">_xlfn.SWITCH(Orders[[#This Row],[RoastType]], "L", "Light", "M", "Medium", "D", "Dark")</f>
        <v>Light</v>
      </c>
      <c r="M645" s="2" cm="1">
        <f t="array" ref="M645">INDEX(Products[],MATCH(Orders[[#This Row],[FK_ProductID]:[FK_ProductID]],Products[[ProductID]:[ProductID]],0),MATCH(Orders[[#Headers],[SizeKg]],Products[#Headers],0))</f>
        <v>2.5</v>
      </c>
      <c r="N645" s="1" cm="1">
        <f t="array" ref="N645">INDEX(Products[],MATCH(Orders[[#This Row],[FK_ProductID]:[FK_ProductID]],Products[[ProductID]:[ProductID]],0),MATCH(Orders[[#Headers],[AmtUnitPrice]],Products[#Headers],0))</f>
        <v>34.155000000000001</v>
      </c>
      <c r="O645" s="1">
        <f>Orders[[#This Row],[AmtUnitPrice]] *Orders[[#This Row],[Quantity]]</f>
        <v>102.465</v>
      </c>
    </row>
    <row r="646" spans="1:15" x14ac:dyDescent="0.25">
      <c r="A646" s="3" t="s">
        <v>1267</v>
      </c>
      <c r="B646" s="5">
        <v>44694</v>
      </c>
      <c r="C646" s="3" t="s">
        <v>1268</v>
      </c>
      <c r="D646" s="3" t="s">
        <v>49</v>
      </c>
      <c r="E646" s="4">
        <v>2</v>
      </c>
      <c r="F646" t="str">
        <f>_xlfn.XLOOKUP(Orders[[#This Row],[FK_CustomerID]],Customers[CustomerID],Customers[CustomerName],,0)</f>
        <v>Marne Mingey</v>
      </c>
      <c r="G646" t="str">
        <f>_xlfn.XLOOKUP(Orders[[#This Row],[FK_CustomerID]],Customers[CustomerID],Customers[Email],,0)</f>
        <v/>
      </c>
      <c r="H646" t="str">
        <f>_xlfn.XLOOKUP(Orders[[#This Row],[FK_CustomerID]],Customers[CustomerID],Customers[Country],,0)</f>
        <v>United States</v>
      </c>
      <c r="I646" t="str" cm="1">
        <f t="array" ref="I646">INDEX(Products[],MATCH(Orders[[#This Row],[FK_ProductID]:[FK_ProductID]],Products[[ProductID]:[ProductID]],0),MATCH(Orders[[#Headers],[CoffeeType]],Products[#Headers],0))</f>
        <v>Rob</v>
      </c>
      <c r="J646" t="str" cm="1">
        <f t="array" ref="J646">_xlfn.SWITCH(Orders[[#This Row],[CoffeeType]], "Rob", "Robusta", "Exc", "Excelsa", "Ara", "Arabica", "Lib", "Liberica")</f>
        <v>Robusta</v>
      </c>
      <c r="K646" t="str" cm="1">
        <f t="array" ref="K646">INDEX(Products[],MATCH(Orders[[#This Row],[FK_ProductID]:[FK_ProductID]],Products[[ProductID]:[ProductID]],0),MATCH(Orders[[#Headers],[RoastType]],Products[#Headers],0))</f>
        <v>D</v>
      </c>
      <c r="L646" t="str" cm="1">
        <f t="array" ref="L646">_xlfn.SWITCH(Orders[[#This Row],[RoastType]], "L", "Light", "M", "Medium", "D", "Dark")</f>
        <v>Dark</v>
      </c>
      <c r="M646" s="2" cm="1">
        <f t="array" ref="M646">INDEX(Products[],MATCH(Orders[[#This Row],[FK_ProductID]:[FK_ProductID]],Products[[ProductID]:[ProductID]],0),MATCH(Orders[[#Headers],[SizeKg]],Products[#Headers],0))</f>
        <v>2.5</v>
      </c>
      <c r="N646" s="1" cm="1">
        <f t="array" ref="N646">INDEX(Products[],MATCH(Orders[[#This Row],[FK_ProductID]:[FK_ProductID]],Products[[ProductID]:[ProductID]],0),MATCH(Orders[[#Headers],[AmtUnitPrice]],Products[#Headers],0))</f>
        <v>20.585000000000001</v>
      </c>
      <c r="O646" s="1">
        <f>Orders[[#This Row],[AmtUnitPrice]] *Orders[[#This Row],[Quantity]]</f>
        <v>41.17</v>
      </c>
    </row>
    <row r="647" spans="1:15" x14ac:dyDescent="0.25">
      <c r="A647" s="3" t="s">
        <v>1269</v>
      </c>
      <c r="B647" s="5">
        <v>44106</v>
      </c>
      <c r="C647" s="3" t="s">
        <v>1270</v>
      </c>
      <c r="D647" s="3" t="s">
        <v>132</v>
      </c>
      <c r="E647" s="4">
        <v>3</v>
      </c>
      <c r="F647" t="str">
        <f>_xlfn.XLOOKUP(Orders[[#This Row],[FK_CustomerID]],Customers[CustomerID],Customers[CustomerName],,0)</f>
        <v>Denny O' Ronan</v>
      </c>
      <c r="G647" t="str">
        <f>_xlfn.XLOOKUP(Orders[[#This Row],[FK_CustomerID]],Customers[CustomerID],Customers[Email],,0)</f>
        <v>dohx@redcross.org</v>
      </c>
      <c r="H647" t="str">
        <f>_xlfn.XLOOKUP(Orders[[#This Row],[FK_CustomerID]],Customers[CustomerID],Customers[Country],,0)</f>
        <v>United States</v>
      </c>
      <c r="I647" t="str" cm="1">
        <f t="array" ref="I647">INDEX(Products[],MATCH(Orders[[#This Row],[FK_ProductID]:[FK_ProductID]],Products[[ProductID]:[ProductID]],0),MATCH(Orders[[#Headers],[CoffeeType]],Products[#Headers],0))</f>
        <v>Ara</v>
      </c>
      <c r="J647" t="str" cm="1">
        <f t="array" ref="J647">_xlfn.SWITCH(Orders[[#This Row],[CoffeeType]], "Rob", "Robusta", "Exc", "Excelsa", "Ara", "Arabica", "Lib", "Liberica")</f>
        <v>Arabica</v>
      </c>
      <c r="K647" t="str" cm="1">
        <f t="array" ref="K647">INDEX(Products[],MATCH(Orders[[#This Row],[FK_ProductID]:[FK_ProductID]],Products[[ProductID]:[ProductID]],0),MATCH(Orders[[#Headers],[RoastType]],Products[#Headers],0))</f>
        <v>D</v>
      </c>
      <c r="L647" t="str" cm="1">
        <f t="array" ref="L647">_xlfn.SWITCH(Orders[[#This Row],[RoastType]], "L", "Light", "M", "Medium", "D", "Dark")</f>
        <v>Dark</v>
      </c>
      <c r="M647" s="2" cm="1">
        <f t="array" ref="M647">INDEX(Products[],MATCH(Orders[[#This Row],[FK_ProductID]:[FK_ProductID]],Products[[ProductID]:[ProductID]],0),MATCH(Orders[[#Headers],[SizeKg]],Products[#Headers],0))</f>
        <v>2.5</v>
      </c>
      <c r="N647" s="1" cm="1">
        <f t="array" ref="N647">INDEX(Products[],MATCH(Orders[[#This Row],[FK_ProductID]:[FK_ProductID]],Products[[ProductID]:[ProductID]],0),MATCH(Orders[[#Headers],[AmtUnitPrice]],Products[#Headers],0))</f>
        <v>22.885000000000002</v>
      </c>
      <c r="O647" s="1">
        <f>Orders[[#This Row],[AmtUnitPrice]] *Orders[[#This Row],[Quantity]]</f>
        <v>68.655000000000001</v>
      </c>
    </row>
    <row r="648" spans="1:15" x14ac:dyDescent="0.25">
      <c r="A648" s="3" t="s">
        <v>1271</v>
      </c>
      <c r="B648" s="5">
        <v>44532</v>
      </c>
      <c r="C648" s="3" t="s">
        <v>1272</v>
      </c>
      <c r="D648" s="3" t="s">
        <v>41</v>
      </c>
      <c r="E648" s="4">
        <v>1</v>
      </c>
      <c r="F648" t="str">
        <f>_xlfn.XLOOKUP(Orders[[#This Row],[FK_CustomerID]],Customers[CustomerID],Customers[CustomerName],,0)</f>
        <v>Dottie Rallin</v>
      </c>
      <c r="G648" t="str">
        <f>_xlfn.XLOOKUP(Orders[[#This Row],[FK_CustomerID]],Customers[CustomerID],Customers[Email],,0)</f>
        <v>drallinhy@howstuffworks.com</v>
      </c>
      <c r="H648" t="str">
        <f>_xlfn.XLOOKUP(Orders[[#This Row],[FK_CustomerID]],Customers[CustomerID],Customers[Country],,0)</f>
        <v>United States</v>
      </c>
      <c r="I648" t="str" cm="1">
        <f t="array" ref="I648">INDEX(Products[],MATCH(Orders[[#This Row],[FK_ProductID]:[FK_ProductID]],Products[[ProductID]:[ProductID]],0),MATCH(Orders[[#Headers],[CoffeeType]],Products[#Headers],0))</f>
        <v>Ara</v>
      </c>
      <c r="J648" t="str" cm="1">
        <f t="array" ref="J648">_xlfn.SWITCH(Orders[[#This Row],[CoffeeType]], "Rob", "Robusta", "Exc", "Excelsa", "Ara", "Arabica", "Lib", "Liberica")</f>
        <v>Arabica</v>
      </c>
      <c r="K648" t="str" cm="1">
        <f t="array" ref="K648">INDEX(Products[],MATCH(Orders[[#This Row],[FK_ProductID]:[FK_ProductID]],Products[[ProductID]:[ProductID]],0),MATCH(Orders[[#Headers],[RoastType]],Products[#Headers],0))</f>
        <v>D</v>
      </c>
      <c r="L648" t="str" cm="1">
        <f t="array" ref="L648">_xlfn.SWITCH(Orders[[#This Row],[RoastType]], "L", "Light", "M", "Medium", "D", "Dark")</f>
        <v>Dark</v>
      </c>
      <c r="M648" s="2" cm="1">
        <f t="array" ref="M648">INDEX(Products[],MATCH(Orders[[#This Row],[FK_ProductID]:[FK_ProductID]],Products[[ProductID]:[ProductID]],0),MATCH(Orders[[#Headers],[SizeKg]],Products[#Headers],0))</f>
        <v>1</v>
      </c>
      <c r="N648" s="1" cm="1">
        <f t="array" ref="N648">INDEX(Products[],MATCH(Orders[[#This Row],[FK_ProductID]:[FK_ProductID]],Products[[ProductID]:[ProductID]],0),MATCH(Orders[[#Headers],[AmtUnitPrice]],Products[#Headers],0))</f>
        <v>9.9499999999999993</v>
      </c>
      <c r="O648" s="1">
        <f>Orders[[#This Row],[AmtUnitPrice]] *Orders[[#This Row],[Quantity]]</f>
        <v>9.9499999999999993</v>
      </c>
    </row>
    <row r="649" spans="1:15" x14ac:dyDescent="0.25">
      <c r="A649" s="3" t="s">
        <v>1273</v>
      </c>
      <c r="B649" s="5">
        <v>44502</v>
      </c>
      <c r="C649" s="3" t="s">
        <v>1274</v>
      </c>
      <c r="D649" s="3" t="s">
        <v>97</v>
      </c>
      <c r="E649" s="4">
        <v>3</v>
      </c>
      <c r="F649" t="str">
        <f>_xlfn.XLOOKUP(Orders[[#This Row],[FK_CustomerID]],Customers[CustomerID],Customers[CustomerName],,0)</f>
        <v>Ardith Chill</v>
      </c>
      <c r="G649" t="str">
        <f>_xlfn.XLOOKUP(Orders[[#This Row],[FK_CustomerID]],Customers[CustomerID],Customers[Email],,0)</f>
        <v>achillhz@epa.gov</v>
      </c>
      <c r="H649" t="str">
        <f>_xlfn.XLOOKUP(Orders[[#This Row],[FK_CustomerID]],Customers[CustomerID],Customers[Country],,0)</f>
        <v>United Kingdom</v>
      </c>
      <c r="I649" t="str" cm="1">
        <f t="array" ref="I649">INDEX(Products[],MATCH(Orders[[#This Row],[FK_ProductID]:[FK_ProductID]],Products[[ProductID]:[ProductID]],0),MATCH(Orders[[#Headers],[CoffeeType]],Products[#Headers],0))</f>
        <v>Lib</v>
      </c>
      <c r="J649" t="str" cm="1">
        <f t="array" ref="J649">_xlfn.SWITCH(Orders[[#This Row],[CoffeeType]], "Rob", "Robusta", "Exc", "Excelsa", "Ara", "Arabica", "Lib", "Liberica")</f>
        <v>Liberica</v>
      </c>
      <c r="K649" t="str" cm="1">
        <f t="array" ref="K649">INDEX(Products[],MATCH(Orders[[#This Row],[FK_ProductID]:[FK_ProductID]],Products[[ProductID]:[ProductID]],0),MATCH(Orders[[#Headers],[RoastType]],Products[#Headers],0))</f>
        <v>L</v>
      </c>
      <c r="L649" t="str" cm="1">
        <f t="array" ref="L649">_xlfn.SWITCH(Orders[[#This Row],[RoastType]], "L", "Light", "M", "Medium", "D", "Dark")</f>
        <v>Light</v>
      </c>
      <c r="M649" s="2" cm="1">
        <f t="array" ref="M649">INDEX(Products[],MATCH(Orders[[#This Row],[FK_ProductID]:[FK_ProductID]],Products[[ProductID]:[ProductID]],0),MATCH(Orders[[#Headers],[SizeKg]],Products[#Headers],0))</f>
        <v>0.5</v>
      </c>
      <c r="N649" s="1" cm="1">
        <f t="array" ref="N649">INDEX(Products[],MATCH(Orders[[#This Row],[FK_ProductID]:[FK_ProductID]],Products[[ProductID]:[ProductID]],0),MATCH(Orders[[#Headers],[AmtUnitPrice]],Products[#Headers],0))</f>
        <v>9.51</v>
      </c>
      <c r="O649" s="1">
        <f>Orders[[#This Row],[AmtUnitPrice]] *Orders[[#This Row],[Quantity]]</f>
        <v>28.53</v>
      </c>
    </row>
    <row r="650" spans="1:15" x14ac:dyDescent="0.25">
      <c r="A650" s="3" t="s">
        <v>1275</v>
      </c>
      <c r="B650" s="5">
        <v>43884</v>
      </c>
      <c r="C650" s="3" t="s">
        <v>1260</v>
      </c>
      <c r="D650" s="3" t="s">
        <v>115</v>
      </c>
      <c r="E650" s="4">
        <v>6</v>
      </c>
      <c r="F650" t="str">
        <f>_xlfn.XLOOKUP(Orders[[#This Row],[FK_CustomerID]],Customers[CustomerID],Customers[CustomerName],,0)</f>
        <v>Tuckie Mathonnet</v>
      </c>
      <c r="G650" t="str">
        <f>_xlfn.XLOOKUP(Orders[[#This Row],[FK_CustomerID]],Customers[CustomerID],Customers[Email],,0)</f>
        <v>tmathonneti0@google.co.jp</v>
      </c>
      <c r="H650" t="str">
        <f>_xlfn.XLOOKUP(Orders[[#This Row],[FK_CustomerID]],Customers[CustomerID],Customers[Country],,0)</f>
        <v>United States</v>
      </c>
      <c r="I650" t="str" cm="1">
        <f t="array" ref="I650">INDEX(Products[],MATCH(Orders[[#This Row],[FK_ProductID]:[FK_ProductID]],Products[[ProductID]:[ProductID]],0),MATCH(Orders[[#Headers],[CoffeeType]],Products[#Headers],0))</f>
        <v>Rob</v>
      </c>
      <c r="J650" t="str" cm="1">
        <f t="array" ref="J650">_xlfn.SWITCH(Orders[[#This Row],[CoffeeType]], "Rob", "Robusta", "Exc", "Excelsa", "Ara", "Arabica", "Lib", "Liberica")</f>
        <v>Robusta</v>
      </c>
      <c r="K650" t="str" cm="1">
        <f t="array" ref="K650">INDEX(Products[],MATCH(Orders[[#This Row],[FK_ProductID]:[FK_ProductID]],Products[[ProductID]:[ProductID]],0),MATCH(Orders[[#Headers],[RoastType]],Products[#Headers],0))</f>
        <v>D</v>
      </c>
      <c r="L650" t="str" cm="1">
        <f t="array" ref="L650">_xlfn.SWITCH(Orders[[#This Row],[RoastType]], "L", "Light", "M", "Medium", "D", "Dark")</f>
        <v>Dark</v>
      </c>
      <c r="M650" s="2" cm="1">
        <f t="array" ref="M650">INDEX(Products[],MATCH(Orders[[#This Row],[FK_ProductID]:[FK_ProductID]],Products[[ProductID]:[ProductID]],0),MATCH(Orders[[#Headers],[SizeKg]],Products[#Headers],0))</f>
        <v>0.2</v>
      </c>
      <c r="N650" s="1" cm="1">
        <f t="array" ref="N650">INDEX(Products[],MATCH(Orders[[#This Row],[FK_ProductID]:[FK_ProductID]],Products[[ProductID]:[ProductID]],0),MATCH(Orders[[#Headers],[AmtUnitPrice]],Products[#Headers],0))</f>
        <v>2.6850000000000001</v>
      </c>
      <c r="O650" s="1">
        <f>Orders[[#This Row],[AmtUnitPrice]] *Orders[[#This Row],[Quantity]]</f>
        <v>16.11</v>
      </c>
    </row>
    <row r="651" spans="1:15" x14ac:dyDescent="0.25">
      <c r="A651" s="3" t="s">
        <v>1276</v>
      </c>
      <c r="B651" s="5">
        <v>44015</v>
      </c>
      <c r="C651" s="3" t="s">
        <v>1277</v>
      </c>
      <c r="D651" s="3" t="s">
        <v>146</v>
      </c>
      <c r="E651" s="4">
        <v>6</v>
      </c>
      <c r="F651" t="str">
        <f>_xlfn.XLOOKUP(Orders[[#This Row],[FK_CustomerID]],Customers[CustomerID],Customers[CustomerName],,0)</f>
        <v>Charmane Denys</v>
      </c>
      <c r="G651" t="str">
        <f>_xlfn.XLOOKUP(Orders[[#This Row],[FK_CustomerID]],Customers[CustomerID],Customers[Email],,0)</f>
        <v>cdenysi1@is.gd</v>
      </c>
      <c r="H651" t="str">
        <f>_xlfn.XLOOKUP(Orders[[#This Row],[FK_CustomerID]],Customers[CustomerID],Customers[Country],,0)</f>
        <v>United Kingdom</v>
      </c>
      <c r="I651" t="str" cm="1">
        <f t="array" ref="I651">INDEX(Products[],MATCH(Orders[[#This Row],[FK_ProductID]:[FK_ProductID]],Products[[ProductID]:[ProductID]],0),MATCH(Orders[[#Headers],[CoffeeType]],Products[#Headers],0))</f>
        <v>Lib</v>
      </c>
      <c r="J651" t="str" cm="1">
        <f t="array" ref="J651">_xlfn.SWITCH(Orders[[#This Row],[CoffeeType]], "Rob", "Robusta", "Exc", "Excelsa", "Ara", "Arabica", "Lib", "Liberica")</f>
        <v>Liberica</v>
      </c>
      <c r="K651" t="str" cm="1">
        <f t="array" ref="K651">INDEX(Products[],MATCH(Orders[[#This Row],[FK_ProductID]:[FK_ProductID]],Products[[ProductID]:[ProductID]],0),MATCH(Orders[[#Headers],[RoastType]],Products[#Headers],0))</f>
        <v>L</v>
      </c>
      <c r="L651" t="str" cm="1">
        <f t="array" ref="L651">_xlfn.SWITCH(Orders[[#This Row],[RoastType]], "L", "Light", "M", "Medium", "D", "Dark")</f>
        <v>Light</v>
      </c>
      <c r="M651" s="2" cm="1">
        <f t="array" ref="M651">INDEX(Products[],MATCH(Orders[[#This Row],[FK_ProductID]:[FK_ProductID]],Products[[ProductID]:[ProductID]],0),MATCH(Orders[[#Headers],[SizeKg]],Products[#Headers],0))</f>
        <v>1</v>
      </c>
      <c r="N651" s="1" cm="1">
        <f t="array" ref="N651">INDEX(Products[],MATCH(Orders[[#This Row],[FK_ProductID]:[FK_ProductID]],Products[[ProductID]:[ProductID]],0),MATCH(Orders[[#Headers],[AmtUnitPrice]],Products[#Headers],0))</f>
        <v>15.85</v>
      </c>
      <c r="O651" s="1">
        <f>Orders[[#This Row],[AmtUnitPrice]] *Orders[[#This Row],[Quantity]]</f>
        <v>95.1</v>
      </c>
    </row>
    <row r="652" spans="1:15" x14ac:dyDescent="0.25">
      <c r="A652" s="3" t="s">
        <v>1278</v>
      </c>
      <c r="B652" s="5">
        <v>43507</v>
      </c>
      <c r="C652" s="3" t="s">
        <v>1279</v>
      </c>
      <c r="D652" s="3" t="s">
        <v>160</v>
      </c>
      <c r="E652" s="4">
        <v>1</v>
      </c>
      <c r="F652" t="str">
        <f>_xlfn.XLOOKUP(Orders[[#This Row],[FK_CustomerID]],Customers[CustomerID],Customers[CustomerName],,0)</f>
        <v>Cecily Stebbings</v>
      </c>
      <c r="G652" t="str">
        <f>_xlfn.XLOOKUP(Orders[[#This Row],[FK_CustomerID]],Customers[CustomerID],Customers[Email],,0)</f>
        <v>cstebbingsi2@drupal.org</v>
      </c>
      <c r="H652" t="str">
        <f>_xlfn.XLOOKUP(Orders[[#This Row],[FK_CustomerID]],Customers[CustomerID],Customers[Country],,0)</f>
        <v>United States</v>
      </c>
      <c r="I652" t="str" cm="1">
        <f t="array" ref="I652">INDEX(Products[],MATCH(Orders[[#This Row],[FK_ProductID]:[FK_ProductID]],Products[[ProductID]:[ProductID]],0),MATCH(Orders[[#Headers],[CoffeeType]],Products[#Headers],0))</f>
        <v>Rob</v>
      </c>
      <c r="J652" t="str" cm="1">
        <f t="array" ref="J652">_xlfn.SWITCH(Orders[[#This Row],[CoffeeType]], "Rob", "Robusta", "Exc", "Excelsa", "Ara", "Arabica", "Lib", "Liberica")</f>
        <v>Robusta</v>
      </c>
      <c r="K652" t="str" cm="1">
        <f t="array" ref="K652">INDEX(Products[],MATCH(Orders[[#This Row],[FK_ProductID]:[FK_ProductID]],Products[[ProductID]:[ProductID]],0),MATCH(Orders[[#Headers],[RoastType]],Products[#Headers],0))</f>
        <v>D</v>
      </c>
      <c r="L652" t="str" cm="1">
        <f t="array" ref="L652">_xlfn.SWITCH(Orders[[#This Row],[RoastType]], "L", "Light", "M", "Medium", "D", "Dark")</f>
        <v>Dark</v>
      </c>
      <c r="M652" s="2" cm="1">
        <f t="array" ref="M652">INDEX(Products[],MATCH(Orders[[#This Row],[FK_ProductID]:[FK_ProductID]],Products[[ProductID]:[ProductID]],0),MATCH(Orders[[#Headers],[SizeKg]],Products[#Headers],0))</f>
        <v>0.5</v>
      </c>
      <c r="N652" s="1" cm="1">
        <f t="array" ref="N652">INDEX(Products[],MATCH(Orders[[#This Row],[FK_ProductID]:[FK_ProductID]],Products[[ProductID]:[ProductID]],0),MATCH(Orders[[#Headers],[AmtUnitPrice]],Products[#Headers],0))</f>
        <v>5.37</v>
      </c>
      <c r="O652" s="1">
        <f>Orders[[#This Row],[AmtUnitPrice]] *Orders[[#This Row],[Quantity]]</f>
        <v>5.37</v>
      </c>
    </row>
    <row r="653" spans="1:15" x14ac:dyDescent="0.25">
      <c r="A653" s="3" t="s">
        <v>1280</v>
      </c>
      <c r="B653" s="5">
        <v>44084</v>
      </c>
      <c r="C653" s="3" t="s">
        <v>1281</v>
      </c>
      <c r="D653" s="3" t="s">
        <v>203</v>
      </c>
      <c r="E653" s="4">
        <v>4</v>
      </c>
      <c r="F653" t="str">
        <f>_xlfn.XLOOKUP(Orders[[#This Row],[FK_CustomerID]],Customers[CustomerID],Customers[CustomerName],,0)</f>
        <v>Giana Tonnesen</v>
      </c>
      <c r="G653" t="str">
        <f>_xlfn.XLOOKUP(Orders[[#This Row],[FK_CustomerID]],Customers[CustomerID],Customers[Email],,0)</f>
        <v/>
      </c>
      <c r="H653" t="str">
        <f>_xlfn.XLOOKUP(Orders[[#This Row],[FK_CustomerID]],Customers[CustomerID],Customers[Country],,0)</f>
        <v>United States</v>
      </c>
      <c r="I653" t="str" cm="1">
        <f t="array" ref="I653">INDEX(Products[],MATCH(Orders[[#This Row],[FK_ProductID]:[FK_ProductID]],Products[[ProductID]:[ProductID]],0),MATCH(Orders[[#Headers],[CoffeeType]],Products[#Headers],0))</f>
        <v>Rob</v>
      </c>
      <c r="J653" t="str" cm="1">
        <f t="array" ref="J653">_xlfn.SWITCH(Orders[[#This Row],[CoffeeType]], "Rob", "Robusta", "Exc", "Excelsa", "Ara", "Arabica", "Lib", "Liberica")</f>
        <v>Robusta</v>
      </c>
      <c r="K653" t="str" cm="1">
        <f t="array" ref="K653">INDEX(Products[],MATCH(Orders[[#This Row],[FK_ProductID]:[FK_ProductID]],Products[[ProductID]:[ProductID]],0),MATCH(Orders[[#Headers],[RoastType]],Products[#Headers],0))</f>
        <v>L</v>
      </c>
      <c r="L653" t="str" cm="1">
        <f t="array" ref="L653">_xlfn.SWITCH(Orders[[#This Row],[RoastType]], "L", "Light", "M", "Medium", "D", "Dark")</f>
        <v>Light</v>
      </c>
      <c r="M653" s="2" cm="1">
        <f t="array" ref="M653">INDEX(Products[],MATCH(Orders[[#This Row],[FK_ProductID]:[FK_ProductID]],Products[[ProductID]:[ProductID]],0),MATCH(Orders[[#Headers],[SizeKg]],Products[#Headers],0))</f>
        <v>1</v>
      </c>
      <c r="N653" s="1" cm="1">
        <f t="array" ref="N653">INDEX(Products[],MATCH(Orders[[#This Row],[FK_ProductID]:[FK_ProductID]],Products[[ProductID]:[ProductID]],0),MATCH(Orders[[#Headers],[AmtUnitPrice]],Products[#Headers],0))</f>
        <v>11.95</v>
      </c>
      <c r="O653" s="1">
        <f>Orders[[#This Row],[AmtUnitPrice]] *Orders[[#This Row],[Quantity]]</f>
        <v>47.8</v>
      </c>
    </row>
    <row r="654" spans="1:15" x14ac:dyDescent="0.25">
      <c r="A654" s="3" t="s">
        <v>1282</v>
      </c>
      <c r="B654" s="5">
        <v>43892</v>
      </c>
      <c r="C654" s="3" t="s">
        <v>1283</v>
      </c>
      <c r="D654" s="3" t="s">
        <v>146</v>
      </c>
      <c r="E654" s="4">
        <v>4</v>
      </c>
      <c r="F654" t="str">
        <f>_xlfn.XLOOKUP(Orders[[#This Row],[FK_CustomerID]],Customers[CustomerID],Customers[CustomerName],,0)</f>
        <v>Rhetta Zywicki</v>
      </c>
      <c r="G654" t="str">
        <f>_xlfn.XLOOKUP(Orders[[#This Row],[FK_CustomerID]],Customers[CustomerID],Customers[Email],,0)</f>
        <v>rzywickii4@ifeng.com</v>
      </c>
      <c r="H654" t="str">
        <f>_xlfn.XLOOKUP(Orders[[#This Row],[FK_CustomerID]],Customers[CustomerID],Customers[Country],,0)</f>
        <v>Ireland</v>
      </c>
      <c r="I654" t="str" cm="1">
        <f t="array" ref="I654">INDEX(Products[],MATCH(Orders[[#This Row],[FK_ProductID]:[FK_ProductID]],Products[[ProductID]:[ProductID]],0),MATCH(Orders[[#Headers],[CoffeeType]],Products[#Headers],0))</f>
        <v>Lib</v>
      </c>
      <c r="J654" t="str" cm="1">
        <f t="array" ref="J654">_xlfn.SWITCH(Orders[[#This Row],[CoffeeType]], "Rob", "Robusta", "Exc", "Excelsa", "Ara", "Arabica", "Lib", "Liberica")</f>
        <v>Liberica</v>
      </c>
      <c r="K654" t="str" cm="1">
        <f t="array" ref="K654">INDEX(Products[],MATCH(Orders[[#This Row],[FK_ProductID]:[FK_ProductID]],Products[[ProductID]:[ProductID]],0),MATCH(Orders[[#Headers],[RoastType]],Products[#Headers],0))</f>
        <v>L</v>
      </c>
      <c r="L654" t="str" cm="1">
        <f t="array" ref="L654">_xlfn.SWITCH(Orders[[#This Row],[RoastType]], "L", "Light", "M", "Medium", "D", "Dark")</f>
        <v>Light</v>
      </c>
      <c r="M654" s="2" cm="1">
        <f t="array" ref="M654">INDEX(Products[],MATCH(Orders[[#This Row],[FK_ProductID]:[FK_ProductID]],Products[[ProductID]:[ProductID]],0),MATCH(Orders[[#Headers],[SizeKg]],Products[#Headers],0))</f>
        <v>1</v>
      </c>
      <c r="N654" s="1" cm="1">
        <f t="array" ref="N654">INDEX(Products[],MATCH(Orders[[#This Row],[FK_ProductID]:[FK_ProductID]],Products[[ProductID]:[ProductID]],0),MATCH(Orders[[#Headers],[AmtUnitPrice]],Products[#Headers],0))</f>
        <v>15.85</v>
      </c>
      <c r="O654" s="1">
        <f>Orders[[#This Row],[AmtUnitPrice]] *Orders[[#This Row],[Quantity]]</f>
        <v>63.4</v>
      </c>
    </row>
    <row r="655" spans="1:15" x14ac:dyDescent="0.25">
      <c r="A655" s="3" t="s">
        <v>1284</v>
      </c>
      <c r="B655" s="5">
        <v>44375</v>
      </c>
      <c r="C655" s="3" t="s">
        <v>1285</v>
      </c>
      <c r="D655" s="3" t="s">
        <v>185</v>
      </c>
      <c r="E655" s="4">
        <v>4</v>
      </c>
      <c r="F655" t="str">
        <f>_xlfn.XLOOKUP(Orders[[#This Row],[FK_CustomerID]],Customers[CustomerID],Customers[CustomerName],,0)</f>
        <v>Almeria Burgett</v>
      </c>
      <c r="G655" t="str">
        <f>_xlfn.XLOOKUP(Orders[[#This Row],[FK_CustomerID]],Customers[CustomerID],Customers[Email],,0)</f>
        <v>aburgetti5@moonfruit.com</v>
      </c>
      <c r="H655" t="str">
        <f>_xlfn.XLOOKUP(Orders[[#This Row],[FK_CustomerID]],Customers[CustomerID],Customers[Country],,0)</f>
        <v>United States</v>
      </c>
      <c r="I655" t="str" cm="1">
        <f t="array" ref="I655">INDEX(Products[],MATCH(Orders[[#This Row],[FK_ProductID]:[FK_ProductID]],Products[[ProductID]:[ProductID]],0),MATCH(Orders[[#Headers],[CoffeeType]],Products[#Headers],0))</f>
        <v>Ara</v>
      </c>
      <c r="J655" t="str" cm="1">
        <f t="array" ref="J655">_xlfn.SWITCH(Orders[[#This Row],[CoffeeType]], "Rob", "Robusta", "Exc", "Excelsa", "Ara", "Arabica", "Lib", "Liberica")</f>
        <v>Arabica</v>
      </c>
      <c r="K655" t="str" cm="1">
        <f t="array" ref="K655">INDEX(Products[],MATCH(Orders[[#This Row],[FK_ProductID]:[FK_ProductID]],Products[[ProductID]:[ProductID]],0),MATCH(Orders[[#Headers],[RoastType]],Products[#Headers],0))</f>
        <v>M</v>
      </c>
      <c r="L655" t="str" cm="1">
        <f t="array" ref="L655">_xlfn.SWITCH(Orders[[#This Row],[RoastType]], "L", "Light", "M", "Medium", "D", "Dark")</f>
        <v>Medium</v>
      </c>
      <c r="M655" s="2" cm="1">
        <f t="array" ref="M655">INDEX(Products[],MATCH(Orders[[#This Row],[FK_ProductID]:[FK_ProductID]],Products[[ProductID]:[ProductID]],0),MATCH(Orders[[#Headers],[SizeKg]],Products[#Headers],0))</f>
        <v>2.5</v>
      </c>
      <c r="N655" s="1" cm="1">
        <f t="array" ref="N655">INDEX(Products[],MATCH(Orders[[#This Row],[FK_ProductID]:[FK_ProductID]],Products[[ProductID]:[ProductID]],0),MATCH(Orders[[#Headers],[AmtUnitPrice]],Products[#Headers],0))</f>
        <v>25.875</v>
      </c>
      <c r="O655" s="1">
        <f>Orders[[#This Row],[AmtUnitPrice]] *Orders[[#This Row],[Quantity]]</f>
        <v>103.5</v>
      </c>
    </row>
    <row r="656" spans="1:15" x14ac:dyDescent="0.25">
      <c r="A656" s="3" t="s">
        <v>1286</v>
      </c>
      <c r="B656" s="5">
        <v>43476</v>
      </c>
      <c r="C656" s="3" t="s">
        <v>1287</v>
      </c>
      <c r="D656" s="3" t="s">
        <v>132</v>
      </c>
      <c r="E656" s="4">
        <v>3</v>
      </c>
      <c r="F656" t="str">
        <f>_xlfn.XLOOKUP(Orders[[#This Row],[FK_CustomerID]],Customers[CustomerID],Customers[CustomerName],,0)</f>
        <v>Marvin Malloy</v>
      </c>
      <c r="G656" t="str">
        <f>_xlfn.XLOOKUP(Orders[[#This Row],[FK_CustomerID]],Customers[CustomerID],Customers[Email],,0)</f>
        <v>mmalloyi6@seattletimes.com</v>
      </c>
      <c r="H656" t="str">
        <f>_xlfn.XLOOKUP(Orders[[#This Row],[FK_CustomerID]],Customers[CustomerID],Customers[Country],,0)</f>
        <v>United States</v>
      </c>
      <c r="I656" t="str" cm="1">
        <f t="array" ref="I656">INDEX(Products[],MATCH(Orders[[#This Row],[FK_ProductID]:[FK_ProductID]],Products[[ProductID]:[ProductID]],0),MATCH(Orders[[#Headers],[CoffeeType]],Products[#Headers],0))</f>
        <v>Ara</v>
      </c>
      <c r="J656" t="str" cm="1">
        <f t="array" ref="J656">_xlfn.SWITCH(Orders[[#This Row],[CoffeeType]], "Rob", "Robusta", "Exc", "Excelsa", "Ara", "Arabica", "Lib", "Liberica")</f>
        <v>Arabica</v>
      </c>
      <c r="K656" t="str" cm="1">
        <f t="array" ref="K656">INDEX(Products[],MATCH(Orders[[#This Row],[FK_ProductID]:[FK_ProductID]],Products[[ProductID]:[ProductID]],0),MATCH(Orders[[#Headers],[RoastType]],Products[#Headers],0))</f>
        <v>D</v>
      </c>
      <c r="L656" t="str" cm="1">
        <f t="array" ref="L656">_xlfn.SWITCH(Orders[[#This Row],[RoastType]], "L", "Light", "M", "Medium", "D", "Dark")</f>
        <v>Dark</v>
      </c>
      <c r="M656" s="2" cm="1">
        <f t="array" ref="M656">INDEX(Products[],MATCH(Orders[[#This Row],[FK_ProductID]:[FK_ProductID]],Products[[ProductID]:[ProductID]],0),MATCH(Orders[[#Headers],[SizeKg]],Products[#Headers],0))</f>
        <v>2.5</v>
      </c>
      <c r="N656" s="1" cm="1">
        <f t="array" ref="N656">INDEX(Products[],MATCH(Orders[[#This Row],[FK_ProductID]:[FK_ProductID]],Products[[ProductID]:[ProductID]],0),MATCH(Orders[[#Headers],[AmtUnitPrice]],Products[#Headers],0))</f>
        <v>22.885000000000002</v>
      </c>
      <c r="O656" s="1">
        <f>Orders[[#This Row],[AmtUnitPrice]] *Orders[[#This Row],[Quantity]]</f>
        <v>68.655000000000001</v>
      </c>
    </row>
    <row r="657" spans="1:15" x14ac:dyDescent="0.25">
      <c r="A657" s="3" t="s">
        <v>1288</v>
      </c>
      <c r="B657" s="5">
        <v>43728</v>
      </c>
      <c r="C657" s="3" t="s">
        <v>1289</v>
      </c>
      <c r="D657" s="3" t="s">
        <v>55</v>
      </c>
      <c r="E657" s="4">
        <v>2</v>
      </c>
      <c r="F657" t="str">
        <f>_xlfn.XLOOKUP(Orders[[#This Row],[FK_CustomerID]],Customers[CustomerID],Customers[CustomerName],,0)</f>
        <v>Maxim McParland</v>
      </c>
      <c r="G657" t="str">
        <f>_xlfn.XLOOKUP(Orders[[#This Row],[FK_CustomerID]],Customers[CustomerID],Customers[Email],,0)</f>
        <v>mmcparlandi7@w3.org</v>
      </c>
      <c r="H657" t="str">
        <f>_xlfn.XLOOKUP(Orders[[#This Row],[FK_CustomerID]],Customers[CustomerID],Customers[Country],,0)</f>
        <v>United States</v>
      </c>
      <c r="I657" t="str" cm="1">
        <f t="array" ref="I657">INDEX(Products[],MATCH(Orders[[#This Row],[FK_ProductID]:[FK_ProductID]],Products[[ProductID]:[ProductID]],0),MATCH(Orders[[#Headers],[CoffeeType]],Products[#Headers],0))</f>
        <v>Rob</v>
      </c>
      <c r="J657" t="str" cm="1">
        <f t="array" ref="J657">_xlfn.SWITCH(Orders[[#This Row],[CoffeeType]], "Rob", "Robusta", "Exc", "Excelsa", "Ara", "Arabica", "Lib", "Liberica")</f>
        <v>Robusta</v>
      </c>
      <c r="K657" t="str" cm="1">
        <f t="array" ref="K657">INDEX(Products[],MATCH(Orders[[#This Row],[FK_ProductID]:[FK_ProductID]],Products[[ProductID]:[ProductID]],0),MATCH(Orders[[#Headers],[RoastType]],Products[#Headers],0))</f>
        <v>M</v>
      </c>
      <c r="L657" t="str" cm="1">
        <f t="array" ref="L657">_xlfn.SWITCH(Orders[[#This Row],[RoastType]], "L", "Light", "M", "Medium", "D", "Dark")</f>
        <v>Medium</v>
      </c>
      <c r="M657" s="2" cm="1">
        <f t="array" ref="M657">INDEX(Products[],MATCH(Orders[[#This Row],[FK_ProductID]:[FK_ProductID]],Products[[ProductID]:[ProductID]],0),MATCH(Orders[[#Headers],[SizeKg]],Products[#Headers],0))</f>
        <v>2.5</v>
      </c>
      <c r="N657" s="1" cm="1">
        <f t="array" ref="N657">INDEX(Products[],MATCH(Orders[[#This Row],[FK_ProductID]:[FK_ProductID]],Products[[ProductID]:[ProductID]],0),MATCH(Orders[[#Headers],[AmtUnitPrice]],Products[#Headers],0))</f>
        <v>22.885000000000002</v>
      </c>
      <c r="O657" s="1">
        <f>Orders[[#This Row],[AmtUnitPrice]] *Orders[[#This Row],[Quantity]]</f>
        <v>45.77</v>
      </c>
    </row>
    <row r="658" spans="1:15" x14ac:dyDescent="0.25">
      <c r="A658" s="3" t="s">
        <v>1290</v>
      </c>
      <c r="B658" s="5">
        <v>44485</v>
      </c>
      <c r="C658" s="3" t="s">
        <v>1291</v>
      </c>
      <c r="D658" s="3" t="s">
        <v>27</v>
      </c>
      <c r="E658" s="4">
        <v>4</v>
      </c>
      <c r="F658" t="str">
        <f>_xlfn.XLOOKUP(Orders[[#This Row],[FK_CustomerID]],Customers[CustomerID],Customers[CustomerName],,0)</f>
        <v>Sylas Jennaroy</v>
      </c>
      <c r="G658" t="str">
        <f>_xlfn.XLOOKUP(Orders[[#This Row],[FK_CustomerID]],Customers[CustomerID],Customers[Email],,0)</f>
        <v>sjennaroyi8@purevolume.com</v>
      </c>
      <c r="H658" t="str">
        <f>_xlfn.XLOOKUP(Orders[[#This Row],[FK_CustomerID]],Customers[CustomerID],Customers[Country],,0)</f>
        <v>United States</v>
      </c>
      <c r="I658" t="str" cm="1">
        <f t="array" ref="I658">INDEX(Products[],MATCH(Orders[[#This Row],[FK_ProductID]:[FK_ProductID]],Products[[ProductID]:[ProductID]],0),MATCH(Orders[[#Headers],[CoffeeType]],Products[#Headers],0))</f>
        <v>Lib</v>
      </c>
      <c r="J658" t="str" cm="1">
        <f t="array" ref="J658">_xlfn.SWITCH(Orders[[#This Row],[CoffeeType]], "Rob", "Robusta", "Exc", "Excelsa", "Ara", "Arabica", "Lib", "Liberica")</f>
        <v>Liberica</v>
      </c>
      <c r="K658" t="str" cm="1">
        <f t="array" ref="K658">INDEX(Products[],MATCH(Orders[[#This Row],[FK_ProductID]:[FK_ProductID]],Products[[ProductID]:[ProductID]],0),MATCH(Orders[[#Headers],[RoastType]],Products[#Headers],0))</f>
        <v>D</v>
      </c>
      <c r="L658" t="str" cm="1">
        <f t="array" ref="L658">_xlfn.SWITCH(Orders[[#This Row],[RoastType]], "L", "Light", "M", "Medium", "D", "Dark")</f>
        <v>Dark</v>
      </c>
      <c r="M658" s="2" cm="1">
        <f t="array" ref="M658">INDEX(Products[],MATCH(Orders[[#This Row],[FK_ProductID]:[FK_ProductID]],Products[[ProductID]:[ProductID]],0),MATCH(Orders[[#Headers],[SizeKg]],Products[#Headers],0))</f>
        <v>1</v>
      </c>
      <c r="N658" s="1" cm="1">
        <f t="array" ref="N658">INDEX(Products[],MATCH(Orders[[#This Row],[FK_ProductID]:[FK_ProductID]],Products[[ProductID]:[ProductID]],0),MATCH(Orders[[#Headers],[AmtUnitPrice]],Products[#Headers],0))</f>
        <v>12.95</v>
      </c>
      <c r="O658" s="1">
        <f>Orders[[#This Row],[AmtUnitPrice]] *Orders[[#This Row],[Quantity]]</f>
        <v>51.8</v>
      </c>
    </row>
    <row r="659" spans="1:15" x14ac:dyDescent="0.25">
      <c r="A659" s="3" t="s">
        <v>1292</v>
      </c>
      <c r="B659" s="5">
        <v>43831</v>
      </c>
      <c r="C659" s="3" t="s">
        <v>1293</v>
      </c>
      <c r="D659" s="3" t="s">
        <v>81</v>
      </c>
      <c r="E659" s="4">
        <v>2</v>
      </c>
      <c r="F659" t="str">
        <f>_xlfn.XLOOKUP(Orders[[#This Row],[FK_CustomerID]],Customers[CustomerID],Customers[CustomerName],,0)</f>
        <v>Wren Place</v>
      </c>
      <c r="G659" t="str">
        <f>_xlfn.XLOOKUP(Orders[[#This Row],[FK_CustomerID]],Customers[CustomerID],Customers[Email],,0)</f>
        <v>wplacei9@wsj.com</v>
      </c>
      <c r="H659" t="str">
        <f>_xlfn.XLOOKUP(Orders[[#This Row],[FK_CustomerID]],Customers[CustomerID],Customers[Country],,0)</f>
        <v>United States</v>
      </c>
      <c r="I659" t="str" cm="1">
        <f t="array" ref="I659">INDEX(Products[],MATCH(Orders[[#This Row],[FK_ProductID]:[FK_ProductID]],Products[[ProductID]:[ProductID]],0),MATCH(Orders[[#Headers],[CoffeeType]],Products[#Headers],0))</f>
        <v>Ara</v>
      </c>
      <c r="J659" t="str" cm="1">
        <f t="array" ref="J659">_xlfn.SWITCH(Orders[[#This Row],[CoffeeType]], "Rob", "Robusta", "Exc", "Excelsa", "Ara", "Arabica", "Lib", "Liberica")</f>
        <v>Arabica</v>
      </c>
      <c r="K659" t="str" cm="1">
        <f t="array" ref="K659">INDEX(Products[],MATCH(Orders[[#This Row],[FK_ProductID]:[FK_ProductID]],Products[[ProductID]:[ProductID]],0),MATCH(Orders[[#Headers],[RoastType]],Products[#Headers],0))</f>
        <v>M</v>
      </c>
      <c r="L659" t="str" cm="1">
        <f t="array" ref="L659">_xlfn.SWITCH(Orders[[#This Row],[RoastType]], "L", "Light", "M", "Medium", "D", "Dark")</f>
        <v>Medium</v>
      </c>
      <c r="M659" s="2" cm="1">
        <f t="array" ref="M659">INDEX(Products[],MATCH(Orders[[#This Row],[FK_ProductID]:[FK_ProductID]],Products[[ProductID]:[ProductID]],0),MATCH(Orders[[#Headers],[SizeKg]],Products[#Headers],0))</f>
        <v>0.5</v>
      </c>
      <c r="N659" s="1" cm="1">
        <f t="array" ref="N659">INDEX(Products[],MATCH(Orders[[#This Row],[FK_ProductID]:[FK_ProductID]],Products[[ProductID]:[ProductID]],0),MATCH(Orders[[#Headers],[AmtUnitPrice]],Products[#Headers],0))</f>
        <v>6.75</v>
      </c>
      <c r="O659" s="1">
        <f>Orders[[#This Row],[AmtUnitPrice]] *Orders[[#This Row],[Quantity]]</f>
        <v>13.5</v>
      </c>
    </row>
    <row r="660" spans="1:15" x14ac:dyDescent="0.25">
      <c r="A660" s="3" t="s">
        <v>1294</v>
      </c>
      <c r="B660" s="5">
        <v>44630</v>
      </c>
      <c r="C660" s="3" t="s">
        <v>1295</v>
      </c>
      <c r="D660" s="3" t="s">
        <v>17</v>
      </c>
      <c r="E660" s="4">
        <v>3</v>
      </c>
      <c r="F660" t="str">
        <f>_xlfn.XLOOKUP(Orders[[#This Row],[FK_CustomerID]],Customers[CustomerID],Customers[CustomerName],,0)</f>
        <v>Janella Millett</v>
      </c>
      <c r="G660" t="str">
        <f>_xlfn.XLOOKUP(Orders[[#This Row],[FK_CustomerID]],Customers[CustomerID],Customers[Email],,0)</f>
        <v>jmillettik@addtoany.com</v>
      </c>
      <c r="H660" t="str">
        <f>_xlfn.XLOOKUP(Orders[[#This Row],[FK_CustomerID]],Customers[CustomerID],Customers[Country],,0)</f>
        <v>United States</v>
      </c>
      <c r="I660" t="str" cm="1">
        <f t="array" ref="I660">INDEX(Products[],MATCH(Orders[[#This Row],[FK_ProductID]:[FK_ProductID]],Products[[ProductID]:[ProductID]],0),MATCH(Orders[[#Headers],[CoffeeType]],Products[#Headers],0))</f>
        <v>Exc</v>
      </c>
      <c r="J660" t="str" cm="1">
        <f t="array" ref="J660">_xlfn.SWITCH(Orders[[#This Row],[CoffeeType]], "Rob", "Robusta", "Exc", "Excelsa", "Ara", "Arabica", "Lib", "Liberica")</f>
        <v>Excelsa</v>
      </c>
      <c r="K660" t="str" cm="1">
        <f t="array" ref="K660">INDEX(Products[],MATCH(Orders[[#This Row],[FK_ProductID]:[FK_ProductID]],Products[[ProductID]:[ProductID]],0),MATCH(Orders[[#Headers],[RoastType]],Products[#Headers],0))</f>
        <v>M</v>
      </c>
      <c r="L660" t="str" cm="1">
        <f t="array" ref="L660">_xlfn.SWITCH(Orders[[#This Row],[RoastType]], "L", "Light", "M", "Medium", "D", "Dark")</f>
        <v>Medium</v>
      </c>
      <c r="M660" s="2" cm="1">
        <f t="array" ref="M660">INDEX(Products[],MATCH(Orders[[#This Row],[FK_ProductID]:[FK_ProductID]],Products[[ProductID]:[ProductID]],0),MATCH(Orders[[#Headers],[SizeKg]],Products[#Headers],0))</f>
        <v>0.5</v>
      </c>
      <c r="N660" s="1" cm="1">
        <f t="array" ref="N660">INDEX(Products[],MATCH(Orders[[#This Row],[FK_ProductID]:[FK_ProductID]],Products[[ProductID]:[ProductID]],0),MATCH(Orders[[#Headers],[AmtUnitPrice]],Products[#Headers],0))</f>
        <v>8.25</v>
      </c>
      <c r="O660" s="1">
        <f>Orders[[#This Row],[AmtUnitPrice]] *Orders[[#This Row],[Quantity]]</f>
        <v>24.75</v>
      </c>
    </row>
    <row r="661" spans="1:15" x14ac:dyDescent="0.25">
      <c r="A661" s="3" t="s">
        <v>1296</v>
      </c>
      <c r="B661" s="5">
        <v>44693</v>
      </c>
      <c r="C661" s="3" t="s">
        <v>1297</v>
      </c>
      <c r="D661" s="3" t="s">
        <v>132</v>
      </c>
      <c r="E661" s="4">
        <v>2</v>
      </c>
      <c r="F661" t="str">
        <f>_xlfn.XLOOKUP(Orders[[#This Row],[FK_CustomerID]],Customers[CustomerID],Customers[CustomerName],,0)</f>
        <v>Dollie Gadsden</v>
      </c>
      <c r="G661" t="str">
        <f>_xlfn.XLOOKUP(Orders[[#This Row],[FK_CustomerID]],Customers[CustomerID],Customers[Email],,0)</f>
        <v>dgadsdenib@google.com.hk</v>
      </c>
      <c r="H661" t="str">
        <f>_xlfn.XLOOKUP(Orders[[#This Row],[FK_CustomerID]],Customers[CustomerID],Customers[Country],,0)</f>
        <v>Ireland</v>
      </c>
      <c r="I661" t="str" cm="1">
        <f t="array" ref="I661">INDEX(Products[],MATCH(Orders[[#This Row],[FK_ProductID]:[FK_ProductID]],Products[[ProductID]:[ProductID]],0),MATCH(Orders[[#Headers],[CoffeeType]],Products[#Headers],0))</f>
        <v>Ara</v>
      </c>
      <c r="J661" t="str" cm="1">
        <f t="array" ref="J661">_xlfn.SWITCH(Orders[[#This Row],[CoffeeType]], "Rob", "Robusta", "Exc", "Excelsa", "Ara", "Arabica", "Lib", "Liberica")</f>
        <v>Arabica</v>
      </c>
      <c r="K661" t="str" cm="1">
        <f t="array" ref="K661">INDEX(Products[],MATCH(Orders[[#This Row],[FK_ProductID]:[FK_ProductID]],Products[[ProductID]:[ProductID]],0),MATCH(Orders[[#Headers],[RoastType]],Products[#Headers],0))</f>
        <v>D</v>
      </c>
      <c r="L661" t="str" cm="1">
        <f t="array" ref="L661">_xlfn.SWITCH(Orders[[#This Row],[RoastType]], "L", "Light", "M", "Medium", "D", "Dark")</f>
        <v>Dark</v>
      </c>
      <c r="M661" s="2" cm="1">
        <f t="array" ref="M661">INDEX(Products[],MATCH(Orders[[#This Row],[FK_ProductID]:[FK_ProductID]],Products[[ProductID]:[ProductID]],0),MATCH(Orders[[#Headers],[SizeKg]],Products[#Headers],0))</f>
        <v>2.5</v>
      </c>
      <c r="N661" s="1" cm="1">
        <f t="array" ref="N661">INDEX(Products[],MATCH(Orders[[#This Row],[FK_ProductID]:[FK_ProductID]],Products[[ProductID]:[ProductID]],0),MATCH(Orders[[#Headers],[AmtUnitPrice]],Products[#Headers],0))</f>
        <v>22.885000000000002</v>
      </c>
      <c r="O661" s="1">
        <f>Orders[[#This Row],[AmtUnitPrice]] *Orders[[#This Row],[Quantity]]</f>
        <v>45.77</v>
      </c>
    </row>
    <row r="662" spans="1:15" x14ac:dyDescent="0.25">
      <c r="A662" s="3" t="s">
        <v>1298</v>
      </c>
      <c r="B662" s="5">
        <v>44084</v>
      </c>
      <c r="C662" s="3" t="s">
        <v>1299</v>
      </c>
      <c r="D662" s="3" t="s">
        <v>190</v>
      </c>
      <c r="E662" s="4">
        <v>6</v>
      </c>
      <c r="F662" t="str">
        <f>_xlfn.XLOOKUP(Orders[[#This Row],[FK_CustomerID]],Customers[CustomerID],Customers[CustomerName],,0)</f>
        <v>Val Wakelin</v>
      </c>
      <c r="G662" t="str">
        <f>_xlfn.XLOOKUP(Orders[[#This Row],[FK_CustomerID]],Customers[CustomerID],Customers[Email],,0)</f>
        <v>vwakelinic@unesco.org</v>
      </c>
      <c r="H662" t="str">
        <f>_xlfn.XLOOKUP(Orders[[#This Row],[FK_CustomerID]],Customers[CustomerID],Customers[Country],,0)</f>
        <v>United States</v>
      </c>
      <c r="I662" t="str" cm="1">
        <f t="array" ref="I662">INDEX(Products[],MATCH(Orders[[#This Row],[FK_ProductID]:[FK_ProductID]],Products[[ProductID]:[ProductID]],0),MATCH(Orders[[#Headers],[CoffeeType]],Products[#Headers],0))</f>
        <v>Exc</v>
      </c>
      <c r="J662" t="str" cm="1">
        <f t="array" ref="J662">_xlfn.SWITCH(Orders[[#This Row],[CoffeeType]], "Rob", "Robusta", "Exc", "Excelsa", "Ara", "Arabica", "Lib", "Liberica")</f>
        <v>Excelsa</v>
      </c>
      <c r="K662" t="str" cm="1">
        <f t="array" ref="K662">INDEX(Products[],MATCH(Orders[[#This Row],[FK_ProductID]:[FK_ProductID]],Products[[ProductID]:[ProductID]],0),MATCH(Orders[[#Headers],[RoastType]],Products[#Headers],0))</f>
        <v>L</v>
      </c>
      <c r="L662" t="str" cm="1">
        <f t="array" ref="L662">_xlfn.SWITCH(Orders[[#This Row],[RoastType]], "L", "Light", "M", "Medium", "D", "Dark")</f>
        <v>Light</v>
      </c>
      <c r="M662" s="2" cm="1">
        <f t="array" ref="M662">INDEX(Products[],MATCH(Orders[[#This Row],[FK_ProductID]:[FK_ProductID]],Products[[ProductID]:[ProductID]],0),MATCH(Orders[[#Headers],[SizeKg]],Products[#Headers],0))</f>
        <v>0.5</v>
      </c>
      <c r="N662" s="1" cm="1">
        <f t="array" ref="N662">INDEX(Products[],MATCH(Orders[[#This Row],[FK_ProductID]:[FK_ProductID]],Products[[ProductID]:[ProductID]],0),MATCH(Orders[[#Headers],[AmtUnitPrice]],Products[#Headers],0))</f>
        <v>8.91</v>
      </c>
      <c r="O662" s="1">
        <f>Orders[[#This Row],[AmtUnitPrice]] *Orders[[#This Row],[Quantity]]</f>
        <v>53.46</v>
      </c>
    </row>
    <row r="663" spans="1:15" x14ac:dyDescent="0.25">
      <c r="A663" s="3" t="s">
        <v>1300</v>
      </c>
      <c r="B663" s="5">
        <v>44485</v>
      </c>
      <c r="C663" s="3" t="s">
        <v>1301</v>
      </c>
      <c r="D663" s="3" t="s">
        <v>58</v>
      </c>
      <c r="E663" s="4">
        <v>6</v>
      </c>
      <c r="F663" t="str">
        <f>_xlfn.XLOOKUP(Orders[[#This Row],[FK_CustomerID]],Customers[CustomerID],Customers[CustomerName],,0)</f>
        <v>Annie Campsall</v>
      </c>
      <c r="G663" t="str">
        <f>_xlfn.XLOOKUP(Orders[[#This Row],[FK_CustomerID]],Customers[CustomerID],Customers[Email],,0)</f>
        <v>acampsallid@zimbio.com</v>
      </c>
      <c r="H663" t="str">
        <f>_xlfn.XLOOKUP(Orders[[#This Row],[FK_CustomerID]],Customers[CustomerID],Customers[Country],,0)</f>
        <v>United States</v>
      </c>
      <c r="I663" t="str" cm="1">
        <f t="array" ref="I663">INDEX(Products[],MATCH(Orders[[#This Row],[FK_ProductID]:[FK_ProductID]],Products[[ProductID]:[ProductID]],0),MATCH(Orders[[#Headers],[CoffeeType]],Products[#Headers],0))</f>
        <v>Ara</v>
      </c>
      <c r="J663" t="str" cm="1">
        <f t="array" ref="J663">_xlfn.SWITCH(Orders[[#This Row],[CoffeeType]], "Rob", "Robusta", "Exc", "Excelsa", "Ara", "Arabica", "Lib", "Liberica")</f>
        <v>Arabica</v>
      </c>
      <c r="K663" t="str" cm="1">
        <f t="array" ref="K663">INDEX(Products[],MATCH(Orders[[#This Row],[FK_ProductID]:[FK_ProductID]],Products[[ProductID]:[ProductID]],0),MATCH(Orders[[#Headers],[RoastType]],Products[#Headers],0))</f>
        <v>M</v>
      </c>
      <c r="L663" t="str" cm="1">
        <f t="array" ref="L663">_xlfn.SWITCH(Orders[[#This Row],[RoastType]], "L", "Light", "M", "Medium", "D", "Dark")</f>
        <v>Medium</v>
      </c>
      <c r="M663" s="2" cm="1">
        <f t="array" ref="M663">INDEX(Products[],MATCH(Orders[[#This Row],[FK_ProductID]:[FK_ProductID]],Products[[ProductID]:[ProductID]],0),MATCH(Orders[[#Headers],[SizeKg]],Products[#Headers],0))</f>
        <v>0.2</v>
      </c>
      <c r="N663" s="1" cm="1">
        <f t="array" ref="N663">INDEX(Products[],MATCH(Orders[[#This Row],[FK_ProductID]:[FK_ProductID]],Products[[ProductID]:[ProductID]],0),MATCH(Orders[[#Headers],[AmtUnitPrice]],Products[#Headers],0))</f>
        <v>3.375</v>
      </c>
      <c r="O663" s="1">
        <f>Orders[[#This Row],[AmtUnitPrice]] *Orders[[#This Row],[Quantity]]</f>
        <v>20.25</v>
      </c>
    </row>
    <row r="664" spans="1:15" x14ac:dyDescent="0.25">
      <c r="A664" s="3" t="s">
        <v>1302</v>
      </c>
      <c r="B664" s="5">
        <v>44364</v>
      </c>
      <c r="C664" s="3" t="s">
        <v>1303</v>
      </c>
      <c r="D664" s="3" t="s">
        <v>123</v>
      </c>
      <c r="E664" s="4">
        <v>5</v>
      </c>
      <c r="F664" t="str">
        <f>_xlfn.XLOOKUP(Orders[[#This Row],[FK_CustomerID]],Customers[CustomerID],Customers[CustomerName],,0)</f>
        <v>Shermy Moseby</v>
      </c>
      <c r="G664" t="str">
        <f>_xlfn.XLOOKUP(Orders[[#This Row],[FK_CustomerID]],Customers[CustomerID],Customers[Email],,0)</f>
        <v>smosebyie@stanford.edu</v>
      </c>
      <c r="H664" t="str">
        <f>_xlfn.XLOOKUP(Orders[[#This Row],[FK_CustomerID]],Customers[CustomerID],Customers[Country],,0)</f>
        <v>United States</v>
      </c>
      <c r="I664" t="str" cm="1">
        <f t="array" ref="I664">INDEX(Products[],MATCH(Orders[[#This Row],[FK_ProductID]:[FK_ProductID]],Products[[ProductID]:[ProductID]],0),MATCH(Orders[[#Headers],[CoffeeType]],Products[#Headers],0))</f>
        <v>Lib</v>
      </c>
      <c r="J664" t="str" cm="1">
        <f t="array" ref="J664">_xlfn.SWITCH(Orders[[#This Row],[CoffeeType]], "Rob", "Robusta", "Exc", "Excelsa", "Ara", "Arabica", "Lib", "Liberica")</f>
        <v>Liberica</v>
      </c>
      <c r="K664" t="str" cm="1">
        <f t="array" ref="K664">INDEX(Products[],MATCH(Orders[[#This Row],[FK_ProductID]:[FK_ProductID]],Products[[ProductID]:[ProductID]],0),MATCH(Orders[[#Headers],[RoastType]],Products[#Headers],0))</f>
        <v>D</v>
      </c>
      <c r="L664" t="str" cm="1">
        <f t="array" ref="L664">_xlfn.SWITCH(Orders[[#This Row],[RoastType]], "L", "Light", "M", "Medium", "D", "Dark")</f>
        <v>Dark</v>
      </c>
      <c r="M664" s="2" cm="1">
        <f t="array" ref="M664">INDEX(Products[],MATCH(Orders[[#This Row],[FK_ProductID]:[FK_ProductID]],Products[[ProductID]:[ProductID]],0),MATCH(Orders[[#Headers],[SizeKg]],Products[#Headers],0))</f>
        <v>2.5</v>
      </c>
      <c r="N664" s="1" cm="1">
        <f t="array" ref="N664">INDEX(Products[],MATCH(Orders[[#This Row],[FK_ProductID]:[FK_ProductID]],Products[[ProductID]:[ProductID]],0),MATCH(Orders[[#Headers],[AmtUnitPrice]],Products[#Headers],0))</f>
        <v>29.785</v>
      </c>
      <c r="O664" s="1">
        <f>Orders[[#This Row],[AmtUnitPrice]] *Orders[[#This Row],[Quantity]]</f>
        <v>148.92500000000001</v>
      </c>
    </row>
    <row r="665" spans="1:15" x14ac:dyDescent="0.25">
      <c r="A665" s="3" t="s">
        <v>1304</v>
      </c>
      <c r="B665" s="5">
        <v>43554</v>
      </c>
      <c r="C665" s="3" t="s">
        <v>1305</v>
      </c>
      <c r="D665" s="3" t="s">
        <v>75</v>
      </c>
      <c r="E665" s="4">
        <v>6</v>
      </c>
      <c r="F665" t="str">
        <f>_xlfn.XLOOKUP(Orders[[#This Row],[FK_CustomerID]],Customers[CustomerID],Customers[CustomerName],,0)</f>
        <v>Corrie Wass</v>
      </c>
      <c r="G665" t="str">
        <f>_xlfn.XLOOKUP(Orders[[#This Row],[FK_CustomerID]],Customers[CustomerID],Customers[Email],,0)</f>
        <v>cwassif@prweb.com</v>
      </c>
      <c r="H665" t="str">
        <f>_xlfn.XLOOKUP(Orders[[#This Row],[FK_CustomerID]],Customers[CustomerID],Customers[Country],,0)</f>
        <v>United States</v>
      </c>
      <c r="I665" t="str" cm="1">
        <f t="array" ref="I665">INDEX(Products[],MATCH(Orders[[#This Row],[FK_ProductID]:[FK_ProductID]],Products[[ProductID]:[ProductID]],0),MATCH(Orders[[#Headers],[CoffeeType]],Products[#Headers],0))</f>
        <v>Ara</v>
      </c>
      <c r="J665" t="str" cm="1">
        <f t="array" ref="J665">_xlfn.SWITCH(Orders[[#This Row],[CoffeeType]], "Rob", "Robusta", "Exc", "Excelsa", "Ara", "Arabica", "Lib", "Liberica")</f>
        <v>Arabica</v>
      </c>
      <c r="K665" t="str" cm="1">
        <f t="array" ref="K665">INDEX(Products[],MATCH(Orders[[#This Row],[FK_ProductID]:[FK_ProductID]],Products[[ProductID]:[ProductID]],0),MATCH(Orders[[#Headers],[RoastType]],Products[#Headers],0))</f>
        <v>M</v>
      </c>
      <c r="L665" t="str" cm="1">
        <f t="array" ref="L665">_xlfn.SWITCH(Orders[[#This Row],[RoastType]], "L", "Light", "M", "Medium", "D", "Dark")</f>
        <v>Medium</v>
      </c>
      <c r="M665" s="2" cm="1">
        <f t="array" ref="M665">INDEX(Products[],MATCH(Orders[[#This Row],[FK_ProductID]:[FK_ProductID]],Products[[ProductID]:[ProductID]],0),MATCH(Orders[[#Headers],[SizeKg]],Products[#Headers],0))</f>
        <v>1</v>
      </c>
      <c r="N665" s="1" cm="1">
        <f t="array" ref="N665">INDEX(Products[],MATCH(Orders[[#This Row],[FK_ProductID]:[FK_ProductID]],Products[[ProductID]:[ProductID]],0),MATCH(Orders[[#Headers],[AmtUnitPrice]],Products[#Headers],0))</f>
        <v>11.25</v>
      </c>
      <c r="O665" s="1">
        <f>Orders[[#This Row],[AmtUnitPrice]] *Orders[[#This Row],[Quantity]]</f>
        <v>67.5</v>
      </c>
    </row>
    <row r="666" spans="1:15" x14ac:dyDescent="0.25">
      <c r="A666" s="3" t="s">
        <v>1306</v>
      </c>
      <c r="B666" s="5">
        <v>44549</v>
      </c>
      <c r="C666" s="3" t="s">
        <v>1307</v>
      </c>
      <c r="D666" s="3" t="s">
        <v>259</v>
      </c>
      <c r="E666" s="4">
        <v>6</v>
      </c>
      <c r="F666" t="str">
        <f>_xlfn.XLOOKUP(Orders[[#This Row],[FK_CustomerID]],Customers[CustomerID],Customers[CustomerName],,0)</f>
        <v>Ira Sjostrom</v>
      </c>
      <c r="G666" t="str">
        <f>_xlfn.XLOOKUP(Orders[[#This Row],[FK_CustomerID]],Customers[CustomerID],Customers[Email],,0)</f>
        <v>isjostromig@pbs.org</v>
      </c>
      <c r="H666" t="str">
        <f>_xlfn.XLOOKUP(Orders[[#This Row],[FK_CustomerID]],Customers[CustomerID],Customers[Country],,0)</f>
        <v>United States</v>
      </c>
      <c r="I666" t="str" cm="1">
        <f t="array" ref="I666">INDEX(Products[],MATCH(Orders[[#This Row],[FK_ProductID]:[FK_ProductID]],Products[[ProductID]:[ProductID]],0),MATCH(Orders[[#Headers],[CoffeeType]],Products[#Headers],0))</f>
        <v>Exc</v>
      </c>
      <c r="J666" t="str" cm="1">
        <f t="array" ref="J666">_xlfn.SWITCH(Orders[[#This Row],[CoffeeType]], "Rob", "Robusta", "Exc", "Excelsa", "Ara", "Arabica", "Lib", "Liberica")</f>
        <v>Excelsa</v>
      </c>
      <c r="K666" t="str" cm="1">
        <f t="array" ref="K666">INDEX(Products[],MATCH(Orders[[#This Row],[FK_ProductID]:[FK_ProductID]],Products[[ProductID]:[ProductID]],0),MATCH(Orders[[#Headers],[RoastType]],Products[#Headers],0))</f>
        <v>D</v>
      </c>
      <c r="L666" t="str" cm="1">
        <f t="array" ref="L666">_xlfn.SWITCH(Orders[[#This Row],[RoastType]], "L", "Light", "M", "Medium", "D", "Dark")</f>
        <v>Dark</v>
      </c>
      <c r="M666" s="2" cm="1">
        <f t="array" ref="M666">INDEX(Products[],MATCH(Orders[[#This Row],[FK_ProductID]:[FK_ProductID]],Products[[ProductID]:[ProductID]],0),MATCH(Orders[[#Headers],[SizeKg]],Products[#Headers],0))</f>
        <v>1</v>
      </c>
      <c r="N666" s="1" cm="1">
        <f t="array" ref="N666">INDEX(Products[],MATCH(Orders[[#This Row],[FK_ProductID]:[FK_ProductID]],Products[[ProductID]:[ProductID]],0),MATCH(Orders[[#Headers],[AmtUnitPrice]],Products[#Headers],0))</f>
        <v>12.15</v>
      </c>
      <c r="O666" s="1">
        <f>Orders[[#This Row],[AmtUnitPrice]] *Orders[[#This Row],[Quantity]]</f>
        <v>72.900000000000006</v>
      </c>
    </row>
    <row r="667" spans="1:15" x14ac:dyDescent="0.25">
      <c r="A667" s="3" t="s">
        <v>1306</v>
      </c>
      <c r="B667" s="5">
        <v>44549</v>
      </c>
      <c r="C667" s="3" t="s">
        <v>1307</v>
      </c>
      <c r="D667" s="3" t="s">
        <v>52</v>
      </c>
      <c r="E667" s="4">
        <v>2</v>
      </c>
      <c r="F667" t="str">
        <f>_xlfn.XLOOKUP(Orders[[#This Row],[FK_CustomerID]],Customers[CustomerID],Customers[CustomerName],,0)</f>
        <v>Ira Sjostrom</v>
      </c>
      <c r="G667" t="str">
        <f>_xlfn.XLOOKUP(Orders[[#This Row],[FK_CustomerID]],Customers[CustomerID],Customers[Email],,0)</f>
        <v>isjostromig@pbs.org</v>
      </c>
      <c r="H667" t="str">
        <f>_xlfn.XLOOKUP(Orders[[#This Row],[FK_CustomerID]],Customers[CustomerID],Customers[Country],,0)</f>
        <v>United States</v>
      </c>
      <c r="I667" t="str" cm="1">
        <f t="array" ref="I667">INDEX(Products[],MATCH(Orders[[#This Row],[FK_ProductID]:[FK_ProductID]],Products[[ProductID]:[ProductID]],0),MATCH(Orders[[#Headers],[CoffeeType]],Products[#Headers],0))</f>
        <v>Lib</v>
      </c>
      <c r="J667" t="str" cm="1">
        <f t="array" ref="J667">_xlfn.SWITCH(Orders[[#This Row],[CoffeeType]], "Rob", "Robusta", "Exc", "Excelsa", "Ara", "Arabica", "Lib", "Liberica")</f>
        <v>Liberica</v>
      </c>
      <c r="K667" t="str" cm="1">
        <f t="array" ref="K667">INDEX(Products[],MATCH(Orders[[#This Row],[FK_ProductID]:[FK_ProductID]],Products[[ProductID]:[ProductID]],0),MATCH(Orders[[#Headers],[RoastType]],Products[#Headers],0))</f>
        <v>D</v>
      </c>
      <c r="L667" t="str" cm="1">
        <f t="array" ref="L667">_xlfn.SWITCH(Orders[[#This Row],[RoastType]], "L", "Light", "M", "Medium", "D", "Dark")</f>
        <v>Dark</v>
      </c>
      <c r="M667" s="2" cm="1">
        <f t="array" ref="M667">INDEX(Products[],MATCH(Orders[[#This Row],[FK_ProductID]:[FK_ProductID]],Products[[ProductID]:[ProductID]],0),MATCH(Orders[[#Headers],[SizeKg]],Products[#Headers],0))</f>
        <v>0.2</v>
      </c>
      <c r="N667" s="1" cm="1">
        <f t="array" ref="N667">INDEX(Products[],MATCH(Orders[[#This Row],[FK_ProductID]:[FK_ProductID]],Products[[ProductID]:[ProductID]],0),MATCH(Orders[[#Headers],[AmtUnitPrice]],Products[#Headers],0))</f>
        <v>3.8849999999999998</v>
      </c>
      <c r="O667" s="1">
        <f>Orders[[#This Row],[AmtUnitPrice]] *Orders[[#This Row],[Quantity]]</f>
        <v>7.77</v>
      </c>
    </row>
    <row r="668" spans="1:15" x14ac:dyDescent="0.25">
      <c r="A668" s="3" t="s">
        <v>1308</v>
      </c>
      <c r="B668" s="5">
        <v>43987</v>
      </c>
      <c r="C668" s="3" t="s">
        <v>1309</v>
      </c>
      <c r="D668" s="3" t="s">
        <v>132</v>
      </c>
      <c r="E668" s="4">
        <v>4</v>
      </c>
      <c r="F668" t="str">
        <f>_xlfn.XLOOKUP(Orders[[#This Row],[FK_CustomerID]],Customers[CustomerID],Customers[CustomerName],,0)</f>
        <v>Jermaine Branchett</v>
      </c>
      <c r="G668" t="str">
        <f>_xlfn.XLOOKUP(Orders[[#This Row],[FK_CustomerID]],Customers[CustomerID],Customers[Email],,0)</f>
        <v>jbranchettii@bravesites.com</v>
      </c>
      <c r="H668" t="str">
        <f>_xlfn.XLOOKUP(Orders[[#This Row],[FK_CustomerID]],Customers[CustomerID],Customers[Country],,0)</f>
        <v>United States</v>
      </c>
      <c r="I668" t="str" cm="1">
        <f t="array" ref="I668">INDEX(Products[],MATCH(Orders[[#This Row],[FK_ProductID]:[FK_ProductID]],Products[[ProductID]:[ProductID]],0),MATCH(Orders[[#Headers],[CoffeeType]],Products[#Headers],0))</f>
        <v>Ara</v>
      </c>
      <c r="J668" t="str" cm="1">
        <f t="array" ref="J668">_xlfn.SWITCH(Orders[[#This Row],[CoffeeType]], "Rob", "Robusta", "Exc", "Excelsa", "Ara", "Arabica", "Lib", "Liberica")</f>
        <v>Arabica</v>
      </c>
      <c r="K668" t="str" cm="1">
        <f t="array" ref="K668">INDEX(Products[],MATCH(Orders[[#This Row],[FK_ProductID]:[FK_ProductID]],Products[[ProductID]:[ProductID]],0),MATCH(Orders[[#Headers],[RoastType]],Products[#Headers],0))</f>
        <v>D</v>
      </c>
      <c r="L668" t="str" cm="1">
        <f t="array" ref="L668">_xlfn.SWITCH(Orders[[#This Row],[RoastType]], "L", "Light", "M", "Medium", "D", "Dark")</f>
        <v>Dark</v>
      </c>
      <c r="M668" s="2" cm="1">
        <f t="array" ref="M668">INDEX(Products[],MATCH(Orders[[#This Row],[FK_ProductID]:[FK_ProductID]],Products[[ProductID]:[ProductID]],0),MATCH(Orders[[#Headers],[SizeKg]],Products[#Headers],0))</f>
        <v>2.5</v>
      </c>
      <c r="N668" s="1" cm="1">
        <f t="array" ref="N668">INDEX(Products[],MATCH(Orders[[#This Row],[FK_ProductID]:[FK_ProductID]],Products[[ProductID]:[ProductID]],0),MATCH(Orders[[#Headers],[AmtUnitPrice]],Products[#Headers],0))</f>
        <v>22.885000000000002</v>
      </c>
      <c r="O668" s="1">
        <f>Orders[[#This Row],[AmtUnitPrice]] *Orders[[#This Row],[Quantity]]</f>
        <v>91.54</v>
      </c>
    </row>
    <row r="669" spans="1:15" x14ac:dyDescent="0.25">
      <c r="A669" s="3" t="s">
        <v>1310</v>
      </c>
      <c r="B669" s="5">
        <v>44451</v>
      </c>
      <c r="C669" s="3" t="s">
        <v>1311</v>
      </c>
      <c r="D669" s="3" t="s">
        <v>41</v>
      </c>
      <c r="E669" s="4">
        <v>6</v>
      </c>
      <c r="F669" t="str">
        <f>_xlfn.XLOOKUP(Orders[[#This Row],[FK_CustomerID]],Customers[CustomerID],Customers[CustomerName],,0)</f>
        <v>Nissie Rudland</v>
      </c>
      <c r="G669" t="str">
        <f>_xlfn.XLOOKUP(Orders[[#This Row],[FK_CustomerID]],Customers[CustomerID],Customers[Email],,0)</f>
        <v>nrudlandij@blogs.com</v>
      </c>
      <c r="H669" t="str">
        <f>_xlfn.XLOOKUP(Orders[[#This Row],[FK_CustomerID]],Customers[CustomerID],Customers[Country],,0)</f>
        <v>Ireland</v>
      </c>
      <c r="I669" t="str" cm="1">
        <f t="array" ref="I669">INDEX(Products[],MATCH(Orders[[#This Row],[FK_ProductID]:[FK_ProductID]],Products[[ProductID]:[ProductID]],0),MATCH(Orders[[#Headers],[CoffeeType]],Products[#Headers],0))</f>
        <v>Ara</v>
      </c>
      <c r="J669" t="str" cm="1">
        <f t="array" ref="J669">_xlfn.SWITCH(Orders[[#This Row],[CoffeeType]], "Rob", "Robusta", "Exc", "Excelsa", "Ara", "Arabica", "Lib", "Liberica")</f>
        <v>Arabica</v>
      </c>
      <c r="K669" t="str" cm="1">
        <f t="array" ref="K669">INDEX(Products[],MATCH(Orders[[#This Row],[FK_ProductID]:[FK_ProductID]],Products[[ProductID]:[ProductID]],0),MATCH(Orders[[#Headers],[RoastType]],Products[#Headers],0))</f>
        <v>D</v>
      </c>
      <c r="L669" t="str" cm="1">
        <f t="array" ref="L669">_xlfn.SWITCH(Orders[[#This Row],[RoastType]], "L", "Light", "M", "Medium", "D", "Dark")</f>
        <v>Dark</v>
      </c>
      <c r="M669" s="2" cm="1">
        <f t="array" ref="M669">INDEX(Products[],MATCH(Orders[[#This Row],[FK_ProductID]:[FK_ProductID]],Products[[ProductID]:[ProductID]],0),MATCH(Orders[[#Headers],[SizeKg]],Products[#Headers],0))</f>
        <v>1</v>
      </c>
      <c r="N669" s="1" cm="1">
        <f t="array" ref="N669">INDEX(Products[],MATCH(Orders[[#This Row],[FK_ProductID]:[FK_ProductID]],Products[[ProductID]:[ProductID]],0),MATCH(Orders[[#Headers],[AmtUnitPrice]],Products[#Headers],0))</f>
        <v>9.9499999999999993</v>
      </c>
      <c r="O669" s="1">
        <f>Orders[[#This Row],[AmtUnitPrice]] *Orders[[#This Row],[Quantity]]</f>
        <v>59.699999999999996</v>
      </c>
    </row>
    <row r="670" spans="1:15" x14ac:dyDescent="0.25">
      <c r="A670" s="3" t="s">
        <v>1312</v>
      </c>
      <c r="B670" s="5">
        <v>44636</v>
      </c>
      <c r="C670" s="3" t="s">
        <v>1295</v>
      </c>
      <c r="D670" s="3" t="s">
        <v>24</v>
      </c>
      <c r="E670" s="4">
        <v>5</v>
      </c>
      <c r="F670" t="str">
        <f>_xlfn.XLOOKUP(Orders[[#This Row],[FK_CustomerID]],Customers[CustomerID],Customers[CustomerName],,0)</f>
        <v>Janella Millett</v>
      </c>
      <c r="G670" t="str">
        <f>_xlfn.XLOOKUP(Orders[[#This Row],[FK_CustomerID]],Customers[CustomerID],Customers[Email],,0)</f>
        <v>jmillettik@addtoany.com</v>
      </c>
      <c r="H670" t="str">
        <f>_xlfn.XLOOKUP(Orders[[#This Row],[FK_CustomerID]],Customers[CustomerID],Customers[Country],,0)</f>
        <v>United States</v>
      </c>
      <c r="I670" t="str" cm="1">
        <f t="array" ref="I670">INDEX(Products[],MATCH(Orders[[#This Row],[FK_ProductID]:[FK_ProductID]],Products[[ProductID]:[ProductID]],0),MATCH(Orders[[#Headers],[CoffeeType]],Products[#Headers],0))</f>
        <v>Rob</v>
      </c>
      <c r="J670" t="str" cm="1">
        <f t="array" ref="J670">_xlfn.SWITCH(Orders[[#This Row],[CoffeeType]], "Rob", "Robusta", "Exc", "Excelsa", "Ara", "Arabica", "Lib", "Liberica")</f>
        <v>Robusta</v>
      </c>
      <c r="K670" t="str" cm="1">
        <f t="array" ref="K670">INDEX(Products[],MATCH(Orders[[#This Row],[FK_ProductID]:[FK_ProductID]],Products[[ProductID]:[ProductID]],0),MATCH(Orders[[#Headers],[RoastType]],Products[#Headers],0))</f>
        <v>L</v>
      </c>
      <c r="L670" t="str" cm="1">
        <f t="array" ref="L670">_xlfn.SWITCH(Orders[[#This Row],[RoastType]], "L", "Light", "M", "Medium", "D", "Dark")</f>
        <v>Light</v>
      </c>
      <c r="M670" s="2" cm="1">
        <f t="array" ref="M670">INDEX(Products[],MATCH(Orders[[#This Row],[FK_ProductID]:[FK_ProductID]],Products[[ProductID]:[ProductID]],0),MATCH(Orders[[#Headers],[SizeKg]],Products[#Headers],0))</f>
        <v>2.5</v>
      </c>
      <c r="N670" s="1" cm="1">
        <f t="array" ref="N670">INDEX(Products[],MATCH(Orders[[#This Row],[FK_ProductID]:[FK_ProductID]],Products[[ProductID]:[ProductID]],0),MATCH(Orders[[#Headers],[AmtUnitPrice]],Products[#Headers],0))</f>
        <v>27.484999999999999</v>
      </c>
      <c r="O670" s="1">
        <f>Orders[[#This Row],[AmtUnitPrice]] *Orders[[#This Row],[Quantity]]</f>
        <v>137.42500000000001</v>
      </c>
    </row>
    <row r="671" spans="1:15" x14ac:dyDescent="0.25">
      <c r="A671" s="3" t="s">
        <v>1313</v>
      </c>
      <c r="B671" s="5">
        <v>44551</v>
      </c>
      <c r="C671" s="3" t="s">
        <v>1314</v>
      </c>
      <c r="D671" s="3" t="s">
        <v>211</v>
      </c>
      <c r="E671" s="4">
        <v>2</v>
      </c>
      <c r="F671" t="str">
        <f>_xlfn.XLOOKUP(Orders[[#This Row],[FK_CustomerID]],Customers[CustomerID],Customers[CustomerName],,0)</f>
        <v>Ferdie Tourry</v>
      </c>
      <c r="G671" t="str">
        <f>_xlfn.XLOOKUP(Orders[[#This Row],[FK_CustomerID]],Customers[CustomerID],Customers[Email],,0)</f>
        <v>ftourryil@google.de</v>
      </c>
      <c r="H671" t="str">
        <f>_xlfn.XLOOKUP(Orders[[#This Row],[FK_CustomerID]],Customers[CustomerID],Customers[Country],,0)</f>
        <v>United States</v>
      </c>
      <c r="I671" t="str" cm="1">
        <f t="array" ref="I671">INDEX(Products[],MATCH(Orders[[#This Row],[FK_ProductID]:[FK_ProductID]],Products[[ProductID]:[ProductID]],0),MATCH(Orders[[#Headers],[CoffeeType]],Products[#Headers],0))</f>
        <v>Lib</v>
      </c>
      <c r="J671" t="str" cm="1">
        <f t="array" ref="J671">_xlfn.SWITCH(Orders[[#This Row],[CoffeeType]], "Rob", "Robusta", "Exc", "Excelsa", "Ara", "Arabica", "Lib", "Liberica")</f>
        <v>Liberica</v>
      </c>
      <c r="K671" t="str" cm="1">
        <f t="array" ref="K671">INDEX(Products[],MATCH(Orders[[#This Row],[FK_ProductID]:[FK_ProductID]],Products[[ProductID]:[ProductID]],0),MATCH(Orders[[#Headers],[RoastType]],Products[#Headers],0))</f>
        <v>M</v>
      </c>
      <c r="L671" t="str" cm="1">
        <f t="array" ref="L671">_xlfn.SWITCH(Orders[[#This Row],[RoastType]], "L", "Light", "M", "Medium", "D", "Dark")</f>
        <v>Medium</v>
      </c>
      <c r="M671" s="2" cm="1">
        <f t="array" ref="M671">INDEX(Products[],MATCH(Orders[[#This Row],[FK_ProductID]:[FK_ProductID]],Products[[ProductID]:[ProductID]],0),MATCH(Orders[[#Headers],[SizeKg]],Products[#Headers],0))</f>
        <v>2.5</v>
      </c>
      <c r="N671" s="1" cm="1">
        <f t="array" ref="N671">INDEX(Products[],MATCH(Orders[[#This Row],[FK_ProductID]:[FK_ProductID]],Products[[ProductID]:[ProductID]],0),MATCH(Orders[[#Headers],[AmtUnitPrice]],Products[#Headers],0))</f>
        <v>33.465000000000003</v>
      </c>
      <c r="O671" s="1">
        <f>Orders[[#This Row],[AmtUnitPrice]] *Orders[[#This Row],[Quantity]]</f>
        <v>66.930000000000007</v>
      </c>
    </row>
    <row r="672" spans="1:15" x14ac:dyDescent="0.25">
      <c r="A672" s="3" t="s">
        <v>1315</v>
      </c>
      <c r="B672" s="5">
        <v>43606</v>
      </c>
      <c r="C672" s="3" t="s">
        <v>1316</v>
      </c>
      <c r="D672" s="3" t="s">
        <v>91</v>
      </c>
      <c r="E672" s="4">
        <v>3</v>
      </c>
      <c r="F672" t="str">
        <f>_xlfn.XLOOKUP(Orders[[#This Row],[FK_CustomerID]],Customers[CustomerID],Customers[CustomerName],,0)</f>
        <v>Cecil Weatherall</v>
      </c>
      <c r="G672" t="str">
        <f>_xlfn.XLOOKUP(Orders[[#This Row],[FK_CustomerID]],Customers[CustomerID],Customers[Email],,0)</f>
        <v>cweatherallim@toplist.cz</v>
      </c>
      <c r="H672" t="str">
        <f>_xlfn.XLOOKUP(Orders[[#This Row],[FK_CustomerID]],Customers[CustomerID],Customers[Country],,0)</f>
        <v>United States</v>
      </c>
      <c r="I672" t="str" cm="1">
        <f t="array" ref="I672">INDEX(Products[],MATCH(Orders[[#This Row],[FK_ProductID]:[FK_ProductID]],Products[[ProductID]:[ProductID]],0),MATCH(Orders[[#Headers],[CoffeeType]],Products[#Headers],0))</f>
        <v>Lib</v>
      </c>
      <c r="J672" t="str" cm="1">
        <f t="array" ref="J672">_xlfn.SWITCH(Orders[[#This Row],[CoffeeType]], "Rob", "Robusta", "Exc", "Excelsa", "Ara", "Arabica", "Lib", "Liberica")</f>
        <v>Liberica</v>
      </c>
      <c r="K672" t="str" cm="1">
        <f t="array" ref="K672">INDEX(Products[],MATCH(Orders[[#This Row],[FK_ProductID]:[FK_ProductID]],Products[[ProductID]:[ProductID]],0),MATCH(Orders[[#Headers],[RoastType]],Products[#Headers],0))</f>
        <v>M</v>
      </c>
      <c r="L672" t="str" cm="1">
        <f t="array" ref="L672">_xlfn.SWITCH(Orders[[#This Row],[RoastType]], "L", "Light", "M", "Medium", "D", "Dark")</f>
        <v>Medium</v>
      </c>
      <c r="M672" s="2" cm="1">
        <f t="array" ref="M672">INDEX(Products[],MATCH(Orders[[#This Row],[FK_ProductID]:[FK_ProductID]],Products[[ProductID]:[ProductID]],0),MATCH(Orders[[#Headers],[SizeKg]],Products[#Headers],0))</f>
        <v>0.2</v>
      </c>
      <c r="N672" s="1" cm="1">
        <f t="array" ref="N672">INDEX(Products[],MATCH(Orders[[#This Row],[FK_ProductID]:[FK_ProductID]],Products[[ProductID]:[ProductID]],0),MATCH(Orders[[#Headers],[AmtUnitPrice]],Products[#Headers],0))</f>
        <v>4.3650000000000002</v>
      </c>
      <c r="O672" s="1">
        <f>Orders[[#This Row],[AmtUnitPrice]] *Orders[[#This Row],[Quantity]]</f>
        <v>13.095000000000001</v>
      </c>
    </row>
    <row r="673" spans="1:15" x14ac:dyDescent="0.25">
      <c r="A673" s="3" t="s">
        <v>1317</v>
      </c>
      <c r="B673" s="5">
        <v>44495</v>
      </c>
      <c r="C673" s="3" t="s">
        <v>1318</v>
      </c>
      <c r="D673" s="3" t="s">
        <v>203</v>
      </c>
      <c r="E673" s="4">
        <v>5</v>
      </c>
      <c r="F673" t="str">
        <f>_xlfn.XLOOKUP(Orders[[#This Row],[FK_CustomerID]],Customers[CustomerID],Customers[CustomerName],,0)</f>
        <v>Gale Heindrick</v>
      </c>
      <c r="G673" t="str">
        <f>_xlfn.XLOOKUP(Orders[[#This Row],[FK_CustomerID]],Customers[CustomerID],Customers[Email],,0)</f>
        <v>gheindrickin@usda.gov</v>
      </c>
      <c r="H673" t="str">
        <f>_xlfn.XLOOKUP(Orders[[#This Row],[FK_CustomerID]],Customers[CustomerID],Customers[Country],,0)</f>
        <v>United States</v>
      </c>
      <c r="I673" t="str" cm="1">
        <f t="array" ref="I673">INDEX(Products[],MATCH(Orders[[#This Row],[FK_ProductID]:[FK_ProductID]],Products[[ProductID]:[ProductID]],0),MATCH(Orders[[#Headers],[CoffeeType]],Products[#Headers],0))</f>
        <v>Rob</v>
      </c>
      <c r="J673" t="str" cm="1">
        <f t="array" ref="J673">_xlfn.SWITCH(Orders[[#This Row],[CoffeeType]], "Rob", "Robusta", "Exc", "Excelsa", "Ara", "Arabica", "Lib", "Liberica")</f>
        <v>Robusta</v>
      </c>
      <c r="K673" t="str" cm="1">
        <f t="array" ref="K673">INDEX(Products[],MATCH(Orders[[#This Row],[FK_ProductID]:[FK_ProductID]],Products[[ProductID]:[ProductID]],0),MATCH(Orders[[#Headers],[RoastType]],Products[#Headers],0))</f>
        <v>L</v>
      </c>
      <c r="L673" t="str" cm="1">
        <f t="array" ref="L673">_xlfn.SWITCH(Orders[[#This Row],[RoastType]], "L", "Light", "M", "Medium", "D", "Dark")</f>
        <v>Light</v>
      </c>
      <c r="M673" s="2" cm="1">
        <f t="array" ref="M673">INDEX(Products[],MATCH(Orders[[#This Row],[FK_ProductID]:[FK_ProductID]],Products[[ProductID]:[ProductID]],0),MATCH(Orders[[#Headers],[SizeKg]],Products[#Headers],0))</f>
        <v>1</v>
      </c>
      <c r="N673" s="1" cm="1">
        <f t="array" ref="N673">INDEX(Products[],MATCH(Orders[[#This Row],[FK_ProductID]:[FK_ProductID]],Products[[ProductID]:[ProductID]],0),MATCH(Orders[[#Headers],[AmtUnitPrice]],Products[#Headers],0))</f>
        <v>11.95</v>
      </c>
      <c r="O673" s="1">
        <f>Orders[[#This Row],[AmtUnitPrice]] *Orders[[#This Row],[Quantity]]</f>
        <v>59.75</v>
      </c>
    </row>
    <row r="674" spans="1:15" x14ac:dyDescent="0.25">
      <c r="A674" s="3" t="s">
        <v>1319</v>
      </c>
      <c r="B674" s="5">
        <v>43916</v>
      </c>
      <c r="C674" s="3" t="s">
        <v>1320</v>
      </c>
      <c r="D674" s="3" t="s">
        <v>92</v>
      </c>
      <c r="E674" s="4">
        <v>5</v>
      </c>
      <c r="F674" t="str">
        <f>_xlfn.XLOOKUP(Orders[[#This Row],[FK_CustomerID]],Customers[CustomerID],Customers[CustomerName],,0)</f>
        <v>Layne Imason</v>
      </c>
      <c r="G674" t="str">
        <f>_xlfn.XLOOKUP(Orders[[#This Row],[FK_CustomerID]],Customers[CustomerID],Customers[Email],,0)</f>
        <v>limasonio@discuz.net</v>
      </c>
      <c r="H674" t="str">
        <f>_xlfn.XLOOKUP(Orders[[#This Row],[FK_CustomerID]],Customers[CustomerID],Customers[Country],,0)</f>
        <v>United States</v>
      </c>
      <c r="I674" t="str" cm="1">
        <f t="array" ref="I674">INDEX(Products[],MATCH(Orders[[#This Row],[FK_ProductID]:[FK_ProductID]],Products[[ProductID]:[ProductID]],0),MATCH(Orders[[#Headers],[CoffeeType]],Products[#Headers],0))</f>
        <v>Lib</v>
      </c>
      <c r="J674" t="str" cm="1">
        <f t="array" ref="J674">_xlfn.SWITCH(Orders[[#This Row],[CoffeeType]], "Rob", "Robusta", "Exc", "Excelsa", "Ara", "Arabica", "Lib", "Liberica")</f>
        <v>Liberica</v>
      </c>
      <c r="K674" t="str" cm="1">
        <f t="array" ref="K674">INDEX(Products[],MATCH(Orders[[#This Row],[FK_ProductID]:[FK_ProductID]],Products[[ProductID]:[ProductID]],0),MATCH(Orders[[#Headers],[RoastType]],Products[#Headers],0))</f>
        <v>M</v>
      </c>
      <c r="L674" t="str" cm="1">
        <f t="array" ref="L674">_xlfn.SWITCH(Orders[[#This Row],[RoastType]], "L", "Light", "M", "Medium", "D", "Dark")</f>
        <v>Medium</v>
      </c>
      <c r="M674" s="2" cm="1">
        <f t="array" ref="M674">INDEX(Products[],MATCH(Orders[[#This Row],[FK_ProductID]:[FK_ProductID]],Products[[ProductID]:[ProductID]],0),MATCH(Orders[[#Headers],[SizeKg]],Products[#Headers],0))</f>
        <v>0.5</v>
      </c>
      <c r="N674" s="1" cm="1">
        <f t="array" ref="N674">INDEX(Products[],MATCH(Orders[[#This Row],[FK_ProductID]:[FK_ProductID]],Products[[ProductID]:[ProductID]],0),MATCH(Orders[[#Headers],[AmtUnitPrice]],Products[#Headers],0))</f>
        <v>8.73</v>
      </c>
      <c r="O674" s="1">
        <f>Orders[[#This Row],[AmtUnitPrice]] *Orders[[#This Row],[Quantity]]</f>
        <v>43.650000000000006</v>
      </c>
    </row>
    <row r="675" spans="1:15" x14ac:dyDescent="0.25">
      <c r="A675" s="3" t="s">
        <v>1321</v>
      </c>
      <c r="B675" s="5">
        <v>44118</v>
      </c>
      <c r="C675" s="3" t="s">
        <v>1322</v>
      </c>
      <c r="D675" s="3" t="s">
        <v>23</v>
      </c>
      <c r="E675" s="4">
        <v>6</v>
      </c>
      <c r="F675" t="str">
        <f>_xlfn.XLOOKUP(Orders[[#This Row],[FK_CustomerID]],Customers[CustomerID],Customers[CustomerName],,0)</f>
        <v>Hazel Saill</v>
      </c>
      <c r="G675" t="str">
        <f>_xlfn.XLOOKUP(Orders[[#This Row],[FK_CustomerID]],Customers[CustomerID],Customers[Email],,0)</f>
        <v>hsaillip@odnoklassniki.ru</v>
      </c>
      <c r="H675" t="str">
        <f>_xlfn.XLOOKUP(Orders[[#This Row],[FK_CustomerID]],Customers[CustomerID],Customers[Country],,0)</f>
        <v>United States</v>
      </c>
      <c r="I675" t="str" cm="1">
        <f t="array" ref="I675">INDEX(Products[],MATCH(Orders[[#This Row],[FK_ProductID]:[FK_ProductID]],Products[[ProductID]:[ProductID]],0),MATCH(Orders[[#Headers],[CoffeeType]],Products[#Headers],0))</f>
        <v>Exc</v>
      </c>
      <c r="J675" t="str" cm="1">
        <f t="array" ref="J675">_xlfn.SWITCH(Orders[[#This Row],[CoffeeType]], "Rob", "Robusta", "Exc", "Excelsa", "Ara", "Arabica", "Lib", "Liberica")</f>
        <v>Excelsa</v>
      </c>
      <c r="K675" t="str" cm="1">
        <f t="array" ref="K675">INDEX(Products[],MATCH(Orders[[#This Row],[FK_ProductID]:[FK_ProductID]],Products[[ProductID]:[ProductID]],0),MATCH(Orders[[#Headers],[RoastType]],Products[#Headers],0))</f>
        <v>M</v>
      </c>
      <c r="L675" t="str" cm="1">
        <f t="array" ref="L675">_xlfn.SWITCH(Orders[[#This Row],[RoastType]], "L", "Light", "M", "Medium", "D", "Dark")</f>
        <v>Medium</v>
      </c>
      <c r="M675" s="2" cm="1">
        <f t="array" ref="M675">INDEX(Products[],MATCH(Orders[[#This Row],[FK_ProductID]:[FK_ProductID]],Products[[ProductID]:[ProductID]],0),MATCH(Orders[[#Headers],[SizeKg]],Products[#Headers],0))</f>
        <v>1</v>
      </c>
      <c r="N675" s="1" cm="1">
        <f t="array" ref="N675">INDEX(Products[],MATCH(Orders[[#This Row],[FK_ProductID]:[FK_ProductID]],Products[[ProductID]:[ProductID]],0),MATCH(Orders[[#Headers],[AmtUnitPrice]],Products[#Headers],0))</f>
        <v>13.75</v>
      </c>
      <c r="O675" s="1">
        <f>Orders[[#This Row],[AmtUnitPrice]] *Orders[[#This Row],[Quantity]]</f>
        <v>82.5</v>
      </c>
    </row>
    <row r="676" spans="1:15" x14ac:dyDescent="0.25">
      <c r="A676" s="3" t="s">
        <v>1323</v>
      </c>
      <c r="B676" s="5">
        <v>44543</v>
      </c>
      <c r="C676" s="3" t="s">
        <v>1324</v>
      </c>
      <c r="D676" s="3" t="s">
        <v>218</v>
      </c>
      <c r="E676" s="4">
        <v>6</v>
      </c>
      <c r="F676" t="str">
        <f>_xlfn.XLOOKUP(Orders[[#This Row],[FK_CustomerID]],Customers[CustomerID],Customers[CustomerName],,0)</f>
        <v>Hermann Larvor</v>
      </c>
      <c r="G676" t="str">
        <f>_xlfn.XLOOKUP(Orders[[#This Row],[FK_CustomerID]],Customers[CustomerID],Customers[Email],,0)</f>
        <v>hlarvoriq@last.fm</v>
      </c>
      <c r="H676" t="str">
        <f>_xlfn.XLOOKUP(Orders[[#This Row],[FK_CustomerID]],Customers[CustomerID],Customers[Country],,0)</f>
        <v>United States</v>
      </c>
      <c r="I676" t="str" cm="1">
        <f t="array" ref="I676">INDEX(Products[],MATCH(Orders[[#This Row],[FK_ProductID]:[FK_ProductID]],Products[[ProductID]:[ProductID]],0),MATCH(Orders[[#Headers],[CoffeeType]],Products[#Headers],0))</f>
        <v>Ara</v>
      </c>
      <c r="J676" t="str" cm="1">
        <f t="array" ref="J676">_xlfn.SWITCH(Orders[[#This Row],[CoffeeType]], "Rob", "Robusta", "Exc", "Excelsa", "Ara", "Arabica", "Lib", "Liberica")</f>
        <v>Arabica</v>
      </c>
      <c r="K676" t="str" cm="1">
        <f t="array" ref="K676">INDEX(Products[],MATCH(Orders[[#This Row],[FK_ProductID]:[FK_ProductID]],Products[[ProductID]:[ProductID]],0),MATCH(Orders[[#Headers],[RoastType]],Products[#Headers],0))</f>
        <v>L</v>
      </c>
      <c r="L676" t="str" cm="1">
        <f t="array" ref="L676">_xlfn.SWITCH(Orders[[#This Row],[RoastType]], "L", "Light", "M", "Medium", "D", "Dark")</f>
        <v>Light</v>
      </c>
      <c r="M676" s="2" cm="1">
        <f t="array" ref="M676">INDEX(Products[],MATCH(Orders[[#This Row],[FK_ProductID]:[FK_ProductID]],Products[[ProductID]:[ProductID]],0),MATCH(Orders[[#Headers],[SizeKg]],Products[#Headers],0))</f>
        <v>2.5</v>
      </c>
      <c r="N676" s="1" cm="1">
        <f t="array" ref="N676">INDEX(Products[],MATCH(Orders[[#This Row],[FK_ProductID]:[FK_ProductID]],Products[[ProductID]:[ProductID]],0),MATCH(Orders[[#Headers],[AmtUnitPrice]],Products[#Headers],0))</f>
        <v>29.785</v>
      </c>
      <c r="O676" s="1">
        <f>Orders[[#This Row],[AmtUnitPrice]] *Orders[[#This Row],[Quantity]]</f>
        <v>178.71</v>
      </c>
    </row>
    <row r="677" spans="1:15" x14ac:dyDescent="0.25">
      <c r="A677" s="3" t="s">
        <v>1325</v>
      </c>
      <c r="B677" s="5">
        <v>44263</v>
      </c>
      <c r="C677" s="3" t="s">
        <v>1326</v>
      </c>
      <c r="D677" s="3" t="s">
        <v>123</v>
      </c>
      <c r="E677" s="4">
        <v>4</v>
      </c>
      <c r="F677" t="str">
        <f>_xlfn.XLOOKUP(Orders[[#This Row],[FK_CustomerID]],Customers[CustomerID],Customers[CustomerName],,0)</f>
        <v>Terri Lyford</v>
      </c>
      <c r="G677" t="str">
        <f>_xlfn.XLOOKUP(Orders[[#This Row],[FK_CustomerID]],Customers[CustomerID],Customers[Email],,0)</f>
        <v/>
      </c>
      <c r="H677" t="str">
        <f>_xlfn.XLOOKUP(Orders[[#This Row],[FK_CustomerID]],Customers[CustomerID],Customers[Country],,0)</f>
        <v>United States</v>
      </c>
      <c r="I677" t="str" cm="1">
        <f t="array" ref="I677">INDEX(Products[],MATCH(Orders[[#This Row],[FK_ProductID]:[FK_ProductID]],Products[[ProductID]:[ProductID]],0),MATCH(Orders[[#Headers],[CoffeeType]],Products[#Headers],0))</f>
        <v>Lib</v>
      </c>
      <c r="J677" t="str" cm="1">
        <f t="array" ref="J677">_xlfn.SWITCH(Orders[[#This Row],[CoffeeType]], "Rob", "Robusta", "Exc", "Excelsa", "Ara", "Arabica", "Lib", "Liberica")</f>
        <v>Liberica</v>
      </c>
      <c r="K677" t="str" cm="1">
        <f t="array" ref="K677">INDEX(Products[],MATCH(Orders[[#This Row],[FK_ProductID]:[FK_ProductID]],Products[[ProductID]:[ProductID]],0),MATCH(Orders[[#Headers],[RoastType]],Products[#Headers],0))</f>
        <v>D</v>
      </c>
      <c r="L677" t="str" cm="1">
        <f t="array" ref="L677">_xlfn.SWITCH(Orders[[#This Row],[RoastType]], "L", "Light", "M", "Medium", "D", "Dark")</f>
        <v>Dark</v>
      </c>
      <c r="M677" s="2" cm="1">
        <f t="array" ref="M677">INDEX(Products[],MATCH(Orders[[#This Row],[FK_ProductID]:[FK_ProductID]],Products[[ProductID]:[ProductID]],0),MATCH(Orders[[#Headers],[SizeKg]],Products[#Headers],0))</f>
        <v>2.5</v>
      </c>
      <c r="N677" s="1" cm="1">
        <f t="array" ref="N677">INDEX(Products[],MATCH(Orders[[#This Row],[FK_ProductID]:[FK_ProductID]],Products[[ProductID]:[ProductID]],0),MATCH(Orders[[#Headers],[AmtUnitPrice]],Products[#Headers],0))</f>
        <v>29.785</v>
      </c>
      <c r="O677" s="1">
        <f>Orders[[#This Row],[AmtUnitPrice]] *Orders[[#This Row],[Quantity]]</f>
        <v>119.14</v>
      </c>
    </row>
    <row r="678" spans="1:15" x14ac:dyDescent="0.25">
      <c r="A678" s="3" t="s">
        <v>1327</v>
      </c>
      <c r="B678" s="5">
        <v>44217</v>
      </c>
      <c r="C678" s="3" t="s">
        <v>1328</v>
      </c>
      <c r="D678" s="3" t="s">
        <v>97</v>
      </c>
      <c r="E678" s="4">
        <v>5</v>
      </c>
      <c r="F678" t="str">
        <f>_xlfn.XLOOKUP(Orders[[#This Row],[FK_CustomerID]],Customers[CustomerID],Customers[CustomerName],,0)</f>
        <v>Gabey Cogan</v>
      </c>
      <c r="G678" t="str">
        <f>_xlfn.XLOOKUP(Orders[[#This Row],[FK_CustomerID]],Customers[CustomerID],Customers[Email],,0)</f>
        <v/>
      </c>
      <c r="H678" t="str">
        <f>_xlfn.XLOOKUP(Orders[[#This Row],[FK_CustomerID]],Customers[CustomerID],Customers[Country],,0)</f>
        <v>United States</v>
      </c>
      <c r="I678" t="str" cm="1">
        <f t="array" ref="I678">INDEX(Products[],MATCH(Orders[[#This Row],[FK_ProductID]:[FK_ProductID]],Products[[ProductID]:[ProductID]],0),MATCH(Orders[[#Headers],[CoffeeType]],Products[#Headers],0))</f>
        <v>Lib</v>
      </c>
      <c r="J678" t="str" cm="1">
        <f t="array" ref="J678">_xlfn.SWITCH(Orders[[#This Row],[CoffeeType]], "Rob", "Robusta", "Exc", "Excelsa", "Ara", "Arabica", "Lib", "Liberica")</f>
        <v>Liberica</v>
      </c>
      <c r="K678" t="str" cm="1">
        <f t="array" ref="K678">INDEX(Products[],MATCH(Orders[[#This Row],[FK_ProductID]:[FK_ProductID]],Products[[ProductID]:[ProductID]],0),MATCH(Orders[[#Headers],[RoastType]],Products[#Headers],0))</f>
        <v>L</v>
      </c>
      <c r="L678" t="str" cm="1">
        <f t="array" ref="L678">_xlfn.SWITCH(Orders[[#This Row],[RoastType]], "L", "Light", "M", "Medium", "D", "Dark")</f>
        <v>Light</v>
      </c>
      <c r="M678" s="2" cm="1">
        <f t="array" ref="M678">INDEX(Products[],MATCH(Orders[[#This Row],[FK_ProductID]:[FK_ProductID]],Products[[ProductID]:[ProductID]],0),MATCH(Orders[[#Headers],[SizeKg]],Products[#Headers],0))</f>
        <v>0.5</v>
      </c>
      <c r="N678" s="1" cm="1">
        <f t="array" ref="N678">INDEX(Products[],MATCH(Orders[[#This Row],[FK_ProductID]:[FK_ProductID]],Products[[ProductID]:[ProductID]],0),MATCH(Orders[[#Headers],[AmtUnitPrice]],Products[#Headers],0))</f>
        <v>9.51</v>
      </c>
      <c r="O678" s="1">
        <f>Orders[[#This Row],[AmtUnitPrice]] *Orders[[#This Row],[Quantity]]</f>
        <v>47.55</v>
      </c>
    </row>
    <row r="679" spans="1:15" x14ac:dyDescent="0.25">
      <c r="A679" s="3" t="s">
        <v>1329</v>
      </c>
      <c r="B679" s="5">
        <v>44206</v>
      </c>
      <c r="C679" s="3" t="s">
        <v>1330</v>
      </c>
      <c r="D679" s="3" t="s">
        <v>92</v>
      </c>
      <c r="E679" s="4">
        <v>5</v>
      </c>
      <c r="F679" t="str">
        <f>_xlfn.XLOOKUP(Orders[[#This Row],[FK_CustomerID]],Customers[CustomerID],Customers[CustomerName],,0)</f>
        <v>Charin Penwarden</v>
      </c>
      <c r="G679" t="str">
        <f>_xlfn.XLOOKUP(Orders[[#This Row],[FK_CustomerID]],Customers[CustomerID],Customers[Email],,0)</f>
        <v>cpenwardenit@mlb.com</v>
      </c>
      <c r="H679" t="str">
        <f>_xlfn.XLOOKUP(Orders[[#This Row],[FK_CustomerID]],Customers[CustomerID],Customers[Country],,0)</f>
        <v>Ireland</v>
      </c>
      <c r="I679" t="str" cm="1">
        <f t="array" ref="I679">INDEX(Products[],MATCH(Orders[[#This Row],[FK_ProductID]:[FK_ProductID]],Products[[ProductID]:[ProductID]],0),MATCH(Orders[[#Headers],[CoffeeType]],Products[#Headers],0))</f>
        <v>Lib</v>
      </c>
      <c r="J679" t="str" cm="1">
        <f t="array" ref="J679">_xlfn.SWITCH(Orders[[#This Row],[CoffeeType]], "Rob", "Robusta", "Exc", "Excelsa", "Ara", "Arabica", "Lib", "Liberica")</f>
        <v>Liberica</v>
      </c>
      <c r="K679" t="str" cm="1">
        <f t="array" ref="K679">INDEX(Products[],MATCH(Orders[[#This Row],[FK_ProductID]:[FK_ProductID]],Products[[ProductID]:[ProductID]],0),MATCH(Orders[[#Headers],[RoastType]],Products[#Headers],0))</f>
        <v>M</v>
      </c>
      <c r="L679" t="str" cm="1">
        <f t="array" ref="L679">_xlfn.SWITCH(Orders[[#This Row],[RoastType]], "L", "Light", "M", "Medium", "D", "Dark")</f>
        <v>Medium</v>
      </c>
      <c r="M679" s="2" cm="1">
        <f t="array" ref="M679">INDEX(Products[],MATCH(Orders[[#This Row],[FK_ProductID]:[FK_ProductID]],Products[[ProductID]:[ProductID]],0),MATCH(Orders[[#Headers],[SizeKg]],Products[#Headers],0))</f>
        <v>0.5</v>
      </c>
      <c r="N679" s="1" cm="1">
        <f t="array" ref="N679">INDEX(Products[],MATCH(Orders[[#This Row],[FK_ProductID]:[FK_ProductID]],Products[[ProductID]:[ProductID]],0),MATCH(Orders[[#Headers],[AmtUnitPrice]],Products[#Headers],0))</f>
        <v>8.73</v>
      </c>
      <c r="O679" s="1">
        <f>Orders[[#This Row],[AmtUnitPrice]] *Orders[[#This Row],[Quantity]]</f>
        <v>43.650000000000006</v>
      </c>
    </row>
    <row r="680" spans="1:15" x14ac:dyDescent="0.25">
      <c r="A680" s="3" t="s">
        <v>1331</v>
      </c>
      <c r="B680" s="5">
        <v>44281</v>
      </c>
      <c r="C680" s="3" t="s">
        <v>1332</v>
      </c>
      <c r="D680" s="3" t="s">
        <v>218</v>
      </c>
      <c r="E680" s="4">
        <v>6</v>
      </c>
      <c r="F680" t="str">
        <f>_xlfn.XLOOKUP(Orders[[#This Row],[FK_CustomerID]],Customers[CustomerID],Customers[CustomerName],,0)</f>
        <v>Milty Middis</v>
      </c>
      <c r="G680" t="str">
        <f>_xlfn.XLOOKUP(Orders[[#This Row],[FK_CustomerID]],Customers[CustomerID],Customers[Email],,0)</f>
        <v>mmiddisiu@dmoz.org</v>
      </c>
      <c r="H680" t="str">
        <f>_xlfn.XLOOKUP(Orders[[#This Row],[FK_CustomerID]],Customers[CustomerID],Customers[Country],,0)</f>
        <v>United States</v>
      </c>
      <c r="I680" t="str" cm="1">
        <f t="array" ref="I680">INDEX(Products[],MATCH(Orders[[#This Row],[FK_ProductID]:[FK_ProductID]],Products[[ProductID]:[ProductID]],0),MATCH(Orders[[#Headers],[CoffeeType]],Products[#Headers],0))</f>
        <v>Ara</v>
      </c>
      <c r="J680" t="str" cm="1">
        <f t="array" ref="J680">_xlfn.SWITCH(Orders[[#This Row],[CoffeeType]], "Rob", "Robusta", "Exc", "Excelsa", "Ara", "Arabica", "Lib", "Liberica")</f>
        <v>Arabica</v>
      </c>
      <c r="K680" t="str" cm="1">
        <f t="array" ref="K680">INDEX(Products[],MATCH(Orders[[#This Row],[FK_ProductID]:[FK_ProductID]],Products[[ProductID]:[ProductID]],0),MATCH(Orders[[#Headers],[RoastType]],Products[#Headers],0))</f>
        <v>L</v>
      </c>
      <c r="L680" t="str" cm="1">
        <f t="array" ref="L680">_xlfn.SWITCH(Orders[[#This Row],[RoastType]], "L", "Light", "M", "Medium", "D", "Dark")</f>
        <v>Light</v>
      </c>
      <c r="M680" s="2" cm="1">
        <f t="array" ref="M680">INDEX(Products[],MATCH(Orders[[#This Row],[FK_ProductID]:[FK_ProductID]],Products[[ProductID]:[ProductID]],0),MATCH(Orders[[#Headers],[SizeKg]],Products[#Headers],0))</f>
        <v>2.5</v>
      </c>
      <c r="N680" s="1" cm="1">
        <f t="array" ref="N680">INDEX(Products[],MATCH(Orders[[#This Row],[FK_ProductID]:[FK_ProductID]],Products[[ProductID]:[ProductID]],0),MATCH(Orders[[#Headers],[AmtUnitPrice]],Products[#Headers],0))</f>
        <v>29.785</v>
      </c>
      <c r="O680" s="1">
        <f>Orders[[#This Row],[AmtUnitPrice]] *Orders[[#This Row],[Quantity]]</f>
        <v>178.71</v>
      </c>
    </row>
    <row r="681" spans="1:15" x14ac:dyDescent="0.25">
      <c r="A681" s="3" t="s">
        <v>1333</v>
      </c>
      <c r="B681" s="5">
        <v>44645</v>
      </c>
      <c r="C681" s="3" t="s">
        <v>1334</v>
      </c>
      <c r="D681" s="3" t="s">
        <v>24</v>
      </c>
      <c r="E681" s="4">
        <v>1</v>
      </c>
      <c r="F681" t="str">
        <f>_xlfn.XLOOKUP(Orders[[#This Row],[FK_CustomerID]],Customers[CustomerID],Customers[CustomerName],,0)</f>
        <v>Adrianne Vairow</v>
      </c>
      <c r="G681" t="str">
        <f>_xlfn.XLOOKUP(Orders[[#This Row],[FK_CustomerID]],Customers[CustomerID],Customers[Email],,0)</f>
        <v>avairowiv@studiopress.com</v>
      </c>
      <c r="H681" t="str">
        <f>_xlfn.XLOOKUP(Orders[[#This Row],[FK_CustomerID]],Customers[CustomerID],Customers[Country],,0)</f>
        <v>United Kingdom</v>
      </c>
      <c r="I681" t="str" cm="1">
        <f t="array" ref="I681">INDEX(Products[],MATCH(Orders[[#This Row],[FK_ProductID]:[FK_ProductID]],Products[[ProductID]:[ProductID]],0),MATCH(Orders[[#Headers],[CoffeeType]],Products[#Headers],0))</f>
        <v>Rob</v>
      </c>
      <c r="J681" t="str" cm="1">
        <f t="array" ref="J681">_xlfn.SWITCH(Orders[[#This Row],[CoffeeType]], "Rob", "Robusta", "Exc", "Excelsa", "Ara", "Arabica", "Lib", "Liberica")</f>
        <v>Robusta</v>
      </c>
      <c r="K681" t="str" cm="1">
        <f t="array" ref="K681">INDEX(Products[],MATCH(Orders[[#This Row],[FK_ProductID]:[FK_ProductID]],Products[[ProductID]:[ProductID]],0),MATCH(Orders[[#Headers],[RoastType]],Products[#Headers],0))</f>
        <v>L</v>
      </c>
      <c r="L681" t="str" cm="1">
        <f t="array" ref="L681">_xlfn.SWITCH(Orders[[#This Row],[RoastType]], "L", "Light", "M", "Medium", "D", "Dark")</f>
        <v>Light</v>
      </c>
      <c r="M681" s="2" cm="1">
        <f t="array" ref="M681">INDEX(Products[],MATCH(Orders[[#This Row],[FK_ProductID]:[FK_ProductID]],Products[[ProductID]:[ProductID]],0),MATCH(Orders[[#Headers],[SizeKg]],Products[#Headers],0))</f>
        <v>2.5</v>
      </c>
      <c r="N681" s="1" cm="1">
        <f t="array" ref="N681">INDEX(Products[],MATCH(Orders[[#This Row],[FK_ProductID]:[FK_ProductID]],Products[[ProductID]:[ProductID]],0),MATCH(Orders[[#Headers],[AmtUnitPrice]],Products[#Headers],0))</f>
        <v>27.484999999999999</v>
      </c>
      <c r="O681" s="1">
        <f>Orders[[#This Row],[AmtUnitPrice]] *Orders[[#This Row],[Quantity]]</f>
        <v>27.484999999999999</v>
      </c>
    </row>
    <row r="682" spans="1:15" x14ac:dyDescent="0.25">
      <c r="A682" s="3" t="s">
        <v>1335</v>
      </c>
      <c r="B682" s="5">
        <v>44399</v>
      </c>
      <c r="C682" s="3" t="s">
        <v>1336</v>
      </c>
      <c r="D682" s="3" t="s">
        <v>75</v>
      </c>
      <c r="E682" s="4">
        <v>5</v>
      </c>
      <c r="F682" t="str">
        <f>_xlfn.XLOOKUP(Orders[[#This Row],[FK_CustomerID]],Customers[CustomerID],Customers[CustomerName],,0)</f>
        <v>Anjanette Goldie</v>
      </c>
      <c r="G682" t="str">
        <f>_xlfn.XLOOKUP(Orders[[#This Row],[FK_CustomerID]],Customers[CustomerID],Customers[Email],,0)</f>
        <v>agoldieiw@goo.gl</v>
      </c>
      <c r="H682" t="str">
        <f>_xlfn.XLOOKUP(Orders[[#This Row],[FK_CustomerID]],Customers[CustomerID],Customers[Country],,0)</f>
        <v>United States</v>
      </c>
      <c r="I682" t="str" cm="1">
        <f t="array" ref="I682">INDEX(Products[],MATCH(Orders[[#This Row],[FK_ProductID]:[FK_ProductID]],Products[[ProductID]:[ProductID]],0),MATCH(Orders[[#Headers],[CoffeeType]],Products[#Headers],0))</f>
        <v>Ara</v>
      </c>
      <c r="J682" t="str" cm="1">
        <f t="array" ref="J682">_xlfn.SWITCH(Orders[[#This Row],[CoffeeType]], "Rob", "Robusta", "Exc", "Excelsa", "Ara", "Arabica", "Lib", "Liberica")</f>
        <v>Arabica</v>
      </c>
      <c r="K682" t="str" cm="1">
        <f t="array" ref="K682">INDEX(Products[],MATCH(Orders[[#This Row],[FK_ProductID]:[FK_ProductID]],Products[[ProductID]:[ProductID]],0),MATCH(Orders[[#Headers],[RoastType]],Products[#Headers],0))</f>
        <v>M</v>
      </c>
      <c r="L682" t="str" cm="1">
        <f t="array" ref="L682">_xlfn.SWITCH(Orders[[#This Row],[RoastType]], "L", "Light", "M", "Medium", "D", "Dark")</f>
        <v>Medium</v>
      </c>
      <c r="M682" s="2" cm="1">
        <f t="array" ref="M682">INDEX(Products[],MATCH(Orders[[#This Row],[FK_ProductID]:[FK_ProductID]],Products[[ProductID]:[ProductID]],0),MATCH(Orders[[#Headers],[SizeKg]],Products[#Headers],0))</f>
        <v>1</v>
      </c>
      <c r="N682" s="1" cm="1">
        <f t="array" ref="N682">INDEX(Products[],MATCH(Orders[[#This Row],[FK_ProductID]:[FK_ProductID]],Products[[ProductID]:[ProductID]],0),MATCH(Orders[[#Headers],[AmtUnitPrice]],Products[#Headers],0))</f>
        <v>11.25</v>
      </c>
      <c r="O682" s="1">
        <f>Orders[[#This Row],[AmtUnitPrice]] *Orders[[#This Row],[Quantity]]</f>
        <v>56.25</v>
      </c>
    </row>
    <row r="683" spans="1:15" x14ac:dyDescent="0.25">
      <c r="A683" s="3" t="s">
        <v>1337</v>
      </c>
      <c r="B683" s="5">
        <v>44080</v>
      </c>
      <c r="C683" s="3" t="s">
        <v>1338</v>
      </c>
      <c r="D683" s="3" t="s">
        <v>33</v>
      </c>
      <c r="E683" s="4">
        <v>2</v>
      </c>
      <c r="F683" t="str">
        <f>_xlfn.XLOOKUP(Orders[[#This Row],[FK_CustomerID]],Customers[CustomerID],Customers[CustomerName],,0)</f>
        <v>Nicky Ayris</v>
      </c>
      <c r="G683" t="str">
        <f>_xlfn.XLOOKUP(Orders[[#This Row],[FK_CustomerID]],Customers[CustomerID],Customers[Email],,0)</f>
        <v>nayrisix@t-online.de</v>
      </c>
      <c r="H683" t="str">
        <f>_xlfn.XLOOKUP(Orders[[#This Row],[FK_CustomerID]],Customers[CustomerID],Customers[Country],,0)</f>
        <v>United Kingdom</v>
      </c>
      <c r="I683" t="str" cm="1">
        <f t="array" ref="I683">INDEX(Products[],MATCH(Orders[[#This Row],[FK_ProductID]:[FK_ProductID]],Products[[ProductID]:[ProductID]],0),MATCH(Orders[[#Headers],[CoffeeType]],Products[#Headers],0))</f>
        <v>Lib</v>
      </c>
      <c r="J683" t="str" cm="1">
        <f t="array" ref="J683">_xlfn.SWITCH(Orders[[#This Row],[CoffeeType]], "Rob", "Robusta", "Exc", "Excelsa", "Ara", "Arabica", "Lib", "Liberica")</f>
        <v>Liberica</v>
      </c>
      <c r="K683" t="str" cm="1">
        <f t="array" ref="K683">INDEX(Products[],MATCH(Orders[[#This Row],[FK_ProductID]:[FK_ProductID]],Products[[ProductID]:[ProductID]],0),MATCH(Orders[[#Headers],[RoastType]],Products[#Headers],0))</f>
        <v>L</v>
      </c>
      <c r="L683" t="str" cm="1">
        <f t="array" ref="L683">_xlfn.SWITCH(Orders[[#This Row],[RoastType]], "L", "Light", "M", "Medium", "D", "Dark")</f>
        <v>Light</v>
      </c>
      <c r="M683" s="2" cm="1">
        <f t="array" ref="M683">INDEX(Products[],MATCH(Orders[[#This Row],[FK_ProductID]:[FK_ProductID]],Products[[ProductID]:[ProductID]],0),MATCH(Orders[[#Headers],[SizeKg]],Products[#Headers],0))</f>
        <v>0.2</v>
      </c>
      <c r="N683" s="1" cm="1">
        <f t="array" ref="N683">INDEX(Products[],MATCH(Orders[[#This Row],[FK_ProductID]:[FK_ProductID]],Products[[ProductID]:[ProductID]],0),MATCH(Orders[[#Headers],[AmtUnitPrice]],Products[#Headers],0))</f>
        <v>4.7549999999999999</v>
      </c>
      <c r="O683" s="1">
        <f>Orders[[#This Row],[AmtUnitPrice]] *Orders[[#This Row],[Quantity]]</f>
        <v>9.51</v>
      </c>
    </row>
    <row r="684" spans="1:15" x14ac:dyDescent="0.25">
      <c r="A684" s="3" t="s">
        <v>1339</v>
      </c>
      <c r="B684" s="5">
        <v>43827</v>
      </c>
      <c r="C684" s="3" t="s">
        <v>1340</v>
      </c>
      <c r="D684" s="3" t="s">
        <v>78</v>
      </c>
      <c r="E684" s="4">
        <v>2</v>
      </c>
      <c r="F684" t="str">
        <f>_xlfn.XLOOKUP(Orders[[#This Row],[FK_CustomerID]],Customers[CustomerID],Customers[CustomerName],,0)</f>
        <v>Laryssa Benediktovich</v>
      </c>
      <c r="G684" t="str">
        <f>_xlfn.XLOOKUP(Orders[[#This Row],[FK_CustomerID]],Customers[CustomerID],Customers[Email],,0)</f>
        <v>lbenediktovichiy@wunderground.com</v>
      </c>
      <c r="H684" t="str">
        <f>_xlfn.XLOOKUP(Orders[[#This Row],[FK_CustomerID]],Customers[CustomerID],Customers[Country],,0)</f>
        <v>United States</v>
      </c>
      <c r="I684" t="str" cm="1">
        <f t="array" ref="I684">INDEX(Products[],MATCH(Orders[[#This Row],[FK_ProductID]:[FK_ProductID]],Products[[ProductID]:[ProductID]],0),MATCH(Orders[[#Headers],[CoffeeType]],Products[#Headers],0))</f>
        <v>Exc</v>
      </c>
      <c r="J684" t="str" cm="1">
        <f t="array" ref="J684">_xlfn.SWITCH(Orders[[#This Row],[CoffeeType]], "Rob", "Robusta", "Exc", "Excelsa", "Ara", "Arabica", "Lib", "Liberica")</f>
        <v>Excelsa</v>
      </c>
      <c r="K684" t="str" cm="1">
        <f t="array" ref="K684">INDEX(Products[],MATCH(Orders[[#This Row],[FK_ProductID]:[FK_ProductID]],Products[[ProductID]:[ProductID]],0),MATCH(Orders[[#Headers],[RoastType]],Products[#Headers],0))</f>
        <v>M</v>
      </c>
      <c r="L684" t="str" cm="1">
        <f t="array" ref="L684">_xlfn.SWITCH(Orders[[#This Row],[RoastType]], "L", "Light", "M", "Medium", "D", "Dark")</f>
        <v>Medium</v>
      </c>
      <c r="M684" s="2" cm="1">
        <f t="array" ref="M684">INDEX(Products[],MATCH(Orders[[#This Row],[FK_ProductID]:[FK_ProductID]],Products[[ProductID]:[ProductID]],0),MATCH(Orders[[#Headers],[SizeKg]],Products[#Headers],0))</f>
        <v>0.2</v>
      </c>
      <c r="N684" s="1" cm="1">
        <f t="array" ref="N684">INDEX(Products[],MATCH(Orders[[#This Row],[FK_ProductID]:[FK_ProductID]],Products[[ProductID]:[ProductID]],0),MATCH(Orders[[#Headers],[AmtUnitPrice]],Products[#Headers],0))</f>
        <v>4.125</v>
      </c>
      <c r="O684" s="1">
        <f>Orders[[#This Row],[AmtUnitPrice]] *Orders[[#This Row],[Quantity]]</f>
        <v>8.25</v>
      </c>
    </row>
    <row r="685" spans="1:15" x14ac:dyDescent="0.25">
      <c r="A685" s="3" t="s">
        <v>1341</v>
      </c>
      <c r="B685" s="5">
        <v>43941</v>
      </c>
      <c r="C685" s="3" t="s">
        <v>1342</v>
      </c>
      <c r="D685" s="3" t="s">
        <v>137</v>
      </c>
      <c r="E685" s="4">
        <v>6</v>
      </c>
      <c r="F685" t="str">
        <f>_xlfn.XLOOKUP(Orders[[#This Row],[FK_CustomerID]],Customers[CustomerID],Customers[CustomerName],,0)</f>
        <v>Theo Jacobovitz</v>
      </c>
      <c r="G685" t="str">
        <f>_xlfn.XLOOKUP(Orders[[#This Row],[FK_CustomerID]],Customers[CustomerID],Customers[Email],,0)</f>
        <v>tjacobovitziz@cbc.ca</v>
      </c>
      <c r="H685" t="str">
        <f>_xlfn.XLOOKUP(Orders[[#This Row],[FK_CustomerID]],Customers[CustomerID],Customers[Country],,0)</f>
        <v>United States</v>
      </c>
      <c r="I685" t="str" cm="1">
        <f t="array" ref="I685">INDEX(Products[],MATCH(Orders[[#This Row],[FK_ProductID]:[FK_ProductID]],Products[[ProductID]:[ProductID]],0),MATCH(Orders[[#Headers],[CoffeeType]],Products[#Headers],0))</f>
        <v>Lib</v>
      </c>
      <c r="J685" t="str" cm="1">
        <f t="array" ref="J685">_xlfn.SWITCH(Orders[[#This Row],[CoffeeType]], "Rob", "Robusta", "Exc", "Excelsa", "Ara", "Arabica", "Lib", "Liberica")</f>
        <v>Liberica</v>
      </c>
      <c r="K685" t="str" cm="1">
        <f t="array" ref="K685">INDEX(Products[],MATCH(Orders[[#This Row],[FK_ProductID]:[FK_ProductID]],Products[[ProductID]:[ProductID]],0),MATCH(Orders[[#Headers],[RoastType]],Products[#Headers],0))</f>
        <v>D</v>
      </c>
      <c r="L685" t="str" cm="1">
        <f t="array" ref="L685">_xlfn.SWITCH(Orders[[#This Row],[RoastType]], "L", "Light", "M", "Medium", "D", "Dark")</f>
        <v>Dark</v>
      </c>
      <c r="M685" s="2" cm="1">
        <f t="array" ref="M685">INDEX(Products[],MATCH(Orders[[#This Row],[FK_ProductID]:[FK_ProductID]],Products[[ProductID]:[ProductID]],0),MATCH(Orders[[#Headers],[SizeKg]],Products[#Headers],0))</f>
        <v>0.5</v>
      </c>
      <c r="N685" s="1" cm="1">
        <f t="array" ref="N685">INDEX(Products[],MATCH(Orders[[#This Row],[FK_ProductID]:[FK_ProductID]],Products[[ProductID]:[ProductID]],0),MATCH(Orders[[#Headers],[AmtUnitPrice]],Products[#Headers],0))</f>
        <v>7.77</v>
      </c>
      <c r="O685" s="1">
        <f>Orders[[#This Row],[AmtUnitPrice]] *Orders[[#This Row],[Quantity]]</f>
        <v>46.62</v>
      </c>
    </row>
    <row r="686" spans="1:15" x14ac:dyDescent="0.25">
      <c r="A686" s="3" t="s">
        <v>1343</v>
      </c>
      <c r="B686" s="5">
        <v>43517</v>
      </c>
      <c r="C686" s="3" t="s">
        <v>1344</v>
      </c>
      <c r="D686" s="3" t="s">
        <v>203</v>
      </c>
      <c r="E686" s="4">
        <v>6</v>
      </c>
      <c r="F686" t="str">
        <f>_xlfn.XLOOKUP(Orders[[#This Row],[FK_CustomerID]],Customers[CustomerID],Customers[CustomerName],,0)</f>
        <v>Becca Ableson</v>
      </c>
      <c r="G686" t="str">
        <f>_xlfn.XLOOKUP(Orders[[#This Row],[FK_CustomerID]],Customers[CustomerID],Customers[Email],,0)</f>
        <v/>
      </c>
      <c r="H686" t="str">
        <f>_xlfn.XLOOKUP(Orders[[#This Row],[FK_CustomerID]],Customers[CustomerID],Customers[Country],,0)</f>
        <v>United States</v>
      </c>
      <c r="I686" t="str" cm="1">
        <f t="array" ref="I686">INDEX(Products[],MATCH(Orders[[#This Row],[FK_ProductID]:[FK_ProductID]],Products[[ProductID]:[ProductID]],0),MATCH(Orders[[#Headers],[CoffeeType]],Products[#Headers],0))</f>
        <v>Rob</v>
      </c>
      <c r="J686" t="str" cm="1">
        <f t="array" ref="J686">_xlfn.SWITCH(Orders[[#This Row],[CoffeeType]], "Rob", "Robusta", "Exc", "Excelsa", "Ara", "Arabica", "Lib", "Liberica")</f>
        <v>Robusta</v>
      </c>
      <c r="K686" t="str" cm="1">
        <f t="array" ref="K686">INDEX(Products[],MATCH(Orders[[#This Row],[FK_ProductID]:[FK_ProductID]],Products[[ProductID]:[ProductID]],0),MATCH(Orders[[#Headers],[RoastType]],Products[#Headers],0))</f>
        <v>L</v>
      </c>
      <c r="L686" t="str" cm="1">
        <f t="array" ref="L686">_xlfn.SWITCH(Orders[[#This Row],[RoastType]], "L", "Light", "M", "Medium", "D", "Dark")</f>
        <v>Light</v>
      </c>
      <c r="M686" s="2" cm="1">
        <f t="array" ref="M686">INDEX(Products[],MATCH(Orders[[#This Row],[FK_ProductID]:[FK_ProductID]],Products[[ProductID]:[ProductID]],0),MATCH(Orders[[#Headers],[SizeKg]],Products[#Headers],0))</f>
        <v>1</v>
      </c>
      <c r="N686" s="1" cm="1">
        <f t="array" ref="N686">INDEX(Products[],MATCH(Orders[[#This Row],[FK_ProductID]:[FK_ProductID]],Products[[ProductID]:[ProductID]],0),MATCH(Orders[[#Headers],[AmtUnitPrice]],Products[#Headers],0))</f>
        <v>11.95</v>
      </c>
      <c r="O686" s="1">
        <f>Orders[[#This Row],[AmtUnitPrice]] *Orders[[#This Row],[Quantity]]</f>
        <v>71.699999999999989</v>
      </c>
    </row>
    <row r="687" spans="1:15" x14ac:dyDescent="0.25">
      <c r="A687" s="3" t="s">
        <v>1345</v>
      </c>
      <c r="B687" s="5">
        <v>44637</v>
      </c>
      <c r="C687" s="3" t="s">
        <v>1346</v>
      </c>
      <c r="D687" s="3" t="s">
        <v>118</v>
      </c>
      <c r="E687" s="4">
        <v>2</v>
      </c>
      <c r="F687" t="str">
        <f>_xlfn.XLOOKUP(Orders[[#This Row],[FK_CustomerID]],Customers[CustomerID],Customers[CustomerName],,0)</f>
        <v>Jeno Druitt</v>
      </c>
      <c r="G687" t="str">
        <f>_xlfn.XLOOKUP(Orders[[#This Row],[FK_CustomerID]],Customers[CustomerID],Customers[Email],,0)</f>
        <v>jdruittj1@feedburner.com</v>
      </c>
      <c r="H687" t="str">
        <f>_xlfn.XLOOKUP(Orders[[#This Row],[FK_CustomerID]],Customers[CustomerID],Customers[Country],,0)</f>
        <v>United States</v>
      </c>
      <c r="I687" t="str" cm="1">
        <f t="array" ref="I687">INDEX(Products[],MATCH(Orders[[#This Row],[FK_ProductID]:[FK_ProductID]],Products[[ProductID]:[ProductID]],0),MATCH(Orders[[#Headers],[CoffeeType]],Products[#Headers],0))</f>
        <v>Lib</v>
      </c>
      <c r="J687" t="str" cm="1">
        <f t="array" ref="J687">_xlfn.SWITCH(Orders[[#This Row],[CoffeeType]], "Rob", "Robusta", "Exc", "Excelsa", "Ara", "Arabica", "Lib", "Liberica")</f>
        <v>Liberica</v>
      </c>
      <c r="K687" t="str" cm="1">
        <f t="array" ref="K687">INDEX(Products[],MATCH(Orders[[#This Row],[FK_ProductID]:[FK_ProductID]],Products[[ProductID]:[ProductID]],0),MATCH(Orders[[#Headers],[RoastType]],Products[#Headers],0))</f>
        <v>L</v>
      </c>
      <c r="L687" t="str" cm="1">
        <f t="array" ref="L687">_xlfn.SWITCH(Orders[[#This Row],[RoastType]], "L", "Light", "M", "Medium", "D", "Dark")</f>
        <v>Light</v>
      </c>
      <c r="M687" s="2" cm="1">
        <f t="array" ref="M687">INDEX(Products[],MATCH(Orders[[#This Row],[FK_ProductID]:[FK_ProductID]],Products[[ProductID]:[ProductID]],0),MATCH(Orders[[#Headers],[SizeKg]],Products[#Headers],0))</f>
        <v>2.5</v>
      </c>
      <c r="N687" s="1" cm="1">
        <f t="array" ref="N687">INDEX(Products[],MATCH(Orders[[#This Row],[FK_ProductID]:[FK_ProductID]],Products[[ProductID]:[ProductID]],0),MATCH(Orders[[#Headers],[AmtUnitPrice]],Products[#Headers],0))</f>
        <v>36.454999999999998</v>
      </c>
      <c r="O687" s="1">
        <f>Orders[[#This Row],[AmtUnitPrice]] *Orders[[#This Row],[Quantity]]</f>
        <v>72.91</v>
      </c>
    </row>
    <row r="688" spans="1:15" x14ac:dyDescent="0.25">
      <c r="A688" s="3" t="s">
        <v>1347</v>
      </c>
      <c r="B688" s="5">
        <v>44330</v>
      </c>
      <c r="C688" s="3" t="s">
        <v>1348</v>
      </c>
      <c r="D688" s="3" t="s">
        <v>115</v>
      </c>
      <c r="E688" s="4">
        <v>3</v>
      </c>
      <c r="F688" t="str">
        <f>_xlfn.XLOOKUP(Orders[[#This Row],[FK_CustomerID]],Customers[CustomerID],Customers[CustomerName],,0)</f>
        <v>Deonne Shortall</v>
      </c>
      <c r="G688" t="str">
        <f>_xlfn.XLOOKUP(Orders[[#This Row],[FK_CustomerID]],Customers[CustomerID],Customers[Email],,0)</f>
        <v>dshortallj2@wikipedia.org</v>
      </c>
      <c r="H688" t="str">
        <f>_xlfn.XLOOKUP(Orders[[#This Row],[FK_CustomerID]],Customers[CustomerID],Customers[Country],,0)</f>
        <v>United States</v>
      </c>
      <c r="I688" t="str" cm="1">
        <f t="array" ref="I688">INDEX(Products[],MATCH(Orders[[#This Row],[FK_ProductID]:[FK_ProductID]],Products[[ProductID]:[ProductID]],0),MATCH(Orders[[#Headers],[CoffeeType]],Products[#Headers],0))</f>
        <v>Rob</v>
      </c>
      <c r="J688" t="str" cm="1">
        <f t="array" ref="J688">_xlfn.SWITCH(Orders[[#This Row],[CoffeeType]], "Rob", "Robusta", "Exc", "Excelsa", "Ara", "Arabica", "Lib", "Liberica")</f>
        <v>Robusta</v>
      </c>
      <c r="K688" t="str" cm="1">
        <f t="array" ref="K688">INDEX(Products[],MATCH(Orders[[#This Row],[FK_ProductID]:[FK_ProductID]],Products[[ProductID]:[ProductID]],0),MATCH(Orders[[#Headers],[RoastType]],Products[#Headers],0))</f>
        <v>D</v>
      </c>
      <c r="L688" t="str" cm="1">
        <f t="array" ref="L688">_xlfn.SWITCH(Orders[[#This Row],[RoastType]], "L", "Light", "M", "Medium", "D", "Dark")</f>
        <v>Dark</v>
      </c>
      <c r="M688" s="2" cm="1">
        <f t="array" ref="M688">INDEX(Products[],MATCH(Orders[[#This Row],[FK_ProductID]:[FK_ProductID]],Products[[ProductID]:[ProductID]],0),MATCH(Orders[[#Headers],[SizeKg]],Products[#Headers],0))</f>
        <v>0.2</v>
      </c>
      <c r="N688" s="1" cm="1">
        <f t="array" ref="N688">INDEX(Products[],MATCH(Orders[[#This Row],[FK_ProductID]:[FK_ProductID]],Products[[ProductID]:[ProductID]],0),MATCH(Orders[[#Headers],[AmtUnitPrice]],Products[#Headers],0))</f>
        <v>2.6850000000000001</v>
      </c>
      <c r="O688" s="1">
        <f>Orders[[#This Row],[AmtUnitPrice]] *Orders[[#This Row],[Quantity]]</f>
        <v>8.0549999999999997</v>
      </c>
    </row>
    <row r="689" spans="1:15" x14ac:dyDescent="0.25">
      <c r="A689" s="3" t="s">
        <v>1349</v>
      </c>
      <c r="B689" s="5">
        <v>43471</v>
      </c>
      <c r="C689" s="3" t="s">
        <v>1350</v>
      </c>
      <c r="D689" s="3" t="s">
        <v>17</v>
      </c>
      <c r="E689" s="4">
        <v>2</v>
      </c>
      <c r="F689" t="str">
        <f>_xlfn.XLOOKUP(Orders[[#This Row],[FK_CustomerID]],Customers[CustomerID],Customers[CustomerName],,0)</f>
        <v>Wilton Cottier</v>
      </c>
      <c r="G689" t="str">
        <f>_xlfn.XLOOKUP(Orders[[#This Row],[FK_CustomerID]],Customers[CustomerID],Customers[Email],,0)</f>
        <v>wcottierj3@cafepress.com</v>
      </c>
      <c r="H689" t="str">
        <f>_xlfn.XLOOKUP(Orders[[#This Row],[FK_CustomerID]],Customers[CustomerID],Customers[Country],,0)</f>
        <v>United States</v>
      </c>
      <c r="I689" t="str" cm="1">
        <f t="array" ref="I689">INDEX(Products[],MATCH(Orders[[#This Row],[FK_ProductID]:[FK_ProductID]],Products[[ProductID]:[ProductID]],0),MATCH(Orders[[#Headers],[CoffeeType]],Products[#Headers],0))</f>
        <v>Exc</v>
      </c>
      <c r="J689" t="str" cm="1">
        <f t="array" ref="J689">_xlfn.SWITCH(Orders[[#This Row],[CoffeeType]], "Rob", "Robusta", "Exc", "Excelsa", "Ara", "Arabica", "Lib", "Liberica")</f>
        <v>Excelsa</v>
      </c>
      <c r="K689" t="str" cm="1">
        <f t="array" ref="K689">INDEX(Products[],MATCH(Orders[[#This Row],[FK_ProductID]:[FK_ProductID]],Products[[ProductID]:[ProductID]],0),MATCH(Orders[[#Headers],[RoastType]],Products[#Headers],0))</f>
        <v>M</v>
      </c>
      <c r="L689" t="str" cm="1">
        <f t="array" ref="L689">_xlfn.SWITCH(Orders[[#This Row],[RoastType]], "L", "Light", "M", "Medium", "D", "Dark")</f>
        <v>Medium</v>
      </c>
      <c r="M689" s="2" cm="1">
        <f t="array" ref="M689">INDEX(Products[],MATCH(Orders[[#This Row],[FK_ProductID]:[FK_ProductID]],Products[[ProductID]:[ProductID]],0),MATCH(Orders[[#Headers],[SizeKg]],Products[#Headers],0))</f>
        <v>0.5</v>
      </c>
      <c r="N689" s="1" cm="1">
        <f t="array" ref="N689">INDEX(Products[],MATCH(Orders[[#This Row],[FK_ProductID]:[FK_ProductID]],Products[[ProductID]:[ProductID]],0),MATCH(Orders[[#Headers],[AmtUnitPrice]],Products[#Headers],0))</f>
        <v>8.25</v>
      </c>
      <c r="O689" s="1">
        <f>Orders[[#This Row],[AmtUnitPrice]] *Orders[[#This Row],[Quantity]]</f>
        <v>16.5</v>
      </c>
    </row>
    <row r="690" spans="1:15" x14ac:dyDescent="0.25">
      <c r="A690" s="3" t="s">
        <v>1351</v>
      </c>
      <c r="B690" s="5">
        <v>43579</v>
      </c>
      <c r="C690" s="3" t="s">
        <v>1352</v>
      </c>
      <c r="D690" s="3" t="s">
        <v>20</v>
      </c>
      <c r="E690" s="4">
        <v>5</v>
      </c>
      <c r="F690" t="str">
        <f>_xlfn.XLOOKUP(Orders[[#This Row],[FK_CustomerID]],Customers[CustomerID],Customers[CustomerName],,0)</f>
        <v>Kevan Grinsted</v>
      </c>
      <c r="G690" t="str">
        <f>_xlfn.XLOOKUP(Orders[[#This Row],[FK_CustomerID]],Customers[CustomerID],Customers[Email],,0)</f>
        <v>kgrinstedj4@google.com.br</v>
      </c>
      <c r="H690" t="str">
        <f>_xlfn.XLOOKUP(Orders[[#This Row],[FK_CustomerID]],Customers[CustomerID],Customers[Country],,0)</f>
        <v>Ireland</v>
      </c>
      <c r="I690" t="str" cm="1">
        <f t="array" ref="I690">INDEX(Products[],MATCH(Orders[[#This Row],[FK_ProductID]:[FK_ProductID]],Products[[ProductID]:[ProductID]],0),MATCH(Orders[[#Headers],[CoffeeType]],Products[#Headers],0))</f>
        <v>Ara</v>
      </c>
      <c r="J690" t="str" cm="1">
        <f t="array" ref="J690">_xlfn.SWITCH(Orders[[#This Row],[CoffeeType]], "Rob", "Robusta", "Exc", "Excelsa", "Ara", "Arabica", "Lib", "Liberica")</f>
        <v>Arabica</v>
      </c>
      <c r="K690" t="str" cm="1">
        <f t="array" ref="K690">INDEX(Products[],MATCH(Orders[[#This Row],[FK_ProductID]:[FK_ProductID]],Products[[ProductID]:[ProductID]],0),MATCH(Orders[[#Headers],[RoastType]],Products[#Headers],0))</f>
        <v>L</v>
      </c>
      <c r="L690" t="str" cm="1">
        <f t="array" ref="L690">_xlfn.SWITCH(Orders[[#This Row],[RoastType]], "L", "Light", "M", "Medium", "D", "Dark")</f>
        <v>Light</v>
      </c>
      <c r="M690" s="2" cm="1">
        <f t="array" ref="M690">INDEX(Products[],MATCH(Orders[[#This Row],[FK_ProductID]:[FK_ProductID]],Products[[ProductID]:[ProductID]],0),MATCH(Orders[[#Headers],[SizeKg]],Products[#Headers],0))</f>
        <v>1</v>
      </c>
      <c r="N690" s="1" cm="1">
        <f t="array" ref="N690">INDEX(Products[],MATCH(Orders[[#This Row],[FK_ProductID]:[FK_ProductID]],Products[[ProductID]:[ProductID]],0),MATCH(Orders[[#Headers],[AmtUnitPrice]],Products[#Headers],0))</f>
        <v>12.95</v>
      </c>
      <c r="O690" s="1">
        <f>Orders[[#This Row],[AmtUnitPrice]] *Orders[[#This Row],[Quantity]]</f>
        <v>64.75</v>
      </c>
    </row>
    <row r="691" spans="1:15" x14ac:dyDescent="0.25">
      <c r="A691" s="3" t="s">
        <v>1353</v>
      </c>
      <c r="B691" s="5">
        <v>44346</v>
      </c>
      <c r="C691" s="3" t="s">
        <v>1354</v>
      </c>
      <c r="D691" s="3" t="s">
        <v>81</v>
      </c>
      <c r="E691" s="4">
        <v>5</v>
      </c>
      <c r="F691" t="str">
        <f>_xlfn.XLOOKUP(Orders[[#This Row],[FK_CustomerID]],Customers[CustomerID],Customers[CustomerName],,0)</f>
        <v>Dionne Skyner</v>
      </c>
      <c r="G691" t="str">
        <f>_xlfn.XLOOKUP(Orders[[#This Row],[FK_CustomerID]],Customers[CustomerID],Customers[Email],,0)</f>
        <v>dskynerj5@hubpages.com</v>
      </c>
      <c r="H691" t="str">
        <f>_xlfn.XLOOKUP(Orders[[#This Row],[FK_CustomerID]],Customers[CustomerID],Customers[Country],,0)</f>
        <v>United States</v>
      </c>
      <c r="I691" t="str" cm="1">
        <f t="array" ref="I691">INDEX(Products[],MATCH(Orders[[#This Row],[FK_ProductID]:[FK_ProductID]],Products[[ProductID]:[ProductID]],0),MATCH(Orders[[#Headers],[CoffeeType]],Products[#Headers],0))</f>
        <v>Ara</v>
      </c>
      <c r="J691" t="str" cm="1">
        <f t="array" ref="J691">_xlfn.SWITCH(Orders[[#This Row],[CoffeeType]], "Rob", "Robusta", "Exc", "Excelsa", "Ara", "Arabica", "Lib", "Liberica")</f>
        <v>Arabica</v>
      </c>
      <c r="K691" t="str" cm="1">
        <f t="array" ref="K691">INDEX(Products[],MATCH(Orders[[#This Row],[FK_ProductID]:[FK_ProductID]],Products[[ProductID]:[ProductID]],0),MATCH(Orders[[#Headers],[RoastType]],Products[#Headers],0))</f>
        <v>M</v>
      </c>
      <c r="L691" t="str" cm="1">
        <f t="array" ref="L691">_xlfn.SWITCH(Orders[[#This Row],[RoastType]], "L", "Light", "M", "Medium", "D", "Dark")</f>
        <v>Medium</v>
      </c>
      <c r="M691" s="2" cm="1">
        <f t="array" ref="M691">INDEX(Products[],MATCH(Orders[[#This Row],[FK_ProductID]:[FK_ProductID]],Products[[ProductID]:[ProductID]],0),MATCH(Orders[[#Headers],[SizeKg]],Products[#Headers],0))</f>
        <v>0.5</v>
      </c>
      <c r="N691" s="1" cm="1">
        <f t="array" ref="N691">INDEX(Products[],MATCH(Orders[[#This Row],[FK_ProductID]:[FK_ProductID]],Products[[ProductID]:[ProductID]],0),MATCH(Orders[[#Headers],[AmtUnitPrice]],Products[#Headers],0))</f>
        <v>6.75</v>
      </c>
      <c r="O691" s="1">
        <f>Orders[[#This Row],[AmtUnitPrice]] *Orders[[#This Row],[Quantity]]</f>
        <v>33.75</v>
      </c>
    </row>
    <row r="692" spans="1:15" x14ac:dyDescent="0.25">
      <c r="A692" s="3" t="s">
        <v>1355</v>
      </c>
      <c r="B692" s="5">
        <v>44754</v>
      </c>
      <c r="C692" s="3" t="s">
        <v>1356</v>
      </c>
      <c r="D692" s="3" t="s">
        <v>123</v>
      </c>
      <c r="E692" s="4">
        <v>6</v>
      </c>
      <c r="F692" t="str">
        <f>_xlfn.XLOOKUP(Orders[[#This Row],[FK_CustomerID]],Customers[CustomerID],Customers[CustomerName],,0)</f>
        <v>Francesco Dressel</v>
      </c>
      <c r="G692" t="str">
        <f>_xlfn.XLOOKUP(Orders[[#This Row],[FK_CustomerID]],Customers[CustomerID],Customers[Email],,0)</f>
        <v/>
      </c>
      <c r="H692" t="str">
        <f>_xlfn.XLOOKUP(Orders[[#This Row],[FK_CustomerID]],Customers[CustomerID],Customers[Country],,0)</f>
        <v>United States</v>
      </c>
      <c r="I692" t="str" cm="1">
        <f t="array" ref="I692">INDEX(Products[],MATCH(Orders[[#This Row],[FK_ProductID]:[FK_ProductID]],Products[[ProductID]:[ProductID]],0),MATCH(Orders[[#Headers],[CoffeeType]],Products[#Headers],0))</f>
        <v>Lib</v>
      </c>
      <c r="J692" t="str" cm="1">
        <f t="array" ref="J692">_xlfn.SWITCH(Orders[[#This Row],[CoffeeType]], "Rob", "Robusta", "Exc", "Excelsa", "Ara", "Arabica", "Lib", "Liberica")</f>
        <v>Liberica</v>
      </c>
      <c r="K692" t="str" cm="1">
        <f t="array" ref="K692">INDEX(Products[],MATCH(Orders[[#This Row],[FK_ProductID]:[FK_ProductID]],Products[[ProductID]:[ProductID]],0),MATCH(Orders[[#Headers],[RoastType]],Products[#Headers],0))</f>
        <v>D</v>
      </c>
      <c r="L692" t="str" cm="1">
        <f t="array" ref="L692">_xlfn.SWITCH(Orders[[#This Row],[RoastType]], "L", "Light", "M", "Medium", "D", "Dark")</f>
        <v>Dark</v>
      </c>
      <c r="M692" s="2" cm="1">
        <f t="array" ref="M692">INDEX(Products[],MATCH(Orders[[#This Row],[FK_ProductID]:[FK_ProductID]],Products[[ProductID]:[ProductID]],0),MATCH(Orders[[#Headers],[SizeKg]],Products[#Headers],0))</f>
        <v>2.5</v>
      </c>
      <c r="N692" s="1" cm="1">
        <f t="array" ref="N692">INDEX(Products[],MATCH(Orders[[#This Row],[FK_ProductID]:[FK_ProductID]],Products[[ProductID]:[ProductID]],0),MATCH(Orders[[#Headers],[AmtUnitPrice]],Products[#Headers],0))</f>
        <v>29.785</v>
      </c>
      <c r="O692" s="1">
        <f>Orders[[#This Row],[AmtUnitPrice]] *Orders[[#This Row],[Quantity]]</f>
        <v>178.71</v>
      </c>
    </row>
    <row r="693" spans="1:15" x14ac:dyDescent="0.25">
      <c r="A693" s="3" t="s">
        <v>1357</v>
      </c>
      <c r="B693" s="5">
        <v>44227</v>
      </c>
      <c r="C693" s="3" t="s">
        <v>1358</v>
      </c>
      <c r="D693" s="3" t="s">
        <v>75</v>
      </c>
      <c r="E693" s="4">
        <v>2</v>
      </c>
      <c r="F693" t="str">
        <f>_xlfn.XLOOKUP(Orders[[#This Row],[FK_CustomerID]],Customers[CustomerID],Customers[CustomerName],,0)</f>
        <v>Jimmy Dymoke</v>
      </c>
      <c r="G693" t="str">
        <f>_xlfn.XLOOKUP(Orders[[#This Row],[FK_CustomerID]],Customers[CustomerID],Customers[Email],,0)</f>
        <v>jdymokeje@prnewswire.com</v>
      </c>
      <c r="H693" t="str">
        <f>_xlfn.XLOOKUP(Orders[[#This Row],[FK_CustomerID]],Customers[CustomerID],Customers[Country],,0)</f>
        <v>Ireland</v>
      </c>
      <c r="I693" t="str" cm="1">
        <f t="array" ref="I693">INDEX(Products[],MATCH(Orders[[#This Row],[FK_ProductID]:[FK_ProductID]],Products[[ProductID]:[ProductID]],0),MATCH(Orders[[#Headers],[CoffeeType]],Products[#Headers],0))</f>
        <v>Ara</v>
      </c>
      <c r="J693" t="str" cm="1">
        <f t="array" ref="J693">_xlfn.SWITCH(Orders[[#This Row],[CoffeeType]], "Rob", "Robusta", "Exc", "Excelsa", "Ara", "Arabica", "Lib", "Liberica")</f>
        <v>Arabica</v>
      </c>
      <c r="K693" t="str" cm="1">
        <f t="array" ref="K693">INDEX(Products[],MATCH(Orders[[#This Row],[FK_ProductID]:[FK_ProductID]],Products[[ProductID]:[ProductID]],0),MATCH(Orders[[#Headers],[RoastType]],Products[#Headers],0))</f>
        <v>M</v>
      </c>
      <c r="L693" t="str" cm="1">
        <f t="array" ref="L693">_xlfn.SWITCH(Orders[[#This Row],[RoastType]], "L", "Light", "M", "Medium", "D", "Dark")</f>
        <v>Medium</v>
      </c>
      <c r="M693" s="2" cm="1">
        <f t="array" ref="M693">INDEX(Products[],MATCH(Orders[[#This Row],[FK_ProductID]:[FK_ProductID]],Products[[ProductID]:[ProductID]],0),MATCH(Orders[[#Headers],[SizeKg]],Products[#Headers],0))</f>
        <v>1</v>
      </c>
      <c r="N693" s="1" cm="1">
        <f t="array" ref="N693">INDEX(Products[],MATCH(Orders[[#This Row],[FK_ProductID]:[FK_ProductID]],Products[[ProductID]:[ProductID]],0),MATCH(Orders[[#Headers],[AmtUnitPrice]],Products[#Headers],0))</f>
        <v>11.25</v>
      </c>
      <c r="O693" s="1">
        <f>Orders[[#This Row],[AmtUnitPrice]] *Orders[[#This Row],[Quantity]]</f>
        <v>22.5</v>
      </c>
    </row>
    <row r="694" spans="1:15" x14ac:dyDescent="0.25">
      <c r="A694" s="3" t="s">
        <v>1359</v>
      </c>
      <c r="B694" s="5">
        <v>43720</v>
      </c>
      <c r="C694" s="3" t="s">
        <v>1360</v>
      </c>
      <c r="D694" s="3" t="s">
        <v>27</v>
      </c>
      <c r="E694" s="4">
        <v>1</v>
      </c>
      <c r="F694" t="str">
        <f>_xlfn.XLOOKUP(Orders[[#This Row],[FK_CustomerID]],Customers[CustomerID],Customers[CustomerName],,0)</f>
        <v>Ambrosio Weinmann</v>
      </c>
      <c r="G694" t="str">
        <f>_xlfn.XLOOKUP(Orders[[#This Row],[FK_CustomerID]],Customers[CustomerID],Customers[Email],,0)</f>
        <v>aweinmannj8@shinystat.com</v>
      </c>
      <c r="H694" t="str">
        <f>_xlfn.XLOOKUP(Orders[[#This Row],[FK_CustomerID]],Customers[CustomerID],Customers[Country],,0)</f>
        <v>United States</v>
      </c>
      <c r="I694" t="str" cm="1">
        <f t="array" ref="I694">INDEX(Products[],MATCH(Orders[[#This Row],[FK_ProductID]:[FK_ProductID]],Products[[ProductID]:[ProductID]],0),MATCH(Orders[[#Headers],[CoffeeType]],Products[#Headers],0))</f>
        <v>Lib</v>
      </c>
      <c r="J694" t="str" cm="1">
        <f t="array" ref="J694">_xlfn.SWITCH(Orders[[#This Row],[CoffeeType]], "Rob", "Robusta", "Exc", "Excelsa", "Ara", "Arabica", "Lib", "Liberica")</f>
        <v>Liberica</v>
      </c>
      <c r="K694" t="str" cm="1">
        <f t="array" ref="K694">INDEX(Products[],MATCH(Orders[[#This Row],[FK_ProductID]:[FK_ProductID]],Products[[ProductID]:[ProductID]],0),MATCH(Orders[[#Headers],[RoastType]],Products[#Headers],0))</f>
        <v>D</v>
      </c>
      <c r="L694" t="str" cm="1">
        <f t="array" ref="L694">_xlfn.SWITCH(Orders[[#This Row],[RoastType]], "L", "Light", "M", "Medium", "D", "Dark")</f>
        <v>Dark</v>
      </c>
      <c r="M694" s="2" cm="1">
        <f t="array" ref="M694">INDEX(Products[],MATCH(Orders[[#This Row],[FK_ProductID]:[FK_ProductID]],Products[[ProductID]:[ProductID]],0),MATCH(Orders[[#Headers],[SizeKg]],Products[#Headers],0))</f>
        <v>1</v>
      </c>
      <c r="N694" s="1" cm="1">
        <f t="array" ref="N694">INDEX(Products[],MATCH(Orders[[#This Row],[FK_ProductID]:[FK_ProductID]],Products[[ProductID]:[ProductID]],0),MATCH(Orders[[#Headers],[AmtUnitPrice]],Products[#Headers],0))</f>
        <v>12.95</v>
      </c>
      <c r="O694" s="1">
        <f>Orders[[#This Row],[AmtUnitPrice]] *Orders[[#This Row],[Quantity]]</f>
        <v>12.95</v>
      </c>
    </row>
    <row r="695" spans="1:15" x14ac:dyDescent="0.25">
      <c r="A695" s="3" t="s">
        <v>1361</v>
      </c>
      <c r="B695" s="5">
        <v>44012</v>
      </c>
      <c r="C695" s="3" t="s">
        <v>1362</v>
      </c>
      <c r="D695" s="3" t="s">
        <v>185</v>
      </c>
      <c r="E695" s="4">
        <v>2</v>
      </c>
      <c r="F695" t="str">
        <f>_xlfn.XLOOKUP(Orders[[#This Row],[FK_CustomerID]],Customers[CustomerID],Customers[CustomerName],,0)</f>
        <v>Elden Andriessen</v>
      </c>
      <c r="G695" t="str">
        <f>_xlfn.XLOOKUP(Orders[[#This Row],[FK_CustomerID]],Customers[CustomerID],Customers[Email],,0)</f>
        <v>eandriessenj9@europa.eu</v>
      </c>
      <c r="H695" t="str">
        <f>_xlfn.XLOOKUP(Orders[[#This Row],[FK_CustomerID]],Customers[CustomerID],Customers[Country],,0)</f>
        <v>United States</v>
      </c>
      <c r="I695" t="str" cm="1">
        <f t="array" ref="I695">INDEX(Products[],MATCH(Orders[[#This Row],[FK_ProductID]:[FK_ProductID]],Products[[ProductID]:[ProductID]],0),MATCH(Orders[[#Headers],[CoffeeType]],Products[#Headers],0))</f>
        <v>Ara</v>
      </c>
      <c r="J695" t="str" cm="1">
        <f t="array" ref="J695">_xlfn.SWITCH(Orders[[#This Row],[CoffeeType]], "Rob", "Robusta", "Exc", "Excelsa", "Ara", "Arabica", "Lib", "Liberica")</f>
        <v>Arabica</v>
      </c>
      <c r="K695" t="str" cm="1">
        <f t="array" ref="K695">INDEX(Products[],MATCH(Orders[[#This Row],[FK_ProductID]:[FK_ProductID]],Products[[ProductID]:[ProductID]],0),MATCH(Orders[[#Headers],[RoastType]],Products[#Headers],0))</f>
        <v>M</v>
      </c>
      <c r="L695" t="str" cm="1">
        <f t="array" ref="L695">_xlfn.SWITCH(Orders[[#This Row],[RoastType]], "L", "Light", "M", "Medium", "D", "Dark")</f>
        <v>Medium</v>
      </c>
      <c r="M695" s="2" cm="1">
        <f t="array" ref="M695">INDEX(Products[],MATCH(Orders[[#This Row],[FK_ProductID]:[FK_ProductID]],Products[[ProductID]:[ProductID]],0),MATCH(Orders[[#Headers],[SizeKg]],Products[#Headers],0))</f>
        <v>2.5</v>
      </c>
      <c r="N695" s="1" cm="1">
        <f t="array" ref="N695">INDEX(Products[],MATCH(Orders[[#This Row],[FK_ProductID]:[FK_ProductID]],Products[[ProductID]:[ProductID]],0),MATCH(Orders[[#Headers],[AmtUnitPrice]],Products[#Headers],0))</f>
        <v>25.875</v>
      </c>
      <c r="O695" s="1">
        <f>Orders[[#This Row],[AmtUnitPrice]] *Orders[[#This Row],[Quantity]]</f>
        <v>51.75</v>
      </c>
    </row>
    <row r="696" spans="1:15" x14ac:dyDescent="0.25">
      <c r="A696" s="3" t="s">
        <v>1363</v>
      </c>
      <c r="B696" s="5">
        <v>43915</v>
      </c>
      <c r="C696" s="3" t="s">
        <v>1364</v>
      </c>
      <c r="D696" s="3" t="s">
        <v>30</v>
      </c>
      <c r="E696" s="4">
        <v>5</v>
      </c>
      <c r="F696" t="str">
        <f>_xlfn.XLOOKUP(Orders[[#This Row],[FK_CustomerID]],Customers[CustomerID],Customers[CustomerName],,0)</f>
        <v>Roxie Deaconson</v>
      </c>
      <c r="G696" t="str">
        <f>_xlfn.XLOOKUP(Orders[[#This Row],[FK_CustomerID]],Customers[CustomerID],Customers[Email],,0)</f>
        <v>rdeaconsonja@archive.org</v>
      </c>
      <c r="H696" t="str">
        <f>_xlfn.XLOOKUP(Orders[[#This Row],[FK_CustomerID]],Customers[CustomerID],Customers[Country],,0)</f>
        <v>United States</v>
      </c>
      <c r="I696" t="str" cm="1">
        <f t="array" ref="I696">INDEX(Products[],MATCH(Orders[[#This Row],[FK_ProductID]:[FK_ProductID]],Products[[ProductID]:[ProductID]],0),MATCH(Orders[[#Headers],[CoffeeType]],Products[#Headers],0))</f>
        <v>Exc</v>
      </c>
      <c r="J696" t="str" cm="1">
        <f t="array" ref="J696">_xlfn.SWITCH(Orders[[#This Row],[CoffeeType]], "Rob", "Robusta", "Exc", "Excelsa", "Ara", "Arabica", "Lib", "Liberica")</f>
        <v>Excelsa</v>
      </c>
      <c r="K696" t="str" cm="1">
        <f t="array" ref="K696">INDEX(Products[],MATCH(Orders[[#This Row],[FK_ProductID]:[FK_ProductID]],Products[[ProductID]:[ProductID]],0),MATCH(Orders[[#Headers],[RoastType]],Products[#Headers],0))</f>
        <v>D</v>
      </c>
      <c r="L696" t="str" cm="1">
        <f t="array" ref="L696">_xlfn.SWITCH(Orders[[#This Row],[RoastType]], "L", "Light", "M", "Medium", "D", "Dark")</f>
        <v>Dark</v>
      </c>
      <c r="M696" s="2" cm="1">
        <f t="array" ref="M696">INDEX(Products[],MATCH(Orders[[#This Row],[FK_ProductID]:[FK_ProductID]],Products[[ProductID]:[ProductID]],0),MATCH(Orders[[#Headers],[SizeKg]],Products[#Headers],0))</f>
        <v>0.5</v>
      </c>
      <c r="N696" s="1" cm="1">
        <f t="array" ref="N696">INDEX(Products[],MATCH(Orders[[#This Row],[FK_ProductID]:[FK_ProductID]],Products[[ProductID]:[ProductID]],0),MATCH(Orders[[#Headers],[AmtUnitPrice]],Products[#Headers],0))</f>
        <v>7.29</v>
      </c>
      <c r="O696" s="1">
        <f>Orders[[#This Row],[AmtUnitPrice]] *Orders[[#This Row],[Quantity]]</f>
        <v>36.450000000000003</v>
      </c>
    </row>
    <row r="697" spans="1:15" x14ac:dyDescent="0.25">
      <c r="A697" s="3" t="s">
        <v>1365</v>
      </c>
      <c r="B697" s="5">
        <v>44300</v>
      </c>
      <c r="C697" s="3" t="s">
        <v>1366</v>
      </c>
      <c r="D697" s="3" t="s">
        <v>118</v>
      </c>
      <c r="E697" s="4">
        <v>5</v>
      </c>
      <c r="F697" t="str">
        <f>_xlfn.XLOOKUP(Orders[[#This Row],[FK_CustomerID]],Customers[CustomerID],Customers[CustomerName],,0)</f>
        <v>Davida Caro</v>
      </c>
      <c r="G697" t="str">
        <f>_xlfn.XLOOKUP(Orders[[#This Row],[FK_CustomerID]],Customers[CustomerID],Customers[Email],,0)</f>
        <v>dcarojb@twitter.com</v>
      </c>
      <c r="H697" t="str">
        <f>_xlfn.XLOOKUP(Orders[[#This Row],[FK_CustomerID]],Customers[CustomerID],Customers[Country],,0)</f>
        <v>United States</v>
      </c>
      <c r="I697" t="str" cm="1">
        <f t="array" ref="I697">INDEX(Products[],MATCH(Orders[[#This Row],[FK_ProductID]:[FK_ProductID]],Products[[ProductID]:[ProductID]],0),MATCH(Orders[[#Headers],[CoffeeType]],Products[#Headers],0))</f>
        <v>Lib</v>
      </c>
      <c r="J697" t="str" cm="1">
        <f t="array" ref="J697">_xlfn.SWITCH(Orders[[#This Row],[CoffeeType]], "Rob", "Robusta", "Exc", "Excelsa", "Ara", "Arabica", "Lib", "Liberica")</f>
        <v>Liberica</v>
      </c>
      <c r="K697" t="str" cm="1">
        <f t="array" ref="K697">INDEX(Products[],MATCH(Orders[[#This Row],[FK_ProductID]:[FK_ProductID]],Products[[ProductID]:[ProductID]],0),MATCH(Orders[[#Headers],[RoastType]],Products[#Headers],0))</f>
        <v>L</v>
      </c>
      <c r="L697" t="str" cm="1">
        <f t="array" ref="L697">_xlfn.SWITCH(Orders[[#This Row],[RoastType]], "L", "Light", "M", "Medium", "D", "Dark")</f>
        <v>Light</v>
      </c>
      <c r="M697" s="2" cm="1">
        <f t="array" ref="M697">INDEX(Products[],MATCH(Orders[[#This Row],[FK_ProductID]:[FK_ProductID]],Products[[ProductID]:[ProductID]],0),MATCH(Orders[[#Headers],[SizeKg]],Products[#Headers],0))</f>
        <v>2.5</v>
      </c>
      <c r="N697" s="1" cm="1">
        <f t="array" ref="N697">INDEX(Products[],MATCH(Orders[[#This Row],[FK_ProductID]:[FK_ProductID]],Products[[ProductID]:[ProductID]],0),MATCH(Orders[[#Headers],[AmtUnitPrice]],Products[#Headers],0))</f>
        <v>36.454999999999998</v>
      </c>
      <c r="O697" s="1">
        <f>Orders[[#This Row],[AmtUnitPrice]] *Orders[[#This Row],[Quantity]]</f>
        <v>182.27499999999998</v>
      </c>
    </row>
    <row r="698" spans="1:15" x14ac:dyDescent="0.25">
      <c r="A698" s="3" t="s">
        <v>1367</v>
      </c>
      <c r="B698" s="5">
        <v>43693</v>
      </c>
      <c r="C698" s="3" t="s">
        <v>1368</v>
      </c>
      <c r="D698" s="3" t="s">
        <v>137</v>
      </c>
      <c r="E698" s="4">
        <v>4</v>
      </c>
      <c r="F698" t="str">
        <f>_xlfn.XLOOKUP(Orders[[#This Row],[FK_CustomerID]],Customers[CustomerID],Customers[CustomerName],,0)</f>
        <v>Johna Bluck</v>
      </c>
      <c r="G698" t="str">
        <f>_xlfn.XLOOKUP(Orders[[#This Row],[FK_CustomerID]],Customers[CustomerID],Customers[Email],,0)</f>
        <v>jbluckjc@imageshack.us</v>
      </c>
      <c r="H698" t="str">
        <f>_xlfn.XLOOKUP(Orders[[#This Row],[FK_CustomerID]],Customers[CustomerID],Customers[Country],,0)</f>
        <v>United States</v>
      </c>
      <c r="I698" t="str" cm="1">
        <f t="array" ref="I698">INDEX(Products[],MATCH(Orders[[#This Row],[FK_ProductID]:[FK_ProductID]],Products[[ProductID]:[ProductID]],0),MATCH(Orders[[#Headers],[CoffeeType]],Products[#Headers],0))</f>
        <v>Lib</v>
      </c>
      <c r="J698" t="str" cm="1">
        <f t="array" ref="J698">_xlfn.SWITCH(Orders[[#This Row],[CoffeeType]], "Rob", "Robusta", "Exc", "Excelsa", "Ara", "Arabica", "Lib", "Liberica")</f>
        <v>Liberica</v>
      </c>
      <c r="K698" t="str" cm="1">
        <f t="array" ref="K698">INDEX(Products[],MATCH(Orders[[#This Row],[FK_ProductID]:[FK_ProductID]],Products[[ProductID]:[ProductID]],0),MATCH(Orders[[#Headers],[RoastType]],Products[#Headers],0))</f>
        <v>D</v>
      </c>
      <c r="L698" t="str" cm="1">
        <f t="array" ref="L698">_xlfn.SWITCH(Orders[[#This Row],[RoastType]], "L", "Light", "M", "Medium", "D", "Dark")</f>
        <v>Dark</v>
      </c>
      <c r="M698" s="2" cm="1">
        <f t="array" ref="M698">INDEX(Products[],MATCH(Orders[[#This Row],[FK_ProductID]:[FK_ProductID]],Products[[ProductID]:[ProductID]],0),MATCH(Orders[[#Headers],[SizeKg]],Products[#Headers],0))</f>
        <v>0.5</v>
      </c>
      <c r="N698" s="1" cm="1">
        <f t="array" ref="N698">INDEX(Products[],MATCH(Orders[[#This Row],[FK_ProductID]:[FK_ProductID]],Products[[ProductID]:[ProductID]],0),MATCH(Orders[[#Headers],[AmtUnitPrice]],Products[#Headers],0))</f>
        <v>7.77</v>
      </c>
      <c r="O698" s="1">
        <f>Orders[[#This Row],[AmtUnitPrice]] *Orders[[#This Row],[Quantity]]</f>
        <v>31.08</v>
      </c>
    </row>
    <row r="699" spans="1:15" x14ac:dyDescent="0.25">
      <c r="A699" s="3" t="s">
        <v>1369</v>
      </c>
      <c r="B699" s="5">
        <v>44547</v>
      </c>
      <c r="C699" s="3" t="s">
        <v>1370</v>
      </c>
      <c r="D699" s="3" t="s">
        <v>81</v>
      </c>
      <c r="E699" s="4">
        <v>3</v>
      </c>
      <c r="F699" t="str">
        <f>_xlfn.XLOOKUP(Orders[[#This Row],[FK_CustomerID]],Customers[CustomerID],Customers[CustomerName],,0)</f>
        <v>Myrle Dearden</v>
      </c>
      <c r="G699" t="str">
        <f>_xlfn.XLOOKUP(Orders[[#This Row],[FK_CustomerID]],Customers[CustomerID],Customers[Email],,0)</f>
        <v/>
      </c>
      <c r="H699" t="str">
        <f>_xlfn.XLOOKUP(Orders[[#This Row],[FK_CustomerID]],Customers[CustomerID],Customers[Country],,0)</f>
        <v>Ireland</v>
      </c>
      <c r="I699" t="str" cm="1">
        <f t="array" ref="I699">INDEX(Products[],MATCH(Orders[[#This Row],[FK_ProductID]:[FK_ProductID]],Products[[ProductID]:[ProductID]],0),MATCH(Orders[[#Headers],[CoffeeType]],Products[#Headers],0))</f>
        <v>Ara</v>
      </c>
      <c r="J699" t="str" cm="1">
        <f t="array" ref="J699">_xlfn.SWITCH(Orders[[#This Row],[CoffeeType]], "Rob", "Robusta", "Exc", "Excelsa", "Ara", "Arabica", "Lib", "Liberica")</f>
        <v>Arabica</v>
      </c>
      <c r="K699" t="str" cm="1">
        <f t="array" ref="K699">INDEX(Products[],MATCH(Orders[[#This Row],[FK_ProductID]:[FK_ProductID]],Products[[ProductID]:[ProductID]],0),MATCH(Orders[[#Headers],[RoastType]],Products[#Headers],0))</f>
        <v>M</v>
      </c>
      <c r="L699" t="str" cm="1">
        <f t="array" ref="L699">_xlfn.SWITCH(Orders[[#This Row],[RoastType]], "L", "Light", "M", "Medium", "D", "Dark")</f>
        <v>Medium</v>
      </c>
      <c r="M699" s="2" cm="1">
        <f t="array" ref="M699">INDEX(Products[],MATCH(Orders[[#This Row],[FK_ProductID]:[FK_ProductID]],Products[[ProductID]:[ProductID]],0),MATCH(Orders[[#Headers],[SizeKg]],Products[#Headers],0))</f>
        <v>0.5</v>
      </c>
      <c r="N699" s="1" cm="1">
        <f t="array" ref="N699">INDEX(Products[],MATCH(Orders[[#This Row],[FK_ProductID]:[FK_ProductID]],Products[[ProductID]:[ProductID]],0),MATCH(Orders[[#Headers],[AmtUnitPrice]],Products[#Headers],0))</f>
        <v>6.75</v>
      </c>
      <c r="O699" s="1">
        <f>Orders[[#This Row],[AmtUnitPrice]] *Orders[[#This Row],[Quantity]]</f>
        <v>20.25</v>
      </c>
    </row>
    <row r="700" spans="1:15" x14ac:dyDescent="0.25">
      <c r="A700" s="3" t="s">
        <v>1371</v>
      </c>
      <c r="B700" s="5">
        <v>43830</v>
      </c>
      <c r="C700" s="3" t="s">
        <v>1358</v>
      </c>
      <c r="D700" s="3" t="s">
        <v>27</v>
      </c>
      <c r="E700" s="4">
        <v>2</v>
      </c>
      <c r="F700" t="str">
        <f>_xlfn.XLOOKUP(Orders[[#This Row],[FK_CustomerID]],Customers[CustomerID],Customers[CustomerName],,0)</f>
        <v>Jimmy Dymoke</v>
      </c>
      <c r="G700" t="str">
        <f>_xlfn.XLOOKUP(Orders[[#This Row],[FK_CustomerID]],Customers[CustomerID],Customers[Email],,0)</f>
        <v>jdymokeje@prnewswire.com</v>
      </c>
      <c r="H700" t="str">
        <f>_xlfn.XLOOKUP(Orders[[#This Row],[FK_CustomerID]],Customers[CustomerID],Customers[Country],,0)</f>
        <v>Ireland</v>
      </c>
      <c r="I700" t="str" cm="1">
        <f t="array" ref="I700">INDEX(Products[],MATCH(Orders[[#This Row],[FK_ProductID]:[FK_ProductID]],Products[[ProductID]:[ProductID]],0),MATCH(Orders[[#Headers],[CoffeeType]],Products[#Headers],0))</f>
        <v>Lib</v>
      </c>
      <c r="J700" t="str" cm="1">
        <f t="array" ref="J700">_xlfn.SWITCH(Orders[[#This Row],[CoffeeType]], "Rob", "Robusta", "Exc", "Excelsa", "Ara", "Arabica", "Lib", "Liberica")</f>
        <v>Liberica</v>
      </c>
      <c r="K700" t="str" cm="1">
        <f t="array" ref="K700">INDEX(Products[],MATCH(Orders[[#This Row],[FK_ProductID]:[FK_ProductID]],Products[[ProductID]:[ProductID]],0),MATCH(Orders[[#Headers],[RoastType]],Products[#Headers],0))</f>
        <v>D</v>
      </c>
      <c r="L700" t="str" cm="1">
        <f t="array" ref="L700">_xlfn.SWITCH(Orders[[#This Row],[RoastType]], "L", "Light", "M", "Medium", "D", "Dark")</f>
        <v>Dark</v>
      </c>
      <c r="M700" s="2" cm="1">
        <f t="array" ref="M700">INDEX(Products[],MATCH(Orders[[#This Row],[FK_ProductID]:[FK_ProductID]],Products[[ProductID]:[ProductID]],0),MATCH(Orders[[#Headers],[SizeKg]],Products[#Headers],0))</f>
        <v>1</v>
      </c>
      <c r="N700" s="1" cm="1">
        <f t="array" ref="N700">INDEX(Products[],MATCH(Orders[[#This Row],[FK_ProductID]:[FK_ProductID]],Products[[ProductID]:[ProductID]],0),MATCH(Orders[[#Headers],[AmtUnitPrice]],Products[#Headers],0))</f>
        <v>12.95</v>
      </c>
      <c r="O700" s="1">
        <f>Orders[[#This Row],[AmtUnitPrice]] *Orders[[#This Row],[Quantity]]</f>
        <v>25.9</v>
      </c>
    </row>
    <row r="701" spans="1:15" x14ac:dyDescent="0.25">
      <c r="A701" s="3" t="s">
        <v>1372</v>
      </c>
      <c r="B701" s="5">
        <v>44298</v>
      </c>
      <c r="C701" s="3" t="s">
        <v>1373</v>
      </c>
      <c r="D701" s="3" t="s">
        <v>86</v>
      </c>
      <c r="E701" s="4">
        <v>4</v>
      </c>
      <c r="F701" t="str">
        <f>_xlfn.XLOOKUP(Orders[[#This Row],[FK_CustomerID]],Customers[CustomerID],Customers[CustomerName],,0)</f>
        <v>Orland Tadman</v>
      </c>
      <c r="G701" t="str">
        <f>_xlfn.XLOOKUP(Orders[[#This Row],[FK_CustomerID]],Customers[CustomerID],Customers[Email],,0)</f>
        <v>otadmanjf@ft.com</v>
      </c>
      <c r="H701" t="str">
        <f>_xlfn.XLOOKUP(Orders[[#This Row],[FK_CustomerID]],Customers[CustomerID],Customers[Country],,0)</f>
        <v>United States</v>
      </c>
      <c r="I701" t="str" cm="1">
        <f t="array" ref="I701">INDEX(Products[],MATCH(Orders[[#This Row],[FK_ProductID]:[FK_ProductID]],Products[[ProductID]:[ProductID]],0),MATCH(Orders[[#Headers],[CoffeeType]],Products[#Headers],0))</f>
        <v>Ara</v>
      </c>
      <c r="J701" t="str" cm="1">
        <f t="array" ref="J701">_xlfn.SWITCH(Orders[[#This Row],[CoffeeType]], "Rob", "Robusta", "Exc", "Excelsa", "Ara", "Arabica", "Lib", "Liberica")</f>
        <v>Arabica</v>
      </c>
      <c r="K701" t="str" cm="1">
        <f t="array" ref="K701">INDEX(Products[],MATCH(Orders[[#This Row],[FK_ProductID]:[FK_ProductID]],Products[[ProductID]:[ProductID]],0),MATCH(Orders[[#Headers],[RoastType]],Products[#Headers],0))</f>
        <v>D</v>
      </c>
      <c r="L701" t="str" cm="1">
        <f t="array" ref="L701">_xlfn.SWITCH(Orders[[#This Row],[RoastType]], "L", "Light", "M", "Medium", "D", "Dark")</f>
        <v>Dark</v>
      </c>
      <c r="M701" s="2" cm="1">
        <f t="array" ref="M701">INDEX(Products[],MATCH(Orders[[#This Row],[FK_ProductID]:[FK_ProductID]],Products[[ProductID]:[ProductID]],0),MATCH(Orders[[#Headers],[SizeKg]],Products[#Headers],0))</f>
        <v>0.5</v>
      </c>
      <c r="N701" s="1" cm="1">
        <f t="array" ref="N701">INDEX(Products[],MATCH(Orders[[#This Row],[FK_ProductID]:[FK_ProductID]],Products[[ProductID]:[ProductID]],0),MATCH(Orders[[#Headers],[AmtUnitPrice]],Products[#Headers],0))</f>
        <v>5.97</v>
      </c>
      <c r="O701" s="1">
        <f>Orders[[#This Row],[AmtUnitPrice]] *Orders[[#This Row],[Quantity]]</f>
        <v>23.88</v>
      </c>
    </row>
    <row r="702" spans="1:15" x14ac:dyDescent="0.25">
      <c r="A702" s="3" t="s">
        <v>1374</v>
      </c>
      <c r="B702" s="5">
        <v>43736</v>
      </c>
      <c r="C702" s="3" t="s">
        <v>1375</v>
      </c>
      <c r="D702" s="3" t="s">
        <v>97</v>
      </c>
      <c r="E702" s="4">
        <v>2</v>
      </c>
      <c r="F702" t="str">
        <f>_xlfn.XLOOKUP(Orders[[#This Row],[FK_CustomerID]],Customers[CustomerID],Customers[CustomerName],,0)</f>
        <v>Barrett Gudde</v>
      </c>
      <c r="G702" t="str">
        <f>_xlfn.XLOOKUP(Orders[[#This Row],[FK_CustomerID]],Customers[CustomerID],Customers[Email],,0)</f>
        <v>bguddejg@dailymotion.com</v>
      </c>
      <c r="H702" t="str">
        <f>_xlfn.XLOOKUP(Orders[[#This Row],[FK_CustomerID]],Customers[CustomerID],Customers[Country],,0)</f>
        <v>United States</v>
      </c>
      <c r="I702" t="str" cm="1">
        <f t="array" ref="I702">INDEX(Products[],MATCH(Orders[[#This Row],[FK_ProductID]:[FK_ProductID]],Products[[ProductID]:[ProductID]],0),MATCH(Orders[[#Headers],[CoffeeType]],Products[#Headers],0))</f>
        <v>Lib</v>
      </c>
      <c r="J702" t="str" cm="1">
        <f t="array" ref="J702">_xlfn.SWITCH(Orders[[#This Row],[CoffeeType]], "Rob", "Robusta", "Exc", "Excelsa", "Ara", "Arabica", "Lib", "Liberica")</f>
        <v>Liberica</v>
      </c>
      <c r="K702" t="str" cm="1">
        <f t="array" ref="K702">INDEX(Products[],MATCH(Orders[[#This Row],[FK_ProductID]:[FK_ProductID]],Products[[ProductID]:[ProductID]],0),MATCH(Orders[[#Headers],[RoastType]],Products[#Headers],0))</f>
        <v>L</v>
      </c>
      <c r="L702" t="str" cm="1">
        <f t="array" ref="L702">_xlfn.SWITCH(Orders[[#This Row],[RoastType]], "L", "Light", "M", "Medium", "D", "Dark")</f>
        <v>Light</v>
      </c>
      <c r="M702" s="2" cm="1">
        <f t="array" ref="M702">INDEX(Products[],MATCH(Orders[[#This Row],[FK_ProductID]:[FK_ProductID]],Products[[ProductID]:[ProductID]],0),MATCH(Orders[[#Headers],[SizeKg]],Products[#Headers],0))</f>
        <v>0.5</v>
      </c>
      <c r="N702" s="1" cm="1">
        <f t="array" ref="N702">INDEX(Products[],MATCH(Orders[[#This Row],[FK_ProductID]:[FK_ProductID]],Products[[ProductID]:[ProductID]],0),MATCH(Orders[[#Headers],[AmtUnitPrice]],Products[#Headers],0))</f>
        <v>9.51</v>
      </c>
      <c r="O702" s="1">
        <f>Orders[[#This Row],[AmtUnitPrice]] *Orders[[#This Row],[Quantity]]</f>
        <v>19.02</v>
      </c>
    </row>
    <row r="703" spans="1:15" x14ac:dyDescent="0.25">
      <c r="A703" s="3" t="s">
        <v>1376</v>
      </c>
      <c r="B703" s="5">
        <v>44727</v>
      </c>
      <c r="C703" s="3" t="s">
        <v>1377</v>
      </c>
      <c r="D703" s="3" t="s">
        <v>86</v>
      </c>
      <c r="E703" s="4">
        <v>5</v>
      </c>
      <c r="F703" t="str">
        <f>_xlfn.XLOOKUP(Orders[[#This Row],[FK_CustomerID]],Customers[CustomerID],Customers[CustomerName],,0)</f>
        <v>Nathan Sictornes</v>
      </c>
      <c r="G703" t="str">
        <f>_xlfn.XLOOKUP(Orders[[#This Row],[FK_CustomerID]],Customers[CustomerID],Customers[Email],,0)</f>
        <v>nsictornesjh@buzzfeed.com</v>
      </c>
      <c r="H703" t="str">
        <f>_xlfn.XLOOKUP(Orders[[#This Row],[FK_CustomerID]],Customers[CustomerID],Customers[Country],,0)</f>
        <v>Ireland</v>
      </c>
      <c r="I703" t="str" cm="1">
        <f t="array" ref="I703">INDEX(Products[],MATCH(Orders[[#This Row],[FK_ProductID]:[FK_ProductID]],Products[[ProductID]:[ProductID]],0),MATCH(Orders[[#Headers],[CoffeeType]],Products[#Headers],0))</f>
        <v>Ara</v>
      </c>
      <c r="J703" t="str" cm="1">
        <f t="array" ref="J703">_xlfn.SWITCH(Orders[[#This Row],[CoffeeType]], "Rob", "Robusta", "Exc", "Excelsa", "Ara", "Arabica", "Lib", "Liberica")</f>
        <v>Arabica</v>
      </c>
      <c r="K703" t="str" cm="1">
        <f t="array" ref="K703">INDEX(Products[],MATCH(Orders[[#This Row],[FK_ProductID]:[FK_ProductID]],Products[[ProductID]:[ProductID]],0),MATCH(Orders[[#Headers],[RoastType]],Products[#Headers],0))</f>
        <v>D</v>
      </c>
      <c r="L703" t="str" cm="1">
        <f t="array" ref="L703">_xlfn.SWITCH(Orders[[#This Row],[RoastType]], "L", "Light", "M", "Medium", "D", "Dark")</f>
        <v>Dark</v>
      </c>
      <c r="M703" s="2" cm="1">
        <f t="array" ref="M703">INDEX(Products[],MATCH(Orders[[#This Row],[FK_ProductID]:[FK_ProductID]],Products[[ProductID]:[ProductID]],0),MATCH(Orders[[#Headers],[SizeKg]],Products[#Headers],0))</f>
        <v>0.5</v>
      </c>
      <c r="N703" s="1" cm="1">
        <f t="array" ref="N703">INDEX(Products[],MATCH(Orders[[#This Row],[FK_ProductID]:[FK_ProductID]],Products[[ProductID]:[ProductID]],0),MATCH(Orders[[#Headers],[AmtUnitPrice]],Products[#Headers],0))</f>
        <v>5.97</v>
      </c>
      <c r="O703" s="1">
        <f>Orders[[#This Row],[AmtUnitPrice]] *Orders[[#This Row],[Quantity]]</f>
        <v>29.849999999999998</v>
      </c>
    </row>
    <row r="704" spans="1:15" x14ac:dyDescent="0.25">
      <c r="A704" s="3" t="s">
        <v>1378</v>
      </c>
      <c r="B704" s="5">
        <v>43661</v>
      </c>
      <c r="C704" s="3" t="s">
        <v>1379</v>
      </c>
      <c r="D704" s="3" t="s">
        <v>206</v>
      </c>
      <c r="E704" s="4">
        <v>1</v>
      </c>
      <c r="F704" t="str">
        <f>_xlfn.XLOOKUP(Orders[[#This Row],[FK_CustomerID]],Customers[CustomerID],Customers[CustomerName],,0)</f>
        <v>Vivyan Dunning</v>
      </c>
      <c r="G704" t="str">
        <f>_xlfn.XLOOKUP(Orders[[#This Row],[FK_CustomerID]],Customers[CustomerID],Customers[Email],,0)</f>
        <v>vdunningji@independent.co.uk</v>
      </c>
      <c r="H704" t="str">
        <f>_xlfn.XLOOKUP(Orders[[#This Row],[FK_CustomerID]],Customers[CustomerID],Customers[Country],,0)</f>
        <v>United States</v>
      </c>
      <c r="I704" t="str" cm="1">
        <f t="array" ref="I704">INDEX(Products[],MATCH(Orders[[#This Row],[FK_ProductID]:[FK_ProductID]],Products[[ProductID]:[ProductID]],0),MATCH(Orders[[#Headers],[CoffeeType]],Products[#Headers],0))</f>
        <v>Ara</v>
      </c>
      <c r="J704" t="str" cm="1">
        <f t="array" ref="J704">_xlfn.SWITCH(Orders[[#This Row],[CoffeeType]], "Rob", "Robusta", "Exc", "Excelsa", "Ara", "Arabica", "Lib", "Liberica")</f>
        <v>Arabica</v>
      </c>
      <c r="K704" t="str" cm="1">
        <f t="array" ref="K704">INDEX(Products[],MATCH(Orders[[#This Row],[FK_ProductID]:[FK_ProductID]],Products[[ProductID]:[ProductID]],0),MATCH(Orders[[#Headers],[RoastType]],Products[#Headers],0))</f>
        <v>L</v>
      </c>
      <c r="L704" t="str" cm="1">
        <f t="array" ref="L704">_xlfn.SWITCH(Orders[[#This Row],[RoastType]], "L", "Light", "M", "Medium", "D", "Dark")</f>
        <v>Light</v>
      </c>
      <c r="M704" s="2" cm="1">
        <f t="array" ref="M704">INDEX(Products[],MATCH(Orders[[#This Row],[FK_ProductID]:[FK_ProductID]],Products[[ProductID]:[ProductID]],0),MATCH(Orders[[#Headers],[SizeKg]],Products[#Headers],0))</f>
        <v>0.5</v>
      </c>
      <c r="N704" s="1" cm="1">
        <f t="array" ref="N704">INDEX(Products[],MATCH(Orders[[#This Row],[FK_ProductID]:[FK_ProductID]],Products[[ProductID]:[ProductID]],0),MATCH(Orders[[#Headers],[AmtUnitPrice]],Products[#Headers],0))</f>
        <v>7.77</v>
      </c>
      <c r="O704" s="1">
        <f>Orders[[#This Row],[AmtUnitPrice]] *Orders[[#This Row],[Quantity]]</f>
        <v>7.77</v>
      </c>
    </row>
    <row r="705" spans="1:15" x14ac:dyDescent="0.25">
      <c r="A705" s="3" t="s">
        <v>1380</v>
      </c>
      <c r="B705" s="5">
        <v>43506</v>
      </c>
      <c r="C705" s="3" t="s">
        <v>1381</v>
      </c>
      <c r="D705" s="3" t="s">
        <v>123</v>
      </c>
      <c r="E705" s="4">
        <v>4</v>
      </c>
      <c r="F705" t="str">
        <f>_xlfn.XLOOKUP(Orders[[#This Row],[FK_CustomerID]],Customers[CustomerID],Customers[CustomerName],,0)</f>
        <v>Doralin Baison</v>
      </c>
      <c r="G705" t="str">
        <f>_xlfn.XLOOKUP(Orders[[#This Row],[FK_CustomerID]],Customers[CustomerID],Customers[Email],,0)</f>
        <v/>
      </c>
      <c r="H705" t="str">
        <f>_xlfn.XLOOKUP(Orders[[#This Row],[FK_CustomerID]],Customers[CustomerID],Customers[Country],,0)</f>
        <v>Ireland</v>
      </c>
      <c r="I705" t="str" cm="1">
        <f t="array" ref="I705">INDEX(Products[],MATCH(Orders[[#This Row],[FK_ProductID]:[FK_ProductID]],Products[[ProductID]:[ProductID]],0),MATCH(Orders[[#Headers],[CoffeeType]],Products[#Headers],0))</f>
        <v>Lib</v>
      </c>
      <c r="J705" t="str" cm="1">
        <f t="array" ref="J705">_xlfn.SWITCH(Orders[[#This Row],[CoffeeType]], "Rob", "Robusta", "Exc", "Excelsa", "Ara", "Arabica", "Lib", "Liberica")</f>
        <v>Liberica</v>
      </c>
      <c r="K705" t="str" cm="1">
        <f t="array" ref="K705">INDEX(Products[],MATCH(Orders[[#This Row],[FK_ProductID]:[FK_ProductID]],Products[[ProductID]:[ProductID]],0),MATCH(Orders[[#Headers],[RoastType]],Products[#Headers],0))</f>
        <v>D</v>
      </c>
      <c r="L705" t="str" cm="1">
        <f t="array" ref="L705">_xlfn.SWITCH(Orders[[#This Row],[RoastType]], "L", "Light", "M", "Medium", "D", "Dark")</f>
        <v>Dark</v>
      </c>
      <c r="M705" s="2" cm="1">
        <f t="array" ref="M705">INDEX(Products[],MATCH(Orders[[#This Row],[FK_ProductID]:[FK_ProductID]],Products[[ProductID]:[ProductID]],0),MATCH(Orders[[#Headers],[SizeKg]],Products[#Headers],0))</f>
        <v>2.5</v>
      </c>
      <c r="N705" s="1" cm="1">
        <f t="array" ref="N705">INDEX(Products[],MATCH(Orders[[#This Row],[FK_ProductID]:[FK_ProductID]],Products[[ProductID]:[ProductID]],0),MATCH(Orders[[#Headers],[AmtUnitPrice]],Products[#Headers],0))</f>
        <v>29.785</v>
      </c>
      <c r="O705" s="1">
        <f>Orders[[#This Row],[AmtUnitPrice]] *Orders[[#This Row],[Quantity]]</f>
        <v>119.14</v>
      </c>
    </row>
    <row r="706" spans="1:15" x14ac:dyDescent="0.25">
      <c r="A706" s="3" t="s">
        <v>1382</v>
      </c>
      <c r="B706" s="5">
        <v>44716</v>
      </c>
      <c r="C706" s="3" t="s">
        <v>1383</v>
      </c>
      <c r="D706" s="3" t="s">
        <v>65</v>
      </c>
      <c r="E706" s="4">
        <v>6</v>
      </c>
      <c r="F706" t="str">
        <f>_xlfn.XLOOKUP(Orders[[#This Row],[FK_CustomerID]],Customers[CustomerID],Customers[CustomerName],,0)</f>
        <v>Josefina Ferens</v>
      </c>
      <c r="G706" t="str">
        <f>_xlfn.XLOOKUP(Orders[[#This Row],[FK_CustomerID]],Customers[CustomerID],Customers[Email],,0)</f>
        <v/>
      </c>
      <c r="H706" t="str">
        <f>_xlfn.XLOOKUP(Orders[[#This Row],[FK_CustomerID]],Customers[CustomerID],Customers[Country],,0)</f>
        <v>United States</v>
      </c>
      <c r="I706" t="str" cm="1">
        <f t="array" ref="I706">INDEX(Products[],MATCH(Orders[[#This Row],[FK_ProductID]:[FK_ProductID]],Products[[ProductID]:[ProductID]],0),MATCH(Orders[[#Headers],[CoffeeType]],Products[#Headers],0))</f>
        <v>Exc</v>
      </c>
      <c r="J706" t="str" cm="1">
        <f t="array" ref="J706">_xlfn.SWITCH(Orders[[#This Row],[CoffeeType]], "Rob", "Robusta", "Exc", "Excelsa", "Ara", "Arabica", "Lib", "Liberica")</f>
        <v>Excelsa</v>
      </c>
      <c r="K706" t="str" cm="1">
        <f t="array" ref="K706">INDEX(Products[],MATCH(Orders[[#This Row],[FK_ProductID]:[FK_ProductID]],Products[[ProductID]:[ProductID]],0),MATCH(Orders[[#Headers],[RoastType]],Products[#Headers],0))</f>
        <v>D</v>
      </c>
      <c r="L706" t="str" cm="1">
        <f t="array" ref="L706">_xlfn.SWITCH(Orders[[#This Row],[RoastType]], "L", "Light", "M", "Medium", "D", "Dark")</f>
        <v>Dark</v>
      </c>
      <c r="M706" s="2" cm="1">
        <f t="array" ref="M706">INDEX(Products[],MATCH(Orders[[#This Row],[FK_ProductID]:[FK_ProductID]],Products[[ProductID]:[ProductID]],0),MATCH(Orders[[#Headers],[SizeKg]],Products[#Headers],0))</f>
        <v>0.2</v>
      </c>
      <c r="N706" s="1" cm="1">
        <f t="array" ref="N706">INDEX(Products[],MATCH(Orders[[#This Row],[FK_ProductID]:[FK_ProductID]],Products[[ProductID]:[ProductID]],0),MATCH(Orders[[#Headers],[AmtUnitPrice]],Products[#Headers],0))</f>
        <v>3.645</v>
      </c>
      <c r="O706" s="1">
        <f>Orders[[#This Row],[AmtUnitPrice]] *Orders[[#This Row],[Quantity]]</f>
        <v>21.87</v>
      </c>
    </row>
    <row r="707" spans="1:15" x14ac:dyDescent="0.25">
      <c r="A707" s="3" t="s">
        <v>1384</v>
      </c>
      <c r="B707" s="5">
        <v>44114</v>
      </c>
      <c r="C707" s="3" t="s">
        <v>1385</v>
      </c>
      <c r="D707" s="3" t="s">
        <v>190</v>
      </c>
      <c r="E707" s="4">
        <v>2</v>
      </c>
      <c r="F707" t="str">
        <f>_xlfn.XLOOKUP(Orders[[#This Row],[FK_CustomerID]],Customers[CustomerID],Customers[CustomerName],,0)</f>
        <v>Shelley Gehring</v>
      </c>
      <c r="G707" t="str">
        <f>_xlfn.XLOOKUP(Orders[[#This Row],[FK_CustomerID]],Customers[CustomerID],Customers[Email],,0)</f>
        <v>sgehringjl@gnu.org</v>
      </c>
      <c r="H707" t="str">
        <f>_xlfn.XLOOKUP(Orders[[#This Row],[FK_CustomerID]],Customers[CustomerID],Customers[Country],,0)</f>
        <v>United States</v>
      </c>
      <c r="I707" t="str" cm="1">
        <f t="array" ref="I707">INDEX(Products[],MATCH(Orders[[#This Row],[FK_ProductID]:[FK_ProductID]],Products[[ProductID]:[ProductID]],0),MATCH(Orders[[#Headers],[CoffeeType]],Products[#Headers],0))</f>
        <v>Exc</v>
      </c>
      <c r="J707" t="str" cm="1">
        <f t="array" ref="J707">_xlfn.SWITCH(Orders[[#This Row],[CoffeeType]], "Rob", "Robusta", "Exc", "Excelsa", "Ara", "Arabica", "Lib", "Liberica")</f>
        <v>Excelsa</v>
      </c>
      <c r="K707" t="str" cm="1">
        <f t="array" ref="K707">INDEX(Products[],MATCH(Orders[[#This Row],[FK_ProductID]:[FK_ProductID]],Products[[ProductID]:[ProductID]],0),MATCH(Orders[[#Headers],[RoastType]],Products[#Headers],0))</f>
        <v>L</v>
      </c>
      <c r="L707" t="str" cm="1">
        <f t="array" ref="L707">_xlfn.SWITCH(Orders[[#This Row],[RoastType]], "L", "Light", "M", "Medium", "D", "Dark")</f>
        <v>Light</v>
      </c>
      <c r="M707" s="2" cm="1">
        <f t="array" ref="M707">INDEX(Products[],MATCH(Orders[[#This Row],[FK_ProductID]:[FK_ProductID]],Products[[ProductID]:[ProductID]],0),MATCH(Orders[[#Headers],[SizeKg]],Products[#Headers],0))</f>
        <v>0.5</v>
      </c>
      <c r="N707" s="1" cm="1">
        <f t="array" ref="N707">INDEX(Products[],MATCH(Orders[[#This Row],[FK_ProductID]:[FK_ProductID]],Products[[ProductID]:[ProductID]],0),MATCH(Orders[[#Headers],[AmtUnitPrice]],Products[#Headers],0))</f>
        <v>8.91</v>
      </c>
      <c r="O707" s="1">
        <f>Orders[[#This Row],[AmtUnitPrice]] *Orders[[#This Row],[Quantity]]</f>
        <v>17.82</v>
      </c>
    </row>
    <row r="708" spans="1:15" x14ac:dyDescent="0.25">
      <c r="A708" s="3" t="s">
        <v>1386</v>
      </c>
      <c r="B708" s="5">
        <v>44353</v>
      </c>
      <c r="C708" s="3" t="s">
        <v>1387</v>
      </c>
      <c r="D708" s="3" t="s">
        <v>78</v>
      </c>
      <c r="E708" s="4">
        <v>3</v>
      </c>
      <c r="F708" t="str">
        <f>_xlfn.XLOOKUP(Orders[[#This Row],[FK_CustomerID]],Customers[CustomerID],Customers[CustomerName],,0)</f>
        <v>Barrie Fallowes</v>
      </c>
      <c r="G708" t="str">
        <f>_xlfn.XLOOKUP(Orders[[#This Row],[FK_CustomerID]],Customers[CustomerID],Customers[Email],,0)</f>
        <v>bfallowesjm@purevolume.com</v>
      </c>
      <c r="H708" t="str">
        <f>_xlfn.XLOOKUP(Orders[[#This Row],[FK_CustomerID]],Customers[CustomerID],Customers[Country],,0)</f>
        <v>United States</v>
      </c>
      <c r="I708" t="str" cm="1">
        <f t="array" ref="I708">INDEX(Products[],MATCH(Orders[[#This Row],[FK_ProductID]:[FK_ProductID]],Products[[ProductID]:[ProductID]],0),MATCH(Orders[[#Headers],[CoffeeType]],Products[#Headers],0))</f>
        <v>Exc</v>
      </c>
      <c r="J708" t="str" cm="1">
        <f t="array" ref="J708">_xlfn.SWITCH(Orders[[#This Row],[CoffeeType]], "Rob", "Robusta", "Exc", "Excelsa", "Ara", "Arabica", "Lib", "Liberica")</f>
        <v>Excelsa</v>
      </c>
      <c r="K708" t="str" cm="1">
        <f t="array" ref="K708">INDEX(Products[],MATCH(Orders[[#This Row],[FK_ProductID]:[FK_ProductID]],Products[[ProductID]:[ProductID]],0),MATCH(Orders[[#Headers],[RoastType]],Products[#Headers],0))</f>
        <v>M</v>
      </c>
      <c r="L708" t="str" cm="1">
        <f t="array" ref="L708">_xlfn.SWITCH(Orders[[#This Row],[RoastType]], "L", "Light", "M", "Medium", "D", "Dark")</f>
        <v>Medium</v>
      </c>
      <c r="M708" s="2" cm="1">
        <f t="array" ref="M708">INDEX(Products[],MATCH(Orders[[#This Row],[FK_ProductID]:[FK_ProductID]],Products[[ProductID]:[ProductID]],0),MATCH(Orders[[#Headers],[SizeKg]],Products[#Headers],0))</f>
        <v>0.2</v>
      </c>
      <c r="N708" s="1" cm="1">
        <f t="array" ref="N708">INDEX(Products[],MATCH(Orders[[#This Row],[FK_ProductID]:[FK_ProductID]],Products[[ProductID]:[ProductID]],0),MATCH(Orders[[#Headers],[AmtUnitPrice]],Products[#Headers],0))</f>
        <v>4.125</v>
      </c>
      <c r="O708" s="1">
        <f>Orders[[#This Row],[AmtUnitPrice]] *Orders[[#This Row],[Quantity]]</f>
        <v>12.375</v>
      </c>
    </row>
    <row r="709" spans="1:15" x14ac:dyDescent="0.25">
      <c r="A709" s="3" t="s">
        <v>1388</v>
      </c>
      <c r="B709" s="5">
        <v>43540</v>
      </c>
      <c r="C709" s="3" t="s">
        <v>1389</v>
      </c>
      <c r="D709" s="3" t="s">
        <v>27</v>
      </c>
      <c r="E709" s="4">
        <v>2</v>
      </c>
      <c r="F709" t="str">
        <f>_xlfn.XLOOKUP(Orders[[#This Row],[FK_CustomerID]],Customers[CustomerID],Customers[CustomerName],,0)</f>
        <v>Nicolas Aiton</v>
      </c>
      <c r="G709" t="str">
        <f>_xlfn.XLOOKUP(Orders[[#This Row],[FK_CustomerID]],Customers[CustomerID],Customers[Email],,0)</f>
        <v/>
      </c>
      <c r="H709" t="str">
        <f>_xlfn.XLOOKUP(Orders[[#This Row],[FK_CustomerID]],Customers[CustomerID],Customers[Country],,0)</f>
        <v>Ireland</v>
      </c>
      <c r="I709" t="str" cm="1">
        <f t="array" ref="I709">INDEX(Products[],MATCH(Orders[[#This Row],[FK_ProductID]:[FK_ProductID]],Products[[ProductID]:[ProductID]],0),MATCH(Orders[[#Headers],[CoffeeType]],Products[#Headers],0))</f>
        <v>Lib</v>
      </c>
      <c r="J709" t="str" cm="1">
        <f t="array" ref="J709">_xlfn.SWITCH(Orders[[#This Row],[CoffeeType]], "Rob", "Robusta", "Exc", "Excelsa", "Ara", "Arabica", "Lib", "Liberica")</f>
        <v>Liberica</v>
      </c>
      <c r="K709" t="str" cm="1">
        <f t="array" ref="K709">INDEX(Products[],MATCH(Orders[[#This Row],[FK_ProductID]:[FK_ProductID]],Products[[ProductID]:[ProductID]],0),MATCH(Orders[[#Headers],[RoastType]],Products[#Headers],0))</f>
        <v>D</v>
      </c>
      <c r="L709" t="str" cm="1">
        <f t="array" ref="L709">_xlfn.SWITCH(Orders[[#This Row],[RoastType]], "L", "Light", "M", "Medium", "D", "Dark")</f>
        <v>Dark</v>
      </c>
      <c r="M709" s="2" cm="1">
        <f t="array" ref="M709">INDEX(Products[],MATCH(Orders[[#This Row],[FK_ProductID]:[FK_ProductID]],Products[[ProductID]:[ProductID]],0),MATCH(Orders[[#Headers],[SizeKg]],Products[#Headers],0))</f>
        <v>1</v>
      </c>
      <c r="N709" s="1" cm="1">
        <f t="array" ref="N709">INDEX(Products[],MATCH(Orders[[#This Row],[FK_ProductID]:[FK_ProductID]],Products[[ProductID]:[ProductID]],0),MATCH(Orders[[#Headers],[AmtUnitPrice]],Products[#Headers],0))</f>
        <v>12.95</v>
      </c>
      <c r="O709" s="1">
        <f>Orders[[#This Row],[AmtUnitPrice]] *Orders[[#This Row],[Quantity]]</f>
        <v>25.9</v>
      </c>
    </row>
    <row r="710" spans="1:15" x14ac:dyDescent="0.25">
      <c r="A710" s="3" t="s">
        <v>1390</v>
      </c>
      <c r="B710" s="5">
        <v>43804</v>
      </c>
      <c r="C710" s="3" t="s">
        <v>1391</v>
      </c>
      <c r="D710" s="3" t="s">
        <v>81</v>
      </c>
      <c r="E710" s="4">
        <v>2</v>
      </c>
      <c r="F710" t="str">
        <f>_xlfn.XLOOKUP(Orders[[#This Row],[FK_CustomerID]],Customers[CustomerID],Customers[CustomerName],,0)</f>
        <v>Shelli De Banke</v>
      </c>
      <c r="G710" t="str">
        <f>_xlfn.XLOOKUP(Orders[[#This Row],[FK_CustomerID]],Customers[CustomerID],Customers[Email],,0)</f>
        <v>sdejo@newsvine.com</v>
      </c>
      <c r="H710" t="str">
        <f>_xlfn.XLOOKUP(Orders[[#This Row],[FK_CustomerID]],Customers[CustomerID],Customers[Country],,0)</f>
        <v>United States</v>
      </c>
      <c r="I710" t="str" cm="1">
        <f t="array" ref="I710">INDEX(Products[],MATCH(Orders[[#This Row],[FK_ProductID]:[FK_ProductID]],Products[[ProductID]:[ProductID]],0),MATCH(Orders[[#Headers],[CoffeeType]],Products[#Headers],0))</f>
        <v>Ara</v>
      </c>
      <c r="J710" t="str" cm="1">
        <f t="array" ref="J710">_xlfn.SWITCH(Orders[[#This Row],[CoffeeType]], "Rob", "Robusta", "Exc", "Excelsa", "Ara", "Arabica", "Lib", "Liberica")</f>
        <v>Arabica</v>
      </c>
      <c r="K710" t="str" cm="1">
        <f t="array" ref="K710">INDEX(Products[],MATCH(Orders[[#This Row],[FK_ProductID]:[FK_ProductID]],Products[[ProductID]:[ProductID]],0),MATCH(Orders[[#Headers],[RoastType]],Products[#Headers],0))</f>
        <v>M</v>
      </c>
      <c r="L710" t="str" cm="1">
        <f t="array" ref="L710">_xlfn.SWITCH(Orders[[#This Row],[RoastType]], "L", "Light", "M", "Medium", "D", "Dark")</f>
        <v>Medium</v>
      </c>
      <c r="M710" s="2" cm="1">
        <f t="array" ref="M710">INDEX(Products[],MATCH(Orders[[#This Row],[FK_ProductID]:[FK_ProductID]],Products[[ProductID]:[ProductID]],0),MATCH(Orders[[#Headers],[SizeKg]],Products[#Headers],0))</f>
        <v>0.5</v>
      </c>
      <c r="N710" s="1" cm="1">
        <f t="array" ref="N710">INDEX(Products[],MATCH(Orders[[#This Row],[FK_ProductID]:[FK_ProductID]],Products[[ProductID]:[ProductID]],0),MATCH(Orders[[#Headers],[AmtUnitPrice]],Products[#Headers],0))</f>
        <v>6.75</v>
      </c>
      <c r="O710" s="1">
        <f>Orders[[#This Row],[AmtUnitPrice]] *Orders[[#This Row],[Quantity]]</f>
        <v>13.5</v>
      </c>
    </row>
    <row r="711" spans="1:15" x14ac:dyDescent="0.25">
      <c r="A711" s="3" t="s">
        <v>1392</v>
      </c>
      <c r="B711" s="5">
        <v>43485</v>
      </c>
      <c r="C711" s="3" t="s">
        <v>1393</v>
      </c>
      <c r="D711" s="3" t="s">
        <v>190</v>
      </c>
      <c r="E711" s="4">
        <v>2</v>
      </c>
      <c r="F711" t="str">
        <f>_xlfn.XLOOKUP(Orders[[#This Row],[FK_CustomerID]],Customers[CustomerID],Customers[CustomerName],,0)</f>
        <v>Lyell Murch</v>
      </c>
      <c r="G711" t="str">
        <f>_xlfn.XLOOKUP(Orders[[#This Row],[FK_CustomerID]],Customers[CustomerID],Customers[Email],,0)</f>
        <v/>
      </c>
      <c r="H711" t="str">
        <f>_xlfn.XLOOKUP(Orders[[#This Row],[FK_CustomerID]],Customers[CustomerID],Customers[Country],,0)</f>
        <v>United States</v>
      </c>
      <c r="I711" t="str" cm="1">
        <f t="array" ref="I711">INDEX(Products[],MATCH(Orders[[#This Row],[FK_ProductID]:[FK_ProductID]],Products[[ProductID]:[ProductID]],0),MATCH(Orders[[#Headers],[CoffeeType]],Products[#Headers],0))</f>
        <v>Exc</v>
      </c>
      <c r="J711" t="str" cm="1">
        <f t="array" ref="J711">_xlfn.SWITCH(Orders[[#This Row],[CoffeeType]], "Rob", "Robusta", "Exc", "Excelsa", "Ara", "Arabica", "Lib", "Liberica")</f>
        <v>Excelsa</v>
      </c>
      <c r="K711" t="str" cm="1">
        <f t="array" ref="K711">INDEX(Products[],MATCH(Orders[[#This Row],[FK_ProductID]:[FK_ProductID]],Products[[ProductID]:[ProductID]],0),MATCH(Orders[[#Headers],[RoastType]],Products[#Headers],0))</f>
        <v>L</v>
      </c>
      <c r="L711" t="str" cm="1">
        <f t="array" ref="L711">_xlfn.SWITCH(Orders[[#This Row],[RoastType]], "L", "Light", "M", "Medium", "D", "Dark")</f>
        <v>Light</v>
      </c>
      <c r="M711" s="2" cm="1">
        <f t="array" ref="M711">INDEX(Products[],MATCH(Orders[[#This Row],[FK_ProductID]:[FK_ProductID]],Products[[ProductID]:[ProductID]],0),MATCH(Orders[[#Headers],[SizeKg]],Products[#Headers],0))</f>
        <v>0.5</v>
      </c>
      <c r="N711" s="1" cm="1">
        <f t="array" ref="N711">INDEX(Products[],MATCH(Orders[[#This Row],[FK_ProductID]:[FK_ProductID]],Products[[ProductID]:[ProductID]],0),MATCH(Orders[[#Headers],[AmtUnitPrice]],Products[#Headers],0))</f>
        <v>8.91</v>
      </c>
      <c r="O711" s="1">
        <f>Orders[[#This Row],[AmtUnitPrice]] *Orders[[#This Row],[Quantity]]</f>
        <v>17.82</v>
      </c>
    </row>
    <row r="712" spans="1:15" x14ac:dyDescent="0.25">
      <c r="A712" s="3" t="s">
        <v>1394</v>
      </c>
      <c r="B712" s="5">
        <v>44655</v>
      </c>
      <c r="C712" s="3" t="s">
        <v>1395</v>
      </c>
      <c r="D712" s="3" t="s">
        <v>17</v>
      </c>
      <c r="E712" s="4">
        <v>3</v>
      </c>
      <c r="F712" t="str">
        <f>_xlfn.XLOOKUP(Orders[[#This Row],[FK_CustomerID]],Customers[CustomerID],Customers[CustomerName],,0)</f>
        <v>Stearne Count</v>
      </c>
      <c r="G712" t="str">
        <f>_xlfn.XLOOKUP(Orders[[#This Row],[FK_CustomerID]],Customers[CustomerID],Customers[Email],,0)</f>
        <v>scountjq@nba.com</v>
      </c>
      <c r="H712" t="str">
        <f>_xlfn.XLOOKUP(Orders[[#This Row],[FK_CustomerID]],Customers[CustomerID],Customers[Country],,0)</f>
        <v>United States</v>
      </c>
      <c r="I712" t="str" cm="1">
        <f t="array" ref="I712">INDEX(Products[],MATCH(Orders[[#This Row],[FK_ProductID]:[FK_ProductID]],Products[[ProductID]:[ProductID]],0),MATCH(Orders[[#Headers],[CoffeeType]],Products[#Headers],0))</f>
        <v>Exc</v>
      </c>
      <c r="J712" t="str" cm="1">
        <f t="array" ref="J712">_xlfn.SWITCH(Orders[[#This Row],[CoffeeType]], "Rob", "Robusta", "Exc", "Excelsa", "Ara", "Arabica", "Lib", "Liberica")</f>
        <v>Excelsa</v>
      </c>
      <c r="K712" t="str" cm="1">
        <f t="array" ref="K712">INDEX(Products[],MATCH(Orders[[#This Row],[FK_ProductID]:[FK_ProductID]],Products[[ProductID]:[ProductID]],0),MATCH(Orders[[#Headers],[RoastType]],Products[#Headers],0))</f>
        <v>M</v>
      </c>
      <c r="L712" t="str" cm="1">
        <f t="array" ref="L712">_xlfn.SWITCH(Orders[[#This Row],[RoastType]], "L", "Light", "M", "Medium", "D", "Dark")</f>
        <v>Medium</v>
      </c>
      <c r="M712" s="2" cm="1">
        <f t="array" ref="M712">INDEX(Products[],MATCH(Orders[[#This Row],[FK_ProductID]:[FK_ProductID]],Products[[ProductID]:[ProductID]],0),MATCH(Orders[[#Headers],[SizeKg]],Products[#Headers],0))</f>
        <v>0.5</v>
      </c>
      <c r="N712" s="1" cm="1">
        <f t="array" ref="N712">INDEX(Products[],MATCH(Orders[[#This Row],[FK_ProductID]:[FK_ProductID]],Products[[ProductID]:[ProductID]],0),MATCH(Orders[[#Headers],[AmtUnitPrice]],Products[#Headers],0))</f>
        <v>8.25</v>
      </c>
      <c r="O712" s="1">
        <f>Orders[[#This Row],[AmtUnitPrice]] *Orders[[#This Row],[Quantity]]</f>
        <v>24.75</v>
      </c>
    </row>
    <row r="713" spans="1:15" x14ac:dyDescent="0.25">
      <c r="A713" s="3" t="s">
        <v>1396</v>
      </c>
      <c r="B713" s="5">
        <v>44600</v>
      </c>
      <c r="C713" s="3" t="s">
        <v>1397</v>
      </c>
      <c r="D713" s="3" t="s">
        <v>176</v>
      </c>
      <c r="E713" s="4">
        <v>6</v>
      </c>
      <c r="F713" t="str">
        <f>_xlfn.XLOOKUP(Orders[[#This Row],[FK_CustomerID]],Customers[CustomerID],Customers[CustomerName],,0)</f>
        <v>Selia Ragles</v>
      </c>
      <c r="G713" t="str">
        <f>_xlfn.XLOOKUP(Orders[[#This Row],[FK_CustomerID]],Customers[CustomerID],Customers[Email],,0)</f>
        <v>sraglesjr@blogtalkradio.com</v>
      </c>
      <c r="H713" t="str">
        <f>_xlfn.XLOOKUP(Orders[[#This Row],[FK_CustomerID]],Customers[CustomerID],Customers[Country],,0)</f>
        <v>United States</v>
      </c>
      <c r="I713" t="str" cm="1">
        <f t="array" ref="I713">INDEX(Products[],MATCH(Orders[[#This Row],[FK_ProductID]:[FK_ProductID]],Products[[ProductID]:[ProductID]],0),MATCH(Orders[[#Headers],[CoffeeType]],Products[#Headers],0))</f>
        <v>Rob</v>
      </c>
      <c r="J713" t="str" cm="1">
        <f t="array" ref="J713">_xlfn.SWITCH(Orders[[#This Row],[CoffeeType]], "Rob", "Robusta", "Exc", "Excelsa", "Ara", "Arabica", "Lib", "Liberica")</f>
        <v>Robusta</v>
      </c>
      <c r="K713" t="str" cm="1">
        <f t="array" ref="K713">INDEX(Products[],MATCH(Orders[[#This Row],[FK_ProductID]:[FK_ProductID]],Products[[ProductID]:[ProductID]],0),MATCH(Orders[[#Headers],[RoastType]],Products[#Headers],0))</f>
        <v>M</v>
      </c>
      <c r="L713" t="str" cm="1">
        <f t="array" ref="L713">_xlfn.SWITCH(Orders[[#This Row],[RoastType]], "L", "Light", "M", "Medium", "D", "Dark")</f>
        <v>Medium</v>
      </c>
      <c r="M713" s="2" cm="1">
        <f t="array" ref="M713">INDEX(Products[],MATCH(Orders[[#This Row],[FK_ProductID]:[FK_ProductID]],Products[[ProductID]:[ProductID]],0),MATCH(Orders[[#Headers],[SizeKg]],Products[#Headers],0))</f>
        <v>0.2</v>
      </c>
      <c r="N713" s="1" cm="1">
        <f t="array" ref="N713">INDEX(Products[],MATCH(Orders[[#This Row],[FK_ProductID]:[FK_ProductID]],Products[[ProductID]:[ProductID]],0),MATCH(Orders[[#Headers],[AmtUnitPrice]],Products[#Headers],0))</f>
        <v>2.9849999999999999</v>
      </c>
      <c r="O713" s="1">
        <f>Orders[[#This Row],[AmtUnitPrice]] *Orders[[#This Row],[Quantity]]</f>
        <v>17.91</v>
      </c>
    </row>
    <row r="714" spans="1:15" x14ac:dyDescent="0.25">
      <c r="A714" s="3" t="s">
        <v>1398</v>
      </c>
      <c r="B714" s="5">
        <v>43646</v>
      </c>
      <c r="C714" s="3" t="s">
        <v>1399</v>
      </c>
      <c r="D714" s="3" t="s">
        <v>17</v>
      </c>
      <c r="E714" s="4">
        <v>2</v>
      </c>
      <c r="F714" t="str">
        <f>_xlfn.XLOOKUP(Orders[[#This Row],[FK_CustomerID]],Customers[CustomerID],Customers[CustomerName],,0)</f>
        <v>Silas Deehan</v>
      </c>
      <c r="G714" t="str">
        <f>_xlfn.XLOOKUP(Orders[[#This Row],[FK_CustomerID]],Customers[CustomerID],Customers[Email],,0)</f>
        <v/>
      </c>
      <c r="H714" t="str">
        <f>_xlfn.XLOOKUP(Orders[[#This Row],[FK_CustomerID]],Customers[CustomerID],Customers[Country],,0)</f>
        <v>United Kingdom</v>
      </c>
      <c r="I714" t="str" cm="1">
        <f t="array" ref="I714">INDEX(Products[],MATCH(Orders[[#This Row],[FK_ProductID]:[FK_ProductID]],Products[[ProductID]:[ProductID]],0),MATCH(Orders[[#Headers],[CoffeeType]],Products[#Headers],0))</f>
        <v>Exc</v>
      </c>
      <c r="J714" t="str" cm="1">
        <f t="array" ref="J714">_xlfn.SWITCH(Orders[[#This Row],[CoffeeType]], "Rob", "Robusta", "Exc", "Excelsa", "Ara", "Arabica", "Lib", "Liberica")</f>
        <v>Excelsa</v>
      </c>
      <c r="K714" t="str" cm="1">
        <f t="array" ref="K714">INDEX(Products[],MATCH(Orders[[#This Row],[FK_ProductID]:[FK_ProductID]],Products[[ProductID]:[ProductID]],0),MATCH(Orders[[#Headers],[RoastType]],Products[#Headers],0))</f>
        <v>M</v>
      </c>
      <c r="L714" t="str" cm="1">
        <f t="array" ref="L714">_xlfn.SWITCH(Orders[[#This Row],[RoastType]], "L", "Light", "M", "Medium", "D", "Dark")</f>
        <v>Medium</v>
      </c>
      <c r="M714" s="2" cm="1">
        <f t="array" ref="M714">INDEX(Products[],MATCH(Orders[[#This Row],[FK_ProductID]:[FK_ProductID]],Products[[ProductID]:[ProductID]],0),MATCH(Orders[[#Headers],[SizeKg]],Products[#Headers],0))</f>
        <v>0.5</v>
      </c>
      <c r="N714" s="1" cm="1">
        <f t="array" ref="N714">INDEX(Products[],MATCH(Orders[[#This Row],[FK_ProductID]:[FK_ProductID]],Products[[ProductID]:[ProductID]],0),MATCH(Orders[[#Headers],[AmtUnitPrice]],Products[#Headers],0))</f>
        <v>8.25</v>
      </c>
      <c r="O714" s="1">
        <f>Orders[[#This Row],[AmtUnitPrice]] *Orders[[#This Row],[Quantity]]</f>
        <v>16.5</v>
      </c>
    </row>
    <row r="715" spans="1:15" x14ac:dyDescent="0.25">
      <c r="A715" s="3" t="s">
        <v>1400</v>
      </c>
      <c r="B715" s="5">
        <v>43960</v>
      </c>
      <c r="C715" s="3" t="s">
        <v>1401</v>
      </c>
      <c r="D715" s="3" t="s">
        <v>176</v>
      </c>
      <c r="E715" s="4">
        <v>1</v>
      </c>
      <c r="F715" t="str">
        <f>_xlfn.XLOOKUP(Orders[[#This Row],[FK_CustomerID]],Customers[CustomerID],Customers[CustomerName],,0)</f>
        <v>Sacha Bruun</v>
      </c>
      <c r="G715" t="str">
        <f>_xlfn.XLOOKUP(Orders[[#This Row],[FK_CustomerID]],Customers[CustomerID],Customers[Email],,0)</f>
        <v>sbruunjt@blogtalkradio.com</v>
      </c>
      <c r="H715" t="str">
        <f>_xlfn.XLOOKUP(Orders[[#This Row],[FK_CustomerID]],Customers[CustomerID],Customers[Country],,0)</f>
        <v>United States</v>
      </c>
      <c r="I715" t="str" cm="1">
        <f t="array" ref="I715">INDEX(Products[],MATCH(Orders[[#This Row],[FK_ProductID]:[FK_ProductID]],Products[[ProductID]:[ProductID]],0),MATCH(Orders[[#Headers],[CoffeeType]],Products[#Headers],0))</f>
        <v>Rob</v>
      </c>
      <c r="J715" t="str" cm="1">
        <f t="array" ref="J715">_xlfn.SWITCH(Orders[[#This Row],[CoffeeType]], "Rob", "Robusta", "Exc", "Excelsa", "Ara", "Arabica", "Lib", "Liberica")</f>
        <v>Robusta</v>
      </c>
      <c r="K715" t="str" cm="1">
        <f t="array" ref="K715">INDEX(Products[],MATCH(Orders[[#This Row],[FK_ProductID]:[FK_ProductID]],Products[[ProductID]:[ProductID]],0),MATCH(Orders[[#Headers],[RoastType]],Products[#Headers],0))</f>
        <v>M</v>
      </c>
      <c r="L715" t="str" cm="1">
        <f t="array" ref="L715">_xlfn.SWITCH(Orders[[#This Row],[RoastType]], "L", "Light", "M", "Medium", "D", "Dark")</f>
        <v>Medium</v>
      </c>
      <c r="M715" s="2" cm="1">
        <f t="array" ref="M715">INDEX(Products[],MATCH(Orders[[#This Row],[FK_ProductID]:[FK_ProductID]],Products[[ProductID]:[ProductID]],0),MATCH(Orders[[#Headers],[SizeKg]],Products[#Headers],0))</f>
        <v>0.2</v>
      </c>
      <c r="N715" s="1" cm="1">
        <f t="array" ref="N715">INDEX(Products[],MATCH(Orders[[#This Row],[FK_ProductID]:[FK_ProductID]],Products[[ProductID]:[ProductID]],0),MATCH(Orders[[#Headers],[AmtUnitPrice]],Products[#Headers],0))</f>
        <v>2.9849999999999999</v>
      </c>
      <c r="O715" s="1">
        <f>Orders[[#This Row],[AmtUnitPrice]] *Orders[[#This Row],[Quantity]]</f>
        <v>2.9849999999999999</v>
      </c>
    </row>
    <row r="716" spans="1:15" x14ac:dyDescent="0.25">
      <c r="A716" s="3" t="s">
        <v>1402</v>
      </c>
      <c r="B716" s="5">
        <v>44358</v>
      </c>
      <c r="C716" s="3" t="s">
        <v>1403</v>
      </c>
      <c r="D716" s="3" t="s">
        <v>65</v>
      </c>
      <c r="E716" s="4">
        <v>4</v>
      </c>
      <c r="F716" t="str">
        <f>_xlfn.XLOOKUP(Orders[[#This Row],[FK_CustomerID]],Customers[CustomerID],Customers[CustomerName],,0)</f>
        <v>Alon Pllu</v>
      </c>
      <c r="G716" t="str">
        <f>_xlfn.XLOOKUP(Orders[[#This Row],[FK_CustomerID]],Customers[CustomerID],Customers[Email],,0)</f>
        <v>aplluju@dagondesign.com</v>
      </c>
      <c r="H716" t="str">
        <f>_xlfn.XLOOKUP(Orders[[#This Row],[FK_CustomerID]],Customers[CustomerID],Customers[Country],,0)</f>
        <v>Ireland</v>
      </c>
      <c r="I716" t="str" cm="1">
        <f t="array" ref="I716">INDEX(Products[],MATCH(Orders[[#This Row],[FK_ProductID]:[FK_ProductID]],Products[[ProductID]:[ProductID]],0),MATCH(Orders[[#Headers],[CoffeeType]],Products[#Headers],0))</f>
        <v>Exc</v>
      </c>
      <c r="J716" t="str" cm="1">
        <f t="array" ref="J716">_xlfn.SWITCH(Orders[[#This Row],[CoffeeType]], "Rob", "Robusta", "Exc", "Excelsa", "Ara", "Arabica", "Lib", "Liberica")</f>
        <v>Excelsa</v>
      </c>
      <c r="K716" t="str" cm="1">
        <f t="array" ref="K716">INDEX(Products[],MATCH(Orders[[#This Row],[FK_ProductID]:[FK_ProductID]],Products[[ProductID]:[ProductID]],0),MATCH(Orders[[#Headers],[RoastType]],Products[#Headers],0))</f>
        <v>D</v>
      </c>
      <c r="L716" t="str" cm="1">
        <f t="array" ref="L716">_xlfn.SWITCH(Orders[[#This Row],[RoastType]], "L", "Light", "M", "Medium", "D", "Dark")</f>
        <v>Dark</v>
      </c>
      <c r="M716" s="2" cm="1">
        <f t="array" ref="M716">INDEX(Products[],MATCH(Orders[[#This Row],[FK_ProductID]:[FK_ProductID]],Products[[ProductID]:[ProductID]],0),MATCH(Orders[[#Headers],[SizeKg]],Products[#Headers],0))</f>
        <v>0.2</v>
      </c>
      <c r="N716" s="1" cm="1">
        <f t="array" ref="N716">INDEX(Products[],MATCH(Orders[[#This Row],[FK_ProductID]:[FK_ProductID]],Products[[ProductID]:[ProductID]],0),MATCH(Orders[[#Headers],[AmtUnitPrice]],Products[#Headers],0))</f>
        <v>3.645</v>
      </c>
      <c r="O716" s="1">
        <f>Orders[[#This Row],[AmtUnitPrice]] *Orders[[#This Row],[Quantity]]</f>
        <v>14.58</v>
      </c>
    </row>
    <row r="717" spans="1:15" x14ac:dyDescent="0.25">
      <c r="A717" s="3" t="s">
        <v>1404</v>
      </c>
      <c r="B717" s="5">
        <v>44504</v>
      </c>
      <c r="C717" s="3" t="s">
        <v>1405</v>
      </c>
      <c r="D717" s="3" t="s">
        <v>151</v>
      </c>
      <c r="E717" s="4">
        <v>6</v>
      </c>
      <c r="F717" t="str">
        <f>_xlfn.XLOOKUP(Orders[[#This Row],[FK_CustomerID]],Customers[CustomerID],Customers[CustomerName],,0)</f>
        <v>Gilberto Cornier</v>
      </c>
      <c r="G717" t="str">
        <f>_xlfn.XLOOKUP(Orders[[#This Row],[FK_CustomerID]],Customers[CustomerID],Customers[Email],,0)</f>
        <v>gcornierjv@techcrunch.com</v>
      </c>
      <c r="H717" t="str">
        <f>_xlfn.XLOOKUP(Orders[[#This Row],[FK_CustomerID]],Customers[CustomerID],Customers[Country],,0)</f>
        <v>United States</v>
      </c>
      <c r="I717" t="str" cm="1">
        <f t="array" ref="I717">INDEX(Products[],MATCH(Orders[[#This Row],[FK_ProductID]:[FK_ProductID]],Products[[ProductID]:[ProductID]],0),MATCH(Orders[[#Headers],[CoffeeType]],Products[#Headers],0))</f>
        <v>Exc</v>
      </c>
      <c r="J717" t="str" cm="1">
        <f t="array" ref="J717">_xlfn.SWITCH(Orders[[#This Row],[CoffeeType]], "Rob", "Robusta", "Exc", "Excelsa", "Ara", "Arabica", "Lib", "Liberica")</f>
        <v>Excelsa</v>
      </c>
      <c r="K717" t="str" cm="1">
        <f t="array" ref="K717">INDEX(Products[],MATCH(Orders[[#This Row],[FK_ProductID]:[FK_ProductID]],Products[[ProductID]:[ProductID]],0),MATCH(Orders[[#Headers],[RoastType]],Products[#Headers],0))</f>
        <v>L</v>
      </c>
      <c r="L717" t="str" cm="1">
        <f t="array" ref="L717">_xlfn.SWITCH(Orders[[#This Row],[RoastType]], "L", "Light", "M", "Medium", "D", "Dark")</f>
        <v>Light</v>
      </c>
      <c r="M717" s="2" cm="1">
        <f t="array" ref="M717">INDEX(Products[],MATCH(Orders[[#This Row],[FK_ProductID]:[FK_ProductID]],Products[[ProductID]:[ProductID]],0),MATCH(Orders[[#Headers],[SizeKg]],Products[#Headers],0))</f>
        <v>1</v>
      </c>
      <c r="N717" s="1" cm="1">
        <f t="array" ref="N717">INDEX(Products[],MATCH(Orders[[#This Row],[FK_ProductID]:[FK_ProductID]],Products[[ProductID]:[ProductID]],0),MATCH(Orders[[#Headers],[AmtUnitPrice]],Products[#Headers],0))</f>
        <v>14.85</v>
      </c>
      <c r="O717" s="1">
        <f>Orders[[#This Row],[AmtUnitPrice]] *Orders[[#This Row],[Quantity]]</f>
        <v>89.1</v>
      </c>
    </row>
    <row r="718" spans="1:15" x14ac:dyDescent="0.25">
      <c r="A718" s="3" t="s">
        <v>1406</v>
      </c>
      <c r="B718" s="5">
        <v>44612</v>
      </c>
      <c r="C718" s="3" t="s">
        <v>1358</v>
      </c>
      <c r="D718" s="3" t="s">
        <v>203</v>
      </c>
      <c r="E718" s="4">
        <v>3</v>
      </c>
      <c r="F718" t="str">
        <f>_xlfn.XLOOKUP(Orders[[#This Row],[FK_CustomerID]],Customers[CustomerID],Customers[CustomerName],,0)</f>
        <v>Jimmy Dymoke</v>
      </c>
      <c r="G718" t="str">
        <f>_xlfn.XLOOKUP(Orders[[#This Row],[FK_CustomerID]],Customers[CustomerID],Customers[Email],,0)</f>
        <v>jdymokeje@prnewswire.com</v>
      </c>
      <c r="H718" t="str">
        <f>_xlfn.XLOOKUP(Orders[[#This Row],[FK_CustomerID]],Customers[CustomerID],Customers[Country],,0)</f>
        <v>Ireland</v>
      </c>
      <c r="I718" t="str" cm="1">
        <f t="array" ref="I718">INDEX(Products[],MATCH(Orders[[#This Row],[FK_ProductID]:[FK_ProductID]],Products[[ProductID]:[ProductID]],0),MATCH(Orders[[#Headers],[CoffeeType]],Products[#Headers],0))</f>
        <v>Rob</v>
      </c>
      <c r="J718" t="str" cm="1">
        <f t="array" ref="J718">_xlfn.SWITCH(Orders[[#This Row],[CoffeeType]], "Rob", "Robusta", "Exc", "Excelsa", "Ara", "Arabica", "Lib", "Liberica")</f>
        <v>Robusta</v>
      </c>
      <c r="K718" t="str" cm="1">
        <f t="array" ref="K718">INDEX(Products[],MATCH(Orders[[#This Row],[FK_ProductID]:[FK_ProductID]],Products[[ProductID]:[ProductID]],0),MATCH(Orders[[#Headers],[RoastType]],Products[#Headers],0))</f>
        <v>L</v>
      </c>
      <c r="L718" t="str" cm="1">
        <f t="array" ref="L718">_xlfn.SWITCH(Orders[[#This Row],[RoastType]], "L", "Light", "M", "Medium", "D", "Dark")</f>
        <v>Light</v>
      </c>
      <c r="M718" s="2" cm="1">
        <f t="array" ref="M718">INDEX(Products[],MATCH(Orders[[#This Row],[FK_ProductID]:[FK_ProductID]],Products[[ProductID]:[ProductID]],0),MATCH(Orders[[#Headers],[SizeKg]],Products[#Headers],0))</f>
        <v>1</v>
      </c>
      <c r="N718" s="1" cm="1">
        <f t="array" ref="N718">INDEX(Products[],MATCH(Orders[[#This Row],[FK_ProductID]:[FK_ProductID]],Products[[ProductID]:[ProductID]],0),MATCH(Orders[[#Headers],[AmtUnitPrice]],Products[#Headers],0))</f>
        <v>11.95</v>
      </c>
      <c r="O718" s="1">
        <f>Orders[[#This Row],[AmtUnitPrice]] *Orders[[#This Row],[Quantity]]</f>
        <v>35.849999999999994</v>
      </c>
    </row>
    <row r="719" spans="1:15" x14ac:dyDescent="0.25">
      <c r="A719" s="3" t="s">
        <v>1407</v>
      </c>
      <c r="B719" s="5">
        <v>43649</v>
      </c>
      <c r="C719" s="3" t="s">
        <v>1408</v>
      </c>
      <c r="D719" s="3" t="s">
        <v>132</v>
      </c>
      <c r="E719" s="4">
        <v>3</v>
      </c>
      <c r="F719" t="str">
        <f>_xlfn.XLOOKUP(Orders[[#This Row],[FK_CustomerID]],Customers[CustomerID],Customers[CustomerName],,0)</f>
        <v>Willabella Harvison</v>
      </c>
      <c r="G719" t="str">
        <f>_xlfn.XLOOKUP(Orders[[#This Row],[FK_CustomerID]],Customers[CustomerID],Customers[Email],,0)</f>
        <v>wharvisonjx@gizmodo.com</v>
      </c>
      <c r="H719" t="str">
        <f>_xlfn.XLOOKUP(Orders[[#This Row],[FK_CustomerID]],Customers[CustomerID],Customers[Country],,0)</f>
        <v>United States</v>
      </c>
      <c r="I719" t="str" cm="1">
        <f t="array" ref="I719">INDEX(Products[],MATCH(Orders[[#This Row],[FK_ProductID]:[FK_ProductID]],Products[[ProductID]:[ProductID]],0),MATCH(Orders[[#Headers],[CoffeeType]],Products[#Headers],0))</f>
        <v>Ara</v>
      </c>
      <c r="J719" t="str" cm="1">
        <f t="array" ref="J719">_xlfn.SWITCH(Orders[[#This Row],[CoffeeType]], "Rob", "Robusta", "Exc", "Excelsa", "Ara", "Arabica", "Lib", "Liberica")</f>
        <v>Arabica</v>
      </c>
      <c r="K719" t="str" cm="1">
        <f t="array" ref="K719">INDEX(Products[],MATCH(Orders[[#This Row],[FK_ProductID]:[FK_ProductID]],Products[[ProductID]:[ProductID]],0),MATCH(Orders[[#Headers],[RoastType]],Products[#Headers],0))</f>
        <v>D</v>
      </c>
      <c r="L719" t="str" cm="1">
        <f t="array" ref="L719">_xlfn.SWITCH(Orders[[#This Row],[RoastType]], "L", "Light", "M", "Medium", "D", "Dark")</f>
        <v>Dark</v>
      </c>
      <c r="M719" s="2" cm="1">
        <f t="array" ref="M719">INDEX(Products[],MATCH(Orders[[#This Row],[FK_ProductID]:[FK_ProductID]],Products[[ProductID]:[ProductID]],0),MATCH(Orders[[#Headers],[SizeKg]],Products[#Headers],0))</f>
        <v>2.5</v>
      </c>
      <c r="N719" s="1" cm="1">
        <f t="array" ref="N719">INDEX(Products[],MATCH(Orders[[#This Row],[FK_ProductID]:[FK_ProductID]],Products[[ProductID]:[ProductID]],0),MATCH(Orders[[#Headers],[AmtUnitPrice]],Products[#Headers],0))</f>
        <v>22.885000000000002</v>
      </c>
      <c r="O719" s="1">
        <f>Orders[[#This Row],[AmtUnitPrice]] *Orders[[#This Row],[Quantity]]</f>
        <v>68.655000000000001</v>
      </c>
    </row>
    <row r="720" spans="1:15" x14ac:dyDescent="0.25">
      <c r="A720" s="3" t="s">
        <v>1409</v>
      </c>
      <c r="B720" s="5">
        <v>44348</v>
      </c>
      <c r="C720" s="3" t="s">
        <v>1410</v>
      </c>
      <c r="D720" s="3" t="s">
        <v>27</v>
      </c>
      <c r="E720" s="4">
        <v>3</v>
      </c>
      <c r="F720" t="str">
        <f>_xlfn.XLOOKUP(Orders[[#This Row],[FK_CustomerID]],Customers[CustomerID],Customers[CustomerName],,0)</f>
        <v>Darice Heaford</v>
      </c>
      <c r="G720" t="str">
        <f>_xlfn.XLOOKUP(Orders[[#This Row],[FK_CustomerID]],Customers[CustomerID],Customers[Email],,0)</f>
        <v>dheafordjy@twitpic.com</v>
      </c>
      <c r="H720" t="str">
        <f>_xlfn.XLOOKUP(Orders[[#This Row],[FK_CustomerID]],Customers[CustomerID],Customers[Country],,0)</f>
        <v>United States</v>
      </c>
      <c r="I720" t="str" cm="1">
        <f t="array" ref="I720">INDEX(Products[],MATCH(Orders[[#This Row],[FK_ProductID]:[FK_ProductID]],Products[[ProductID]:[ProductID]],0),MATCH(Orders[[#Headers],[CoffeeType]],Products[#Headers],0))</f>
        <v>Lib</v>
      </c>
      <c r="J720" t="str" cm="1">
        <f t="array" ref="J720">_xlfn.SWITCH(Orders[[#This Row],[CoffeeType]], "Rob", "Robusta", "Exc", "Excelsa", "Ara", "Arabica", "Lib", "Liberica")</f>
        <v>Liberica</v>
      </c>
      <c r="K720" t="str" cm="1">
        <f t="array" ref="K720">INDEX(Products[],MATCH(Orders[[#This Row],[FK_ProductID]:[FK_ProductID]],Products[[ProductID]:[ProductID]],0),MATCH(Orders[[#Headers],[RoastType]],Products[#Headers],0))</f>
        <v>D</v>
      </c>
      <c r="L720" t="str" cm="1">
        <f t="array" ref="L720">_xlfn.SWITCH(Orders[[#This Row],[RoastType]], "L", "Light", "M", "Medium", "D", "Dark")</f>
        <v>Dark</v>
      </c>
      <c r="M720" s="2" cm="1">
        <f t="array" ref="M720">INDEX(Products[],MATCH(Orders[[#This Row],[FK_ProductID]:[FK_ProductID]],Products[[ProductID]:[ProductID]],0),MATCH(Orders[[#Headers],[SizeKg]],Products[#Headers],0))</f>
        <v>1</v>
      </c>
      <c r="N720" s="1" cm="1">
        <f t="array" ref="N720">INDEX(Products[],MATCH(Orders[[#This Row],[FK_ProductID]:[FK_ProductID]],Products[[ProductID]:[ProductID]],0),MATCH(Orders[[#Headers],[AmtUnitPrice]],Products[#Headers],0))</f>
        <v>12.95</v>
      </c>
      <c r="O720" s="1">
        <f>Orders[[#This Row],[AmtUnitPrice]] *Orders[[#This Row],[Quantity]]</f>
        <v>38.849999999999994</v>
      </c>
    </row>
    <row r="721" spans="1:15" x14ac:dyDescent="0.25">
      <c r="A721" s="3" t="s">
        <v>1411</v>
      </c>
      <c r="B721" s="5">
        <v>44150</v>
      </c>
      <c r="C721" s="3" t="s">
        <v>1412</v>
      </c>
      <c r="D721" s="3" t="s">
        <v>146</v>
      </c>
      <c r="E721" s="4">
        <v>5</v>
      </c>
      <c r="F721" t="str">
        <f>_xlfn.XLOOKUP(Orders[[#This Row],[FK_CustomerID]],Customers[CustomerID],Customers[CustomerName],,0)</f>
        <v>Granger Fantham</v>
      </c>
      <c r="G721" t="str">
        <f>_xlfn.XLOOKUP(Orders[[#This Row],[FK_CustomerID]],Customers[CustomerID],Customers[Email],,0)</f>
        <v>gfanthamjz@hexun.com</v>
      </c>
      <c r="H721" t="str">
        <f>_xlfn.XLOOKUP(Orders[[#This Row],[FK_CustomerID]],Customers[CustomerID],Customers[Country],,0)</f>
        <v>United States</v>
      </c>
      <c r="I721" t="str" cm="1">
        <f t="array" ref="I721">INDEX(Products[],MATCH(Orders[[#This Row],[FK_ProductID]:[FK_ProductID]],Products[[ProductID]:[ProductID]],0),MATCH(Orders[[#Headers],[CoffeeType]],Products[#Headers],0))</f>
        <v>Lib</v>
      </c>
      <c r="J721" t="str" cm="1">
        <f t="array" ref="J721">_xlfn.SWITCH(Orders[[#This Row],[CoffeeType]], "Rob", "Robusta", "Exc", "Excelsa", "Ara", "Arabica", "Lib", "Liberica")</f>
        <v>Liberica</v>
      </c>
      <c r="K721" t="str" cm="1">
        <f t="array" ref="K721">INDEX(Products[],MATCH(Orders[[#This Row],[FK_ProductID]:[FK_ProductID]],Products[[ProductID]:[ProductID]],0),MATCH(Orders[[#Headers],[RoastType]],Products[#Headers],0))</f>
        <v>L</v>
      </c>
      <c r="L721" t="str" cm="1">
        <f t="array" ref="L721">_xlfn.SWITCH(Orders[[#This Row],[RoastType]], "L", "Light", "M", "Medium", "D", "Dark")</f>
        <v>Light</v>
      </c>
      <c r="M721" s="2" cm="1">
        <f t="array" ref="M721">INDEX(Products[],MATCH(Orders[[#This Row],[FK_ProductID]:[FK_ProductID]],Products[[ProductID]:[ProductID]],0),MATCH(Orders[[#Headers],[SizeKg]],Products[#Headers],0))</f>
        <v>1</v>
      </c>
      <c r="N721" s="1" cm="1">
        <f t="array" ref="N721">INDEX(Products[],MATCH(Orders[[#This Row],[FK_ProductID]:[FK_ProductID]],Products[[ProductID]:[ProductID]],0),MATCH(Orders[[#Headers],[AmtUnitPrice]],Products[#Headers],0))</f>
        <v>15.85</v>
      </c>
      <c r="O721" s="1">
        <f>Orders[[#This Row],[AmtUnitPrice]] *Orders[[#This Row],[Quantity]]</f>
        <v>79.25</v>
      </c>
    </row>
    <row r="722" spans="1:15" x14ac:dyDescent="0.25">
      <c r="A722" s="3" t="s">
        <v>1413</v>
      </c>
      <c r="B722" s="5">
        <v>44215</v>
      </c>
      <c r="C722" s="3" t="s">
        <v>1414</v>
      </c>
      <c r="D722" s="3" t="s">
        <v>30</v>
      </c>
      <c r="E722" s="4">
        <v>5</v>
      </c>
      <c r="F722" t="str">
        <f>_xlfn.XLOOKUP(Orders[[#This Row],[FK_CustomerID]],Customers[CustomerID],Customers[CustomerName],,0)</f>
        <v>Reynolds Crookshanks</v>
      </c>
      <c r="G722" t="str">
        <f>_xlfn.XLOOKUP(Orders[[#This Row],[FK_CustomerID]],Customers[CustomerID],Customers[Email],,0)</f>
        <v>rcrookshanksk0@unc.edu</v>
      </c>
      <c r="H722" t="str">
        <f>_xlfn.XLOOKUP(Orders[[#This Row],[FK_CustomerID]],Customers[CustomerID],Customers[Country],,0)</f>
        <v>United States</v>
      </c>
      <c r="I722" t="str" cm="1">
        <f t="array" ref="I722">INDEX(Products[],MATCH(Orders[[#This Row],[FK_ProductID]:[FK_ProductID]],Products[[ProductID]:[ProductID]],0),MATCH(Orders[[#Headers],[CoffeeType]],Products[#Headers],0))</f>
        <v>Exc</v>
      </c>
      <c r="J722" t="str" cm="1">
        <f t="array" ref="J722">_xlfn.SWITCH(Orders[[#This Row],[CoffeeType]], "Rob", "Robusta", "Exc", "Excelsa", "Ara", "Arabica", "Lib", "Liberica")</f>
        <v>Excelsa</v>
      </c>
      <c r="K722" t="str" cm="1">
        <f t="array" ref="K722">INDEX(Products[],MATCH(Orders[[#This Row],[FK_ProductID]:[FK_ProductID]],Products[[ProductID]:[ProductID]],0),MATCH(Orders[[#Headers],[RoastType]],Products[#Headers],0))</f>
        <v>D</v>
      </c>
      <c r="L722" t="str" cm="1">
        <f t="array" ref="L722">_xlfn.SWITCH(Orders[[#This Row],[RoastType]], "L", "Light", "M", "Medium", "D", "Dark")</f>
        <v>Dark</v>
      </c>
      <c r="M722" s="2" cm="1">
        <f t="array" ref="M722">INDEX(Products[],MATCH(Orders[[#This Row],[FK_ProductID]:[FK_ProductID]],Products[[ProductID]:[ProductID]],0),MATCH(Orders[[#Headers],[SizeKg]],Products[#Headers],0))</f>
        <v>0.5</v>
      </c>
      <c r="N722" s="1" cm="1">
        <f t="array" ref="N722">INDEX(Products[],MATCH(Orders[[#This Row],[FK_ProductID]:[FK_ProductID]],Products[[ProductID]:[ProductID]],0),MATCH(Orders[[#Headers],[AmtUnitPrice]],Products[#Headers],0))</f>
        <v>7.29</v>
      </c>
      <c r="O722" s="1">
        <f>Orders[[#This Row],[AmtUnitPrice]] *Orders[[#This Row],[Quantity]]</f>
        <v>36.450000000000003</v>
      </c>
    </row>
    <row r="723" spans="1:15" x14ac:dyDescent="0.25">
      <c r="A723" s="3" t="s">
        <v>1415</v>
      </c>
      <c r="B723" s="5">
        <v>44479</v>
      </c>
      <c r="C723" s="3" t="s">
        <v>1416</v>
      </c>
      <c r="D723" s="3" t="s">
        <v>176</v>
      </c>
      <c r="E723" s="4">
        <v>3</v>
      </c>
      <c r="F723" t="str">
        <f>_xlfn.XLOOKUP(Orders[[#This Row],[FK_CustomerID]],Customers[CustomerID],Customers[CustomerName],,0)</f>
        <v>Niels Leake</v>
      </c>
      <c r="G723" t="str">
        <f>_xlfn.XLOOKUP(Orders[[#This Row],[FK_CustomerID]],Customers[CustomerID],Customers[Email],,0)</f>
        <v>nleakek1@cmu.edu</v>
      </c>
      <c r="H723" t="str">
        <f>_xlfn.XLOOKUP(Orders[[#This Row],[FK_CustomerID]],Customers[CustomerID],Customers[Country],,0)</f>
        <v>United States</v>
      </c>
      <c r="I723" t="str" cm="1">
        <f t="array" ref="I723">INDEX(Products[],MATCH(Orders[[#This Row],[FK_ProductID]:[FK_ProductID]],Products[[ProductID]:[ProductID]],0),MATCH(Orders[[#Headers],[CoffeeType]],Products[#Headers],0))</f>
        <v>Rob</v>
      </c>
      <c r="J723" t="str" cm="1">
        <f t="array" ref="J723">_xlfn.SWITCH(Orders[[#This Row],[CoffeeType]], "Rob", "Robusta", "Exc", "Excelsa", "Ara", "Arabica", "Lib", "Liberica")</f>
        <v>Robusta</v>
      </c>
      <c r="K723" t="str" cm="1">
        <f t="array" ref="K723">INDEX(Products[],MATCH(Orders[[#This Row],[FK_ProductID]:[FK_ProductID]],Products[[ProductID]:[ProductID]],0),MATCH(Orders[[#Headers],[RoastType]],Products[#Headers],0))</f>
        <v>M</v>
      </c>
      <c r="L723" t="str" cm="1">
        <f t="array" ref="L723">_xlfn.SWITCH(Orders[[#This Row],[RoastType]], "L", "Light", "M", "Medium", "D", "Dark")</f>
        <v>Medium</v>
      </c>
      <c r="M723" s="2" cm="1">
        <f t="array" ref="M723">INDEX(Products[],MATCH(Orders[[#This Row],[FK_ProductID]:[FK_ProductID]],Products[[ProductID]:[ProductID]],0),MATCH(Orders[[#Headers],[SizeKg]],Products[#Headers],0))</f>
        <v>0.2</v>
      </c>
      <c r="N723" s="1" cm="1">
        <f t="array" ref="N723">INDEX(Products[],MATCH(Orders[[#This Row],[FK_ProductID]:[FK_ProductID]],Products[[ProductID]:[ProductID]],0),MATCH(Orders[[#Headers],[AmtUnitPrice]],Products[#Headers],0))</f>
        <v>2.9849999999999999</v>
      </c>
      <c r="O723" s="1">
        <f>Orders[[#This Row],[AmtUnitPrice]] *Orders[[#This Row],[Quantity]]</f>
        <v>8.9550000000000001</v>
      </c>
    </row>
    <row r="724" spans="1:15" x14ac:dyDescent="0.25">
      <c r="A724" s="3" t="s">
        <v>1417</v>
      </c>
      <c r="B724" s="5">
        <v>44620</v>
      </c>
      <c r="C724" s="3" t="s">
        <v>1418</v>
      </c>
      <c r="D724" s="3" t="s">
        <v>259</v>
      </c>
      <c r="E724" s="4">
        <v>2</v>
      </c>
      <c r="F724" t="str">
        <f>_xlfn.XLOOKUP(Orders[[#This Row],[FK_CustomerID]],Customers[CustomerID],Customers[CustomerName],,0)</f>
        <v>Hetti Measures</v>
      </c>
      <c r="G724" t="str">
        <f>_xlfn.XLOOKUP(Orders[[#This Row],[FK_CustomerID]],Customers[CustomerID],Customers[Email],,0)</f>
        <v/>
      </c>
      <c r="H724" t="str">
        <f>_xlfn.XLOOKUP(Orders[[#This Row],[FK_CustomerID]],Customers[CustomerID],Customers[Country],,0)</f>
        <v>United States</v>
      </c>
      <c r="I724" t="str" cm="1">
        <f t="array" ref="I724">INDEX(Products[],MATCH(Orders[[#This Row],[FK_ProductID]:[FK_ProductID]],Products[[ProductID]:[ProductID]],0),MATCH(Orders[[#Headers],[CoffeeType]],Products[#Headers],0))</f>
        <v>Exc</v>
      </c>
      <c r="J724" t="str" cm="1">
        <f t="array" ref="J724">_xlfn.SWITCH(Orders[[#This Row],[CoffeeType]], "Rob", "Robusta", "Exc", "Excelsa", "Ara", "Arabica", "Lib", "Liberica")</f>
        <v>Excelsa</v>
      </c>
      <c r="K724" t="str" cm="1">
        <f t="array" ref="K724">INDEX(Products[],MATCH(Orders[[#This Row],[FK_ProductID]:[FK_ProductID]],Products[[ProductID]:[ProductID]],0),MATCH(Orders[[#Headers],[RoastType]],Products[#Headers],0))</f>
        <v>D</v>
      </c>
      <c r="L724" t="str" cm="1">
        <f t="array" ref="L724">_xlfn.SWITCH(Orders[[#This Row],[RoastType]], "L", "Light", "M", "Medium", "D", "Dark")</f>
        <v>Dark</v>
      </c>
      <c r="M724" s="2" cm="1">
        <f t="array" ref="M724">INDEX(Products[],MATCH(Orders[[#This Row],[FK_ProductID]:[FK_ProductID]],Products[[ProductID]:[ProductID]],0),MATCH(Orders[[#Headers],[SizeKg]],Products[#Headers],0))</f>
        <v>1</v>
      </c>
      <c r="N724" s="1" cm="1">
        <f t="array" ref="N724">INDEX(Products[],MATCH(Orders[[#This Row],[FK_ProductID]:[FK_ProductID]],Products[[ProductID]:[ProductID]],0),MATCH(Orders[[#Headers],[AmtUnitPrice]],Products[#Headers],0))</f>
        <v>12.15</v>
      </c>
      <c r="O724" s="1">
        <f>Orders[[#This Row],[AmtUnitPrice]] *Orders[[#This Row],[Quantity]]</f>
        <v>24.3</v>
      </c>
    </row>
    <row r="725" spans="1:15" x14ac:dyDescent="0.25">
      <c r="A725" s="3" t="s">
        <v>1419</v>
      </c>
      <c r="B725" s="5">
        <v>44470</v>
      </c>
      <c r="C725" s="3" t="s">
        <v>1420</v>
      </c>
      <c r="D725" s="3" t="s">
        <v>126</v>
      </c>
      <c r="E725" s="4">
        <v>2</v>
      </c>
      <c r="F725" t="str">
        <f>_xlfn.XLOOKUP(Orders[[#This Row],[FK_CustomerID]],Customers[CustomerID],Customers[CustomerName],,0)</f>
        <v>Gay Eilhersen</v>
      </c>
      <c r="G725" t="str">
        <f>_xlfn.XLOOKUP(Orders[[#This Row],[FK_CustomerID]],Customers[CustomerID],Customers[Email],,0)</f>
        <v>geilhersenk3@networksolutions.com</v>
      </c>
      <c r="H725" t="str">
        <f>_xlfn.XLOOKUP(Orders[[#This Row],[FK_CustomerID]],Customers[CustomerID],Customers[Country],,0)</f>
        <v>United States</v>
      </c>
      <c r="I725" t="str" cm="1">
        <f t="array" ref="I725">INDEX(Products[],MATCH(Orders[[#This Row],[FK_ProductID]:[FK_ProductID]],Products[[ProductID]:[ProductID]],0),MATCH(Orders[[#Headers],[CoffeeType]],Products[#Headers],0))</f>
        <v>Exc</v>
      </c>
      <c r="J725" t="str" cm="1">
        <f t="array" ref="J725">_xlfn.SWITCH(Orders[[#This Row],[CoffeeType]], "Rob", "Robusta", "Exc", "Excelsa", "Ara", "Arabica", "Lib", "Liberica")</f>
        <v>Excelsa</v>
      </c>
      <c r="K725" t="str" cm="1">
        <f t="array" ref="K725">INDEX(Products[],MATCH(Orders[[#This Row],[FK_ProductID]:[FK_ProductID]],Products[[ProductID]:[ProductID]],0),MATCH(Orders[[#Headers],[RoastType]],Products[#Headers],0))</f>
        <v>M</v>
      </c>
      <c r="L725" t="str" cm="1">
        <f t="array" ref="L725">_xlfn.SWITCH(Orders[[#This Row],[RoastType]], "L", "Light", "M", "Medium", "D", "Dark")</f>
        <v>Medium</v>
      </c>
      <c r="M725" s="2" cm="1">
        <f t="array" ref="M725">INDEX(Products[],MATCH(Orders[[#This Row],[FK_ProductID]:[FK_ProductID]],Products[[ProductID]:[ProductID]],0),MATCH(Orders[[#Headers],[SizeKg]],Products[#Headers],0))</f>
        <v>2.5</v>
      </c>
      <c r="N725" s="1" cm="1">
        <f t="array" ref="N725">INDEX(Products[],MATCH(Orders[[#This Row],[FK_ProductID]:[FK_ProductID]],Products[[ProductID]:[ProductID]],0),MATCH(Orders[[#Headers],[AmtUnitPrice]],Products[#Headers],0))</f>
        <v>31.625</v>
      </c>
      <c r="O725" s="1">
        <f>Orders[[#This Row],[AmtUnitPrice]] *Orders[[#This Row],[Quantity]]</f>
        <v>63.25</v>
      </c>
    </row>
    <row r="726" spans="1:15" x14ac:dyDescent="0.25">
      <c r="A726" s="3" t="s">
        <v>1421</v>
      </c>
      <c r="B726" s="5">
        <v>44076</v>
      </c>
      <c r="C726" s="3" t="s">
        <v>1422</v>
      </c>
      <c r="D726" s="3" t="s">
        <v>58</v>
      </c>
      <c r="E726" s="4">
        <v>2</v>
      </c>
      <c r="F726" t="str">
        <f>_xlfn.XLOOKUP(Orders[[#This Row],[FK_CustomerID]],Customers[CustomerID],Customers[CustomerName],,0)</f>
        <v>Nico Hubert</v>
      </c>
      <c r="G726" t="str">
        <f>_xlfn.XLOOKUP(Orders[[#This Row],[FK_CustomerID]],Customers[CustomerID],Customers[Email],,0)</f>
        <v/>
      </c>
      <c r="H726" t="str">
        <f>_xlfn.XLOOKUP(Orders[[#This Row],[FK_CustomerID]],Customers[CustomerID],Customers[Country],,0)</f>
        <v>United States</v>
      </c>
      <c r="I726" t="str" cm="1">
        <f t="array" ref="I726">INDEX(Products[],MATCH(Orders[[#This Row],[FK_ProductID]:[FK_ProductID]],Products[[ProductID]:[ProductID]],0),MATCH(Orders[[#Headers],[CoffeeType]],Products[#Headers],0))</f>
        <v>Ara</v>
      </c>
      <c r="J726" t="str" cm="1">
        <f t="array" ref="J726">_xlfn.SWITCH(Orders[[#This Row],[CoffeeType]], "Rob", "Robusta", "Exc", "Excelsa", "Ara", "Arabica", "Lib", "Liberica")</f>
        <v>Arabica</v>
      </c>
      <c r="K726" t="str" cm="1">
        <f t="array" ref="K726">INDEX(Products[],MATCH(Orders[[#This Row],[FK_ProductID]:[FK_ProductID]],Products[[ProductID]:[ProductID]],0),MATCH(Orders[[#Headers],[RoastType]],Products[#Headers],0))</f>
        <v>M</v>
      </c>
      <c r="L726" t="str" cm="1">
        <f t="array" ref="L726">_xlfn.SWITCH(Orders[[#This Row],[RoastType]], "L", "Light", "M", "Medium", "D", "Dark")</f>
        <v>Medium</v>
      </c>
      <c r="M726" s="2" cm="1">
        <f t="array" ref="M726">INDEX(Products[],MATCH(Orders[[#This Row],[FK_ProductID]:[FK_ProductID]],Products[[ProductID]:[ProductID]],0),MATCH(Orders[[#Headers],[SizeKg]],Products[#Headers],0))</f>
        <v>0.2</v>
      </c>
      <c r="N726" s="1" cm="1">
        <f t="array" ref="N726">INDEX(Products[],MATCH(Orders[[#This Row],[FK_ProductID]:[FK_ProductID]],Products[[ProductID]:[ProductID]],0),MATCH(Orders[[#Headers],[AmtUnitPrice]],Products[#Headers],0))</f>
        <v>3.375</v>
      </c>
      <c r="O726" s="1">
        <f>Orders[[#This Row],[AmtUnitPrice]] *Orders[[#This Row],[Quantity]]</f>
        <v>6.75</v>
      </c>
    </row>
    <row r="727" spans="1:15" x14ac:dyDescent="0.25">
      <c r="A727" s="3" t="s">
        <v>1423</v>
      </c>
      <c r="B727" s="5">
        <v>44043</v>
      </c>
      <c r="C727" s="3" t="s">
        <v>1424</v>
      </c>
      <c r="D727" s="3" t="s">
        <v>129</v>
      </c>
      <c r="E727" s="4">
        <v>6</v>
      </c>
      <c r="F727" t="str">
        <f>_xlfn.XLOOKUP(Orders[[#This Row],[FK_CustomerID]],Customers[CustomerID],Customers[CustomerName],,0)</f>
        <v>Cristina Aleixo</v>
      </c>
      <c r="G727" t="str">
        <f>_xlfn.XLOOKUP(Orders[[#This Row],[FK_CustomerID]],Customers[CustomerID],Customers[Email],,0)</f>
        <v>caleixok5@globo.com</v>
      </c>
      <c r="H727" t="str">
        <f>_xlfn.XLOOKUP(Orders[[#This Row],[FK_CustomerID]],Customers[CustomerID],Customers[Country],,0)</f>
        <v>United States</v>
      </c>
      <c r="I727" t="str" cm="1">
        <f t="array" ref="I727">INDEX(Products[],MATCH(Orders[[#This Row],[FK_ProductID]:[FK_ProductID]],Products[[ProductID]:[ProductID]],0),MATCH(Orders[[#Headers],[CoffeeType]],Products[#Headers],0))</f>
        <v>Ara</v>
      </c>
      <c r="J727" t="str" cm="1">
        <f t="array" ref="J727">_xlfn.SWITCH(Orders[[#This Row],[CoffeeType]], "Rob", "Robusta", "Exc", "Excelsa", "Ara", "Arabica", "Lib", "Liberica")</f>
        <v>Arabica</v>
      </c>
      <c r="K727" t="str" cm="1">
        <f t="array" ref="K727">INDEX(Products[],MATCH(Orders[[#This Row],[FK_ProductID]:[FK_ProductID]],Products[[ProductID]:[ProductID]],0),MATCH(Orders[[#Headers],[RoastType]],Products[#Headers],0))</f>
        <v>L</v>
      </c>
      <c r="L727" t="str" cm="1">
        <f t="array" ref="L727">_xlfn.SWITCH(Orders[[#This Row],[RoastType]], "L", "Light", "M", "Medium", "D", "Dark")</f>
        <v>Light</v>
      </c>
      <c r="M727" s="2" cm="1">
        <f t="array" ref="M727">INDEX(Products[],MATCH(Orders[[#This Row],[FK_ProductID]:[FK_ProductID]],Products[[ProductID]:[ProductID]],0),MATCH(Orders[[#Headers],[SizeKg]],Products[#Headers],0))</f>
        <v>0.2</v>
      </c>
      <c r="N727" s="1" cm="1">
        <f t="array" ref="N727">INDEX(Products[],MATCH(Orders[[#This Row],[FK_ProductID]:[FK_ProductID]],Products[[ProductID]:[ProductID]],0),MATCH(Orders[[#Headers],[AmtUnitPrice]],Products[#Headers],0))</f>
        <v>3.8849999999999998</v>
      </c>
      <c r="O727" s="1">
        <f>Orders[[#This Row],[AmtUnitPrice]] *Orders[[#This Row],[Quantity]]</f>
        <v>23.31</v>
      </c>
    </row>
    <row r="728" spans="1:15" x14ac:dyDescent="0.25">
      <c r="A728" s="3" t="s">
        <v>1425</v>
      </c>
      <c r="B728" s="5">
        <v>44571</v>
      </c>
      <c r="C728" s="3" t="s">
        <v>1426</v>
      </c>
      <c r="D728" s="3" t="s">
        <v>118</v>
      </c>
      <c r="E728" s="4">
        <v>4</v>
      </c>
      <c r="F728" t="str">
        <f>_xlfn.XLOOKUP(Orders[[#This Row],[FK_CustomerID]],Customers[CustomerID],Customers[CustomerName],,0)</f>
        <v>Derrek Allpress</v>
      </c>
      <c r="G728" t="str">
        <f>_xlfn.XLOOKUP(Orders[[#This Row],[FK_CustomerID]],Customers[CustomerID],Customers[Email],,0)</f>
        <v/>
      </c>
      <c r="H728" t="str">
        <f>_xlfn.XLOOKUP(Orders[[#This Row],[FK_CustomerID]],Customers[CustomerID],Customers[Country],,0)</f>
        <v>United States</v>
      </c>
      <c r="I728" t="str" cm="1">
        <f t="array" ref="I728">INDEX(Products[],MATCH(Orders[[#This Row],[FK_ProductID]:[FK_ProductID]],Products[[ProductID]:[ProductID]],0),MATCH(Orders[[#Headers],[CoffeeType]],Products[#Headers],0))</f>
        <v>Lib</v>
      </c>
      <c r="J728" t="str" cm="1">
        <f t="array" ref="J728">_xlfn.SWITCH(Orders[[#This Row],[CoffeeType]], "Rob", "Robusta", "Exc", "Excelsa", "Ara", "Arabica", "Lib", "Liberica")</f>
        <v>Liberica</v>
      </c>
      <c r="K728" t="str" cm="1">
        <f t="array" ref="K728">INDEX(Products[],MATCH(Orders[[#This Row],[FK_ProductID]:[FK_ProductID]],Products[[ProductID]:[ProductID]],0),MATCH(Orders[[#Headers],[RoastType]],Products[#Headers],0))</f>
        <v>L</v>
      </c>
      <c r="L728" t="str" cm="1">
        <f t="array" ref="L728">_xlfn.SWITCH(Orders[[#This Row],[RoastType]], "L", "Light", "M", "Medium", "D", "Dark")</f>
        <v>Light</v>
      </c>
      <c r="M728" s="2" cm="1">
        <f t="array" ref="M728">INDEX(Products[],MATCH(Orders[[#This Row],[FK_ProductID]:[FK_ProductID]],Products[[ProductID]:[ProductID]],0),MATCH(Orders[[#Headers],[SizeKg]],Products[#Headers],0))</f>
        <v>2.5</v>
      </c>
      <c r="N728" s="1" cm="1">
        <f t="array" ref="N728">INDEX(Products[],MATCH(Orders[[#This Row],[FK_ProductID]:[FK_ProductID]],Products[[ProductID]:[ProductID]],0),MATCH(Orders[[#Headers],[AmtUnitPrice]],Products[#Headers],0))</f>
        <v>36.454999999999998</v>
      </c>
      <c r="O728" s="1">
        <f>Orders[[#This Row],[AmtUnitPrice]] *Orders[[#This Row],[Quantity]]</f>
        <v>145.82</v>
      </c>
    </row>
    <row r="729" spans="1:15" x14ac:dyDescent="0.25">
      <c r="A729" s="3" t="s">
        <v>1427</v>
      </c>
      <c r="B729" s="5">
        <v>44264</v>
      </c>
      <c r="C729" s="3" t="s">
        <v>1428</v>
      </c>
      <c r="D729" s="3" t="s">
        <v>36</v>
      </c>
      <c r="E729" s="4">
        <v>5</v>
      </c>
      <c r="F729" t="str">
        <f>_xlfn.XLOOKUP(Orders[[#This Row],[FK_CustomerID]],Customers[CustomerID],Customers[CustomerName],,0)</f>
        <v>Rikki Tomkowicz</v>
      </c>
      <c r="G729" t="str">
        <f>_xlfn.XLOOKUP(Orders[[#This Row],[FK_CustomerID]],Customers[CustomerID],Customers[Email],,0)</f>
        <v>rtomkowiczk7@bravesites.com</v>
      </c>
      <c r="H729" t="str">
        <f>_xlfn.XLOOKUP(Orders[[#This Row],[FK_CustomerID]],Customers[CustomerID],Customers[Country],,0)</f>
        <v>Ireland</v>
      </c>
      <c r="I729" t="str" cm="1">
        <f t="array" ref="I729">INDEX(Products[],MATCH(Orders[[#This Row],[FK_ProductID]:[FK_ProductID]],Products[[ProductID]:[ProductID]],0),MATCH(Orders[[#Headers],[CoffeeType]],Products[#Headers],0))</f>
        <v>Rob</v>
      </c>
      <c r="J729" t="str" cm="1">
        <f t="array" ref="J729">_xlfn.SWITCH(Orders[[#This Row],[CoffeeType]], "Rob", "Robusta", "Exc", "Excelsa", "Ara", "Arabica", "Lib", "Liberica")</f>
        <v>Robusta</v>
      </c>
      <c r="K729" t="str" cm="1">
        <f t="array" ref="K729">INDEX(Products[],MATCH(Orders[[#This Row],[FK_ProductID]:[FK_ProductID]],Products[[ProductID]:[ProductID]],0),MATCH(Orders[[#Headers],[RoastType]],Products[#Headers],0))</f>
        <v>M</v>
      </c>
      <c r="L729" t="str" cm="1">
        <f t="array" ref="L729">_xlfn.SWITCH(Orders[[#This Row],[RoastType]], "L", "Light", "M", "Medium", "D", "Dark")</f>
        <v>Medium</v>
      </c>
      <c r="M729" s="2" cm="1">
        <f t="array" ref="M729">INDEX(Products[],MATCH(Orders[[#This Row],[FK_ProductID]:[FK_ProductID]],Products[[ProductID]:[ProductID]],0),MATCH(Orders[[#Headers],[SizeKg]],Products[#Headers],0))</f>
        <v>0.5</v>
      </c>
      <c r="N729" s="1" cm="1">
        <f t="array" ref="N729">INDEX(Products[],MATCH(Orders[[#This Row],[FK_ProductID]:[FK_ProductID]],Products[[ProductID]:[ProductID]],0),MATCH(Orders[[#Headers],[AmtUnitPrice]],Products[#Headers],0))</f>
        <v>5.97</v>
      </c>
      <c r="O729" s="1">
        <f>Orders[[#This Row],[AmtUnitPrice]] *Orders[[#This Row],[Quantity]]</f>
        <v>29.849999999999998</v>
      </c>
    </row>
    <row r="730" spans="1:15" x14ac:dyDescent="0.25">
      <c r="A730" s="3" t="s">
        <v>1429</v>
      </c>
      <c r="B730" s="5">
        <v>44155</v>
      </c>
      <c r="C730" s="3" t="s">
        <v>1430</v>
      </c>
      <c r="D730" s="3" t="s">
        <v>30</v>
      </c>
      <c r="E730" s="4">
        <v>3</v>
      </c>
      <c r="F730" t="str">
        <f>_xlfn.XLOOKUP(Orders[[#This Row],[FK_CustomerID]],Customers[CustomerID],Customers[CustomerName],,0)</f>
        <v>Rochette Huscroft</v>
      </c>
      <c r="G730" t="str">
        <f>_xlfn.XLOOKUP(Orders[[#This Row],[FK_CustomerID]],Customers[CustomerID],Customers[Email],,0)</f>
        <v>rhuscroftk8@jimdo.com</v>
      </c>
      <c r="H730" t="str">
        <f>_xlfn.XLOOKUP(Orders[[#This Row],[FK_CustomerID]],Customers[CustomerID],Customers[Country],,0)</f>
        <v>United States</v>
      </c>
      <c r="I730" t="str" cm="1">
        <f t="array" ref="I730">INDEX(Products[],MATCH(Orders[[#This Row],[FK_ProductID]:[FK_ProductID]],Products[[ProductID]:[ProductID]],0),MATCH(Orders[[#Headers],[CoffeeType]],Products[#Headers],0))</f>
        <v>Exc</v>
      </c>
      <c r="J730" t="str" cm="1">
        <f t="array" ref="J730">_xlfn.SWITCH(Orders[[#This Row],[CoffeeType]], "Rob", "Robusta", "Exc", "Excelsa", "Ara", "Arabica", "Lib", "Liberica")</f>
        <v>Excelsa</v>
      </c>
      <c r="K730" t="str" cm="1">
        <f t="array" ref="K730">INDEX(Products[],MATCH(Orders[[#This Row],[FK_ProductID]:[FK_ProductID]],Products[[ProductID]:[ProductID]],0),MATCH(Orders[[#Headers],[RoastType]],Products[#Headers],0))</f>
        <v>D</v>
      </c>
      <c r="L730" t="str" cm="1">
        <f t="array" ref="L730">_xlfn.SWITCH(Orders[[#This Row],[RoastType]], "L", "Light", "M", "Medium", "D", "Dark")</f>
        <v>Dark</v>
      </c>
      <c r="M730" s="2" cm="1">
        <f t="array" ref="M730">INDEX(Products[],MATCH(Orders[[#This Row],[FK_ProductID]:[FK_ProductID]],Products[[ProductID]:[ProductID]],0),MATCH(Orders[[#Headers],[SizeKg]],Products[#Headers],0))</f>
        <v>0.5</v>
      </c>
      <c r="N730" s="1" cm="1">
        <f t="array" ref="N730">INDEX(Products[],MATCH(Orders[[#This Row],[FK_ProductID]:[FK_ProductID]],Products[[ProductID]:[ProductID]],0),MATCH(Orders[[#Headers],[AmtUnitPrice]],Products[#Headers],0))</f>
        <v>7.29</v>
      </c>
      <c r="O730" s="1">
        <f>Orders[[#This Row],[AmtUnitPrice]] *Orders[[#This Row],[Quantity]]</f>
        <v>21.87</v>
      </c>
    </row>
    <row r="731" spans="1:15" x14ac:dyDescent="0.25">
      <c r="A731" s="3" t="s">
        <v>1431</v>
      </c>
      <c r="B731" s="5">
        <v>44634</v>
      </c>
      <c r="C731" s="3" t="s">
        <v>1432</v>
      </c>
      <c r="D731" s="3" t="s">
        <v>91</v>
      </c>
      <c r="E731" s="4">
        <v>1</v>
      </c>
      <c r="F731" t="str">
        <f>_xlfn.XLOOKUP(Orders[[#This Row],[FK_CustomerID]],Customers[CustomerID],Customers[CustomerName],,0)</f>
        <v>Selle Scurrer</v>
      </c>
      <c r="G731" t="str">
        <f>_xlfn.XLOOKUP(Orders[[#This Row],[FK_CustomerID]],Customers[CustomerID],Customers[Email],,0)</f>
        <v>sscurrerk9@flavors.me</v>
      </c>
      <c r="H731" t="str">
        <f>_xlfn.XLOOKUP(Orders[[#This Row],[FK_CustomerID]],Customers[CustomerID],Customers[Country],,0)</f>
        <v>United Kingdom</v>
      </c>
      <c r="I731" t="str" cm="1">
        <f t="array" ref="I731">INDEX(Products[],MATCH(Orders[[#This Row],[FK_ProductID]:[FK_ProductID]],Products[[ProductID]:[ProductID]],0),MATCH(Orders[[#Headers],[CoffeeType]],Products[#Headers],0))</f>
        <v>Lib</v>
      </c>
      <c r="J731" t="str" cm="1">
        <f t="array" ref="J731">_xlfn.SWITCH(Orders[[#This Row],[CoffeeType]], "Rob", "Robusta", "Exc", "Excelsa", "Ara", "Arabica", "Lib", "Liberica")</f>
        <v>Liberica</v>
      </c>
      <c r="K731" t="str" cm="1">
        <f t="array" ref="K731">INDEX(Products[],MATCH(Orders[[#This Row],[FK_ProductID]:[FK_ProductID]],Products[[ProductID]:[ProductID]],0),MATCH(Orders[[#Headers],[RoastType]],Products[#Headers],0))</f>
        <v>M</v>
      </c>
      <c r="L731" t="str" cm="1">
        <f t="array" ref="L731">_xlfn.SWITCH(Orders[[#This Row],[RoastType]], "L", "Light", "M", "Medium", "D", "Dark")</f>
        <v>Medium</v>
      </c>
      <c r="M731" s="2" cm="1">
        <f t="array" ref="M731">INDEX(Products[],MATCH(Orders[[#This Row],[FK_ProductID]:[FK_ProductID]],Products[[ProductID]:[ProductID]],0),MATCH(Orders[[#Headers],[SizeKg]],Products[#Headers],0))</f>
        <v>0.2</v>
      </c>
      <c r="N731" s="1" cm="1">
        <f t="array" ref="N731">INDEX(Products[],MATCH(Orders[[#This Row],[FK_ProductID]:[FK_ProductID]],Products[[ProductID]:[ProductID]],0),MATCH(Orders[[#Headers],[AmtUnitPrice]],Products[#Headers],0))</f>
        <v>4.3650000000000002</v>
      </c>
      <c r="O731" s="1">
        <f>Orders[[#This Row],[AmtUnitPrice]] *Orders[[#This Row],[Quantity]]</f>
        <v>4.3650000000000002</v>
      </c>
    </row>
    <row r="732" spans="1:15" x14ac:dyDescent="0.25">
      <c r="A732" s="3" t="s">
        <v>1433</v>
      </c>
      <c r="B732" s="5">
        <v>43475</v>
      </c>
      <c r="C732" s="3" t="s">
        <v>1434</v>
      </c>
      <c r="D732" s="3" t="s">
        <v>118</v>
      </c>
      <c r="E732" s="4">
        <v>1</v>
      </c>
      <c r="F732" t="str">
        <f>_xlfn.XLOOKUP(Orders[[#This Row],[FK_CustomerID]],Customers[CustomerID],Customers[CustomerName],,0)</f>
        <v>Andie Rudram</v>
      </c>
      <c r="G732" t="str">
        <f>_xlfn.XLOOKUP(Orders[[#This Row],[FK_CustomerID]],Customers[CustomerID],Customers[Email],,0)</f>
        <v>arudramka@prnewswire.com</v>
      </c>
      <c r="H732" t="str">
        <f>_xlfn.XLOOKUP(Orders[[#This Row],[FK_CustomerID]],Customers[CustomerID],Customers[Country],,0)</f>
        <v>United States</v>
      </c>
      <c r="I732" t="str" cm="1">
        <f t="array" ref="I732">INDEX(Products[],MATCH(Orders[[#This Row],[FK_ProductID]:[FK_ProductID]],Products[[ProductID]:[ProductID]],0),MATCH(Orders[[#Headers],[CoffeeType]],Products[#Headers],0))</f>
        <v>Lib</v>
      </c>
      <c r="J732" t="str" cm="1">
        <f t="array" ref="J732">_xlfn.SWITCH(Orders[[#This Row],[CoffeeType]], "Rob", "Robusta", "Exc", "Excelsa", "Ara", "Arabica", "Lib", "Liberica")</f>
        <v>Liberica</v>
      </c>
      <c r="K732" t="str" cm="1">
        <f t="array" ref="K732">INDEX(Products[],MATCH(Orders[[#This Row],[FK_ProductID]:[FK_ProductID]],Products[[ProductID]:[ProductID]],0),MATCH(Orders[[#Headers],[RoastType]],Products[#Headers],0))</f>
        <v>L</v>
      </c>
      <c r="L732" t="str" cm="1">
        <f t="array" ref="L732">_xlfn.SWITCH(Orders[[#This Row],[RoastType]], "L", "Light", "M", "Medium", "D", "Dark")</f>
        <v>Light</v>
      </c>
      <c r="M732" s="2" cm="1">
        <f t="array" ref="M732">INDEX(Products[],MATCH(Orders[[#This Row],[FK_ProductID]:[FK_ProductID]],Products[[ProductID]:[ProductID]],0),MATCH(Orders[[#Headers],[SizeKg]],Products[#Headers],0))</f>
        <v>2.5</v>
      </c>
      <c r="N732" s="1" cm="1">
        <f t="array" ref="N732">INDEX(Products[],MATCH(Orders[[#This Row],[FK_ProductID]:[FK_ProductID]],Products[[ProductID]:[ProductID]],0),MATCH(Orders[[#Headers],[AmtUnitPrice]],Products[#Headers],0))</f>
        <v>36.454999999999998</v>
      </c>
      <c r="O732" s="1">
        <f>Orders[[#This Row],[AmtUnitPrice]] *Orders[[#This Row],[Quantity]]</f>
        <v>36.454999999999998</v>
      </c>
    </row>
    <row r="733" spans="1:15" x14ac:dyDescent="0.25">
      <c r="A733" s="3" t="s">
        <v>1435</v>
      </c>
      <c r="B733" s="5">
        <v>44222</v>
      </c>
      <c r="C733" s="3" t="s">
        <v>1436</v>
      </c>
      <c r="D733" s="3" t="s">
        <v>52</v>
      </c>
      <c r="E733" s="4">
        <v>4</v>
      </c>
      <c r="F733" t="str">
        <f>_xlfn.XLOOKUP(Orders[[#This Row],[FK_CustomerID]],Customers[CustomerID],Customers[CustomerName],,0)</f>
        <v>Leta Clarricoates</v>
      </c>
      <c r="G733" t="str">
        <f>_xlfn.XLOOKUP(Orders[[#This Row],[FK_CustomerID]],Customers[CustomerID],Customers[Email],,0)</f>
        <v/>
      </c>
      <c r="H733" t="str">
        <f>_xlfn.XLOOKUP(Orders[[#This Row],[FK_CustomerID]],Customers[CustomerID],Customers[Country],,0)</f>
        <v>United States</v>
      </c>
      <c r="I733" t="str" cm="1">
        <f t="array" ref="I733">INDEX(Products[],MATCH(Orders[[#This Row],[FK_ProductID]:[FK_ProductID]],Products[[ProductID]:[ProductID]],0),MATCH(Orders[[#Headers],[CoffeeType]],Products[#Headers],0))</f>
        <v>Lib</v>
      </c>
      <c r="J733" t="str" cm="1">
        <f t="array" ref="J733">_xlfn.SWITCH(Orders[[#This Row],[CoffeeType]], "Rob", "Robusta", "Exc", "Excelsa", "Ara", "Arabica", "Lib", "Liberica")</f>
        <v>Liberica</v>
      </c>
      <c r="K733" t="str" cm="1">
        <f t="array" ref="K733">INDEX(Products[],MATCH(Orders[[#This Row],[FK_ProductID]:[FK_ProductID]],Products[[ProductID]:[ProductID]],0),MATCH(Orders[[#Headers],[RoastType]],Products[#Headers],0))</f>
        <v>D</v>
      </c>
      <c r="L733" t="str" cm="1">
        <f t="array" ref="L733">_xlfn.SWITCH(Orders[[#This Row],[RoastType]], "L", "Light", "M", "Medium", "D", "Dark")</f>
        <v>Dark</v>
      </c>
      <c r="M733" s="2" cm="1">
        <f t="array" ref="M733">INDEX(Products[],MATCH(Orders[[#This Row],[FK_ProductID]:[FK_ProductID]],Products[[ProductID]:[ProductID]],0),MATCH(Orders[[#Headers],[SizeKg]],Products[#Headers],0))</f>
        <v>0.2</v>
      </c>
      <c r="N733" s="1" cm="1">
        <f t="array" ref="N733">INDEX(Products[],MATCH(Orders[[#This Row],[FK_ProductID]:[FK_ProductID]],Products[[ProductID]:[ProductID]],0),MATCH(Orders[[#Headers],[AmtUnitPrice]],Products[#Headers],0))</f>
        <v>3.8849999999999998</v>
      </c>
      <c r="O733" s="1">
        <f>Orders[[#This Row],[AmtUnitPrice]] *Orders[[#This Row],[Quantity]]</f>
        <v>15.54</v>
      </c>
    </row>
    <row r="734" spans="1:15" x14ac:dyDescent="0.25">
      <c r="A734" s="3" t="s">
        <v>1437</v>
      </c>
      <c r="B734" s="5">
        <v>44312</v>
      </c>
      <c r="C734" s="3" t="s">
        <v>1438</v>
      </c>
      <c r="D734" s="3" t="s">
        <v>268</v>
      </c>
      <c r="E734" s="4">
        <v>2</v>
      </c>
      <c r="F734" t="str">
        <f>_xlfn.XLOOKUP(Orders[[#This Row],[FK_CustomerID]],Customers[CustomerID],Customers[CustomerName],,0)</f>
        <v>Jacquelyn Maha</v>
      </c>
      <c r="G734" t="str">
        <f>_xlfn.XLOOKUP(Orders[[#This Row],[FK_CustomerID]],Customers[CustomerID],Customers[Email],,0)</f>
        <v>jmahakc@cyberchimps.com</v>
      </c>
      <c r="H734" t="str">
        <f>_xlfn.XLOOKUP(Orders[[#This Row],[FK_CustomerID]],Customers[CustomerID],Customers[Country],,0)</f>
        <v>United States</v>
      </c>
      <c r="I734" t="str" cm="1">
        <f t="array" ref="I734">INDEX(Products[],MATCH(Orders[[#This Row],[FK_ProductID]:[FK_ProductID]],Products[[ProductID]:[ProductID]],0),MATCH(Orders[[#Headers],[CoffeeType]],Products[#Headers],0))</f>
        <v>Exc</v>
      </c>
      <c r="J734" t="str" cm="1">
        <f t="array" ref="J734">_xlfn.SWITCH(Orders[[#This Row],[CoffeeType]], "Rob", "Robusta", "Exc", "Excelsa", "Ara", "Arabica", "Lib", "Liberica")</f>
        <v>Excelsa</v>
      </c>
      <c r="K734" t="str" cm="1">
        <f t="array" ref="K734">INDEX(Products[],MATCH(Orders[[#This Row],[FK_ProductID]:[FK_ProductID]],Products[[ProductID]:[ProductID]],0),MATCH(Orders[[#Headers],[RoastType]],Products[#Headers],0))</f>
        <v>L</v>
      </c>
      <c r="L734" t="str" cm="1">
        <f t="array" ref="L734">_xlfn.SWITCH(Orders[[#This Row],[RoastType]], "L", "Light", "M", "Medium", "D", "Dark")</f>
        <v>Light</v>
      </c>
      <c r="M734" s="2" cm="1">
        <f t="array" ref="M734">INDEX(Products[],MATCH(Orders[[#This Row],[FK_ProductID]:[FK_ProductID]],Products[[ProductID]:[ProductID]],0),MATCH(Orders[[#Headers],[SizeKg]],Products[#Headers],0))</f>
        <v>0.2</v>
      </c>
      <c r="N734" s="1" cm="1">
        <f t="array" ref="N734">INDEX(Products[],MATCH(Orders[[#This Row],[FK_ProductID]:[FK_ProductID]],Products[[ProductID]:[ProductID]],0),MATCH(Orders[[#Headers],[AmtUnitPrice]],Products[#Headers],0))</f>
        <v>4.4550000000000001</v>
      </c>
      <c r="O734" s="1">
        <f>Orders[[#This Row],[AmtUnitPrice]] *Orders[[#This Row],[Quantity]]</f>
        <v>8.91</v>
      </c>
    </row>
    <row r="735" spans="1:15" x14ac:dyDescent="0.25">
      <c r="A735" s="3" t="s">
        <v>1439</v>
      </c>
      <c r="B735" s="5">
        <v>44565</v>
      </c>
      <c r="C735" s="3" t="s">
        <v>1440</v>
      </c>
      <c r="D735" s="3" t="s">
        <v>211</v>
      </c>
      <c r="E735" s="4">
        <v>3</v>
      </c>
      <c r="F735" t="str">
        <f>_xlfn.XLOOKUP(Orders[[#This Row],[FK_CustomerID]],Customers[CustomerID],Customers[CustomerName],,0)</f>
        <v>Glory Clemon</v>
      </c>
      <c r="G735" t="str">
        <f>_xlfn.XLOOKUP(Orders[[#This Row],[FK_CustomerID]],Customers[CustomerID],Customers[Email],,0)</f>
        <v>gclemonkd@networksolutions.com</v>
      </c>
      <c r="H735" t="str">
        <f>_xlfn.XLOOKUP(Orders[[#This Row],[FK_CustomerID]],Customers[CustomerID],Customers[Country],,0)</f>
        <v>United States</v>
      </c>
      <c r="I735" t="str" cm="1">
        <f t="array" ref="I735">INDEX(Products[],MATCH(Orders[[#This Row],[FK_ProductID]:[FK_ProductID]],Products[[ProductID]:[ProductID]],0),MATCH(Orders[[#Headers],[CoffeeType]],Products[#Headers],0))</f>
        <v>Lib</v>
      </c>
      <c r="J735" t="str" cm="1">
        <f t="array" ref="J735">_xlfn.SWITCH(Orders[[#This Row],[CoffeeType]], "Rob", "Robusta", "Exc", "Excelsa", "Ara", "Arabica", "Lib", "Liberica")</f>
        <v>Liberica</v>
      </c>
      <c r="K735" t="str" cm="1">
        <f t="array" ref="K735">INDEX(Products[],MATCH(Orders[[#This Row],[FK_ProductID]:[FK_ProductID]],Products[[ProductID]:[ProductID]],0),MATCH(Orders[[#Headers],[RoastType]],Products[#Headers],0))</f>
        <v>M</v>
      </c>
      <c r="L735" t="str" cm="1">
        <f t="array" ref="L735">_xlfn.SWITCH(Orders[[#This Row],[RoastType]], "L", "Light", "M", "Medium", "D", "Dark")</f>
        <v>Medium</v>
      </c>
      <c r="M735" s="2" cm="1">
        <f t="array" ref="M735">INDEX(Products[],MATCH(Orders[[#This Row],[FK_ProductID]:[FK_ProductID]],Products[[ProductID]:[ProductID]],0),MATCH(Orders[[#Headers],[SizeKg]],Products[#Headers],0))</f>
        <v>2.5</v>
      </c>
      <c r="N735" s="1" cm="1">
        <f t="array" ref="N735">INDEX(Products[],MATCH(Orders[[#This Row],[FK_ProductID]:[FK_ProductID]],Products[[ProductID]:[ProductID]],0),MATCH(Orders[[#Headers],[AmtUnitPrice]],Products[#Headers],0))</f>
        <v>33.465000000000003</v>
      </c>
      <c r="O735" s="1">
        <f>Orders[[#This Row],[AmtUnitPrice]] *Orders[[#This Row],[Quantity]]</f>
        <v>100.39500000000001</v>
      </c>
    </row>
    <row r="736" spans="1:15" x14ac:dyDescent="0.25">
      <c r="A736" s="3" t="s">
        <v>1441</v>
      </c>
      <c r="B736" s="5">
        <v>43697</v>
      </c>
      <c r="C736" s="3" t="s">
        <v>1442</v>
      </c>
      <c r="D736" s="3" t="s">
        <v>115</v>
      </c>
      <c r="E736" s="4">
        <v>5</v>
      </c>
      <c r="F736" t="str">
        <f>_xlfn.XLOOKUP(Orders[[#This Row],[FK_CustomerID]],Customers[CustomerID],Customers[CustomerName],,0)</f>
        <v>Alica Kift</v>
      </c>
      <c r="G736" t="str">
        <f>_xlfn.XLOOKUP(Orders[[#This Row],[FK_CustomerID]],Customers[CustomerID],Customers[Email],,0)</f>
        <v/>
      </c>
      <c r="H736" t="str">
        <f>_xlfn.XLOOKUP(Orders[[#This Row],[FK_CustomerID]],Customers[CustomerID],Customers[Country],,0)</f>
        <v>United States</v>
      </c>
      <c r="I736" t="str" cm="1">
        <f t="array" ref="I736">INDEX(Products[],MATCH(Orders[[#This Row],[FK_ProductID]:[FK_ProductID]],Products[[ProductID]:[ProductID]],0),MATCH(Orders[[#Headers],[CoffeeType]],Products[#Headers],0))</f>
        <v>Rob</v>
      </c>
      <c r="J736" t="str" cm="1">
        <f t="array" ref="J736">_xlfn.SWITCH(Orders[[#This Row],[CoffeeType]], "Rob", "Robusta", "Exc", "Excelsa", "Ara", "Arabica", "Lib", "Liberica")</f>
        <v>Robusta</v>
      </c>
      <c r="K736" t="str" cm="1">
        <f t="array" ref="K736">INDEX(Products[],MATCH(Orders[[#This Row],[FK_ProductID]:[FK_ProductID]],Products[[ProductID]:[ProductID]],0),MATCH(Orders[[#Headers],[RoastType]],Products[#Headers],0))</f>
        <v>D</v>
      </c>
      <c r="L736" t="str" cm="1">
        <f t="array" ref="L736">_xlfn.SWITCH(Orders[[#This Row],[RoastType]], "L", "Light", "M", "Medium", "D", "Dark")</f>
        <v>Dark</v>
      </c>
      <c r="M736" s="2" cm="1">
        <f t="array" ref="M736">INDEX(Products[],MATCH(Orders[[#This Row],[FK_ProductID]:[FK_ProductID]],Products[[ProductID]:[ProductID]],0),MATCH(Orders[[#Headers],[SizeKg]],Products[#Headers],0))</f>
        <v>0.2</v>
      </c>
      <c r="N736" s="1" cm="1">
        <f t="array" ref="N736">INDEX(Products[],MATCH(Orders[[#This Row],[FK_ProductID]:[FK_ProductID]],Products[[ProductID]:[ProductID]],0),MATCH(Orders[[#Headers],[AmtUnitPrice]],Products[#Headers],0))</f>
        <v>2.6850000000000001</v>
      </c>
      <c r="O736" s="1">
        <f>Orders[[#This Row],[AmtUnitPrice]] *Orders[[#This Row],[Quantity]]</f>
        <v>13.425000000000001</v>
      </c>
    </row>
    <row r="737" spans="1:15" x14ac:dyDescent="0.25">
      <c r="A737" s="3" t="s">
        <v>1443</v>
      </c>
      <c r="B737" s="5">
        <v>44757</v>
      </c>
      <c r="C737" s="3" t="s">
        <v>1444</v>
      </c>
      <c r="D737" s="3" t="s">
        <v>65</v>
      </c>
      <c r="E737" s="4">
        <v>6</v>
      </c>
      <c r="F737" t="str">
        <f>_xlfn.XLOOKUP(Orders[[#This Row],[FK_CustomerID]],Customers[CustomerID],Customers[CustomerName],,0)</f>
        <v>Babb Pollins</v>
      </c>
      <c r="G737" t="str">
        <f>_xlfn.XLOOKUP(Orders[[#This Row],[FK_CustomerID]],Customers[CustomerID],Customers[Email],,0)</f>
        <v>bpollinskf@shinystat.com</v>
      </c>
      <c r="H737" t="str">
        <f>_xlfn.XLOOKUP(Orders[[#This Row],[FK_CustomerID]],Customers[CustomerID],Customers[Country],,0)</f>
        <v>United States</v>
      </c>
      <c r="I737" t="str" cm="1">
        <f t="array" ref="I737">INDEX(Products[],MATCH(Orders[[#This Row],[FK_ProductID]:[FK_ProductID]],Products[[ProductID]:[ProductID]],0),MATCH(Orders[[#Headers],[CoffeeType]],Products[#Headers],0))</f>
        <v>Exc</v>
      </c>
      <c r="J737" t="str" cm="1">
        <f t="array" ref="J737">_xlfn.SWITCH(Orders[[#This Row],[CoffeeType]], "Rob", "Robusta", "Exc", "Excelsa", "Ara", "Arabica", "Lib", "Liberica")</f>
        <v>Excelsa</v>
      </c>
      <c r="K737" t="str" cm="1">
        <f t="array" ref="K737">INDEX(Products[],MATCH(Orders[[#This Row],[FK_ProductID]:[FK_ProductID]],Products[[ProductID]:[ProductID]],0),MATCH(Orders[[#Headers],[RoastType]],Products[#Headers],0))</f>
        <v>D</v>
      </c>
      <c r="L737" t="str" cm="1">
        <f t="array" ref="L737">_xlfn.SWITCH(Orders[[#This Row],[RoastType]], "L", "Light", "M", "Medium", "D", "Dark")</f>
        <v>Dark</v>
      </c>
      <c r="M737" s="2" cm="1">
        <f t="array" ref="M737">INDEX(Products[],MATCH(Orders[[#This Row],[FK_ProductID]:[FK_ProductID]],Products[[ProductID]:[ProductID]],0),MATCH(Orders[[#Headers],[SizeKg]],Products[#Headers],0))</f>
        <v>0.2</v>
      </c>
      <c r="N737" s="1" cm="1">
        <f t="array" ref="N737">INDEX(Products[],MATCH(Orders[[#This Row],[FK_ProductID]:[FK_ProductID]],Products[[ProductID]:[ProductID]],0),MATCH(Orders[[#Headers],[AmtUnitPrice]],Products[#Headers],0))</f>
        <v>3.645</v>
      </c>
      <c r="O737" s="1">
        <f>Orders[[#This Row],[AmtUnitPrice]] *Orders[[#This Row],[Quantity]]</f>
        <v>21.87</v>
      </c>
    </row>
    <row r="738" spans="1:15" x14ac:dyDescent="0.25">
      <c r="A738" s="3" t="s">
        <v>1445</v>
      </c>
      <c r="B738" s="5">
        <v>43508</v>
      </c>
      <c r="C738" s="3" t="s">
        <v>1446</v>
      </c>
      <c r="D738" s="3" t="s">
        <v>27</v>
      </c>
      <c r="E738" s="4">
        <v>2</v>
      </c>
      <c r="F738" t="str">
        <f>_xlfn.XLOOKUP(Orders[[#This Row],[FK_CustomerID]],Customers[CustomerID],Customers[CustomerName],,0)</f>
        <v>Jarret Toye</v>
      </c>
      <c r="G738" t="str">
        <f>_xlfn.XLOOKUP(Orders[[#This Row],[FK_CustomerID]],Customers[CustomerID],Customers[Email],,0)</f>
        <v>jtoyekg@pinterest.com</v>
      </c>
      <c r="H738" t="str">
        <f>_xlfn.XLOOKUP(Orders[[#This Row],[FK_CustomerID]],Customers[CustomerID],Customers[Country],,0)</f>
        <v>Ireland</v>
      </c>
      <c r="I738" t="str" cm="1">
        <f t="array" ref="I738">INDEX(Products[],MATCH(Orders[[#This Row],[FK_ProductID]:[FK_ProductID]],Products[[ProductID]:[ProductID]],0),MATCH(Orders[[#Headers],[CoffeeType]],Products[#Headers],0))</f>
        <v>Lib</v>
      </c>
      <c r="J738" t="str" cm="1">
        <f t="array" ref="J738">_xlfn.SWITCH(Orders[[#This Row],[CoffeeType]], "Rob", "Robusta", "Exc", "Excelsa", "Ara", "Arabica", "Lib", "Liberica")</f>
        <v>Liberica</v>
      </c>
      <c r="K738" t="str" cm="1">
        <f t="array" ref="K738">INDEX(Products[],MATCH(Orders[[#This Row],[FK_ProductID]:[FK_ProductID]],Products[[ProductID]:[ProductID]],0),MATCH(Orders[[#Headers],[RoastType]],Products[#Headers],0))</f>
        <v>D</v>
      </c>
      <c r="L738" t="str" cm="1">
        <f t="array" ref="L738">_xlfn.SWITCH(Orders[[#This Row],[RoastType]], "L", "Light", "M", "Medium", "D", "Dark")</f>
        <v>Dark</v>
      </c>
      <c r="M738" s="2" cm="1">
        <f t="array" ref="M738">INDEX(Products[],MATCH(Orders[[#This Row],[FK_ProductID]:[FK_ProductID]],Products[[ProductID]:[ProductID]],0),MATCH(Orders[[#Headers],[SizeKg]],Products[#Headers],0))</f>
        <v>1</v>
      </c>
      <c r="N738" s="1" cm="1">
        <f t="array" ref="N738">INDEX(Products[],MATCH(Orders[[#This Row],[FK_ProductID]:[FK_ProductID]],Products[[ProductID]:[ProductID]],0),MATCH(Orders[[#Headers],[AmtUnitPrice]],Products[#Headers],0))</f>
        <v>12.95</v>
      </c>
      <c r="O738" s="1">
        <f>Orders[[#This Row],[AmtUnitPrice]] *Orders[[#This Row],[Quantity]]</f>
        <v>25.9</v>
      </c>
    </row>
    <row r="739" spans="1:15" x14ac:dyDescent="0.25">
      <c r="A739" s="3" t="s">
        <v>1447</v>
      </c>
      <c r="B739" s="5">
        <v>44447</v>
      </c>
      <c r="C739" s="3" t="s">
        <v>1448</v>
      </c>
      <c r="D739" s="3" t="s">
        <v>75</v>
      </c>
      <c r="E739" s="4">
        <v>5</v>
      </c>
      <c r="F739" t="str">
        <f>_xlfn.XLOOKUP(Orders[[#This Row],[FK_CustomerID]],Customers[CustomerID],Customers[CustomerName],,0)</f>
        <v>Carlie Linskill</v>
      </c>
      <c r="G739" t="str">
        <f>_xlfn.XLOOKUP(Orders[[#This Row],[FK_CustomerID]],Customers[CustomerID],Customers[Email],,0)</f>
        <v>clinskillkh@sphinn.com</v>
      </c>
      <c r="H739" t="str">
        <f>_xlfn.XLOOKUP(Orders[[#This Row],[FK_CustomerID]],Customers[CustomerID],Customers[Country],,0)</f>
        <v>United States</v>
      </c>
      <c r="I739" t="str" cm="1">
        <f t="array" ref="I739">INDEX(Products[],MATCH(Orders[[#This Row],[FK_ProductID]:[FK_ProductID]],Products[[ProductID]:[ProductID]],0),MATCH(Orders[[#Headers],[CoffeeType]],Products[#Headers],0))</f>
        <v>Ara</v>
      </c>
      <c r="J739" t="str" cm="1">
        <f t="array" ref="J739">_xlfn.SWITCH(Orders[[#This Row],[CoffeeType]], "Rob", "Robusta", "Exc", "Excelsa", "Ara", "Arabica", "Lib", "Liberica")</f>
        <v>Arabica</v>
      </c>
      <c r="K739" t="str" cm="1">
        <f t="array" ref="K739">INDEX(Products[],MATCH(Orders[[#This Row],[FK_ProductID]:[FK_ProductID]],Products[[ProductID]:[ProductID]],0),MATCH(Orders[[#Headers],[RoastType]],Products[#Headers],0))</f>
        <v>M</v>
      </c>
      <c r="L739" t="str" cm="1">
        <f t="array" ref="L739">_xlfn.SWITCH(Orders[[#This Row],[RoastType]], "L", "Light", "M", "Medium", "D", "Dark")</f>
        <v>Medium</v>
      </c>
      <c r="M739" s="2" cm="1">
        <f t="array" ref="M739">INDEX(Products[],MATCH(Orders[[#This Row],[FK_ProductID]:[FK_ProductID]],Products[[ProductID]:[ProductID]],0),MATCH(Orders[[#Headers],[SizeKg]],Products[#Headers],0))</f>
        <v>1</v>
      </c>
      <c r="N739" s="1" cm="1">
        <f t="array" ref="N739">INDEX(Products[],MATCH(Orders[[#This Row],[FK_ProductID]:[FK_ProductID]],Products[[ProductID]:[ProductID]],0),MATCH(Orders[[#Headers],[AmtUnitPrice]],Products[#Headers],0))</f>
        <v>11.25</v>
      </c>
      <c r="O739" s="1">
        <f>Orders[[#This Row],[AmtUnitPrice]] *Orders[[#This Row],[Quantity]]</f>
        <v>56.25</v>
      </c>
    </row>
    <row r="740" spans="1:15" x14ac:dyDescent="0.25">
      <c r="A740" s="3" t="s">
        <v>1449</v>
      </c>
      <c r="B740" s="5">
        <v>43812</v>
      </c>
      <c r="C740" s="3" t="s">
        <v>1450</v>
      </c>
      <c r="D740" s="3" t="s">
        <v>196</v>
      </c>
      <c r="E740" s="4">
        <v>3</v>
      </c>
      <c r="F740" t="str">
        <f>_xlfn.XLOOKUP(Orders[[#This Row],[FK_CustomerID]],Customers[CustomerID],Customers[CustomerName],,0)</f>
        <v>Natal Vigrass</v>
      </c>
      <c r="G740" t="str">
        <f>_xlfn.XLOOKUP(Orders[[#This Row],[FK_CustomerID]],Customers[CustomerID],Customers[Email],,0)</f>
        <v>nvigrasski@ezinearticles.com</v>
      </c>
      <c r="H740" t="str">
        <f>_xlfn.XLOOKUP(Orders[[#This Row],[FK_CustomerID]],Customers[CustomerID],Customers[Country],,0)</f>
        <v>United Kingdom</v>
      </c>
      <c r="I740" t="str" cm="1">
        <f t="array" ref="I740">INDEX(Products[],MATCH(Orders[[#This Row],[FK_ProductID]:[FK_ProductID]],Products[[ProductID]:[ProductID]],0),MATCH(Orders[[#Headers],[CoffeeType]],Products[#Headers],0))</f>
        <v>Rob</v>
      </c>
      <c r="J740" t="str" cm="1">
        <f t="array" ref="J740">_xlfn.SWITCH(Orders[[#This Row],[CoffeeType]], "Rob", "Robusta", "Exc", "Excelsa", "Ara", "Arabica", "Lib", "Liberica")</f>
        <v>Robusta</v>
      </c>
      <c r="K740" t="str" cm="1">
        <f t="array" ref="K740">INDEX(Products[],MATCH(Orders[[#This Row],[FK_ProductID]:[FK_ProductID]],Products[[ProductID]:[ProductID]],0),MATCH(Orders[[#Headers],[RoastType]],Products[#Headers],0))</f>
        <v>L</v>
      </c>
      <c r="L740" t="str" cm="1">
        <f t="array" ref="L740">_xlfn.SWITCH(Orders[[#This Row],[RoastType]], "L", "Light", "M", "Medium", "D", "Dark")</f>
        <v>Light</v>
      </c>
      <c r="M740" s="2" cm="1">
        <f t="array" ref="M740">INDEX(Products[],MATCH(Orders[[#This Row],[FK_ProductID]:[FK_ProductID]],Products[[ProductID]:[ProductID]],0),MATCH(Orders[[#Headers],[SizeKg]],Products[#Headers],0))</f>
        <v>0.2</v>
      </c>
      <c r="N740" s="1" cm="1">
        <f t="array" ref="N740">INDEX(Products[],MATCH(Orders[[#This Row],[FK_ProductID]:[FK_ProductID]],Products[[ProductID]:[ProductID]],0),MATCH(Orders[[#Headers],[AmtUnitPrice]],Products[#Headers],0))</f>
        <v>3.585</v>
      </c>
      <c r="O740" s="1">
        <f>Orders[[#This Row],[AmtUnitPrice]] *Orders[[#This Row],[Quantity]]</f>
        <v>10.754999999999999</v>
      </c>
    </row>
    <row r="741" spans="1:15" x14ac:dyDescent="0.25">
      <c r="A741" s="3" t="s">
        <v>1451</v>
      </c>
      <c r="B741" s="5">
        <v>44433</v>
      </c>
      <c r="C741" s="3" t="s">
        <v>1358</v>
      </c>
      <c r="D741" s="3" t="s">
        <v>65</v>
      </c>
      <c r="E741" s="4">
        <v>5</v>
      </c>
      <c r="F741" t="str">
        <f>_xlfn.XLOOKUP(Orders[[#This Row],[FK_CustomerID]],Customers[CustomerID],Customers[CustomerName],,0)</f>
        <v>Jimmy Dymoke</v>
      </c>
      <c r="G741" t="str">
        <f>_xlfn.XLOOKUP(Orders[[#This Row],[FK_CustomerID]],Customers[CustomerID],Customers[Email],,0)</f>
        <v>jdymokeje@prnewswire.com</v>
      </c>
      <c r="H741" t="str">
        <f>_xlfn.XLOOKUP(Orders[[#This Row],[FK_CustomerID]],Customers[CustomerID],Customers[Country],,0)</f>
        <v>Ireland</v>
      </c>
      <c r="I741" t="str" cm="1">
        <f t="array" ref="I741">INDEX(Products[],MATCH(Orders[[#This Row],[FK_ProductID]:[FK_ProductID]],Products[[ProductID]:[ProductID]],0),MATCH(Orders[[#Headers],[CoffeeType]],Products[#Headers],0))</f>
        <v>Exc</v>
      </c>
      <c r="J741" t="str" cm="1">
        <f t="array" ref="J741">_xlfn.SWITCH(Orders[[#This Row],[CoffeeType]], "Rob", "Robusta", "Exc", "Excelsa", "Ara", "Arabica", "Lib", "Liberica")</f>
        <v>Excelsa</v>
      </c>
      <c r="K741" t="str" cm="1">
        <f t="array" ref="K741">INDEX(Products[],MATCH(Orders[[#This Row],[FK_ProductID]:[FK_ProductID]],Products[[ProductID]:[ProductID]],0),MATCH(Orders[[#Headers],[RoastType]],Products[#Headers],0))</f>
        <v>D</v>
      </c>
      <c r="L741" t="str" cm="1">
        <f t="array" ref="L741">_xlfn.SWITCH(Orders[[#This Row],[RoastType]], "L", "Light", "M", "Medium", "D", "Dark")</f>
        <v>Dark</v>
      </c>
      <c r="M741" s="2" cm="1">
        <f t="array" ref="M741">INDEX(Products[],MATCH(Orders[[#This Row],[FK_ProductID]:[FK_ProductID]],Products[[ProductID]:[ProductID]],0),MATCH(Orders[[#Headers],[SizeKg]],Products[#Headers],0))</f>
        <v>0.2</v>
      </c>
      <c r="N741" s="1" cm="1">
        <f t="array" ref="N741">INDEX(Products[],MATCH(Orders[[#This Row],[FK_ProductID]:[FK_ProductID]],Products[[ProductID]:[ProductID]],0),MATCH(Orders[[#Headers],[AmtUnitPrice]],Products[#Headers],0))</f>
        <v>3.645</v>
      </c>
      <c r="O741" s="1">
        <f>Orders[[#This Row],[AmtUnitPrice]] *Orders[[#This Row],[Quantity]]</f>
        <v>18.225000000000001</v>
      </c>
    </row>
    <row r="742" spans="1:15" x14ac:dyDescent="0.25">
      <c r="A742" s="3" t="s">
        <v>1452</v>
      </c>
      <c r="B742" s="5">
        <v>44643</v>
      </c>
      <c r="C742" s="3" t="s">
        <v>1453</v>
      </c>
      <c r="D742" s="3" t="s">
        <v>171</v>
      </c>
      <c r="E742" s="4">
        <v>4</v>
      </c>
      <c r="F742" t="str">
        <f>_xlfn.XLOOKUP(Orders[[#This Row],[FK_CustomerID]],Customers[CustomerID],Customers[CustomerName],,0)</f>
        <v>Kandace Cragell</v>
      </c>
      <c r="G742" t="str">
        <f>_xlfn.XLOOKUP(Orders[[#This Row],[FK_CustomerID]],Customers[CustomerID],Customers[Email],,0)</f>
        <v>kcragellkk@google.com</v>
      </c>
      <c r="H742" t="str">
        <f>_xlfn.XLOOKUP(Orders[[#This Row],[FK_CustomerID]],Customers[CustomerID],Customers[Country],,0)</f>
        <v>Ireland</v>
      </c>
      <c r="I742" t="str" cm="1">
        <f t="array" ref="I742">INDEX(Products[],MATCH(Orders[[#This Row],[FK_ProductID]:[FK_ProductID]],Products[[ProductID]:[ProductID]],0),MATCH(Orders[[#Headers],[CoffeeType]],Products[#Headers],0))</f>
        <v>Rob</v>
      </c>
      <c r="J742" t="str" cm="1">
        <f t="array" ref="J742">_xlfn.SWITCH(Orders[[#This Row],[CoffeeType]], "Rob", "Robusta", "Exc", "Excelsa", "Ara", "Arabica", "Lib", "Liberica")</f>
        <v>Robusta</v>
      </c>
      <c r="K742" t="str" cm="1">
        <f t="array" ref="K742">INDEX(Products[],MATCH(Orders[[#This Row],[FK_ProductID]:[FK_ProductID]],Products[[ProductID]:[ProductID]],0),MATCH(Orders[[#Headers],[RoastType]],Products[#Headers],0))</f>
        <v>L</v>
      </c>
      <c r="L742" t="str" cm="1">
        <f t="array" ref="L742">_xlfn.SWITCH(Orders[[#This Row],[RoastType]], "L", "Light", "M", "Medium", "D", "Dark")</f>
        <v>Light</v>
      </c>
      <c r="M742" s="2" cm="1">
        <f t="array" ref="M742">INDEX(Products[],MATCH(Orders[[#This Row],[FK_ProductID]:[FK_ProductID]],Products[[ProductID]:[ProductID]],0),MATCH(Orders[[#Headers],[SizeKg]],Products[#Headers],0))</f>
        <v>0.5</v>
      </c>
      <c r="N742" s="1" cm="1">
        <f t="array" ref="N742">INDEX(Products[],MATCH(Orders[[#This Row],[FK_ProductID]:[FK_ProductID]],Products[[ProductID]:[ProductID]],0),MATCH(Orders[[#Headers],[AmtUnitPrice]],Products[#Headers],0))</f>
        <v>7.17</v>
      </c>
      <c r="O742" s="1">
        <f>Orders[[#This Row],[AmtUnitPrice]] *Orders[[#This Row],[Quantity]]</f>
        <v>28.68</v>
      </c>
    </row>
    <row r="743" spans="1:15" x14ac:dyDescent="0.25">
      <c r="A743" s="3" t="s">
        <v>1454</v>
      </c>
      <c r="B743" s="5">
        <v>43566</v>
      </c>
      <c r="C743" s="3" t="s">
        <v>1455</v>
      </c>
      <c r="D743" s="3" t="s">
        <v>91</v>
      </c>
      <c r="E743" s="4">
        <v>2</v>
      </c>
      <c r="F743" t="str">
        <f>_xlfn.XLOOKUP(Orders[[#This Row],[FK_CustomerID]],Customers[CustomerID],Customers[CustomerName],,0)</f>
        <v>Lyon Ibert</v>
      </c>
      <c r="G743" t="str">
        <f>_xlfn.XLOOKUP(Orders[[#This Row],[FK_CustomerID]],Customers[CustomerID],Customers[Email],,0)</f>
        <v>libertkl@huffingtonpost.com</v>
      </c>
      <c r="H743" t="str">
        <f>_xlfn.XLOOKUP(Orders[[#This Row],[FK_CustomerID]],Customers[CustomerID],Customers[Country],,0)</f>
        <v>United States</v>
      </c>
      <c r="I743" t="str" cm="1">
        <f t="array" ref="I743">INDEX(Products[],MATCH(Orders[[#This Row],[FK_ProductID]:[FK_ProductID]],Products[[ProductID]:[ProductID]],0),MATCH(Orders[[#Headers],[CoffeeType]],Products[#Headers],0))</f>
        <v>Lib</v>
      </c>
      <c r="J743" t="str" cm="1">
        <f t="array" ref="J743">_xlfn.SWITCH(Orders[[#This Row],[CoffeeType]], "Rob", "Robusta", "Exc", "Excelsa", "Ara", "Arabica", "Lib", "Liberica")</f>
        <v>Liberica</v>
      </c>
      <c r="K743" t="str" cm="1">
        <f t="array" ref="K743">INDEX(Products[],MATCH(Orders[[#This Row],[FK_ProductID]:[FK_ProductID]],Products[[ProductID]:[ProductID]],0),MATCH(Orders[[#Headers],[RoastType]],Products[#Headers],0))</f>
        <v>M</v>
      </c>
      <c r="L743" t="str" cm="1">
        <f t="array" ref="L743">_xlfn.SWITCH(Orders[[#This Row],[RoastType]], "L", "Light", "M", "Medium", "D", "Dark")</f>
        <v>Medium</v>
      </c>
      <c r="M743" s="2" cm="1">
        <f t="array" ref="M743">INDEX(Products[],MATCH(Orders[[#This Row],[FK_ProductID]:[FK_ProductID]],Products[[ProductID]:[ProductID]],0),MATCH(Orders[[#Headers],[SizeKg]],Products[#Headers],0))</f>
        <v>0.2</v>
      </c>
      <c r="N743" s="1" cm="1">
        <f t="array" ref="N743">INDEX(Products[],MATCH(Orders[[#This Row],[FK_ProductID]:[FK_ProductID]],Products[[ProductID]:[ProductID]],0),MATCH(Orders[[#Headers],[AmtUnitPrice]],Products[#Headers],0))</f>
        <v>4.3650000000000002</v>
      </c>
      <c r="O743" s="1">
        <f>Orders[[#This Row],[AmtUnitPrice]] *Orders[[#This Row],[Quantity]]</f>
        <v>8.73</v>
      </c>
    </row>
    <row r="744" spans="1:15" x14ac:dyDescent="0.25">
      <c r="A744" s="3" t="s">
        <v>1456</v>
      </c>
      <c r="B744" s="5">
        <v>44133</v>
      </c>
      <c r="C744" s="3" t="s">
        <v>1457</v>
      </c>
      <c r="D744" s="3" t="s">
        <v>110</v>
      </c>
      <c r="E744" s="4">
        <v>4</v>
      </c>
      <c r="F744" t="str">
        <f>_xlfn.XLOOKUP(Orders[[#This Row],[FK_CustomerID]],Customers[CustomerID],Customers[CustomerName],,0)</f>
        <v>Reese Lidgey</v>
      </c>
      <c r="G744" t="str">
        <f>_xlfn.XLOOKUP(Orders[[#This Row],[FK_CustomerID]],Customers[CustomerID],Customers[Email],,0)</f>
        <v>rlidgeykm@vimeo.com</v>
      </c>
      <c r="H744" t="str">
        <f>_xlfn.XLOOKUP(Orders[[#This Row],[FK_CustomerID]],Customers[CustomerID],Customers[Country],,0)</f>
        <v>United States</v>
      </c>
      <c r="I744" t="str" cm="1">
        <f t="array" ref="I744">INDEX(Products[],MATCH(Orders[[#This Row],[FK_ProductID]:[FK_ProductID]],Products[[ProductID]:[ProductID]],0),MATCH(Orders[[#Headers],[CoffeeType]],Products[#Headers],0))</f>
        <v>Lib</v>
      </c>
      <c r="J744" t="str" cm="1">
        <f t="array" ref="J744">_xlfn.SWITCH(Orders[[#This Row],[CoffeeType]], "Rob", "Robusta", "Exc", "Excelsa", "Ara", "Arabica", "Lib", "Liberica")</f>
        <v>Liberica</v>
      </c>
      <c r="K744" t="str" cm="1">
        <f t="array" ref="K744">INDEX(Products[],MATCH(Orders[[#This Row],[FK_ProductID]:[FK_ProductID]],Products[[ProductID]:[ProductID]],0),MATCH(Orders[[#Headers],[RoastType]],Products[#Headers],0))</f>
        <v>M</v>
      </c>
      <c r="L744" t="str" cm="1">
        <f t="array" ref="L744">_xlfn.SWITCH(Orders[[#This Row],[RoastType]], "L", "Light", "M", "Medium", "D", "Dark")</f>
        <v>Medium</v>
      </c>
      <c r="M744" s="2" cm="1">
        <f t="array" ref="M744">INDEX(Products[],MATCH(Orders[[#This Row],[FK_ProductID]:[FK_ProductID]],Products[[ProductID]:[ProductID]],0),MATCH(Orders[[#Headers],[SizeKg]],Products[#Headers],0))</f>
        <v>1</v>
      </c>
      <c r="N744" s="1" cm="1">
        <f t="array" ref="N744">INDEX(Products[],MATCH(Orders[[#This Row],[FK_ProductID]:[FK_ProductID]],Products[[ProductID]:[ProductID]],0),MATCH(Orders[[#Headers],[AmtUnitPrice]],Products[#Headers],0))</f>
        <v>14.55</v>
      </c>
      <c r="O744" s="1">
        <f>Orders[[#This Row],[AmtUnitPrice]] *Orders[[#This Row],[Quantity]]</f>
        <v>58.2</v>
      </c>
    </row>
    <row r="745" spans="1:15" x14ac:dyDescent="0.25">
      <c r="A745" s="3" t="s">
        <v>1458</v>
      </c>
      <c r="B745" s="5">
        <v>44042</v>
      </c>
      <c r="C745" s="3" t="s">
        <v>1459</v>
      </c>
      <c r="D745" s="3" t="s">
        <v>86</v>
      </c>
      <c r="E745" s="4">
        <v>3</v>
      </c>
      <c r="F745" t="str">
        <f>_xlfn.XLOOKUP(Orders[[#This Row],[FK_CustomerID]],Customers[CustomerID],Customers[CustomerName],,0)</f>
        <v>Tersina Castagne</v>
      </c>
      <c r="G745" t="str">
        <f>_xlfn.XLOOKUP(Orders[[#This Row],[FK_CustomerID]],Customers[CustomerID],Customers[Email],,0)</f>
        <v>tcastagnekn@wikia.com</v>
      </c>
      <c r="H745" t="str">
        <f>_xlfn.XLOOKUP(Orders[[#This Row],[FK_CustomerID]],Customers[CustomerID],Customers[Country],,0)</f>
        <v>United States</v>
      </c>
      <c r="I745" t="str" cm="1">
        <f t="array" ref="I745">INDEX(Products[],MATCH(Orders[[#This Row],[FK_ProductID]:[FK_ProductID]],Products[[ProductID]:[ProductID]],0),MATCH(Orders[[#Headers],[CoffeeType]],Products[#Headers],0))</f>
        <v>Ara</v>
      </c>
      <c r="J745" t="str" cm="1">
        <f t="array" ref="J745">_xlfn.SWITCH(Orders[[#This Row],[CoffeeType]], "Rob", "Robusta", "Exc", "Excelsa", "Ara", "Arabica", "Lib", "Liberica")</f>
        <v>Arabica</v>
      </c>
      <c r="K745" t="str" cm="1">
        <f t="array" ref="K745">INDEX(Products[],MATCH(Orders[[#This Row],[FK_ProductID]:[FK_ProductID]],Products[[ProductID]:[ProductID]],0),MATCH(Orders[[#Headers],[RoastType]],Products[#Headers],0))</f>
        <v>D</v>
      </c>
      <c r="L745" t="str" cm="1">
        <f t="array" ref="L745">_xlfn.SWITCH(Orders[[#This Row],[RoastType]], "L", "Light", "M", "Medium", "D", "Dark")</f>
        <v>Dark</v>
      </c>
      <c r="M745" s="2" cm="1">
        <f t="array" ref="M745">INDEX(Products[],MATCH(Orders[[#This Row],[FK_ProductID]:[FK_ProductID]],Products[[ProductID]:[ProductID]],0),MATCH(Orders[[#Headers],[SizeKg]],Products[#Headers],0))</f>
        <v>0.5</v>
      </c>
      <c r="N745" s="1" cm="1">
        <f t="array" ref="N745">INDEX(Products[],MATCH(Orders[[#This Row],[FK_ProductID]:[FK_ProductID]],Products[[ProductID]:[ProductID]],0),MATCH(Orders[[#Headers],[AmtUnitPrice]],Products[#Headers],0))</f>
        <v>5.97</v>
      </c>
      <c r="O745" s="1">
        <f>Orders[[#This Row],[AmtUnitPrice]] *Orders[[#This Row],[Quantity]]</f>
        <v>17.91</v>
      </c>
    </row>
    <row r="746" spans="1:15" x14ac:dyDescent="0.25">
      <c r="A746" s="3" t="s">
        <v>1460</v>
      </c>
      <c r="B746" s="5">
        <v>43539</v>
      </c>
      <c r="C746" s="3" t="s">
        <v>1461</v>
      </c>
      <c r="D746" s="3" t="s">
        <v>176</v>
      </c>
      <c r="E746" s="4">
        <v>6</v>
      </c>
      <c r="F746" t="str">
        <f>_xlfn.XLOOKUP(Orders[[#This Row],[FK_CustomerID]],Customers[CustomerID],Customers[CustomerName],,0)</f>
        <v>Samuele Klaaassen</v>
      </c>
      <c r="G746" t="str">
        <f>_xlfn.XLOOKUP(Orders[[#This Row],[FK_CustomerID]],Customers[CustomerID],Customers[Email],,0)</f>
        <v/>
      </c>
      <c r="H746" t="str">
        <f>_xlfn.XLOOKUP(Orders[[#This Row],[FK_CustomerID]],Customers[CustomerID],Customers[Country],,0)</f>
        <v>United States</v>
      </c>
      <c r="I746" t="str" cm="1">
        <f t="array" ref="I746">INDEX(Products[],MATCH(Orders[[#This Row],[FK_ProductID]:[FK_ProductID]],Products[[ProductID]:[ProductID]],0),MATCH(Orders[[#Headers],[CoffeeType]],Products[#Headers],0))</f>
        <v>Rob</v>
      </c>
      <c r="J746" t="str" cm="1">
        <f t="array" ref="J746">_xlfn.SWITCH(Orders[[#This Row],[CoffeeType]], "Rob", "Robusta", "Exc", "Excelsa", "Ara", "Arabica", "Lib", "Liberica")</f>
        <v>Robusta</v>
      </c>
      <c r="K746" t="str" cm="1">
        <f t="array" ref="K746">INDEX(Products[],MATCH(Orders[[#This Row],[FK_ProductID]:[FK_ProductID]],Products[[ProductID]:[ProductID]],0),MATCH(Orders[[#Headers],[RoastType]],Products[#Headers],0))</f>
        <v>M</v>
      </c>
      <c r="L746" t="str" cm="1">
        <f t="array" ref="L746">_xlfn.SWITCH(Orders[[#This Row],[RoastType]], "L", "Light", "M", "Medium", "D", "Dark")</f>
        <v>Medium</v>
      </c>
      <c r="M746" s="2" cm="1">
        <f t="array" ref="M746">INDEX(Products[],MATCH(Orders[[#This Row],[FK_ProductID]:[FK_ProductID]],Products[[ProductID]:[ProductID]],0),MATCH(Orders[[#Headers],[SizeKg]],Products[#Headers],0))</f>
        <v>0.2</v>
      </c>
      <c r="N746" s="1" cm="1">
        <f t="array" ref="N746">INDEX(Products[],MATCH(Orders[[#This Row],[FK_ProductID]:[FK_ProductID]],Products[[ProductID]:[ProductID]],0),MATCH(Orders[[#Headers],[AmtUnitPrice]],Products[#Headers],0))</f>
        <v>2.9849999999999999</v>
      </c>
      <c r="O746" s="1">
        <f>Orders[[#This Row],[AmtUnitPrice]] *Orders[[#This Row],[Quantity]]</f>
        <v>17.91</v>
      </c>
    </row>
    <row r="747" spans="1:15" x14ac:dyDescent="0.25">
      <c r="A747" s="3" t="s">
        <v>1462</v>
      </c>
      <c r="B747" s="5">
        <v>44557</v>
      </c>
      <c r="C747" s="3" t="s">
        <v>1463</v>
      </c>
      <c r="D747" s="3" t="s">
        <v>30</v>
      </c>
      <c r="E747" s="4">
        <v>2</v>
      </c>
      <c r="F747" t="str">
        <f>_xlfn.XLOOKUP(Orders[[#This Row],[FK_CustomerID]],Customers[CustomerID],Customers[CustomerName],,0)</f>
        <v>Jordana Halden</v>
      </c>
      <c r="G747" t="str">
        <f>_xlfn.XLOOKUP(Orders[[#This Row],[FK_CustomerID]],Customers[CustomerID],Customers[Email],,0)</f>
        <v>jhaldenkp@comcast.net</v>
      </c>
      <c r="H747" t="str">
        <f>_xlfn.XLOOKUP(Orders[[#This Row],[FK_CustomerID]],Customers[CustomerID],Customers[Country],,0)</f>
        <v>Ireland</v>
      </c>
      <c r="I747" t="str" cm="1">
        <f t="array" ref="I747">INDEX(Products[],MATCH(Orders[[#This Row],[FK_ProductID]:[FK_ProductID]],Products[[ProductID]:[ProductID]],0),MATCH(Orders[[#Headers],[CoffeeType]],Products[#Headers],0))</f>
        <v>Exc</v>
      </c>
      <c r="J747" t="str" cm="1">
        <f t="array" ref="J747">_xlfn.SWITCH(Orders[[#This Row],[CoffeeType]], "Rob", "Robusta", "Exc", "Excelsa", "Ara", "Arabica", "Lib", "Liberica")</f>
        <v>Excelsa</v>
      </c>
      <c r="K747" t="str" cm="1">
        <f t="array" ref="K747">INDEX(Products[],MATCH(Orders[[#This Row],[FK_ProductID]:[FK_ProductID]],Products[[ProductID]:[ProductID]],0),MATCH(Orders[[#Headers],[RoastType]],Products[#Headers],0))</f>
        <v>D</v>
      </c>
      <c r="L747" t="str" cm="1">
        <f t="array" ref="L747">_xlfn.SWITCH(Orders[[#This Row],[RoastType]], "L", "Light", "M", "Medium", "D", "Dark")</f>
        <v>Dark</v>
      </c>
      <c r="M747" s="2" cm="1">
        <f t="array" ref="M747">INDEX(Products[],MATCH(Orders[[#This Row],[FK_ProductID]:[FK_ProductID]],Products[[ProductID]:[ProductID]],0),MATCH(Orders[[#Headers],[SizeKg]],Products[#Headers],0))</f>
        <v>0.5</v>
      </c>
      <c r="N747" s="1" cm="1">
        <f t="array" ref="N747">INDEX(Products[],MATCH(Orders[[#This Row],[FK_ProductID]:[FK_ProductID]],Products[[ProductID]:[ProductID]],0),MATCH(Orders[[#Headers],[AmtUnitPrice]],Products[#Headers],0))</f>
        <v>7.29</v>
      </c>
      <c r="O747" s="1">
        <f>Orders[[#This Row],[AmtUnitPrice]] *Orders[[#This Row],[Quantity]]</f>
        <v>14.58</v>
      </c>
    </row>
    <row r="748" spans="1:15" x14ac:dyDescent="0.25">
      <c r="A748" s="3" t="s">
        <v>1464</v>
      </c>
      <c r="B748" s="5">
        <v>43741</v>
      </c>
      <c r="C748" s="3" t="s">
        <v>1465</v>
      </c>
      <c r="D748" s="3" t="s">
        <v>75</v>
      </c>
      <c r="E748" s="4">
        <v>3</v>
      </c>
      <c r="F748" t="str">
        <f>_xlfn.XLOOKUP(Orders[[#This Row],[FK_CustomerID]],Customers[CustomerID],Customers[CustomerName],,0)</f>
        <v>Hussein Olliff</v>
      </c>
      <c r="G748" t="str">
        <f>_xlfn.XLOOKUP(Orders[[#This Row],[FK_CustomerID]],Customers[CustomerID],Customers[Email],,0)</f>
        <v>holliffkq@sciencedirect.com</v>
      </c>
      <c r="H748" t="str">
        <f>_xlfn.XLOOKUP(Orders[[#This Row],[FK_CustomerID]],Customers[CustomerID],Customers[Country],,0)</f>
        <v>Ireland</v>
      </c>
      <c r="I748" t="str" cm="1">
        <f t="array" ref="I748">INDEX(Products[],MATCH(Orders[[#This Row],[FK_ProductID]:[FK_ProductID]],Products[[ProductID]:[ProductID]],0),MATCH(Orders[[#Headers],[CoffeeType]],Products[#Headers],0))</f>
        <v>Ara</v>
      </c>
      <c r="J748" t="str" cm="1">
        <f t="array" ref="J748">_xlfn.SWITCH(Orders[[#This Row],[CoffeeType]], "Rob", "Robusta", "Exc", "Excelsa", "Ara", "Arabica", "Lib", "Liberica")</f>
        <v>Arabica</v>
      </c>
      <c r="K748" t="str" cm="1">
        <f t="array" ref="K748">INDEX(Products[],MATCH(Orders[[#This Row],[FK_ProductID]:[FK_ProductID]],Products[[ProductID]:[ProductID]],0),MATCH(Orders[[#Headers],[RoastType]],Products[#Headers],0))</f>
        <v>M</v>
      </c>
      <c r="L748" t="str" cm="1">
        <f t="array" ref="L748">_xlfn.SWITCH(Orders[[#This Row],[RoastType]], "L", "Light", "M", "Medium", "D", "Dark")</f>
        <v>Medium</v>
      </c>
      <c r="M748" s="2" cm="1">
        <f t="array" ref="M748">INDEX(Products[],MATCH(Orders[[#This Row],[FK_ProductID]:[FK_ProductID]],Products[[ProductID]:[ProductID]],0),MATCH(Orders[[#Headers],[SizeKg]],Products[#Headers],0))</f>
        <v>1</v>
      </c>
      <c r="N748" s="1" cm="1">
        <f t="array" ref="N748">INDEX(Products[],MATCH(Orders[[#This Row],[FK_ProductID]:[FK_ProductID]],Products[[ProductID]:[ProductID]],0),MATCH(Orders[[#Headers],[AmtUnitPrice]],Products[#Headers],0))</f>
        <v>11.25</v>
      </c>
      <c r="O748" s="1">
        <f>Orders[[#This Row],[AmtUnitPrice]] *Orders[[#This Row],[Quantity]]</f>
        <v>33.75</v>
      </c>
    </row>
    <row r="749" spans="1:15" x14ac:dyDescent="0.25">
      <c r="A749" s="3" t="s">
        <v>1466</v>
      </c>
      <c r="B749" s="5">
        <v>43501</v>
      </c>
      <c r="C749" s="3" t="s">
        <v>1467</v>
      </c>
      <c r="D749" s="3" t="s">
        <v>92</v>
      </c>
      <c r="E749" s="4">
        <v>4</v>
      </c>
      <c r="F749" t="str">
        <f>_xlfn.XLOOKUP(Orders[[#This Row],[FK_CustomerID]],Customers[CustomerID],Customers[CustomerName],,0)</f>
        <v>Teddi Quadri</v>
      </c>
      <c r="G749" t="str">
        <f>_xlfn.XLOOKUP(Orders[[#This Row],[FK_CustomerID]],Customers[CustomerID],Customers[Email],,0)</f>
        <v>tquadrikr@opensource.org</v>
      </c>
      <c r="H749" t="str">
        <f>_xlfn.XLOOKUP(Orders[[#This Row],[FK_CustomerID]],Customers[CustomerID],Customers[Country],,0)</f>
        <v>Ireland</v>
      </c>
      <c r="I749" t="str" cm="1">
        <f t="array" ref="I749">INDEX(Products[],MATCH(Orders[[#This Row],[FK_ProductID]:[FK_ProductID]],Products[[ProductID]:[ProductID]],0),MATCH(Orders[[#Headers],[CoffeeType]],Products[#Headers],0))</f>
        <v>Lib</v>
      </c>
      <c r="J749" t="str" cm="1">
        <f t="array" ref="J749">_xlfn.SWITCH(Orders[[#This Row],[CoffeeType]], "Rob", "Robusta", "Exc", "Excelsa", "Ara", "Arabica", "Lib", "Liberica")</f>
        <v>Liberica</v>
      </c>
      <c r="K749" t="str" cm="1">
        <f t="array" ref="K749">INDEX(Products[],MATCH(Orders[[#This Row],[FK_ProductID]:[FK_ProductID]],Products[[ProductID]:[ProductID]],0),MATCH(Orders[[#Headers],[RoastType]],Products[#Headers],0))</f>
        <v>M</v>
      </c>
      <c r="L749" t="str" cm="1">
        <f t="array" ref="L749">_xlfn.SWITCH(Orders[[#This Row],[RoastType]], "L", "Light", "M", "Medium", "D", "Dark")</f>
        <v>Medium</v>
      </c>
      <c r="M749" s="2" cm="1">
        <f t="array" ref="M749">INDEX(Products[],MATCH(Orders[[#This Row],[FK_ProductID]:[FK_ProductID]],Products[[ProductID]:[ProductID]],0),MATCH(Orders[[#Headers],[SizeKg]],Products[#Headers],0))</f>
        <v>0.5</v>
      </c>
      <c r="N749" s="1" cm="1">
        <f t="array" ref="N749">INDEX(Products[],MATCH(Orders[[#This Row],[FK_ProductID]:[FK_ProductID]],Products[[ProductID]:[ProductID]],0),MATCH(Orders[[#Headers],[AmtUnitPrice]],Products[#Headers],0))</f>
        <v>8.73</v>
      </c>
      <c r="O749" s="1">
        <f>Orders[[#This Row],[AmtUnitPrice]] *Orders[[#This Row],[Quantity]]</f>
        <v>34.92</v>
      </c>
    </row>
    <row r="750" spans="1:15" x14ac:dyDescent="0.25">
      <c r="A750" s="3" t="s">
        <v>1468</v>
      </c>
      <c r="B750" s="5">
        <v>44074</v>
      </c>
      <c r="C750" s="3" t="s">
        <v>1469</v>
      </c>
      <c r="D750" s="3" t="s">
        <v>30</v>
      </c>
      <c r="E750" s="4">
        <v>2</v>
      </c>
      <c r="F750" t="str">
        <f>_xlfn.XLOOKUP(Orders[[#This Row],[FK_CustomerID]],Customers[CustomerID],Customers[CustomerName],,0)</f>
        <v>Felita Eshmade</v>
      </c>
      <c r="G750" t="str">
        <f>_xlfn.XLOOKUP(Orders[[#This Row],[FK_CustomerID]],Customers[CustomerID],Customers[Email],,0)</f>
        <v>feshmadeks@umn.edu</v>
      </c>
      <c r="H750" t="str">
        <f>_xlfn.XLOOKUP(Orders[[#This Row],[FK_CustomerID]],Customers[CustomerID],Customers[Country],,0)</f>
        <v>United States</v>
      </c>
      <c r="I750" t="str" cm="1">
        <f t="array" ref="I750">INDEX(Products[],MATCH(Orders[[#This Row],[FK_ProductID]:[FK_ProductID]],Products[[ProductID]:[ProductID]],0),MATCH(Orders[[#Headers],[CoffeeType]],Products[#Headers],0))</f>
        <v>Exc</v>
      </c>
      <c r="J750" t="str" cm="1">
        <f t="array" ref="J750">_xlfn.SWITCH(Orders[[#This Row],[CoffeeType]], "Rob", "Robusta", "Exc", "Excelsa", "Ara", "Arabica", "Lib", "Liberica")</f>
        <v>Excelsa</v>
      </c>
      <c r="K750" t="str" cm="1">
        <f t="array" ref="K750">INDEX(Products[],MATCH(Orders[[#This Row],[FK_ProductID]:[FK_ProductID]],Products[[ProductID]:[ProductID]],0),MATCH(Orders[[#Headers],[RoastType]],Products[#Headers],0))</f>
        <v>D</v>
      </c>
      <c r="L750" t="str" cm="1">
        <f t="array" ref="L750">_xlfn.SWITCH(Orders[[#This Row],[RoastType]], "L", "Light", "M", "Medium", "D", "Dark")</f>
        <v>Dark</v>
      </c>
      <c r="M750" s="2" cm="1">
        <f t="array" ref="M750">INDEX(Products[],MATCH(Orders[[#This Row],[FK_ProductID]:[FK_ProductID]],Products[[ProductID]:[ProductID]],0),MATCH(Orders[[#Headers],[SizeKg]],Products[#Headers],0))</f>
        <v>0.5</v>
      </c>
      <c r="N750" s="1" cm="1">
        <f t="array" ref="N750">INDEX(Products[],MATCH(Orders[[#This Row],[FK_ProductID]:[FK_ProductID]],Products[[ProductID]:[ProductID]],0),MATCH(Orders[[#Headers],[AmtUnitPrice]],Products[#Headers],0))</f>
        <v>7.29</v>
      </c>
      <c r="O750" s="1">
        <f>Orders[[#This Row],[AmtUnitPrice]] *Orders[[#This Row],[Quantity]]</f>
        <v>14.58</v>
      </c>
    </row>
    <row r="751" spans="1:15" x14ac:dyDescent="0.25">
      <c r="A751" s="3" t="s">
        <v>1470</v>
      </c>
      <c r="B751" s="5">
        <v>44209</v>
      </c>
      <c r="C751" s="3" t="s">
        <v>1471</v>
      </c>
      <c r="D751" s="3" t="s">
        <v>115</v>
      </c>
      <c r="E751" s="4">
        <v>2</v>
      </c>
      <c r="F751" t="str">
        <f>_xlfn.XLOOKUP(Orders[[#This Row],[FK_CustomerID]],Customers[CustomerID],Customers[CustomerName],,0)</f>
        <v>Melodie OIlier</v>
      </c>
      <c r="G751" t="str">
        <f>_xlfn.XLOOKUP(Orders[[#This Row],[FK_CustomerID]],Customers[CustomerID],Customers[Email],,0)</f>
        <v>moilierkt@paginegialle.it</v>
      </c>
      <c r="H751" t="str">
        <f>_xlfn.XLOOKUP(Orders[[#This Row],[FK_CustomerID]],Customers[CustomerID],Customers[Country],,0)</f>
        <v>Ireland</v>
      </c>
      <c r="I751" t="str" cm="1">
        <f t="array" ref="I751">INDEX(Products[],MATCH(Orders[[#This Row],[FK_ProductID]:[FK_ProductID]],Products[[ProductID]:[ProductID]],0),MATCH(Orders[[#Headers],[CoffeeType]],Products[#Headers],0))</f>
        <v>Rob</v>
      </c>
      <c r="J751" t="str" cm="1">
        <f t="array" ref="J751">_xlfn.SWITCH(Orders[[#This Row],[CoffeeType]], "Rob", "Robusta", "Exc", "Excelsa", "Ara", "Arabica", "Lib", "Liberica")</f>
        <v>Robusta</v>
      </c>
      <c r="K751" t="str" cm="1">
        <f t="array" ref="K751">INDEX(Products[],MATCH(Orders[[#This Row],[FK_ProductID]:[FK_ProductID]],Products[[ProductID]:[ProductID]],0),MATCH(Orders[[#Headers],[RoastType]],Products[#Headers],0))</f>
        <v>D</v>
      </c>
      <c r="L751" t="str" cm="1">
        <f t="array" ref="L751">_xlfn.SWITCH(Orders[[#This Row],[RoastType]], "L", "Light", "M", "Medium", "D", "Dark")</f>
        <v>Dark</v>
      </c>
      <c r="M751" s="2" cm="1">
        <f t="array" ref="M751">INDEX(Products[],MATCH(Orders[[#This Row],[FK_ProductID]:[FK_ProductID]],Products[[ProductID]:[ProductID]],0),MATCH(Orders[[#Headers],[SizeKg]],Products[#Headers],0))</f>
        <v>0.2</v>
      </c>
      <c r="N751" s="1" cm="1">
        <f t="array" ref="N751">INDEX(Products[],MATCH(Orders[[#This Row],[FK_ProductID]:[FK_ProductID]],Products[[ProductID]:[ProductID]],0),MATCH(Orders[[#Headers],[AmtUnitPrice]],Products[#Headers],0))</f>
        <v>2.6850000000000001</v>
      </c>
      <c r="O751" s="1">
        <f>Orders[[#This Row],[AmtUnitPrice]] *Orders[[#This Row],[Quantity]]</f>
        <v>5.37</v>
      </c>
    </row>
    <row r="752" spans="1:15" x14ac:dyDescent="0.25">
      <c r="A752" s="3" t="s">
        <v>1472</v>
      </c>
      <c r="B752" s="5">
        <v>44277</v>
      </c>
      <c r="C752" s="3" t="s">
        <v>1473</v>
      </c>
      <c r="D752" s="3" t="s">
        <v>36</v>
      </c>
      <c r="E752" s="4">
        <v>1</v>
      </c>
      <c r="F752" t="str">
        <f>_xlfn.XLOOKUP(Orders[[#This Row],[FK_CustomerID]],Customers[CustomerID],Customers[CustomerName],,0)</f>
        <v>Hazel Iacopini</v>
      </c>
      <c r="G752" t="str">
        <f>_xlfn.XLOOKUP(Orders[[#This Row],[FK_CustomerID]],Customers[CustomerID],Customers[Email],,0)</f>
        <v/>
      </c>
      <c r="H752" t="str">
        <f>_xlfn.XLOOKUP(Orders[[#This Row],[FK_CustomerID]],Customers[CustomerID],Customers[Country],,0)</f>
        <v>United States</v>
      </c>
      <c r="I752" t="str" cm="1">
        <f t="array" ref="I752">INDEX(Products[],MATCH(Orders[[#This Row],[FK_ProductID]:[FK_ProductID]],Products[[ProductID]:[ProductID]],0),MATCH(Orders[[#Headers],[CoffeeType]],Products[#Headers],0))</f>
        <v>Rob</v>
      </c>
      <c r="J752" t="str" cm="1">
        <f t="array" ref="J752">_xlfn.SWITCH(Orders[[#This Row],[CoffeeType]], "Rob", "Robusta", "Exc", "Excelsa", "Ara", "Arabica", "Lib", "Liberica")</f>
        <v>Robusta</v>
      </c>
      <c r="K752" t="str" cm="1">
        <f t="array" ref="K752">INDEX(Products[],MATCH(Orders[[#This Row],[FK_ProductID]:[FK_ProductID]],Products[[ProductID]:[ProductID]],0),MATCH(Orders[[#Headers],[RoastType]],Products[#Headers],0))</f>
        <v>M</v>
      </c>
      <c r="L752" t="str" cm="1">
        <f t="array" ref="L752">_xlfn.SWITCH(Orders[[#This Row],[RoastType]], "L", "Light", "M", "Medium", "D", "Dark")</f>
        <v>Medium</v>
      </c>
      <c r="M752" s="2" cm="1">
        <f t="array" ref="M752">INDEX(Products[],MATCH(Orders[[#This Row],[FK_ProductID]:[FK_ProductID]],Products[[ProductID]:[ProductID]],0),MATCH(Orders[[#Headers],[SizeKg]],Products[#Headers],0))</f>
        <v>0.5</v>
      </c>
      <c r="N752" s="1" cm="1">
        <f t="array" ref="N752">INDEX(Products[],MATCH(Orders[[#This Row],[FK_ProductID]:[FK_ProductID]],Products[[ProductID]:[ProductID]],0),MATCH(Orders[[#Headers],[AmtUnitPrice]],Products[#Headers],0))</f>
        <v>5.97</v>
      </c>
      <c r="O752" s="1">
        <f>Orders[[#This Row],[AmtUnitPrice]] *Orders[[#This Row],[Quantity]]</f>
        <v>5.97</v>
      </c>
    </row>
    <row r="753" spans="1:15" x14ac:dyDescent="0.25">
      <c r="A753" s="3" t="s">
        <v>1474</v>
      </c>
      <c r="B753" s="5">
        <v>43847</v>
      </c>
      <c r="C753" s="3" t="s">
        <v>1475</v>
      </c>
      <c r="D753" s="3" t="s">
        <v>97</v>
      </c>
      <c r="E753" s="4">
        <v>2</v>
      </c>
      <c r="F753" t="str">
        <f>_xlfn.XLOOKUP(Orders[[#This Row],[FK_CustomerID]],Customers[CustomerID],Customers[CustomerName],,0)</f>
        <v>Vinny Shoebotham</v>
      </c>
      <c r="G753" t="str">
        <f>_xlfn.XLOOKUP(Orders[[#This Row],[FK_CustomerID]],Customers[CustomerID],Customers[Email],,0)</f>
        <v>vshoebothamkv@redcross.org</v>
      </c>
      <c r="H753" t="str">
        <f>_xlfn.XLOOKUP(Orders[[#This Row],[FK_CustomerID]],Customers[CustomerID],Customers[Country],,0)</f>
        <v>United States</v>
      </c>
      <c r="I753" t="str" cm="1">
        <f t="array" ref="I753">INDEX(Products[],MATCH(Orders[[#This Row],[FK_ProductID]:[FK_ProductID]],Products[[ProductID]:[ProductID]],0),MATCH(Orders[[#Headers],[CoffeeType]],Products[#Headers],0))</f>
        <v>Lib</v>
      </c>
      <c r="J753" t="str" cm="1">
        <f t="array" ref="J753">_xlfn.SWITCH(Orders[[#This Row],[CoffeeType]], "Rob", "Robusta", "Exc", "Excelsa", "Ara", "Arabica", "Lib", "Liberica")</f>
        <v>Liberica</v>
      </c>
      <c r="K753" t="str" cm="1">
        <f t="array" ref="K753">INDEX(Products[],MATCH(Orders[[#This Row],[FK_ProductID]:[FK_ProductID]],Products[[ProductID]:[ProductID]],0),MATCH(Orders[[#Headers],[RoastType]],Products[#Headers],0))</f>
        <v>L</v>
      </c>
      <c r="L753" t="str" cm="1">
        <f t="array" ref="L753">_xlfn.SWITCH(Orders[[#This Row],[RoastType]], "L", "Light", "M", "Medium", "D", "Dark")</f>
        <v>Light</v>
      </c>
      <c r="M753" s="2" cm="1">
        <f t="array" ref="M753">INDEX(Products[],MATCH(Orders[[#This Row],[FK_ProductID]:[FK_ProductID]],Products[[ProductID]:[ProductID]],0),MATCH(Orders[[#Headers],[SizeKg]],Products[#Headers],0))</f>
        <v>0.5</v>
      </c>
      <c r="N753" s="1" cm="1">
        <f t="array" ref="N753">INDEX(Products[],MATCH(Orders[[#This Row],[FK_ProductID]:[FK_ProductID]],Products[[ProductID]:[ProductID]],0),MATCH(Orders[[#Headers],[AmtUnitPrice]],Products[#Headers],0))</f>
        <v>9.51</v>
      </c>
      <c r="O753" s="1">
        <f>Orders[[#This Row],[AmtUnitPrice]] *Orders[[#This Row],[Quantity]]</f>
        <v>19.02</v>
      </c>
    </row>
    <row r="754" spans="1:15" x14ac:dyDescent="0.25">
      <c r="A754" s="3" t="s">
        <v>1476</v>
      </c>
      <c r="B754" s="5">
        <v>43648</v>
      </c>
      <c r="C754" s="3" t="s">
        <v>1477</v>
      </c>
      <c r="D754" s="3" t="s">
        <v>23</v>
      </c>
      <c r="E754" s="4">
        <v>2</v>
      </c>
      <c r="F754" t="str">
        <f>_xlfn.XLOOKUP(Orders[[#This Row],[FK_CustomerID]],Customers[CustomerID],Customers[CustomerName],,0)</f>
        <v>Bran Sterke</v>
      </c>
      <c r="G754" t="str">
        <f>_xlfn.XLOOKUP(Orders[[#This Row],[FK_CustomerID]],Customers[CustomerID],Customers[Email],,0)</f>
        <v>bsterkekw@biblegateway.com</v>
      </c>
      <c r="H754" t="str">
        <f>_xlfn.XLOOKUP(Orders[[#This Row],[FK_CustomerID]],Customers[CustomerID],Customers[Country],,0)</f>
        <v>United States</v>
      </c>
      <c r="I754" t="str" cm="1">
        <f t="array" ref="I754">INDEX(Products[],MATCH(Orders[[#This Row],[FK_ProductID]:[FK_ProductID]],Products[[ProductID]:[ProductID]],0),MATCH(Orders[[#Headers],[CoffeeType]],Products[#Headers],0))</f>
        <v>Exc</v>
      </c>
      <c r="J754" t="str" cm="1">
        <f t="array" ref="J754">_xlfn.SWITCH(Orders[[#This Row],[CoffeeType]], "Rob", "Robusta", "Exc", "Excelsa", "Ara", "Arabica", "Lib", "Liberica")</f>
        <v>Excelsa</v>
      </c>
      <c r="K754" t="str" cm="1">
        <f t="array" ref="K754">INDEX(Products[],MATCH(Orders[[#This Row],[FK_ProductID]:[FK_ProductID]],Products[[ProductID]:[ProductID]],0),MATCH(Orders[[#Headers],[RoastType]],Products[#Headers],0))</f>
        <v>M</v>
      </c>
      <c r="L754" t="str" cm="1">
        <f t="array" ref="L754">_xlfn.SWITCH(Orders[[#This Row],[RoastType]], "L", "Light", "M", "Medium", "D", "Dark")</f>
        <v>Medium</v>
      </c>
      <c r="M754" s="2" cm="1">
        <f t="array" ref="M754">INDEX(Products[],MATCH(Orders[[#This Row],[FK_ProductID]:[FK_ProductID]],Products[[ProductID]:[ProductID]],0),MATCH(Orders[[#Headers],[SizeKg]],Products[#Headers],0))</f>
        <v>1</v>
      </c>
      <c r="N754" s="1" cm="1">
        <f t="array" ref="N754">INDEX(Products[],MATCH(Orders[[#This Row],[FK_ProductID]:[FK_ProductID]],Products[[ProductID]:[ProductID]],0),MATCH(Orders[[#Headers],[AmtUnitPrice]],Products[#Headers],0))</f>
        <v>13.75</v>
      </c>
      <c r="O754" s="1">
        <f>Orders[[#This Row],[AmtUnitPrice]] *Orders[[#This Row],[Quantity]]</f>
        <v>27.5</v>
      </c>
    </row>
    <row r="755" spans="1:15" x14ac:dyDescent="0.25">
      <c r="A755" s="3" t="s">
        <v>1478</v>
      </c>
      <c r="B755" s="5">
        <v>44704</v>
      </c>
      <c r="C755" s="3" t="s">
        <v>1479</v>
      </c>
      <c r="D755" s="3" t="s">
        <v>86</v>
      </c>
      <c r="E755" s="4">
        <v>5</v>
      </c>
      <c r="F755" t="str">
        <f>_xlfn.XLOOKUP(Orders[[#This Row],[FK_CustomerID]],Customers[CustomerID],Customers[CustomerName],,0)</f>
        <v>Simone Capon</v>
      </c>
      <c r="G755" t="str">
        <f>_xlfn.XLOOKUP(Orders[[#This Row],[FK_CustomerID]],Customers[CustomerID],Customers[Email],,0)</f>
        <v>scaponkx@craigslist.org</v>
      </c>
      <c r="H755" t="str">
        <f>_xlfn.XLOOKUP(Orders[[#This Row],[FK_CustomerID]],Customers[CustomerID],Customers[Country],,0)</f>
        <v>United States</v>
      </c>
      <c r="I755" t="str" cm="1">
        <f t="array" ref="I755">INDEX(Products[],MATCH(Orders[[#This Row],[FK_ProductID]:[FK_ProductID]],Products[[ProductID]:[ProductID]],0),MATCH(Orders[[#Headers],[CoffeeType]],Products[#Headers],0))</f>
        <v>Ara</v>
      </c>
      <c r="J755" t="str" cm="1">
        <f t="array" ref="J755">_xlfn.SWITCH(Orders[[#This Row],[CoffeeType]], "Rob", "Robusta", "Exc", "Excelsa", "Ara", "Arabica", "Lib", "Liberica")</f>
        <v>Arabica</v>
      </c>
      <c r="K755" t="str" cm="1">
        <f t="array" ref="K755">INDEX(Products[],MATCH(Orders[[#This Row],[FK_ProductID]:[FK_ProductID]],Products[[ProductID]:[ProductID]],0),MATCH(Orders[[#Headers],[RoastType]],Products[#Headers],0))</f>
        <v>D</v>
      </c>
      <c r="L755" t="str" cm="1">
        <f t="array" ref="L755">_xlfn.SWITCH(Orders[[#This Row],[RoastType]], "L", "Light", "M", "Medium", "D", "Dark")</f>
        <v>Dark</v>
      </c>
      <c r="M755" s="2" cm="1">
        <f t="array" ref="M755">INDEX(Products[],MATCH(Orders[[#This Row],[FK_ProductID]:[FK_ProductID]],Products[[ProductID]:[ProductID]],0),MATCH(Orders[[#Headers],[SizeKg]],Products[#Headers],0))</f>
        <v>0.5</v>
      </c>
      <c r="N755" s="1" cm="1">
        <f t="array" ref="N755">INDEX(Products[],MATCH(Orders[[#This Row],[FK_ProductID]:[FK_ProductID]],Products[[ProductID]:[ProductID]],0),MATCH(Orders[[#Headers],[AmtUnitPrice]],Products[#Headers],0))</f>
        <v>5.97</v>
      </c>
      <c r="O755" s="1">
        <f>Orders[[#This Row],[AmtUnitPrice]] *Orders[[#This Row],[Quantity]]</f>
        <v>29.849999999999998</v>
      </c>
    </row>
    <row r="756" spans="1:15" x14ac:dyDescent="0.25">
      <c r="A756" s="3" t="s">
        <v>1480</v>
      </c>
      <c r="B756" s="5">
        <v>44726</v>
      </c>
      <c r="C756" s="3" t="s">
        <v>1358</v>
      </c>
      <c r="D756" s="3" t="s">
        <v>68</v>
      </c>
      <c r="E756" s="4">
        <v>6</v>
      </c>
      <c r="F756" t="str">
        <f>_xlfn.XLOOKUP(Orders[[#This Row],[FK_CustomerID]],Customers[CustomerID],Customers[CustomerName],,0)</f>
        <v>Jimmy Dymoke</v>
      </c>
      <c r="G756" t="str">
        <f>_xlfn.XLOOKUP(Orders[[#This Row],[FK_CustomerID]],Customers[CustomerID],Customers[Email],,0)</f>
        <v>jdymokeje@prnewswire.com</v>
      </c>
      <c r="H756" t="str">
        <f>_xlfn.XLOOKUP(Orders[[#This Row],[FK_CustomerID]],Customers[CustomerID],Customers[Country],,0)</f>
        <v>Ireland</v>
      </c>
      <c r="I756" t="str" cm="1">
        <f t="array" ref="I756">INDEX(Products[],MATCH(Orders[[#This Row],[FK_ProductID]:[FK_ProductID]],Products[[ProductID]:[ProductID]],0),MATCH(Orders[[#Headers],[CoffeeType]],Products[#Headers],0))</f>
        <v>Ara</v>
      </c>
      <c r="J756" t="str" cm="1">
        <f t="array" ref="J756">_xlfn.SWITCH(Orders[[#This Row],[CoffeeType]], "Rob", "Robusta", "Exc", "Excelsa", "Ara", "Arabica", "Lib", "Liberica")</f>
        <v>Arabica</v>
      </c>
      <c r="K756" t="str" cm="1">
        <f t="array" ref="K756">INDEX(Products[],MATCH(Orders[[#This Row],[FK_ProductID]:[FK_ProductID]],Products[[ProductID]:[ProductID]],0),MATCH(Orders[[#Headers],[RoastType]],Products[#Headers],0))</f>
        <v>D</v>
      </c>
      <c r="L756" t="str" cm="1">
        <f t="array" ref="L756">_xlfn.SWITCH(Orders[[#This Row],[RoastType]], "L", "Light", "M", "Medium", "D", "Dark")</f>
        <v>Dark</v>
      </c>
      <c r="M756" s="2" cm="1">
        <f t="array" ref="M756">INDEX(Products[],MATCH(Orders[[#This Row],[FK_ProductID]:[FK_ProductID]],Products[[ProductID]:[ProductID]],0),MATCH(Orders[[#Headers],[SizeKg]],Products[#Headers],0))</f>
        <v>0.2</v>
      </c>
      <c r="N756" s="1" cm="1">
        <f t="array" ref="N756">INDEX(Products[],MATCH(Orders[[#This Row],[FK_ProductID]:[FK_ProductID]],Products[[ProductID]:[ProductID]],0),MATCH(Orders[[#Headers],[AmtUnitPrice]],Products[#Headers],0))</f>
        <v>2.9849999999999999</v>
      </c>
      <c r="O756" s="1">
        <f>Orders[[#This Row],[AmtUnitPrice]] *Orders[[#This Row],[Quantity]]</f>
        <v>17.91</v>
      </c>
    </row>
    <row r="757" spans="1:15" x14ac:dyDescent="0.25">
      <c r="A757" s="3" t="s">
        <v>1481</v>
      </c>
      <c r="B757" s="5">
        <v>44397</v>
      </c>
      <c r="C757" s="3" t="s">
        <v>1482</v>
      </c>
      <c r="D757" s="3" t="s">
        <v>33</v>
      </c>
      <c r="E757" s="4">
        <v>6</v>
      </c>
      <c r="F757" t="str">
        <f>_xlfn.XLOOKUP(Orders[[#This Row],[FK_CustomerID]],Customers[CustomerID],Customers[CustomerName],,0)</f>
        <v>Foster Constance</v>
      </c>
      <c r="G757" t="str">
        <f>_xlfn.XLOOKUP(Orders[[#This Row],[FK_CustomerID]],Customers[CustomerID],Customers[Email],,0)</f>
        <v>fconstancekz@ifeng.com</v>
      </c>
      <c r="H757" t="str">
        <f>_xlfn.XLOOKUP(Orders[[#This Row],[FK_CustomerID]],Customers[CustomerID],Customers[Country],,0)</f>
        <v>United States</v>
      </c>
      <c r="I757" t="str" cm="1">
        <f t="array" ref="I757">INDEX(Products[],MATCH(Orders[[#This Row],[FK_ProductID]:[FK_ProductID]],Products[[ProductID]:[ProductID]],0),MATCH(Orders[[#Headers],[CoffeeType]],Products[#Headers],0))</f>
        <v>Lib</v>
      </c>
      <c r="J757" t="str" cm="1">
        <f t="array" ref="J757">_xlfn.SWITCH(Orders[[#This Row],[CoffeeType]], "Rob", "Robusta", "Exc", "Excelsa", "Ara", "Arabica", "Lib", "Liberica")</f>
        <v>Liberica</v>
      </c>
      <c r="K757" t="str" cm="1">
        <f t="array" ref="K757">INDEX(Products[],MATCH(Orders[[#This Row],[FK_ProductID]:[FK_ProductID]],Products[[ProductID]:[ProductID]],0),MATCH(Orders[[#Headers],[RoastType]],Products[#Headers],0))</f>
        <v>L</v>
      </c>
      <c r="L757" t="str" cm="1">
        <f t="array" ref="L757">_xlfn.SWITCH(Orders[[#This Row],[RoastType]], "L", "Light", "M", "Medium", "D", "Dark")</f>
        <v>Light</v>
      </c>
      <c r="M757" s="2" cm="1">
        <f t="array" ref="M757">INDEX(Products[],MATCH(Orders[[#This Row],[FK_ProductID]:[FK_ProductID]],Products[[ProductID]:[ProductID]],0),MATCH(Orders[[#Headers],[SizeKg]],Products[#Headers],0))</f>
        <v>0.2</v>
      </c>
      <c r="N757" s="1" cm="1">
        <f t="array" ref="N757">INDEX(Products[],MATCH(Orders[[#This Row],[FK_ProductID]:[FK_ProductID]],Products[[ProductID]:[ProductID]],0),MATCH(Orders[[#Headers],[AmtUnitPrice]],Products[#Headers],0))</f>
        <v>4.7549999999999999</v>
      </c>
      <c r="O757" s="1">
        <f>Orders[[#This Row],[AmtUnitPrice]] *Orders[[#This Row],[Quantity]]</f>
        <v>28.53</v>
      </c>
    </row>
    <row r="758" spans="1:15" x14ac:dyDescent="0.25">
      <c r="A758" s="3" t="s">
        <v>1483</v>
      </c>
      <c r="B758" s="5">
        <v>44715</v>
      </c>
      <c r="C758" s="3" t="s">
        <v>1484</v>
      </c>
      <c r="D758" s="3" t="s">
        <v>193</v>
      </c>
      <c r="E758" s="4">
        <v>4</v>
      </c>
      <c r="F758" t="str">
        <f>_xlfn.XLOOKUP(Orders[[#This Row],[FK_CustomerID]],Customers[CustomerID],Customers[CustomerName],,0)</f>
        <v>Fernando Sulman</v>
      </c>
      <c r="G758" t="str">
        <f>_xlfn.XLOOKUP(Orders[[#This Row],[FK_CustomerID]],Customers[CustomerID],Customers[Email],,0)</f>
        <v>fsulmanl0@washington.edu</v>
      </c>
      <c r="H758" t="str">
        <f>_xlfn.XLOOKUP(Orders[[#This Row],[FK_CustomerID]],Customers[CustomerID],Customers[Country],,0)</f>
        <v>United States</v>
      </c>
      <c r="I758" t="str" cm="1">
        <f t="array" ref="I758">INDEX(Products[],MATCH(Orders[[#This Row],[FK_ProductID]:[FK_ProductID]],Products[[ProductID]:[ProductID]],0),MATCH(Orders[[#Headers],[CoffeeType]],Products[#Headers],0))</f>
        <v>Rob</v>
      </c>
      <c r="J758" t="str" cm="1">
        <f t="array" ref="J758">_xlfn.SWITCH(Orders[[#This Row],[CoffeeType]], "Rob", "Robusta", "Exc", "Excelsa", "Ara", "Arabica", "Lib", "Liberica")</f>
        <v>Robusta</v>
      </c>
      <c r="K758" t="str" cm="1">
        <f t="array" ref="K758">INDEX(Products[],MATCH(Orders[[#This Row],[FK_ProductID]:[FK_ProductID]],Products[[ProductID]:[ProductID]],0),MATCH(Orders[[#Headers],[RoastType]],Products[#Headers],0))</f>
        <v>D</v>
      </c>
      <c r="L758" t="str" cm="1">
        <f t="array" ref="L758">_xlfn.SWITCH(Orders[[#This Row],[RoastType]], "L", "Light", "M", "Medium", "D", "Dark")</f>
        <v>Dark</v>
      </c>
      <c r="M758" s="2" cm="1">
        <f t="array" ref="M758">INDEX(Products[],MATCH(Orders[[#This Row],[FK_ProductID]:[FK_ProductID]],Products[[ProductID]:[ProductID]],0),MATCH(Orders[[#Headers],[SizeKg]],Products[#Headers],0))</f>
        <v>1</v>
      </c>
      <c r="N758" s="1" cm="1">
        <f t="array" ref="N758">INDEX(Products[],MATCH(Orders[[#This Row],[FK_ProductID]:[FK_ProductID]],Products[[ProductID]:[ProductID]],0),MATCH(Orders[[#Headers],[AmtUnitPrice]],Products[#Headers],0))</f>
        <v>8.9499999999999993</v>
      </c>
      <c r="O758" s="1">
        <f>Orders[[#This Row],[AmtUnitPrice]] *Orders[[#This Row],[Quantity]]</f>
        <v>35.799999999999997</v>
      </c>
    </row>
    <row r="759" spans="1:15" x14ac:dyDescent="0.25">
      <c r="A759" s="3" t="s">
        <v>1485</v>
      </c>
      <c r="B759" s="5">
        <v>43977</v>
      </c>
      <c r="C759" s="3" t="s">
        <v>1486</v>
      </c>
      <c r="D759" s="3" t="s">
        <v>86</v>
      </c>
      <c r="E759" s="4">
        <v>3</v>
      </c>
      <c r="F759" t="str">
        <f>_xlfn.XLOOKUP(Orders[[#This Row],[FK_CustomerID]],Customers[CustomerID],Customers[CustomerName],,0)</f>
        <v>Dorotea Hollyman</v>
      </c>
      <c r="G759" t="str">
        <f>_xlfn.XLOOKUP(Orders[[#This Row],[FK_CustomerID]],Customers[CustomerID],Customers[Email],,0)</f>
        <v>dhollymanl1@ibm.com</v>
      </c>
      <c r="H759" t="str">
        <f>_xlfn.XLOOKUP(Orders[[#This Row],[FK_CustomerID]],Customers[CustomerID],Customers[Country],,0)</f>
        <v>United States</v>
      </c>
      <c r="I759" t="str" cm="1">
        <f t="array" ref="I759">INDEX(Products[],MATCH(Orders[[#This Row],[FK_ProductID]:[FK_ProductID]],Products[[ProductID]:[ProductID]],0),MATCH(Orders[[#Headers],[CoffeeType]],Products[#Headers],0))</f>
        <v>Ara</v>
      </c>
      <c r="J759" t="str" cm="1">
        <f t="array" ref="J759">_xlfn.SWITCH(Orders[[#This Row],[CoffeeType]], "Rob", "Robusta", "Exc", "Excelsa", "Ara", "Arabica", "Lib", "Liberica")</f>
        <v>Arabica</v>
      </c>
      <c r="K759" t="str" cm="1">
        <f t="array" ref="K759">INDEX(Products[],MATCH(Orders[[#This Row],[FK_ProductID]:[FK_ProductID]],Products[[ProductID]:[ProductID]],0),MATCH(Orders[[#Headers],[RoastType]],Products[#Headers],0))</f>
        <v>D</v>
      </c>
      <c r="L759" t="str" cm="1">
        <f t="array" ref="L759">_xlfn.SWITCH(Orders[[#This Row],[RoastType]], "L", "Light", "M", "Medium", "D", "Dark")</f>
        <v>Dark</v>
      </c>
      <c r="M759" s="2" cm="1">
        <f t="array" ref="M759">INDEX(Products[],MATCH(Orders[[#This Row],[FK_ProductID]:[FK_ProductID]],Products[[ProductID]:[ProductID]],0),MATCH(Orders[[#Headers],[SizeKg]],Products[#Headers],0))</f>
        <v>0.5</v>
      </c>
      <c r="N759" s="1" cm="1">
        <f t="array" ref="N759">INDEX(Products[],MATCH(Orders[[#This Row],[FK_ProductID]:[FK_ProductID]],Products[[ProductID]:[ProductID]],0),MATCH(Orders[[#Headers],[AmtUnitPrice]],Products[#Headers],0))</f>
        <v>5.97</v>
      </c>
      <c r="O759" s="1">
        <f>Orders[[#This Row],[AmtUnitPrice]] *Orders[[#This Row],[Quantity]]</f>
        <v>17.91</v>
      </c>
    </row>
    <row r="760" spans="1:15" x14ac:dyDescent="0.25">
      <c r="A760" s="3" t="s">
        <v>1487</v>
      </c>
      <c r="B760" s="5">
        <v>43672</v>
      </c>
      <c r="C760" s="3" t="s">
        <v>1488</v>
      </c>
      <c r="D760" s="3" t="s">
        <v>193</v>
      </c>
      <c r="E760" s="4">
        <v>1</v>
      </c>
      <c r="F760" t="str">
        <f>_xlfn.XLOOKUP(Orders[[#This Row],[FK_CustomerID]],Customers[CustomerID],Customers[CustomerName],,0)</f>
        <v>Lorelei Nardoni</v>
      </c>
      <c r="G760" t="str">
        <f>_xlfn.XLOOKUP(Orders[[#This Row],[FK_CustomerID]],Customers[CustomerID],Customers[Email],,0)</f>
        <v>lnardonil2@hao123.com</v>
      </c>
      <c r="H760" t="str">
        <f>_xlfn.XLOOKUP(Orders[[#This Row],[FK_CustomerID]],Customers[CustomerID],Customers[Country],,0)</f>
        <v>United States</v>
      </c>
      <c r="I760" t="str" cm="1">
        <f t="array" ref="I760">INDEX(Products[],MATCH(Orders[[#This Row],[FK_ProductID]:[FK_ProductID]],Products[[ProductID]:[ProductID]],0),MATCH(Orders[[#Headers],[CoffeeType]],Products[#Headers],0))</f>
        <v>Rob</v>
      </c>
      <c r="J760" t="str" cm="1">
        <f t="array" ref="J760">_xlfn.SWITCH(Orders[[#This Row],[CoffeeType]], "Rob", "Robusta", "Exc", "Excelsa", "Ara", "Arabica", "Lib", "Liberica")</f>
        <v>Robusta</v>
      </c>
      <c r="K760" t="str" cm="1">
        <f t="array" ref="K760">INDEX(Products[],MATCH(Orders[[#This Row],[FK_ProductID]:[FK_ProductID]],Products[[ProductID]:[ProductID]],0),MATCH(Orders[[#Headers],[RoastType]],Products[#Headers],0))</f>
        <v>D</v>
      </c>
      <c r="L760" t="str" cm="1">
        <f t="array" ref="L760">_xlfn.SWITCH(Orders[[#This Row],[RoastType]], "L", "Light", "M", "Medium", "D", "Dark")</f>
        <v>Dark</v>
      </c>
      <c r="M760" s="2" cm="1">
        <f t="array" ref="M760">INDEX(Products[],MATCH(Orders[[#This Row],[FK_ProductID]:[FK_ProductID]],Products[[ProductID]:[ProductID]],0),MATCH(Orders[[#Headers],[SizeKg]],Products[#Headers],0))</f>
        <v>1</v>
      </c>
      <c r="N760" s="1" cm="1">
        <f t="array" ref="N760">INDEX(Products[],MATCH(Orders[[#This Row],[FK_ProductID]:[FK_ProductID]],Products[[ProductID]:[ProductID]],0),MATCH(Orders[[#Headers],[AmtUnitPrice]],Products[#Headers],0))</f>
        <v>8.9499999999999993</v>
      </c>
      <c r="O760" s="1">
        <f>Orders[[#This Row],[AmtUnitPrice]] *Orders[[#This Row],[Quantity]]</f>
        <v>8.9499999999999993</v>
      </c>
    </row>
    <row r="761" spans="1:15" x14ac:dyDescent="0.25">
      <c r="A761" s="3" t="s">
        <v>1489</v>
      </c>
      <c r="B761" s="5">
        <v>44126</v>
      </c>
      <c r="C761" s="3" t="s">
        <v>1490</v>
      </c>
      <c r="D761" s="3" t="s">
        <v>123</v>
      </c>
      <c r="E761" s="4">
        <v>1</v>
      </c>
      <c r="F761" t="str">
        <f>_xlfn.XLOOKUP(Orders[[#This Row],[FK_CustomerID]],Customers[CustomerID],Customers[CustomerName],,0)</f>
        <v>Dallas Yarham</v>
      </c>
      <c r="G761" t="str">
        <f>_xlfn.XLOOKUP(Orders[[#This Row],[FK_CustomerID]],Customers[CustomerID],Customers[Email],,0)</f>
        <v>dyarhaml3@moonfruit.com</v>
      </c>
      <c r="H761" t="str">
        <f>_xlfn.XLOOKUP(Orders[[#This Row],[FK_CustomerID]],Customers[CustomerID],Customers[Country],,0)</f>
        <v>United States</v>
      </c>
      <c r="I761" t="str" cm="1">
        <f t="array" ref="I761">INDEX(Products[],MATCH(Orders[[#This Row],[FK_ProductID]:[FK_ProductID]],Products[[ProductID]:[ProductID]],0),MATCH(Orders[[#Headers],[CoffeeType]],Products[#Headers],0))</f>
        <v>Lib</v>
      </c>
      <c r="J761" t="str" cm="1">
        <f t="array" ref="J761">_xlfn.SWITCH(Orders[[#This Row],[CoffeeType]], "Rob", "Robusta", "Exc", "Excelsa", "Ara", "Arabica", "Lib", "Liberica")</f>
        <v>Liberica</v>
      </c>
      <c r="K761" t="str" cm="1">
        <f t="array" ref="K761">INDEX(Products[],MATCH(Orders[[#This Row],[FK_ProductID]:[FK_ProductID]],Products[[ProductID]:[ProductID]],0),MATCH(Orders[[#Headers],[RoastType]],Products[#Headers],0))</f>
        <v>D</v>
      </c>
      <c r="L761" t="str" cm="1">
        <f t="array" ref="L761">_xlfn.SWITCH(Orders[[#This Row],[RoastType]], "L", "Light", "M", "Medium", "D", "Dark")</f>
        <v>Dark</v>
      </c>
      <c r="M761" s="2" cm="1">
        <f t="array" ref="M761">INDEX(Products[],MATCH(Orders[[#This Row],[FK_ProductID]:[FK_ProductID]],Products[[ProductID]:[ProductID]],0),MATCH(Orders[[#Headers],[SizeKg]],Products[#Headers],0))</f>
        <v>2.5</v>
      </c>
      <c r="N761" s="1" cm="1">
        <f t="array" ref="N761">INDEX(Products[],MATCH(Orders[[#This Row],[FK_ProductID]:[FK_ProductID]],Products[[ProductID]:[ProductID]],0),MATCH(Orders[[#Headers],[AmtUnitPrice]],Products[#Headers],0))</f>
        <v>29.785</v>
      </c>
      <c r="O761" s="1">
        <f>Orders[[#This Row],[AmtUnitPrice]] *Orders[[#This Row],[Quantity]]</f>
        <v>29.785</v>
      </c>
    </row>
    <row r="762" spans="1:15" x14ac:dyDescent="0.25">
      <c r="A762" s="3" t="s">
        <v>1491</v>
      </c>
      <c r="B762" s="5">
        <v>44189</v>
      </c>
      <c r="C762" s="3" t="s">
        <v>1492</v>
      </c>
      <c r="D762" s="3" t="s">
        <v>190</v>
      </c>
      <c r="E762" s="4">
        <v>5</v>
      </c>
      <c r="F762" t="str">
        <f>_xlfn.XLOOKUP(Orders[[#This Row],[FK_CustomerID]],Customers[CustomerID],Customers[CustomerName],,0)</f>
        <v>Arlana Ferrea</v>
      </c>
      <c r="G762" t="str">
        <f>_xlfn.XLOOKUP(Orders[[#This Row],[FK_CustomerID]],Customers[CustomerID],Customers[Email],,0)</f>
        <v>aferreal4@wikia.com</v>
      </c>
      <c r="H762" t="str">
        <f>_xlfn.XLOOKUP(Orders[[#This Row],[FK_CustomerID]],Customers[CustomerID],Customers[Country],,0)</f>
        <v>United States</v>
      </c>
      <c r="I762" t="str" cm="1">
        <f t="array" ref="I762">INDEX(Products[],MATCH(Orders[[#This Row],[FK_ProductID]:[FK_ProductID]],Products[[ProductID]:[ProductID]],0),MATCH(Orders[[#Headers],[CoffeeType]],Products[#Headers],0))</f>
        <v>Exc</v>
      </c>
      <c r="J762" t="str" cm="1">
        <f t="array" ref="J762">_xlfn.SWITCH(Orders[[#This Row],[CoffeeType]], "Rob", "Robusta", "Exc", "Excelsa", "Ara", "Arabica", "Lib", "Liberica")</f>
        <v>Excelsa</v>
      </c>
      <c r="K762" t="str" cm="1">
        <f t="array" ref="K762">INDEX(Products[],MATCH(Orders[[#This Row],[FK_ProductID]:[FK_ProductID]],Products[[ProductID]:[ProductID]],0),MATCH(Orders[[#Headers],[RoastType]],Products[#Headers],0))</f>
        <v>L</v>
      </c>
      <c r="L762" t="str" cm="1">
        <f t="array" ref="L762">_xlfn.SWITCH(Orders[[#This Row],[RoastType]], "L", "Light", "M", "Medium", "D", "Dark")</f>
        <v>Light</v>
      </c>
      <c r="M762" s="2" cm="1">
        <f t="array" ref="M762">INDEX(Products[],MATCH(Orders[[#This Row],[FK_ProductID]:[FK_ProductID]],Products[[ProductID]:[ProductID]],0),MATCH(Orders[[#Headers],[SizeKg]],Products[#Headers],0))</f>
        <v>0.5</v>
      </c>
      <c r="N762" s="1" cm="1">
        <f t="array" ref="N762">INDEX(Products[],MATCH(Orders[[#This Row],[FK_ProductID]:[FK_ProductID]],Products[[ProductID]:[ProductID]],0),MATCH(Orders[[#Headers],[AmtUnitPrice]],Products[#Headers],0))</f>
        <v>8.91</v>
      </c>
      <c r="O762" s="1">
        <f>Orders[[#This Row],[AmtUnitPrice]] *Orders[[#This Row],[Quantity]]</f>
        <v>44.55</v>
      </c>
    </row>
    <row r="763" spans="1:15" x14ac:dyDescent="0.25">
      <c r="A763" s="3" t="s">
        <v>1493</v>
      </c>
      <c r="B763" s="5">
        <v>43714</v>
      </c>
      <c r="C763" s="3" t="s">
        <v>1494</v>
      </c>
      <c r="D763" s="3" t="s">
        <v>151</v>
      </c>
      <c r="E763" s="4">
        <v>6</v>
      </c>
      <c r="F763" t="str">
        <f>_xlfn.XLOOKUP(Orders[[#This Row],[FK_CustomerID]],Customers[CustomerID],Customers[CustomerName],,0)</f>
        <v>Chuck Kendrick</v>
      </c>
      <c r="G763" t="str">
        <f>_xlfn.XLOOKUP(Orders[[#This Row],[FK_CustomerID]],Customers[CustomerID],Customers[Email],,0)</f>
        <v>ckendrickl5@webnode.com</v>
      </c>
      <c r="H763" t="str">
        <f>_xlfn.XLOOKUP(Orders[[#This Row],[FK_CustomerID]],Customers[CustomerID],Customers[Country],,0)</f>
        <v>United States</v>
      </c>
      <c r="I763" t="str" cm="1">
        <f t="array" ref="I763">INDEX(Products[],MATCH(Orders[[#This Row],[FK_ProductID]:[FK_ProductID]],Products[[ProductID]:[ProductID]],0),MATCH(Orders[[#Headers],[CoffeeType]],Products[#Headers],0))</f>
        <v>Exc</v>
      </c>
      <c r="J763" t="str" cm="1">
        <f t="array" ref="J763">_xlfn.SWITCH(Orders[[#This Row],[CoffeeType]], "Rob", "Robusta", "Exc", "Excelsa", "Ara", "Arabica", "Lib", "Liberica")</f>
        <v>Excelsa</v>
      </c>
      <c r="K763" t="str" cm="1">
        <f t="array" ref="K763">INDEX(Products[],MATCH(Orders[[#This Row],[FK_ProductID]:[FK_ProductID]],Products[[ProductID]:[ProductID]],0),MATCH(Orders[[#Headers],[RoastType]],Products[#Headers],0))</f>
        <v>L</v>
      </c>
      <c r="L763" t="str" cm="1">
        <f t="array" ref="L763">_xlfn.SWITCH(Orders[[#This Row],[RoastType]], "L", "Light", "M", "Medium", "D", "Dark")</f>
        <v>Light</v>
      </c>
      <c r="M763" s="2" cm="1">
        <f t="array" ref="M763">INDEX(Products[],MATCH(Orders[[#This Row],[FK_ProductID]:[FK_ProductID]],Products[[ProductID]:[ProductID]],0),MATCH(Orders[[#Headers],[SizeKg]],Products[#Headers],0))</f>
        <v>1</v>
      </c>
      <c r="N763" s="1" cm="1">
        <f t="array" ref="N763">INDEX(Products[],MATCH(Orders[[#This Row],[FK_ProductID]:[FK_ProductID]],Products[[ProductID]:[ProductID]],0),MATCH(Orders[[#Headers],[AmtUnitPrice]],Products[#Headers],0))</f>
        <v>14.85</v>
      </c>
      <c r="O763" s="1">
        <f>Orders[[#This Row],[AmtUnitPrice]] *Orders[[#This Row],[Quantity]]</f>
        <v>89.1</v>
      </c>
    </row>
    <row r="764" spans="1:15" x14ac:dyDescent="0.25">
      <c r="A764" s="3" t="s">
        <v>1495</v>
      </c>
      <c r="B764" s="5">
        <v>43563</v>
      </c>
      <c r="C764" s="3" t="s">
        <v>1496</v>
      </c>
      <c r="D764" s="3" t="s">
        <v>92</v>
      </c>
      <c r="E764" s="4">
        <v>5</v>
      </c>
      <c r="F764" t="str">
        <f>_xlfn.XLOOKUP(Orders[[#This Row],[FK_CustomerID]],Customers[CustomerID],Customers[CustomerName],,0)</f>
        <v>Sharona Danilchik</v>
      </c>
      <c r="G764" t="str">
        <f>_xlfn.XLOOKUP(Orders[[#This Row],[FK_CustomerID]],Customers[CustomerID],Customers[Email],,0)</f>
        <v>sdanilchikl6@mit.edu</v>
      </c>
      <c r="H764" t="str">
        <f>_xlfn.XLOOKUP(Orders[[#This Row],[FK_CustomerID]],Customers[CustomerID],Customers[Country],,0)</f>
        <v>United Kingdom</v>
      </c>
      <c r="I764" t="str" cm="1">
        <f t="array" ref="I764">INDEX(Products[],MATCH(Orders[[#This Row],[FK_ProductID]:[FK_ProductID]],Products[[ProductID]:[ProductID]],0),MATCH(Orders[[#Headers],[CoffeeType]],Products[#Headers],0))</f>
        <v>Lib</v>
      </c>
      <c r="J764" t="str" cm="1">
        <f t="array" ref="J764">_xlfn.SWITCH(Orders[[#This Row],[CoffeeType]], "Rob", "Robusta", "Exc", "Excelsa", "Ara", "Arabica", "Lib", "Liberica")</f>
        <v>Liberica</v>
      </c>
      <c r="K764" t="str" cm="1">
        <f t="array" ref="K764">INDEX(Products[],MATCH(Orders[[#This Row],[FK_ProductID]:[FK_ProductID]],Products[[ProductID]:[ProductID]],0),MATCH(Orders[[#Headers],[RoastType]],Products[#Headers],0))</f>
        <v>M</v>
      </c>
      <c r="L764" t="str" cm="1">
        <f t="array" ref="L764">_xlfn.SWITCH(Orders[[#This Row],[RoastType]], "L", "Light", "M", "Medium", "D", "Dark")</f>
        <v>Medium</v>
      </c>
      <c r="M764" s="2" cm="1">
        <f t="array" ref="M764">INDEX(Products[],MATCH(Orders[[#This Row],[FK_ProductID]:[FK_ProductID]],Products[[ProductID]:[ProductID]],0),MATCH(Orders[[#Headers],[SizeKg]],Products[#Headers],0))</f>
        <v>0.5</v>
      </c>
      <c r="N764" s="1" cm="1">
        <f t="array" ref="N764">INDEX(Products[],MATCH(Orders[[#This Row],[FK_ProductID]:[FK_ProductID]],Products[[ProductID]:[ProductID]],0),MATCH(Orders[[#Headers],[AmtUnitPrice]],Products[#Headers],0))</f>
        <v>8.73</v>
      </c>
      <c r="O764" s="1">
        <f>Orders[[#This Row],[AmtUnitPrice]] *Orders[[#This Row],[Quantity]]</f>
        <v>43.650000000000006</v>
      </c>
    </row>
    <row r="765" spans="1:15" x14ac:dyDescent="0.25">
      <c r="A765" s="3" t="s">
        <v>1497</v>
      </c>
      <c r="B765" s="5">
        <v>44587</v>
      </c>
      <c r="C765" s="3" t="s">
        <v>1498</v>
      </c>
      <c r="D765" s="3" t="s">
        <v>206</v>
      </c>
      <c r="E765" s="4">
        <v>3</v>
      </c>
      <c r="F765" t="str">
        <f>_xlfn.XLOOKUP(Orders[[#This Row],[FK_CustomerID]],Customers[CustomerID],Customers[CustomerName],,0)</f>
        <v>Sarajane Potter</v>
      </c>
      <c r="G765" t="str">
        <f>_xlfn.XLOOKUP(Orders[[#This Row],[FK_CustomerID]],Customers[CustomerID],Customers[Email],,0)</f>
        <v/>
      </c>
      <c r="H765" t="str">
        <f>_xlfn.XLOOKUP(Orders[[#This Row],[FK_CustomerID]],Customers[CustomerID],Customers[Country],,0)</f>
        <v>United States</v>
      </c>
      <c r="I765" t="str" cm="1">
        <f t="array" ref="I765">INDEX(Products[],MATCH(Orders[[#This Row],[FK_ProductID]:[FK_ProductID]],Products[[ProductID]:[ProductID]],0),MATCH(Orders[[#Headers],[CoffeeType]],Products[#Headers],0))</f>
        <v>Ara</v>
      </c>
      <c r="J765" t="str" cm="1">
        <f t="array" ref="J765">_xlfn.SWITCH(Orders[[#This Row],[CoffeeType]], "Rob", "Robusta", "Exc", "Excelsa", "Ara", "Arabica", "Lib", "Liberica")</f>
        <v>Arabica</v>
      </c>
      <c r="K765" t="str" cm="1">
        <f t="array" ref="K765">INDEX(Products[],MATCH(Orders[[#This Row],[FK_ProductID]:[FK_ProductID]],Products[[ProductID]:[ProductID]],0),MATCH(Orders[[#Headers],[RoastType]],Products[#Headers],0))</f>
        <v>L</v>
      </c>
      <c r="L765" t="str" cm="1">
        <f t="array" ref="L765">_xlfn.SWITCH(Orders[[#This Row],[RoastType]], "L", "Light", "M", "Medium", "D", "Dark")</f>
        <v>Light</v>
      </c>
      <c r="M765" s="2" cm="1">
        <f t="array" ref="M765">INDEX(Products[],MATCH(Orders[[#This Row],[FK_ProductID]:[FK_ProductID]],Products[[ProductID]:[ProductID]],0),MATCH(Orders[[#Headers],[SizeKg]],Products[#Headers],0))</f>
        <v>0.5</v>
      </c>
      <c r="N765" s="1" cm="1">
        <f t="array" ref="N765">INDEX(Products[],MATCH(Orders[[#This Row],[FK_ProductID]:[FK_ProductID]],Products[[ProductID]:[ProductID]],0),MATCH(Orders[[#Headers],[AmtUnitPrice]],Products[#Headers],0))</f>
        <v>7.77</v>
      </c>
      <c r="O765" s="1">
        <f>Orders[[#This Row],[AmtUnitPrice]] *Orders[[#This Row],[Quantity]]</f>
        <v>23.31</v>
      </c>
    </row>
    <row r="766" spans="1:15" x14ac:dyDescent="0.25">
      <c r="A766" s="3" t="s">
        <v>1499</v>
      </c>
      <c r="B766" s="5">
        <v>43797</v>
      </c>
      <c r="C766" s="3" t="s">
        <v>1500</v>
      </c>
      <c r="D766" s="3" t="s">
        <v>218</v>
      </c>
      <c r="E766" s="4">
        <v>6</v>
      </c>
      <c r="F766" t="str">
        <f>_xlfn.XLOOKUP(Orders[[#This Row],[FK_CustomerID]],Customers[CustomerID],Customers[CustomerName],,0)</f>
        <v>Bobby Folomkin</v>
      </c>
      <c r="G766" t="str">
        <f>_xlfn.XLOOKUP(Orders[[#This Row],[FK_CustomerID]],Customers[CustomerID],Customers[Email],,0)</f>
        <v>bfolomkinl8@yolasite.com</v>
      </c>
      <c r="H766" t="str">
        <f>_xlfn.XLOOKUP(Orders[[#This Row],[FK_CustomerID]],Customers[CustomerID],Customers[Country],,0)</f>
        <v>United States</v>
      </c>
      <c r="I766" t="str" cm="1">
        <f t="array" ref="I766">INDEX(Products[],MATCH(Orders[[#This Row],[FK_ProductID]:[FK_ProductID]],Products[[ProductID]:[ProductID]],0),MATCH(Orders[[#Headers],[CoffeeType]],Products[#Headers],0))</f>
        <v>Ara</v>
      </c>
      <c r="J766" t="str" cm="1">
        <f t="array" ref="J766">_xlfn.SWITCH(Orders[[#This Row],[CoffeeType]], "Rob", "Robusta", "Exc", "Excelsa", "Ara", "Arabica", "Lib", "Liberica")</f>
        <v>Arabica</v>
      </c>
      <c r="K766" t="str" cm="1">
        <f t="array" ref="K766">INDEX(Products[],MATCH(Orders[[#This Row],[FK_ProductID]:[FK_ProductID]],Products[[ProductID]:[ProductID]],0),MATCH(Orders[[#Headers],[RoastType]],Products[#Headers],0))</f>
        <v>L</v>
      </c>
      <c r="L766" t="str" cm="1">
        <f t="array" ref="L766">_xlfn.SWITCH(Orders[[#This Row],[RoastType]], "L", "Light", "M", "Medium", "D", "Dark")</f>
        <v>Light</v>
      </c>
      <c r="M766" s="2" cm="1">
        <f t="array" ref="M766">INDEX(Products[],MATCH(Orders[[#This Row],[FK_ProductID]:[FK_ProductID]],Products[[ProductID]:[ProductID]],0),MATCH(Orders[[#Headers],[SizeKg]],Products[#Headers],0))</f>
        <v>2.5</v>
      </c>
      <c r="N766" s="1" cm="1">
        <f t="array" ref="N766">INDEX(Products[],MATCH(Orders[[#This Row],[FK_ProductID]:[FK_ProductID]],Products[[ProductID]:[ProductID]],0),MATCH(Orders[[#Headers],[AmtUnitPrice]],Products[#Headers],0))</f>
        <v>29.785</v>
      </c>
      <c r="O766" s="1">
        <f>Orders[[#This Row],[AmtUnitPrice]] *Orders[[#This Row],[Quantity]]</f>
        <v>178.71</v>
      </c>
    </row>
    <row r="767" spans="1:15" x14ac:dyDescent="0.25">
      <c r="A767" s="3" t="s">
        <v>1501</v>
      </c>
      <c r="B767" s="5">
        <v>43667</v>
      </c>
      <c r="C767" s="3" t="s">
        <v>1502</v>
      </c>
      <c r="D767" s="3" t="s">
        <v>15</v>
      </c>
      <c r="E767" s="4">
        <v>6</v>
      </c>
      <c r="F767" t="str">
        <f>_xlfn.XLOOKUP(Orders[[#This Row],[FK_CustomerID]],Customers[CustomerID],Customers[CustomerName],,0)</f>
        <v>Rafferty Pursglove</v>
      </c>
      <c r="G767" t="str">
        <f>_xlfn.XLOOKUP(Orders[[#This Row],[FK_CustomerID]],Customers[CustomerID],Customers[Email],,0)</f>
        <v>rpursglovel9@biblegateway.com</v>
      </c>
      <c r="H767" t="str">
        <f>_xlfn.XLOOKUP(Orders[[#This Row],[FK_CustomerID]],Customers[CustomerID],Customers[Country],,0)</f>
        <v>United States</v>
      </c>
      <c r="I767" t="str" cm="1">
        <f t="array" ref="I767">INDEX(Products[],MATCH(Orders[[#This Row],[FK_ProductID]:[FK_ProductID]],Products[[ProductID]:[ProductID]],0),MATCH(Orders[[#Headers],[CoffeeType]],Products[#Headers],0))</f>
        <v>Rob</v>
      </c>
      <c r="J767" t="str" cm="1">
        <f t="array" ref="J767">_xlfn.SWITCH(Orders[[#This Row],[CoffeeType]], "Rob", "Robusta", "Exc", "Excelsa", "Ara", "Arabica", "Lib", "Liberica")</f>
        <v>Robusta</v>
      </c>
      <c r="K767" t="str" cm="1">
        <f t="array" ref="K767">INDEX(Products[],MATCH(Orders[[#This Row],[FK_ProductID]:[FK_ProductID]],Products[[ProductID]:[ProductID]],0),MATCH(Orders[[#Headers],[RoastType]],Products[#Headers],0))</f>
        <v>M</v>
      </c>
      <c r="L767" t="str" cm="1">
        <f t="array" ref="L767">_xlfn.SWITCH(Orders[[#This Row],[RoastType]], "L", "Light", "M", "Medium", "D", "Dark")</f>
        <v>Medium</v>
      </c>
      <c r="M767" s="2" cm="1">
        <f t="array" ref="M767">INDEX(Products[],MATCH(Orders[[#This Row],[FK_ProductID]:[FK_ProductID]],Products[[ProductID]:[ProductID]],0),MATCH(Orders[[#Headers],[SizeKg]],Products[#Headers],0))</f>
        <v>1</v>
      </c>
      <c r="N767" s="1" cm="1">
        <f t="array" ref="N767">INDEX(Products[],MATCH(Orders[[#This Row],[FK_ProductID]:[FK_ProductID]],Products[[ProductID]:[ProductID]],0),MATCH(Orders[[#Headers],[AmtUnitPrice]],Products[#Headers],0))</f>
        <v>9.9499999999999993</v>
      </c>
      <c r="O767" s="1">
        <f>Orders[[#This Row],[AmtUnitPrice]] *Orders[[#This Row],[Quantity]]</f>
        <v>59.699999999999996</v>
      </c>
    </row>
    <row r="768" spans="1:15" x14ac:dyDescent="0.25">
      <c r="A768" s="3" t="s">
        <v>1501</v>
      </c>
      <c r="B768" s="5">
        <v>43667</v>
      </c>
      <c r="C768" s="3" t="s">
        <v>1502</v>
      </c>
      <c r="D768" s="3" t="s">
        <v>206</v>
      </c>
      <c r="E768" s="4">
        <v>2</v>
      </c>
      <c r="F768" t="str">
        <f>_xlfn.XLOOKUP(Orders[[#This Row],[FK_CustomerID]],Customers[CustomerID],Customers[CustomerName],,0)</f>
        <v>Rafferty Pursglove</v>
      </c>
      <c r="G768" t="str">
        <f>_xlfn.XLOOKUP(Orders[[#This Row],[FK_CustomerID]],Customers[CustomerID],Customers[Email],,0)</f>
        <v>rpursglovel9@biblegateway.com</v>
      </c>
      <c r="H768" t="str">
        <f>_xlfn.XLOOKUP(Orders[[#This Row],[FK_CustomerID]],Customers[CustomerID],Customers[Country],,0)</f>
        <v>United States</v>
      </c>
      <c r="I768" t="str" cm="1">
        <f t="array" ref="I768">INDEX(Products[],MATCH(Orders[[#This Row],[FK_ProductID]:[FK_ProductID]],Products[[ProductID]:[ProductID]],0),MATCH(Orders[[#Headers],[CoffeeType]],Products[#Headers],0))</f>
        <v>Ara</v>
      </c>
      <c r="J768" t="str" cm="1">
        <f t="array" ref="J768">_xlfn.SWITCH(Orders[[#This Row],[CoffeeType]], "Rob", "Robusta", "Exc", "Excelsa", "Ara", "Arabica", "Lib", "Liberica")</f>
        <v>Arabica</v>
      </c>
      <c r="K768" t="str" cm="1">
        <f t="array" ref="K768">INDEX(Products[],MATCH(Orders[[#This Row],[FK_ProductID]:[FK_ProductID]],Products[[ProductID]:[ProductID]],0),MATCH(Orders[[#Headers],[RoastType]],Products[#Headers],0))</f>
        <v>L</v>
      </c>
      <c r="L768" t="str" cm="1">
        <f t="array" ref="L768">_xlfn.SWITCH(Orders[[#This Row],[RoastType]], "L", "Light", "M", "Medium", "D", "Dark")</f>
        <v>Light</v>
      </c>
      <c r="M768" s="2" cm="1">
        <f t="array" ref="M768">INDEX(Products[],MATCH(Orders[[#This Row],[FK_ProductID]:[FK_ProductID]],Products[[ProductID]:[ProductID]],0),MATCH(Orders[[#Headers],[SizeKg]],Products[#Headers],0))</f>
        <v>0.5</v>
      </c>
      <c r="N768" s="1" cm="1">
        <f t="array" ref="N768">INDEX(Products[],MATCH(Orders[[#This Row],[FK_ProductID]:[FK_ProductID]],Products[[ProductID]:[ProductID]],0),MATCH(Orders[[#Headers],[AmtUnitPrice]],Products[#Headers],0))</f>
        <v>7.77</v>
      </c>
      <c r="O768" s="1">
        <f>Orders[[#This Row],[AmtUnitPrice]] *Orders[[#This Row],[Quantity]]</f>
        <v>15.54</v>
      </c>
    </row>
    <row r="769" spans="1:15" x14ac:dyDescent="0.25">
      <c r="A769" s="3" t="s">
        <v>1503</v>
      </c>
      <c r="B769" s="5">
        <v>44267</v>
      </c>
      <c r="C769" s="3" t="s">
        <v>1482</v>
      </c>
      <c r="D769" s="3" t="s">
        <v>218</v>
      </c>
      <c r="E769" s="4">
        <v>3</v>
      </c>
      <c r="F769" t="str">
        <f>_xlfn.XLOOKUP(Orders[[#This Row],[FK_CustomerID]],Customers[CustomerID],Customers[CustomerName],,0)</f>
        <v>Foster Constance</v>
      </c>
      <c r="G769" t="str">
        <f>_xlfn.XLOOKUP(Orders[[#This Row],[FK_CustomerID]],Customers[CustomerID],Customers[Email],,0)</f>
        <v>fconstancekz@ifeng.com</v>
      </c>
      <c r="H769" t="str">
        <f>_xlfn.XLOOKUP(Orders[[#This Row],[FK_CustomerID]],Customers[CustomerID],Customers[Country],,0)</f>
        <v>United States</v>
      </c>
      <c r="I769" t="str" cm="1">
        <f t="array" ref="I769">INDEX(Products[],MATCH(Orders[[#This Row],[FK_ProductID]:[FK_ProductID]],Products[[ProductID]:[ProductID]],0),MATCH(Orders[[#Headers],[CoffeeType]],Products[#Headers],0))</f>
        <v>Ara</v>
      </c>
      <c r="J769" t="str" cm="1">
        <f t="array" ref="J769">_xlfn.SWITCH(Orders[[#This Row],[CoffeeType]], "Rob", "Robusta", "Exc", "Excelsa", "Ara", "Arabica", "Lib", "Liberica")</f>
        <v>Arabica</v>
      </c>
      <c r="K769" t="str" cm="1">
        <f t="array" ref="K769">INDEX(Products[],MATCH(Orders[[#This Row],[FK_ProductID]:[FK_ProductID]],Products[[ProductID]:[ProductID]],0),MATCH(Orders[[#Headers],[RoastType]],Products[#Headers],0))</f>
        <v>L</v>
      </c>
      <c r="L769" t="str" cm="1">
        <f t="array" ref="L769">_xlfn.SWITCH(Orders[[#This Row],[RoastType]], "L", "Light", "M", "Medium", "D", "Dark")</f>
        <v>Light</v>
      </c>
      <c r="M769" s="2" cm="1">
        <f t="array" ref="M769">INDEX(Products[],MATCH(Orders[[#This Row],[FK_ProductID]:[FK_ProductID]],Products[[ProductID]:[ProductID]],0),MATCH(Orders[[#Headers],[SizeKg]],Products[#Headers],0))</f>
        <v>2.5</v>
      </c>
      <c r="N769" s="1" cm="1">
        <f t="array" ref="N769">INDEX(Products[],MATCH(Orders[[#This Row],[FK_ProductID]:[FK_ProductID]],Products[[ProductID]:[ProductID]],0),MATCH(Orders[[#Headers],[AmtUnitPrice]],Products[#Headers],0))</f>
        <v>29.785</v>
      </c>
      <c r="O769" s="1">
        <f>Orders[[#This Row],[AmtUnitPrice]] *Orders[[#This Row],[Quantity]]</f>
        <v>89.355000000000004</v>
      </c>
    </row>
    <row r="770" spans="1:15" x14ac:dyDescent="0.25">
      <c r="A770" s="3" t="s">
        <v>1504</v>
      </c>
      <c r="B770" s="5">
        <v>44562</v>
      </c>
      <c r="C770" s="3" t="s">
        <v>1482</v>
      </c>
      <c r="D770" s="3" t="s">
        <v>203</v>
      </c>
      <c r="E770" s="4">
        <v>2</v>
      </c>
      <c r="F770" t="str">
        <f>_xlfn.XLOOKUP(Orders[[#This Row],[FK_CustomerID]],Customers[CustomerID],Customers[CustomerName],,0)</f>
        <v>Foster Constance</v>
      </c>
      <c r="G770" t="str">
        <f>_xlfn.XLOOKUP(Orders[[#This Row],[FK_CustomerID]],Customers[CustomerID],Customers[Email],,0)</f>
        <v>fconstancekz@ifeng.com</v>
      </c>
      <c r="H770" t="str">
        <f>_xlfn.XLOOKUP(Orders[[#This Row],[FK_CustomerID]],Customers[CustomerID],Customers[Country],,0)</f>
        <v>United States</v>
      </c>
      <c r="I770" t="str" cm="1">
        <f t="array" ref="I770">INDEX(Products[],MATCH(Orders[[#This Row],[FK_ProductID]:[FK_ProductID]],Products[[ProductID]:[ProductID]],0),MATCH(Orders[[#Headers],[CoffeeType]],Products[#Headers],0))</f>
        <v>Rob</v>
      </c>
      <c r="J770" t="str" cm="1">
        <f t="array" ref="J770">_xlfn.SWITCH(Orders[[#This Row],[CoffeeType]], "Rob", "Robusta", "Exc", "Excelsa", "Ara", "Arabica", "Lib", "Liberica")</f>
        <v>Robusta</v>
      </c>
      <c r="K770" t="str" cm="1">
        <f t="array" ref="K770">INDEX(Products[],MATCH(Orders[[#This Row],[FK_ProductID]:[FK_ProductID]],Products[[ProductID]:[ProductID]],0),MATCH(Orders[[#Headers],[RoastType]],Products[#Headers],0))</f>
        <v>L</v>
      </c>
      <c r="L770" t="str" cm="1">
        <f t="array" ref="L770">_xlfn.SWITCH(Orders[[#This Row],[RoastType]], "L", "Light", "M", "Medium", "D", "Dark")</f>
        <v>Light</v>
      </c>
      <c r="M770" s="2" cm="1">
        <f t="array" ref="M770">INDEX(Products[],MATCH(Orders[[#This Row],[FK_ProductID]:[FK_ProductID]],Products[[ProductID]:[ProductID]],0),MATCH(Orders[[#Headers],[SizeKg]],Products[#Headers],0))</f>
        <v>1</v>
      </c>
      <c r="N770" s="1" cm="1">
        <f t="array" ref="N770">INDEX(Products[],MATCH(Orders[[#This Row],[FK_ProductID]:[FK_ProductID]],Products[[ProductID]:[ProductID]],0),MATCH(Orders[[#Headers],[AmtUnitPrice]],Products[#Headers],0))</f>
        <v>11.95</v>
      </c>
      <c r="O770" s="1">
        <f>Orders[[#This Row],[AmtUnitPrice]] *Orders[[#This Row],[Quantity]]</f>
        <v>23.9</v>
      </c>
    </row>
    <row r="771" spans="1:15" x14ac:dyDescent="0.25">
      <c r="A771" s="3" t="s">
        <v>1505</v>
      </c>
      <c r="B771" s="5">
        <v>43912</v>
      </c>
      <c r="C771" s="3" t="s">
        <v>1506</v>
      </c>
      <c r="D771" s="3" t="s">
        <v>55</v>
      </c>
      <c r="E771" s="4">
        <v>6</v>
      </c>
      <c r="F771" t="str">
        <f>_xlfn.XLOOKUP(Orders[[#This Row],[FK_CustomerID]],Customers[CustomerID],Customers[CustomerName],,0)</f>
        <v>Dalia Eburah</v>
      </c>
      <c r="G771" t="str">
        <f>_xlfn.XLOOKUP(Orders[[#This Row],[FK_CustomerID]],Customers[CustomerID],Customers[Email],,0)</f>
        <v>deburahld@google.co.jp</v>
      </c>
      <c r="H771" t="str">
        <f>_xlfn.XLOOKUP(Orders[[#This Row],[FK_CustomerID]],Customers[CustomerID],Customers[Country],,0)</f>
        <v>United Kingdom</v>
      </c>
      <c r="I771" t="str" cm="1">
        <f t="array" ref="I771">INDEX(Products[],MATCH(Orders[[#This Row],[FK_ProductID]:[FK_ProductID]],Products[[ProductID]:[ProductID]],0),MATCH(Orders[[#Headers],[CoffeeType]],Products[#Headers],0))</f>
        <v>Rob</v>
      </c>
      <c r="J771" t="str" cm="1">
        <f t="array" ref="J771">_xlfn.SWITCH(Orders[[#This Row],[CoffeeType]], "Rob", "Robusta", "Exc", "Excelsa", "Ara", "Arabica", "Lib", "Liberica")</f>
        <v>Robusta</v>
      </c>
      <c r="K771" t="str" cm="1">
        <f t="array" ref="K771">INDEX(Products[],MATCH(Orders[[#This Row],[FK_ProductID]:[FK_ProductID]],Products[[ProductID]:[ProductID]],0),MATCH(Orders[[#Headers],[RoastType]],Products[#Headers],0))</f>
        <v>M</v>
      </c>
      <c r="L771" t="str" cm="1">
        <f t="array" ref="L771">_xlfn.SWITCH(Orders[[#This Row],[RoastType]], "L", "Light", "M", "Medium", "D", "Dark")</f>
        <v>Medium</v>
      </c>
      <c r="M771" s="2" cm="1">
        <f t="array" ref="M771">INDEX(Products[],MATCH(Orders[[#This Row],[FK_ProductID]:[FK_ProductID]],Products[[ProductID]:[ProductID]],0),MATCH(Orders[[#Headers],[SizeKg]],Products[#Headers],0))</f>
        <v>2.5</v>
      </c>
      <c r="N771" s="1" cm="1">
        <f t="array" ref="N771">INDEX(Products[],MATCH(Orders[[#This Row],[FK_ProductID]:[FK_ProductID]],Products[[ProductID]:[ProductID]],0),MATCH(Orders[[#Headers],[AmtUnitPrice]],Products[#Headers],0))</f>
        <v>22.885000000000002</v>
      </c>
      <c r="O771" s="1">
        <f>Orders[[#This Row],[AmtUnitPrice]] *Orders[[#This Row],[Quantity]]</f>
        <v>137.31</v>
      </c>
    </row>
    <row r="772" spans="1:15" x14ac:dyDescent="0.25">
      <c r="A772" s="3" t="s">
        <v>1507</v>
      </c>
      <c r="B772" s="5">
        <v>44092</v>
      </c>
      <c r="C772" s="3" t="s">
        <v>1508</v>
      </c>
      <c r="D772" s="3" t="s">
        <v>41</v>
      </c>
      <c r="E772" s="4">
        <v>1</v>
      </c>
      <c r="F772" t="str">
        <f>_xlfn.XLOOKUP(Orders[[#This Row],[FK_CustomerID]],Customers[CustomerID],Customers[CustomerName],,0)</f>
        <v>Martie Brimilcombe</v>
      </c>
      <c r="G772" t="str">
        <f>_xlfn.XLOOKUP(Orders[[#This Row],[FK_CustomerID]],Customers[CustomerID],Customers[Email],,0)</f>
        <v>mbrimilcombele@cnn.com</v>
      </c>
      <c r="H772" t="str">
        <f>_xlfn.XLOOKUP(Orders[[#This Row],[FK_CustomerID]],Customers[CustomerID],Customers[Country],,0)</f>
        <v>United States</v>
      </c>
      <c r="I772" t="str" cm="1">
        <f t="array" ref="I772">INDEX(Products[],MATCH(Orders[[#This Row],[FK_ProductID]:[FK_ProductID]],Products[[ProductID]:[ProductID]],0),MATCH(Orders[[#Headers],[CoffeeType]],Products[#Headers],0))</f>
        <v>Ara</v>
      </c>
      <c r="J772" t="str" cm="1">
        <f t="array" ref="J772">_xlfn.SWITCH(Orders[[#This Row],[CoffeeType]], "Rob", "Robusta", "Exc", "Excelsa", "Ara", "Arabica", "Lib", "Liberica")</f>
        <v>Arabica</v>
      </c>
      <c r="K772" t="str" cm="1">
        <f t="array" ref="K772">INDEX(Products[],MATCH(Orders[[#This Row],[FK_ProductID]:[FK_ProductID]],Products[[ProductID]:[ProductID]],0),MATCH(Orders[[#Headers],[RoastType]],Products[#Headers],0))</f>
        <v>D</v>
      </c>
      <c r="L772" t="str" cm="1">
        <f t="array" ref="L772">_xlfn.SWITCH(Orders[[#This Row],[RoastType]], "L", "Light", "M", "Medium", "D", "Dark")</f>
        <v>Dark</v>
      </c>
      <c r="M772" s="2" cm="1">
        <f t="array" ref="M772">INDEX(Products[],MATCH(Orders[[#This Row],[FK_ProductID]:[FK_ProductID]],Products[[ProductID]:[ProductID]],0),MATCH(Orders[[#Headers],[SizeKg]],Products[#Headers],0))</f>
        <v>1</v>
      </c>
      <c r="N772" s="1" cm="1">
        <f t="array" ref="N772">INDEX(Products[],MATCH(Orders[[#This Row],[FK_ProductID]:[FK_ProductID]],Products[[ProductID]:[ProductID]],0),MATCH(Orders[[#Headers],[AmtUnitPrice]],Products[#Headers],0))</f>
        <v>9.9499999999999993</v>
      </c>
      <c r="O772" s="1">
        <f>Orders[[#This Row],[AmtUnitPrice]] *Orders[[#This Row],[Quantity]]</f>
        <v>9.9499999999999993</v>
      </c>
    </row>
    <row r="773" spans="1:15" x14ac:dyDescent="0.25">
      <c r="A773" s="3" t="s">
        <v>1509</v>
      </c>
      <c r="B773" s="5">
        <v>43468</v>
      </c>
      <c r="C773" s="3" t="s">
        <v>1510</v>
      </c>
      <c r="D773" s="3" t="s">
        <v>171</v>
      </c>
      <c r="E773" s="4">
        <v>3</v>
      </c>
      <c r="F773" t="str">
        <f>_xlfn.XLOOKUP(Orders[[#This Row],[FK_CustomerID]],Customers[CustomerID],Customers[CustomerName],,0)</f>
        <v>Suzanna Bollam</v>
      </c>
      <c r="G773" t="str">
        <f>_xlfn.XLOOKUP(Orders[[#This Row],[FK_CustomerID]],Customers[CustomerID],Customers[Email],,0)</f>
        <v>sbollamlf@list-manage.com</v>
      </c>
      <c r="H773" t="str">
        <f>_xlfn.XLOOKUP(Orders[[#This Row],[FK_CustomerID]],Customers[CustomerID],Customers[Country],,0)</f>
        <v>United States</v>
      </c>
      <c r="I773" t="str" cm="1">
        <f t="array" ref="I773">INDEX(Products[],MATCH(Orders[[#This Row],[FK_ProductID]:[FK_ProductID]],Products[[ProductID]:[ProductID]],0),MATCH(Orders[[#Headers],[CoffeeType]],Products[#Headers],0))</f>
        <v>Rob</v>
      </c>
      <c r="J773" t="str" cm="1">
        <f t="array" ref="J773">_xlfn.SWITCH(Orders[[#This Row],[CoffeeType]], "Rob", "Robusta", "Exc", "Excelsa", "Ara", "Arabica", "Lib", "Liberica")</f>
        <v>Robusta</v>
      </c>
      <c r="K773" t="str" cm="1">
        <f t="array" ref="K773">INDEX(Products[],MATCH(Orders[[#This Row],[FK_ProductID]:[FK_ProductID]],Products[[ProductID]:[ProductID]],0),MATCH(Orders[[#Headers],[RoastType]],Products[#Headers],0))</f>
        <v>L</v>
      </c>
      <c r="L773" t="str" cm="1">
        <f t="array" ref="L773">_xlfn.SWITCH(Orders[[#This Row],[RoastType]], "L", "Light", "M", "Medium", "D", "Dark")</f>
        <v>Light</v>
      </c>
      <c r="M773" s="2" cm="1">
        <f t="array" ref="M773">INDEX(Products[],MATCH(Orders[[#This Row],[FK_ProductID]:[FK_ProductID]],Products[[ProductID]:[ProductID]],0),MATCH(Orders[[#Headers],[SizeKg]],Products[#Headers],0))</f>
        <v>0.5</v>
      </c>
      <c r="N773" s="1" cm="1">
        <f t="array" ref="N773">INDEX(Products[],MATCH(Orders[[#This Row],[FK_ProductID]:[FK_ProductID]],Products[[ProductID]:[ProductID]],0),MATCH(Orders[[#Headers],[AmtUnitPrice]],Products[#Headers],0))</f>
        <v>7.17</v>
      </c>
      <c r="O773" s="1">
        <f>Orders[[#This Row],[AmtUnitPrice]] *Orders[[#This Row],[Quantity]]</f>
        <v>21.509999999999998</v>
      </c>
    </row>
    <row r="774" spans="1:15" x14ac:dyDescent="0.25">
      <c r="A774" s="3" t="s">
        <v>1511</v>
      </c>
      <c r="B774" s="5">
        <v>44468</v>
      </c>
      <c r="C774" s="3" t="s">
        <v>1512</v>
      </c>
      <c r="D774" s="3" t="s">
        <v>23</v>
      </c>
      <c r="E774" s="4">
        <v>6</v>
      </c>
      <c r="F774" t="str">
        <f>_xlfn.XLOOKUP(Orders[[#This Row],[FK_CustomerID]],Customers[CustomerID],Customers[CustomerName],,0)</f>
        <v>Mellisa Mebes</v>
      </c>
      <c r="G774" t="str">
        <f>_xlfn.XLOOKUP(Orders[[#This Row],[FK_CustomerID]],Customers[CustomerID],Customers[Email],,0)</f>
        <v/>
      </c>
      <c r="H774" t="str">
        <f>_xlfn.XLOOKUP(Orders[[#This Row],[FK_CustomerID]],Customers[CustomerID],Customers[Country],,0)</f>
        <v>United States</v>
      </c>
      <c r="I774" t="str" cm="1">
        <f t="array" ref="I774">INDEX(Products[],MATCH(Orders[[#This Row],[FK_ProductID]:[FK_ProductID]],Products[[ProductID]:[ProductID]],0),MATCH(Orders[[#Headers],[CoffeeType]],Products[#Headers],0))</f>
        <v>Exc</v>
      </c>
      <c r="J774" t="str" cm="1">
        <f t="array" ref="J774">_xlfn.SWITCH(Orders[[#This Row],[CoffeeType]], "Rob", "Robusta", "Exc", "Excelsa", "Ara", "Arabica", "Lib", "Liberica")</f>
        <v>Excelsa</v>
      </c>
      <c r="K774" t="str" cm="1">
        <f t="array" ref="K774">INDEX(Products[],MATCH(Orders[[#This Row],[FK_ProductID]:[FK_ProductID]],Products[[ProductID]:[ProductID]],0),MATCH(Orders[[#Headers],[RoastType]],Products[#Headers],0))</f>
        <v>M</v>
      </c>
      <c r="L774" t="str" cm="1">
        <f t="array" ref="L774">_xlfn.SWITCH(Orders[[#This Row],[RoastType]], "L", "Light", "M", "Medium", "D", "Dark")</f>
        <v>Medium</v>
      </c>
      <c r="M774" s="2" cm="1">
        <f t="array" ref="M774">INDEX(Products[],MATCH(Orders[[#This Row],[FK_ProductID]:[FK_ProductID]],Products[[ProductID]:[ProductID]],0),MATCH(Orders[[#Headers],[SizeKg]],Products[#Headers],0))</f>
        <v>1</v>
      </c>
      <c r="N774" s="1" cm="1">
        <f t="array" ref="N774">INDEX(Products[],MATCH(Orders[[#This Row],[FK_ProductID]:[FK_ProductID]],Products[[ProductID]:[ProductID]],0),MATCH(Orders[[#Headers],[AmtUnitPrice]],Products[#Headers],0))</f>
        <v>13.75</v>
      </c>
      <c r="O774" s="1">
        <f>Orders[[#This Row],[AmtUnitPrice]] *Orders[[#This Row],[Quantity]]</f>
        <v>82.5</v>
      </c>
    </row>
    <row r="775" spans="1:15" x14ac:dyDescent="0.25">
      <c r="A775" s="3" t="s">
        <v>1513</v>
      </c>
      <c r="B775" s="5">
        <v>44488</v>
      </c>
      <c r="C775" s="3" t="s">
        <v>1514</v>
      </c>
      <c r="D775" s="3" t="s">
        <v>91</v>
      </c>
      <c r="E775" s="4">
        <v>2</v>
      </c>
      <c r="F775" t="str">
        <f>_xlfn.XLOOKUP(Orders[[#This Row],[FK_CustomerID]],Customers[CustomerID],Customers[CustomerName],,0)</f>
        <v>Alva Filipczak</v>
      </c>
      <c r="G775" t="str">
        <f>_xlfn.XLOOKUP(Orders[[#This Row],[FK_CustomerID]],Customers[CustomerID],Customers[Email],,0)</f>
        <v>afilipczaklh@ning.com</v>
      </c>
      <c r="H775" t="str">
        <f>_xlfn.XLOOKUP(Orders[[#This Row],[FK_CustomerID]],Customers[CustomerID],Customers[Country],,0)</f>
        <v>Ireland</v>
      </c>
      <c r="I775" t="str" cm="1">
        <f t="array" ref="I775">INDEX(Products[],MATCH(Orders[[#This Row],[FK_ProductID]:[FK_ProductID]],Products[[ProductID]:[ProductID]],0),MATCH(Orders[[#Headers],[CoffeeType]],Products[#Headers],0))</f>
        <v>Lib</v>
      </c>
      <c r="J775" t="str" cm="1">
        <f t="array" ref="J775">_xlfn.SWITCH(Orders[[#This Row],[CoffeeType]], "Rob", "Robusta", "Exc", "Excelsa", "Ara", "Arabica", "Lib", "Liberica")</f>
        <v>Liberica</v>
      </c>
      <c r="K775" t="str" cm="1">
        <f t="array" ref="K775">INDEX(Products[],MATCH(Orders[[#This Row],[FK_ProductID]:[FK_ProductID]],Products[[ProductID]:[ProductID]],0),MATCH(Orders[[#Headers],[RoastType]],Products[#Headers],0))</f>
        <v>M</v>
      </c>
      <c r="L775" t="str" cm="1">
        <f t="array" ref="L775">_xlfn.SWITCH(Orders[[#This Row],[RoastType]], "L", "Light", "M", "Medium", "D", "Dark")</f>
        <v>Medium</v>
      </c>
      <c r="M775" s="2" cm="1">
        <f t="array" ref="M775">INDEX(Products[],MATCH(Orders[[#This Row],[FK_ProductID]:[FK_ProductID]],Products[[ProductID]:[ProductID]],0),MATCH(Orders[[#Headers],[SizeKg]],Products[#Headers],0))</f>
        <v>0.2</v>
      </c>
      <c r="N775" s="1" cm="1">
        <f t="array" ref="N775">INDEX(Products[],MATCH(Orders[[#This Row],[FK_ProductID]:[FK_ProductID]],Products[[ProductID]:[ProductID]],0),MATCH(Orders[[#Headers],[AmtUnitPrice]],Products[#Headers],0))</f>
        <v>4.3650000000000002</v>
      </c>
      <c r="O775" s="1">
        <f>Orders[[#This Row],[AmtUnitPrice]] *Orders[[#This Row],[Quantity]]</f>
        <v>8.73</v>
      </c>
    </row>
    <row r="776" spans="1:15" x14ac:dyDescent="0.25">
      <c r="A776" s="3" t="s">
        <v>1515</v>
      </c>
      <c r="B776" s="5">
        <v>44756</v>
      </c>
      <c r="C776" s="3" t="s">
        <v>1516</v>
      </c>
      <c r="D776" s="3" t="s">
        <v>15</v>
      </c>
      <c r="E776" s="4">
        <v>2</v>
      </c>
      <c r="F776" t="str">
        <f>_xlfn.XLOOKUP(Orders[[#This Row],[FK_CustomerID]],Customers[CustomerID],Customers[CustomerName],,0)</f>
        <v>Dorette Hinemoor</v>
      </c>
      <c r="G776" t="str">
        <f>_xlfn.XLOOKUP(Orders[[#This Row],[FK_CustomerID]],Customers[CustomerID],Customers[Email],,0)</f>
        <v/>
      </c>
      <c r="H776" t="str">
        <f>_xlfn.XLOOKUP(Orders[[#This Row],[FK_CustomerID]],Customers[CustomerID],Customers[Country],,0)</f>
        <v>United States</v>
      </c>
      <c r="I776" t="str" cm="1">
        <f t="array" ref="I776">INDEX(Products[],MATCH(Orders[[#This Row],[FK_ProductID]:[FK_ProductID]],Products[[ProductID]:[ProductID]],0),MATCH(Orders[[#Headers],[CoffeeType]],Products[#Headers],0))</f>
        <v>Rob</v>
      </c>
      <c r="J776" t="str" cm="1">
        <f t="array" ref="J776">_xlfn.SWITCH(Orders[[#This Row],[CoffeeType]], "Rob", "Robusta", "Exc", "Excelsa", "Ara", "Arabica", "Lib", "Liberica")</f>
        <v>Robusta</v>
      </c>
      <c r="K776" t="str" cm="1">
        <f t="array" ref="K776">INDEX(Products[],MATCH(Orders[[#This Row],[FK_ProductID]:[FK_ProductID]],Products[[ProductID]:[ProductID]],0),MATCH(Orders[[#Headers],[RoastType]],Products[#Headers],0))</f>
        <v>M</v>
      </c>
      <c r="L776" t="str" cm="1">
        <f t="array" ref="L776">_xlfn.SWITCH(Orders[[#This Row],[RoastType]], "L", "Light", "M", "Medium", "D", "Dark")</f>
        <v>Medium</v>
      </c>
      <c r="M776" s="2" cm="1">
        <f t="array" ref="M776">INDEX(Products[],MATCH(Orders[[#This Row],[FK_ProductID]:[FK_ProductID]],Products[[ProductID]:[ProductID]],0),MATCH(Orders[[#Headers],[SizeKg]],Products[#Headers],0))</f>
        <v>1</v>
      </c>
      <c r="N776" s="1" cm="1">
        <f t="array" ref="N776">INDEX(Products[],MATCH(Orders[[#This Row],[FK_ProductID]:[FK_ProductID]],Products[[ProductID]:[ProductID]],0),MATCH(Orders[[#Headers],[AmtUnitPrice]],Products[#Headers],0))</f>
        <v>9.9499999999999993</v>
      </c>
      <c r="O776" s="1">
        <f>Orders[[#This Row],[AmtUnitPrice]] *Orders[[#This Row],[Quantity]]</f>
        <v>19.899999999999999</v>
      </c>
    </row>
    <row r="777" spans="1:15" x14ac:dyDescent="0.25">
      <c r="A777" s="3" t="s">
        <v>1517</v>
      </c>
      <c r="B777" s="5">
        <v>44396</v>
      </c>
      <c r="C777" s="3" t="s">
        <v>1518</v>
      </c>
      <c r="D777" s="3" t="s">
        <v>190</v>
      </c>
      <c r="E777" s="4">
        <v>2</v>
      </c>
      <c r="F777" t="str">
        <f>_xlfn.XLOOKUP(Orders[[#This Row],[FK_CustomerID]],Customers[CustomerID],Customers[CustomerName],,0)</f>
        <v>Rhetta Elnaugh</v>
      </c>
      <c r="G777" t="str">
        <f>_xlfn.XLOOKUP(Orders[[#This Row],[FK_CustomerID]],Customers[CustomerID],Customers[Email],,0)</f>
        <v>relnaughlj@comsenz.com</v>
      </c>
      <c r="H777" t="str">
        <f>_xlfn.XLOOKUP(Orders[[#This Row],[FK_CustomerID]],Customers[CustomerID],Customers[Country],,0)</f>
        <v>United States</v>
      </c>
      <c r="I777" t="str" cm="1">
        <f t="array" ref="I777">INDEX(Products[],MATCH(Orders[[#This Row],[FK_ProductID]:[FK_ProductID]],Products[[ProductID]:[ProductID]],0),MATCH(Orders[[#Headers],[CoffeeType]],Products[#Headers],0))</f>
        <v>Exc</v>
      </c>
      <c r="J777" t="str" cm="1">
        <f t="array" ref="J777">_xlfn.SWITCH(Orders[[#This Row],[CoffeeType]], "Rob", "Robusta", "Exc", "Excelsa", "Ara", "Arabica", "Lib", "Liberica")</f>
        <v>Excelsa</v>
      </c>
      <c r="K777" t="str" cm="1">
        <f t="array" ref="K777">INDEX(Products[],MATCH(Orders[[#This Row],[FK_ProductID]:[FK_ProductID]],Products[[ProductID]:[ProductID]],0),MATCH(Orders[[#Headers],[RoastType]],Products[#Headers],0))</f>
        <v>L</v>
      </c>
      <c r="L777" t="str" cm="1">
        <f t="array" ref="L777">_xlfn.SWITCH(Orders[[#This Row],[RoastType]], "L", "Light", "M", "Medium", "D", "Dark")</f>
        <v>Light</v>
      </c>
      <c r="M777" s="2" cm="1">
        <f t="array" ref="M777">INDEX(Products[],MATCH(Orders[[#This Row],[FK_ProductID]:[FK_ProductID]],Products[[ProductID]:[ProductID]],0),MATCH(Orders[[#Headers],[SizeKg]],Products[#Headers],0))</f>
        <v>0.5</v>
      </c>
      <c r="N777" s="1" cm="1">
        <f t="array" ref="N777">INDEX(Products[],MATCH(Orders[[#This Row],[FK_ProductID]:[FK_ProductID]],Products[[ProductID]:[ProductID]],0),MATCH(Orders[[#Headers],[AmtUnitPrice]],Products[#Headers],0))</f>
        <v>8.91</v>
      </c>
      <c r="O777" s="1">
        <f>Orders[[#This Row],[AmtUnitPrice]] *Orders[[#This Row],[Quantity]]</f>
        <v>17.82</v>
      </c>
    </row>
    <row r="778" spans="1:15" x14ac:dyDescent="0.25">
      <c r="A778" s="3" t="s">
        <v>1519</v>
      </c>
      <c r="B778" s="5">
        <v>44540</v>
      </c>
      <c r="C778" s="3" t="s">
        <v>1520</v>
      </c>
      <c r="D778" s="3" t="s">
        <v>81</v>
      </c>
      <c r="E778" s="4">
        <v>3</v>
      </c>
      <c r="F778" t="str">
        <f>_xlfn.XLOOKUP(Orders[[#This Row],[FK_CustomerID]],Customers[CustomerID],Customers[CustomerName],,0)</f>
        <v>Jule Deehan</v>
      </c>
      <c r="G778" t="str">
        <f>_xlfn.XLOOKUP(Orders[[#This Row],[FK_CustomerID]],Customers[CustomerID],Customers[Email],,0)</f>
        <v>jdeehanlk@about.me</v>
      </c>
      <c r="H778" t="str">
        <f>_xlfn.XLOOKUP(Orders[[#This Row],[FK_CustomerID]],Customers[CustomerID],Customers[Country],,0)</f>
        <v>United States</v>
      </c>
      <c r="I778" t="str" cm="1">
        <f t="array" ref="I778">INDEX(Products[],MATCH(Orders[[#This Row],[FK_ProductID]:[FK_ProductID]],Products[[ProductID]:[ProductID]],0),MATCH(Orders[[#Headers],[CoffeeType]],Products[#Headers],0))</f>
        <v>Ara</v>
      </c>
      <c r="J778" t="str" cm="1">
        <f t="array" ref="J778">_xlfn.SWITCH(Orders[[#This Row],[CoffeeType]], "Rob", "Robusta", "Exc", "Excelsa", "Ara", "Arabica", "Lib", "Liberica")</f>
        <v>Arabica</v>
      </c>
      <c r="K778" t="str" cm="1">
        <f t="array" ref="K778">INDEX(Products[],MATCH(Orders[[#This Row],[FK_ProductID]:[FK_ProductID]],Products[[ProductID]:[ProductID]],0),MATCH(Orders[[#Headers],[RoastType]],Products[#Headers],0))</f>
        <v>M</v>
      </c>
      <c r="L778" t="str" cm="1">
        <f t="array" ref="L778">_xlfn.SWITCH(Orders[[#This Row],[RoastType]], "L", "Light", "M", "Medium", "D", "Dark")</f>
        <v>Medium</v>
      </c>
      <c r="M778" s="2" cm="1">
        <f t="array" ref="M778">INDEX(Products[],MATCH(Orders[[#This Row],[FK_ProductID]:[FK_ProductID]],Products[[ProductID]:[ProductID]],0),MATCH(Orders[[#Headers],[SizeKg]],Products[#Headers],0))</f>
        <v>0.5</v>
      </c>
      <c r="N778" s="1" cm="1">
        <f t="array" ref="N778">INDEX(Products[],MATCH(Orders[[#This Row],[FK_ProductID]:[FK_ProductID]],Products[[ProductID]:[ProductID]],0),MATCH(Orders[[#Headers],[AmtUnitPrice]],Products[#Headers],0))</f>
        <v>6.75</v>
      </c>
      <c r="O778" s="1">
        <f>Orders[[#This Row],[AmtUnitPrice]] *Orders[[#This Row],[Quantity]]</f>
        <v>20.25</v>
      </c>
    </row>
    <row r="779" spans="1:15" x14ac:dyDescent="0.25">
      <c r="A779" s="3" t="s">
        <v>1521</v>
      </c>
      <c r="B779" s="5">
        <v>43541</v>
      </c>
      <c r="C779" s="3" t="s">
        <v>1522</v>
      </c>
      <c r="D779" s="3" t="s">
        <v>218</v>
      </c>
      <c r="E779" s="4">
        <v>2</v>
      </c>
      <c r="F779" t="str">
        <f>_xlfn.XLOOKUP(Orders[[#This Row],[FK_CustomerID]],Customers[CustomerID],Customers[CustomerName],,0)</f>
        <v>Janella Eden</v>
      </c>
      <c r="G779" t="str">
        <f>_xlfn.XLOOKUP(Orders[[#This Row],[FK_CustomerID]],Customers[CustomerID],Customers[Email],,0)</f>
        <v>jedenll@e-recht24.de</v>
      </c>
      <c r="H779" t="str">
        <f>_xlfn.XLOOKUP(Orders[[#This Row],[FK_CustomerID]],Customers[CustomerID],Customers[Country],,0)</f>
        <v>United States</v>
      </c>
      <c r="I779" t="str" cm="1">
        <f t="array" ref="I779">INDEX(Products[],MATCH(Orders[[#This Row],[FK_ProductID]:[FK_ProductID]],Products[[ProductID]:[ProductID]],0),MATCH(Orders[[#Headers],[CoffeeType]],Products[#Headers],0))</f>
        <v>Ara</v>
      </c>
      <c r="J779" t="str" cm="1">
        <f t="array" ref="J779">_xlfn.SWITCH(Orders[[#This Row],[CoffeeType]], "Rob", "Robusta", "Exc", "Excelsa", "Ara", "Arabica", "Lib", "Liberica")</f>
        <v>Arabica</v>
      </c>
      <c r="K779" t="str" cm="1">
        <f t="array" ref="K779">INDEX(Products[],MATCH(Orders[[#This Row],[FK_ProductID]:[FK_ProductID]],Products[[ProductID]:[ProductID]],0),MATCH(Orders[[#Headers],[RoastType]],Products[#Headers],0))</f>
        <v>L</v>
      </c>
      <c r="L779" t="str" cm="1">
        <f t="array" ref="L779">_xlfn.SWITCH(Orders[[#This Row],[RoastType]], "L", "Light", "M", "Medium", "D", "Dark")</f>
        <v>Light</v>
      </c>
      <c r="M779" s="2" cm="1">
        <f t="array" ref="M779">INDEX(Products[],MATCH(Orders[[#This Row],[FK_ProductID]:[FK_ProductID]],Products[[ProductID]:[ProductID]],0),MATCH(Orders[[#Headers],[SizeKg]],Products[#Headers],0))</f>
        <v>2.5</v>
      </c>
      <c r="N779" s="1" cm="1">
        <f t="array" ref="N779">INDEX(Products[],MATCH(Orders[[#This Row],[FK_ProductID]:[FK_ProductID]],Products[[ProductID]:[ProductID]],0),MATCH(Orders[[#Headers],[AmtUnitPrice]],Products[#Headers],0))</f>
        <v>29.785</v>
      </c>
      <c r="O779" s="1">
        <f>Orders[[#This Row],[AmtUnitPrice]] *Orders[[#This Row],[Quantity]]</f>
        <v>59.57</v>
      </c>
    </row>
    <row r="780" spans="1:15" x14ac:dyDescent="0.25">
      <c r="A780" s="3" t="s">
        <v>1523</v>
      </c>
      <c r="B780" s="5">
        <v>43889</v>
      </c>
      <c r="C780" s="3" t="s">
        <v>1524</v>
      </c>
      <c r="D780" s="3" t="s">
        <v>97</v>
      </c>
      <c r="E780" s="4">
        <v>2</v>
      </c>
      <c r="F780" t="str">
        <f>_xlfn.XLOOKUP(Orders[[#This Row],[FK_CustomerID]],Customers[CustomerID],Customers[CustomerName],,0)</f>
        <v>Cam Jewster</v>
      </c>
      <c r="G780" t="str">
        <f>_xlfn.XLOOKUP(Orders[[#This Row],[FK_CustomerID]],Customers[CustomerID],Customers[Email],,0)</f>
        <v>cjewsterlu@moonfruit.com</v>
      </c>
      <c r="H780" t="str">
        <f>_xlfn.XLOOKUP(Orders[[#This Row],[FK_CustomerID]],Customers[CustomerID],Customers[Country],,0)</f>
        <v>United States</v>
      </c>
      <c r="I780" t="str" cm="1">
        <f t="array" ref="I780">INDEX(Products[],MATCH(Orders[[#This Row],[FK_ProductID]:[FK_ProductID]],Products[[ProductID]:[ProductID]],0),MATCH(Orders[[#Headers],[CoffeeType]],Products[#Headers],0))</f>
        <v>Lib</v>
      </c>
      <c r="J780" t="str" cm="1">
        <f t="array" ref="J780">_xlfn.SWITCH(Orders[[#This Row],[CoffeeType]], "Rob", "Robusta", "Exc", "Excelsa", "Ara", "Arabica", "Lib", "Liberica")</f>
        <v>Liberica</v>
      </c>
      <c r="K780" t="str" cm="1">
        <f t="array" ref="K780">INDEX(Products[],MATCH(Orders[[#This Row],[FK_ProductID]:[FK_ProductID]],Products[[ProductID]:[ProductID]],0),MATCH(Orders[[#Headers],[RoastType]],Products[#Headers],0))</f>
        <v>L</v>
      </c>
      <c r="L780" t="str" cm="1">
        <f t="array" ref="L780">_xlfn.SWITCH(Orders[[#This Row],[RoastType]], "L", "Light", "M", "Medium", "D", "Dark")</f>
        <v>Light</v>
      </c>
      <c r="M780" s="2" cm="1">
        <f t="array" ref="M780">INDEX(Products[],MATCH(Orders[[#This Row],[FK_ProductID]:[FK_ProductID]],Products[[ProductID]:[ProductID]],0),MATCH(Orders[[#Headers],[SizeKg]],Products[#Headers],0))</f>
        <v>0.5</v>
      </c>
      <c r="N780" s="1" cm="1">
        <f t="array" ref="N780">INDEX(Products[],MATCH(Orders[[#This Row],[FK_ProductID]:[FK_ProductID]],Products[[ProductID]:[ProductID]],0),MATCH(Orders[[#Headers],[AmtUnitPrice]],Products[#Headers],0))</f>
        <v>9.51</v>
      </c>
      <c r="O780" s="1">
        <f>Orders[[#This Row],[AmtUnitPrice]] *Orders[[#This Row],[Quantity]]</f>
        <v>19.02</v>
      </c>
    </row>
    <row r="781" spans="1:15" x14ac:dyDescent="0.25">
      <c r="A781" s="3" t="s">
        <v>1525</v>
      </c>
      <c r="B781" s="5">
        <v>43985</v>
      </c>
      <c r="C781" s="3" t="s">
        <v>1526</v>
      </c>
      <c r="D781" s="3" t="s">
        <v>27</v>
      </c>
      <c r="E781" s="4">
        <v>6</v>
      </c>
      <c r="F781" t="str">
        <f>_xlfn.XLOOKUP(Orders[[#This Row],[FK_CustomerID]],Customers[CustomerID],Customers[CustomerName],,0)</f>
        <v>Ugo Southerden</v>
      </c>
      <c r="G781" t="str">
        <f>_xlfn.XLOOKUP(Orders[[#This Row],[FK_CustomerID]],Customers[CustomerID],Customers[Email],,0)</f>
        <v>usoutherdenln@hao123.com</v>
      </c>
      <c r="H781" t="str">
        <f>_xlfn.XLOOKUP(Orders[[#This Row],[FK_CustomerID]],Customers[CustomerID],Customers[Country],,0)</f>
        <v>United States</v>
      </c>
      <c r="I781" t="str" cm="1">
        <f t="array" ref="I781">INDEX(Products[],MATCH(Orders[[#This Row],[FK_ProductID]:[FK_ProductID]],Products[[ProductID]:[ProductID]],0),MATCH(Orders[[#Headers],[CoffeeType]],Products[#Headers],0))</f>
        <v>Lib</v>
      </c>
      <c r="J781" t="str" cm="1">
        <f t="array" ref="J781">_xlfn.SWITCH(Orders[[#This Row],[CoffeeType]], "Rob", "Robusta", "Exc", "Excelsa", "Ara", "Arabica", "Lib", "Liberica")</f>
        <v>Liberica</v>
      </c>
      <c r="K781" t="str" cm="1">
        <f t="array" ref="K781">INDEX(Products[],MATCH(Orders[[#This Row],[FK_ProductID]:[FK_ProductID]],Products[[ProductID]:[ProductID]],0),MATCH(Orders[[#Headers],[RoastType]],Products[#Headers],0))</f>
        <v>D</v>
      </c>
      <c r="L781" t="str" cm="1">
        <f t="array" ref="L781">_xlfn.SWITCH(Orders[[#This Row],[RoastType]], "L", "Light", "M", "Medium", "D", "Dark")</f>
        <v>Dark</v>
      </c>
      <c r="M781" s="2" cm="1">
        <f t="array" ref="M781">INDEX(Products[],MATCH(Orders[[#This Row],[FK_ProductID]:[FK_ProductID]],Products[[ProductID]:[ProductID]],0),MATCH(Orders[[#Headers],[SizeKg]],Products[#Headers],0))</f>
        <v>1</v>
      </c>
      <c r="N781" s="1" cm="1">
        <f t="array" ref="N781">INDEX(Products[],MATCH(Orders[[#This Row],[FK_ProductID]:[FK_ProductID]],Products[[ProductID]:[ProductID]],0),MATCH(Orders[[#Headers],[AmtUnitPrice]],Products[#Headers],0))</f>
        <v>12.95</v>
      </c>
      <c r="O781" s="1">
        <f>Orders[[#This Row],[AmtUnitPrice]] *Orders[[#This Row],[Quantity]]</f>
        <v>77.699999999999989</v>
      </c>
    </row>
    <row r="782" spans="1:15" x14ac:dyDescent="0.25">
      <c r="A782" s="3" t="s">
        <v>1527</v>
      </c>
      <c r="B782" s="5">
        <v>43883</v>
      </c>
      <c r="C782" s="3" t="s">
        <v>1528</v>
      </c>
      <c r="D782" s="3" t="s">
        <v>23</v>
      </c>
      <c r="E782" s="4">
        <v>3</v>
      </c>
      <c r="F782" t="str">
        <f>_xlfn.XLOOKUP(Orders[[#This Row],[FK_CustomerID]],Customers[CustomerID],Customers[CustomerName],,0)</f>
        <v>Verne Dunkerley</v>
      </c>
      <c r="G782" t="str">
        <f>_xlfn.XLOOKUP(Orders[[#This Row],[FK_CustomerID]],Customers[CustomerID],Customers[Email],,0)</f>
        <v/>
      </c>
      <c r="H782" t="str">
        <f>_xlfn.XLOOKUP(Orders[[#This Row],[FK_CustomerID]],Customers[CustomerID],Customers[Country],,0)</f>
        <v>United States</v>
      </c>
      <c r="I782" t="str" cm="1">
        <f t="array" ref="I782">INDEX(Products[],MATCH(Orders[[#This Row],[FK_ProductID]:[FK_ProductID]],Products[[ProductID]:[ProductID]],0),MATCH(Orders[[#Headers],[CoffeeType]],Products[#Headers],0))</f>
        <v>Exc</v>
      </c>
      <c r="J782" t="str" cm="1">
        <f t="array" ref="J782">_xlfn.SWITCH(Orders[[#This Row],[CoffeeType]], "Rob", "Robusta", "Exc", "Excelsa", "Ara", "Arabica", "Lib", "Liberica")</f>
        <v>Excelsa</v>
      </c>
      <c r="K782" t="str" cm="1">
        <f t="array" ref="K782">INDEX(Products[],MATCH(Orders[[#This Row],[FK_ProductID]:[FK_ProductID]],Products[[ProductID]:[ProductID]],0),MATCH(Orders[[#Headers],[RoastType]],Products[#Headers],0))</f>
        <v>M</v>
      </c>
      <c r="L782" t="str" cm="1">
        <f t="array" ref="L782">_xlfn.SWITCH(Orders[[#This Row],[RoastType]], "L", "Light", "M", "Medium", "D", "Dark")</f>
        <v>Medium</v>
      </c>
      <c r="M782" s="2" cm="1">
        <f t="array" ref="M782">INDEX(Products[],MATCH(Orders[[#This Row],[FK_ProductID]:[FK_ProductID]],Products[[ProductID]:[ProductID]],0),MATCH(Orders[[#Headers],[SizeKg]],Products[#Headers],0))</f>
        <v>1</v>
      </c>
      <c r="N782" s="1" cm="1">
        <f t="array" ref="N782">INDEX(Products[],MATCH(Orders[[#This Row],[FK_ProductID]:[FK_ProductID]],Products[[ProductID]:[ProductID]],0),MATCH(Orders[[#Headers],[AmtUnitPrice]],Products[#Headers],0))</f>
        <v>13.75</v>
      </c>
      <c r="O782" s="1">
        <f>Orders[[#This Row],[AmtUnitPrice]] *Orders[[#This Row],[Quantity]]</f>
        <v>41.25</v>
      </c>
    </row>
    <row r="783" spans="1:15" x14ac:dyDescent="0.25">
      <c r="A783" s="3" t="s">
        <v>1529</v>
      </c>
      <c r="B783" s="5">
        <v>43778</v>
      </c>
      <c r="C783" s="3" t="s">
        <v>1530</v>
      </c>
      <c r="D783" s="3" t="s">
        <v>118</v>
      </c>
      <c r="E783" s="4">
        <v>4</v>
      </c>
      <c r="F783" t="str">
        <f>_xlfn.XLOOKUP(Orders[[#This Row],[FK_CustomerID]],Customers[CustomerID],Customers[CustomerName],,0)</f>
        <v>Lacee Burtenshaw</v>
      </c>
      <c r="G783" t="str">
        <f>_xlfn.XLOOKUP(Orders[[#This Row],[FK_CustomerID]],Customers[CustomerID],Customers[Email],,0)</f>
        <v>lburtenshawlp@shinystat.com</v>
      </c>
      <c r="H783" t="str">
        <f>_xlfn.XLOOKUP(Orders[[#This Row],[FK_CustomerID]],Customers[CustomerID],Customers[Country],,0)</f>
        <v>United States</v>
      </c>
      <c r="I783" t="str" cm="1">
        <f t="array" ref="I783">INDEX(Products[],MATCH(Orders[[#This Row],[FK_ProductID]:[FK_ProductID]],Products[[ProductID]:[ProductID]],0),MATCH(Orders[[#Headers],[CoffeeType]],Products[#Headers],0))</f>
        <v>Lib</v>
      </c>
      <c r="J783" t="str" cm="1">
        <f t="array" ref="J783">_xlfn.SWITCH(Orders[[#This Row],[CoffeeType]], "Rob", "Robusta", "Exc", "Excelsa", "Ara", "Arabica", "Lib", "Liberica")</f>
        <v>Liberica</v>
      </c>
      <c r="K783" t="str" cm="1">
        <f t="array" ref="K783">INDEX(Products[],MATCH(Orders[[#This Row],[FK_ProductID]:[FK_ProductID]],Products[[ProductID]:[ProductID]],0),MATCH(Orders[[#Headers],[RoastType]],Products[#Headers],0))</f>
        <v>L</v>
      </c>
      <c r="L783" t="str" cm="1">
        <f t="array" ref="L783">_xlfn.SWITCH(Orders[[#This Row],[RoastType]], "L", "Light", "M", "Medium", "D", "Dark")</f>
        <v>Light</v>
      </c>
      <c r="M783" s="2" cm="1">
        <f t="array" ref="M783">INDEX(Products[],MATCH(Orders[[#This Row],[FK_ProductID]:[FK_ProductID]],Products[[ProductID]:[ProductID]],0),MATCH(Orders[[#Headers],[SizeKg]],Products[#Headers],0))</f>
        <v>2.5</v>
      </c>
      <c r="N783" s="1" cm="1">
        <f t="array" ref="N783">INDEX(Products[],MATCH(Orders[[#This Row],[FK_ProductID]:[FK_ProductID]],Products[[ProductID]:[ProductID]],0),MATCH(Orders[[#Headers],[AmtUnitPrice]],Products[#Headers],0))</f>
        <v>36.454999999999998</v>
      </c>
      <c r="O783" s="1">
        <f>Orders[[#This Row],[AmtUnitPrice]] *Orders[[#This Row],[Quantity]]</f>
        <v>145.82</v>
      </c>
    </row>
    <row r="784" spans="1:15" x14ac:dyDescent="0.25">
      <c r="A784" s="3" t="s">
        <v>1531</v>
      </c>
      <c r="B784" s="5">
        <v>43897</v>
      </c>
      <c r="C784" s="3" t="s">
        <v>1532</v>
      </c>
      <c r="D784" s="3" t="s">
        <v>268</v>
      </c>
      <c r="E784" s="4">
        <v>6</v>
      </c>
      <c r="F784" t="str">
        <f>_xlfn.XLOOKUP(Orders[[#This Row],[FK_CustomerID]],Customers[CustomerID],Customers[CustomerName],,0)</f>
        <v>Adorne Gregoratti</v>
      </c>
      <c r="G784" t="str">
        <f>_xlfn.XLOOKUP(Orders[[#This Row],[FK_CustomerID]],Customers[CustomerID],Customers[Email],,0)</f>
        <v>agregorattilq@vistaprint.com</v>
      </c>
      <c r="H784" t="str">
        <f>_xlfn.XLOOKUP(Orders[[#This Row],[FK_CustomerID]],Customers[CustomerID],Customers[Country],,0)</f>
        <v>Ireland</v>
      </c>
      <c r="I784" t="str" cm="1">
        <f t="array" ref="I784">INDEX(Products[],MATCH(Orders[[#This Row],[FK_ProductID]:[FK_ProductID]],Products[[ProductID]:[ProductID]],0),MATCH(Orders[[#Headers],[CoffeeType]],Products[#Headers],0))</f>
        <v>Exc</v>
      </c>
      <c r="J784" t="str" cm="1">
        <f t="array" ref="J784">_xlfn.SWITCH(Orders[[#This Row],[CoffeeType]], "Rob", "Robusta", "Exc", "Excelsa", "Ara", "Arabica", "Lib", "Liberica")</f>
        <v>Excelsa</v>
      </c>
      <c r="K784" t="str" cm="1">
        <f t="array" ref="K784">INDEX(Products[],MATCH(Orders[[#This Row],[FK_ProductID]:[FK_ProductID]],Products[[ProductID]:[ProductID]],0),MATCH(Orders[[#Headers],[RoastType]],Products[#Headers],0))</f>
        <v>L</v>
      </c>
      <c r="L784" t="str" cm="1">
        <f t="array" ref="L784">_xlfn.SWITCH(Orders[[#This Row],[RoastType]], "L", "Light", "M", "Medium", "D", "Dark")</f>
        <v>Light</v>
      </c>
      <c r="M784" s="2" cm="1">
        <f t="array" ref="M784">INDEX(Products[],MATCH(Orders[[#This Row],[FK_ProductID]:[FK_ProductID]],Products[[ProductID]:[ProductID]],0),MATCH(Orders[[#Headers],[SizeKg]],Products[#Headers],0))</f>
        <v>0.2</v>
      </c>
      <c r="N784" s="1" cm="1">
        <f t="array" ref="N784">INDEX(Products[],MATCH(Orders[[#This Row],[FK_ProductID]:[FK_ProductID]],Products[[ProductID]:[ProductID]],0),MATCH(Orders[[#Headers],[AmtUnitPrice]],Products[#Headers],0))</f>
        <v>4.4550000000000001</v>
      </c>
      <c r="O784" s="1">
        <f>Orders[[#This Row],[AmtUnitPrice]] *Orders[[#This Row],[Quantity]]</f>
        <v>26.73</v>
      </c>
    </row>
    <row r="785" spans="1:15" x14ac:dyDescent="0.25">
      <c r="A785" s="3" t="s">
        <v>1533</v>
      </c>
      <c r="B785" s="5">
        <v>44312</v>
      </c>
      <c r="C785" s="3" t="s">
        <v>1534</v>
      </c>
      <c r="D785" s="3" t="s">
        <v>92</v>
      </c>
      <c r="E785" s="4">
        <v>5</v>
      </c>
      <c r="F785" t="str">
        <f>_xlfn.XLOOKUP(Orders[[#This Row],[FK_CustomerID]],Customers[CustomerID],Customers[CustomerName],,0)</f>
        <v>Chris Croster</v>
      </c>
      <c r="G785" t="str">
        <f>_xlfn.XLOOKUP(Orders[[#This Row],[FK_CustomerID]],Customers[CustomerID],Customers[Email],,0)</f>
        <v>ccrosterlr@gov.uk</v>
      </c>
      <c r="H785" t="str">
        <f>_xlfn.XLOOKUP(Orders[[#This Row],[FK_CustomerID]],Customers[CustomerID],Customers[Country],,0)</f>
        <v>United States</v>
      </c>
      <c r="I785" t="str" cm="1">
        <f t="array" ref="I785">INDEX(Products[],MATCH(Orders[[#This Row],[FK_ProductID]:[FK_ProductID]],Products[[ProductID]:[ProductID]],0),MATCH(Orders[[#Headers],[CoffeeType]],Products[#Headers],0))</f>
        <v>Lib</v>
      </c>
      <c r="J785" t="str" cm="1">
        <f t="array" ref="J785">_xlfn.SWITCH(Orders[[#This Row],[CoffeeType]], "Rob", "Robusta", "Exc", "Excelsa", "Ara", "Arabica", "Lib", "Liberica")</f>
        <v>Liberica</v>
      </c>
      <c r="K785" t="str" cm="1">
        <f t="array" ref="K785">INDEX(Products[],MATCH(Orders[[#This Row],[FK_ProductID]:[FK_ProductID]],Products[[ProductID]:[ProductID]],0),MATCH(Orders[[#Headers],[RoastType]],Products[#Headers],0))</f>
        <v>M</v>
      </c>
      <c r="L785" t="str" cm="1">
        <f t="array" ref="L785">_xlfn.SWITCH(Orders[[#This Row],[RoastType]], "L", "Light", "M", "Medium", "D", "Dark")</f>
        <v>Medium</v>
      </c>
      <c r="M785" s="2" cm="1">
        <f t="array" ref="M785">INDEX(Products[],MATCH(Orders[[#This Row],[FK_ProductID]:[FK_ProductID]],Products[[ProductID]:[ProductID]],0),MATCH(Orders[[#Headers],[SizeKg]],Products[#Headers],0))</f>
        <v>0.5</v>
      </c>
      <c r="N785" s="1" cm="1">
        <f t="array" ref="N785">INDEX(Products[],MATCH(Orders[[#This Row],[FK_ProductID]:[FK_ProductID]],Products[[ProductID]:[ProductID]],0),MATCH(Orders[[#Headers],[AmtUnitPrice]],Products[#Headers],0))</f>
        <v>8.73</v>
      </c>
      <c r="O785" s="1">
        <f>Orders[[#This Row],[AmtUnitPrice]] *Orders[[#This Row],[Quantity]]</f>
        <v>43.650000000000006</v>
      </c>
    </row>
    <row r="786" spans="1:15" x14ac:dyDescent="0.25">
      <c r="A786" s="3" t="s">
        <v>1535</v>
      </c>
      <c r="B786" s="5">
        <v>44511</v>
      </c>
      <c r="C786" s="3" t="s">
        <v>1536</v>
      </c>
      <c r="D786" s="3" t="s">
        <v>146</v>
      </c>
      <c r="E786" s="4">
        <v>2</v>
      </c>
      <c r="F786" t="str">
        <f>_xlfn.XLOOKUP(Orders[[#This Row],[FK_CustomerID]],Customers[CustomerID],Customers[CustomerName],,0)</f>
        <v>Graeme Whitehead</v>
      </c>
      <c r="G786" t="str">
        <f>_xlfn.XLOOKUP(Orders[[#This Row],[FK_CustomerID]],Customers[CustomerID],Customers[Email],,0)</f>
        <v>gwhiteheadls@hp.com</v>
      </c>
      <c r="H786" t="str">
        <f>_xlfn.XLOOKUP(Orders[[#This Row],[FK_CustomerID]],Customers[CustomerID],Customers[Country],,0)</f>
        <v>United States</v>
      </c>
      <c r="I786" t="str" cm="1">
        <f t="array" ref="I786">INDEX(Products[],MATCH(Orders[[#This Row],[FK_ProductID]:[FK_ProductID]],Products[[ProductID]:[ProductID]],0),MATCH(Orders[[#Headers],[CoffeeType]],Products[#Headers],0))</f>
        <v>Lib</v>
      </c>
      <c r="J786" t="str" cm="1">
        <f t="array" ref="J786">_xlfn.SWITCH(Orders[[#This Row],[CoffeeType]], "Rob", "Robusta", "Exc", "Excelsa", "Ara", "Arabica", "Lib", "Liberica")</f>
        <v>Liberica</v>
      </c>
      <c r="K786" t="str" cm="1">
        <f t="array" ref="K786">INDEX(Products[],MATCH(Orders[[#This Row],[FK_ProductID]:[FK_ProductID]],Products[[ProductID]:[ProductID]],0),MATCH(Orders[[#Headers],[RoastType]],Products[#Headers],0))</f>
        <v>L</v>
      </c>
      <c r="L786" t="str" cm="1">
        <f t="array" ref="L786">_xlfn.SWITCH(Orders[[#This Row],[RoastType]], "L", "Light", "M", "Medium", "D", "Dark")</f>
        <v>Light</v>
      </c>
      <c r="M786" s="2" cm="1">
        <f t="array" ref="M786">INDEX(Products[],MATCH(Orders[[#This Row],[FK_ProductID]:[FK_ProductID]],Products[[ProductID]:[ProductID]],0),MATCH(Orders[[#Headers],[SizeKg]],Products[#Headers],0))</f>
        <v>1</v>
      </c>
      <c r="N786" s="1" cm="1">
        <f t="array" ref="N786">INDEX(Products[],MATCH(Orders[[#This Row],[FK_ProductID]:[FK_ProductID]],Products[[ProductID]:[ProductID]],0),MATCH(Orders[[#Headers],[AmtUnitPrice]],Products[#Headers],0))</f>
        <v>15.85</v>
      </c>
      <c r="O786" s="1">
        <f>Orders[[#This Row],[AmtUnitPrice]] *Orders[[#This Row],[Quantity]]</f>
        <v>31.7</v>
      </c>
    </row>
    <row r="787" spans="1:15" x14ac:dyDescent="0.25">
      <c r="A787" s="3" t="s">
        <v>1537</v>
      </c>
      <c r="B787" s="5">
        <v>44362</v>
      </c>
      <c r="C787" s="3" t="s">
        <v>1538</v>
      </c>
      <c r="D787" s="3" t="s">
        <v>132</v>
      </c>
      <c r="E787" s="4">
        <v>1</v>
      </c>
      <c r="F787" t="str">
        <f>_xlfn.XLOOKUP(Orders[[#This Row],[FK_CustomerID]],Customers[CustomerID],Customers[CustomerName],,0)</f>
        <v>Haslett Jodrelle</v>
      </c>
      <c r="G787" t="str">
        <f>_xlfn.XLOOKUP(Orders[[#This Row],[FK_CustomerID]],Customers[CustomerID],Customers[Email],,0)</f>
        <v>hjodrellelt@samsung.com</v>
      </c>
      <c r="H787" t="str">
        <f>_xlfn.XLOOKUP(Orders[[#This Row],[FK_CustomerID]],Customers[CustomerID],Customers[Country],,0)</f>
        <v>United States</v>
      </c>
      <c r="I787" t="str" cm="1">
        <f t="array" ref="I787">INDEX(Products[],MATCH(Orders[[#This Row],[FK_ProductID]:[FK_ProductID]],Products[[ProductID]:[ProductID]],0),MATCH(Orders[[#Headers],[CoffeeType]],Products[#Headers],0))</f>
        <v>Ara</v>
      </c>
      <c r="J787" t="str" cm="1">
        <f t="array" ref="J787">_xlfn.SWITCH(Orders[[#This Row],[CoffeeType]], "Rob", "Robusta", "Exc", "Excelsa", "Ara", "Arabica", "Lib", "Liberica")</f>
        <v>Arabica</v>
      </c>
      <c r="K787" t="str" cm="1">
        <f t="array" ref="K787">INDEX(Products[],MATCH(Orders[[#This Row],[FK_ProductID]:[FK_ProductID]],Products[[ProductID]:[ProductID]],0),MATCH(Orders[[#Headers],[RoastType]],Products[#Headers],0))</f>
        <v>D</v>
      </c>
      <c r="L787" t="str" cm="1">
        <f t="array" ref="L787">_xlfn.SWITCH(Orders[[#This Row],[RoastType]], "L", "Light", "M", "Medium", "D", "Dark")</f>
        <v>Dark</v>
      </c>
      <c r="M787" s="2" cm="1">
        <f t="array" ref="M787">INDEX(Products[],MATCH(Orders[[#This Row],[FK_ProductID]:[FK_ProductID]],Products[[ProductID]:[ProductID]],0),MATCH(Orders[[#Headers],[SizeKg]],Products[#Headers],0))</f>
        <v>2.5</v>
      </c>
      <c r="N787" s="1" cm="1">
        <f t="array" ref="N787">INDEX(Products[],MATCH(Orders[[#This Row],[FK_ProductID]:[FK_ProductID]],Products[[ProductID]:[ProductID]],0),MATCH(Orders[[#Headers],[AmtUnitPrice]],Products[#Headers],0))</f>
        <v>22.885000000000002</v>
      </c>
      <c r="O787" s="1">
        <f>Orders[[#This Row],[AmtUnitPrice]] *Orders[[#This Row],[Quantity]]</f>
        <v>22.885000000000002</v>
      </c>
    </row>
    <row r="788" spans="1:15" x14ac:dyDescent="0.25">
      <c r="A788" s="3" t="s">
        <v>1539</v>
      </c>
      <c r="B788" s="5">
        <v>43888</v>
      </c>
      <c r="C788" s="3" t="s">
        <v>1524</v>
      </c>
      <c r="D788" s="3" t="s">
        <v>544</v>
      </c>
      <c r="E788" s="4">
        <v>1</v>
      </c>
      <c r="F788" t="str">
        <f>_xlfn.XLOOKUP(Orders[[#This Row],[FK_CustomerID]],Customers[CustomerID],Customers[CustomerName],,0)</f>
        <v>Cam Jewster</v>
      </c>
      <c r="G788" t="str">
        <f>_xlfn.XLOOKUP(Orders[[#This Row],[FK_CustomerID]],Customers[CustomerID],Customers[Email],,0)</f>
        <v>cjewsterlu@moonfruit.com</v>
      </c>
      <c r="H788" t="str">
        <f>_xlfn.XLOOKUP(Orders[[#This Row],[FK_CustomerID]],Customers[CustomerID],Customers[Country],,0)</f>
        <v>United States</v>
      </c>
      <c r="I788" t="str" cm="1">
        <f t="array" ref="I788">INDEX(Products[],MATCH(Orders[[#This Row],[FK_ProductID]:[FK_ProductID]],Products[[ProductID]:[ProductID]],0),MATCH(Orders[[#Headers],[CoffeeType]],Products[#Headers],0))</f>
        <v>Exc</v>
      </c>
      <c r="J788" t="str" cm="1">
        <f t="array" ref="J788">_xlfn.SWITCH(Orders[[#This Row],[CoffeeType]], "Rob", "Robusta", "Exc", "Excelsa", "Ara", "Arabica", "Lib", "Liberica")</f>
        <v>Excelsa</v>
      </c>
      <c r="K788" t="str" cm="1">
        <f t="array" ref="K788">INDEX(Products[],MATCH(Orders[[#This Row],[FK_ProductID]:[FK_ProductID]],Products[[ProductID]:[ProductID]],0),MATCH(Orders[[#Headers],[RoastType]],Products[#Headers],0))</f>
        <v>D</v>
      </c>
      <c r="L788" t="str" cm="1">
        <f t="array" ref="L788">_xlfn.SWITCH(Orders[[#This Row],[RoastType]], "L", "Light", "M", "Medium", "D", "Dark")</f>
        <v>Dark</v>
      </c>
      <c r="M788" s="2" cm="1">
        <f t="array" ref="M788">INDEX(Products[],MATCH(Orders[[#This Row],[FK_ProductID]:[FK_ProductID]],Products[[ProductID]:[ProductID]],0),MATCH(Orders[[#Headers],[SizeKg]],Products[#Headers],0))</f>
        <v>2.5</v>
      </c>
      <c r="N788" s="1" cm="1">
        <f t="array" ref="N788">INDEX(Products[],MATCH(Orders[[#This Row],[FK_ProductID]:[FK_ProductID]],Products[[ProductID]:[ProductID]],0),MATCH(Orders[[#Headers],[AmtUnitPrice]],Products[#Headers],0))</f>
        <v>27.945</v>
      </c>
      <c r="O788" s="1">
        <f>Orders[[#This Row],[AmtUnitPrice]] *Orders[[#This Row],[Quantity]]</f>
        <v>27.945</v>
      </c>
    </row>
    <row r="789" spans="1:15" x14ac:dyDescent="0.25">
      <c r="A789" s="3" t="s">
        <v>1540</v>
      </c>
      <c r="B789" s="5">
        <v>44305</v>
      </c>
      <c r="C789" s="3" t="s">
        <v>1541</v>
      </c>
      <c r="D789" s="3" t="s">
        <v>23</v>
      </c>
      <c r="E789" s="4">
        <v>6</v>
      </c>
      <c r="F789" t="str">
        <f>_xlfn.XLOOKUP(Orders[[#This Row],[FK_CustomerID]],Customers[CustomerID],Customers[CustomerName],,0)</f>
        <v>Beryl Osborn</v>
      </c>
      <c r="G789" t="str">
        <f>_xlfn.XLOOKUP(Orders[[#This Row],[FK_CustomerID]],Customers[CustomerID],Customers[Email],,0)</f>
        <v/>
      </c>
      <c r="H789" t="str">
        <f>_xlfn.XLOOKUP(Orders[[#This Row],[FK_CustomerID]],Customers[CustomerID],Customers[Country],,0)</f>
        <v>United States</v>
      </c>
      <c r="I789" t="str" cm="1">
        <f t="array" ref="I789">INDEX(Products[],MATCH(Orders[[#This Row],[FK_ProductID]:[FK_ProductID]],Products[[ProductID]:[ProductID]],0),MATCH(Orders[[#Headers],[CoffeeType]],Products[#Headers],0))</f>
        <v>Exc</v>
      </c>
      <c r="J789" t="str" cm="1">
        <f t="array" ref="J789">_xlfn.SWITCH(Orders[[#This Row],[CoffeeType]], "Rob", "Robusta", "Exc", "Excelsa", "Ara", "Arabica", "Lib", "Liberica")</f>
        <v>Excelsa</v>
      </c>
      <c r="K789" t="str" cm="1">
        <f t="array" ref="K789">INDEX(Products[],MATCH(Orders[[#This Row],[FK_ProductID]:[FK_ProductID]],Products[[ProductID]:[ProductID]],0),MATCH(Orders[[#Headers],[RoastType]],Products[#Headers],0))</f>
        <v>M</v>
      </c>
      <c r="L789" t="str" cm="1">
        <f t="array" ref="L789">_xlfn.SWITCH(Orders[[#This Row],[RoastType]], "L", "Light", "M", "Medium", "D", "Dark")</f>
        <v>Medium</v>
      </c>
      <c r="M789" s="2" cm="1">
        <f t="array" ref="M789">INDEX(Products[],MATCH(Orders[[#This Row],[FK_ProductID]:[FK_ProductID]],Products[[ProductID]:[ProductID]],0),MATCH(Orders[[#Headers],[SizeKg]],Products[#Headers],0))</f>
        <v>1</v>
      </c>
      <c r="N789" s="1" cm="1">
        <f t="array" ref="N789">INDEX(Products[],MATCH(Orders[[#This Row],[FK_ProductID]:[FK_ProductID]],Products[[ProductID]:[ProductID]],0),MATCH(Orders[[#Headers],[AmtUnitPrice]],Products[#Headers],0))</f>
        <v>13.75</v>
      </c>
      <c r="O789" s="1">
        <f>Orders[[#This Row],[AmtUnitPrice]] *Orders[[#This Row],[Quantity]]</f>
        <v>82.5</v>
      </c>
    </row>
    <row r="790" spans="1:15" x14ac:dyDescent="0.25">
      <c r="A790" s="3" t="s">
        <v>1542</v>
      </c>
      <c r="B790" s="5">
        <v>44771</v>
      </c>
      <c r="C790" s="3" t="s">
        <v>1543</v>
      </c>
      <c r="D790" s="3" t="s">
        <v>55</v>
      </c>
      <c r="E790" s="4">
        <v>2</v>
      </c>
      <c r="F790" t="str">
        <f>_xlfn.XLOOKUP(Orders[[#This Row],[FK_CustomerID]],Customers[CustomerID],Customers[CustomerName],,0)</f>
        <v>Kaela Nottram</v>
      </c>
      <c r="G790" t="str">
        <f>_xlfn.XLOOKUP(Orders[[#This Row],[FK_CustomerID]],Customers[CustomerID],Customers[Email],,0)</f>
        <v>knottramlw@odnoklassniki.ru</v>
      </c>
      <c r="H790" t="str">
        <f>_xlfn.XLOOKUP(Orders[[#This Row],[FK_CustomerID]],Customers[CustomerID],Customers[Country],,0)</f>
        <v>Ireland</v>
      </c>
      <c r="I790" t="str" cm="1">
        <f t="array" ref="I790">INDEX(Products[],MATCH(Orders[[#This Row],[FK_ProductID]:[FK_ProductID]],Products[[ProductID]:[ProductID]],0),MATCH(Orders[[#Headers],[CoffeeType]],Products[#Headers],0))</f>
        <v>Rob</v>
      </c>
      <c r="J790" t="str" cm="1">
        <f t="array" ref="J790">_xlfn.SWITCH(Orders[[#This Row],[CoffeeType]], "Rob", "Robusta", "Exc", "Excelsa", "Ara", "Arabica", "Lib", "Liberica")</f>
        <v>Robusta</v>
      </c>
      <c r="K790" t="str" cm="1">
        <f t="array" ref="K790">INDEX(Products[],MATCH(Orders[[#This Row],[FK_ProductID]:[FK_ProductID]],Products[[ProductID]:[ProductID]],0),MATCH(Orders[[#Headers],[RoastType]],Products[#Headers],0))</f>
        <v>M</v>
      </c>
      <c r="L790" t="str" cm="1">
        <f t="array" ref="L790">_xlfn.SWITCH(Orders[[#This Row],[RoastType]], "L", "Light", "M", "Medium", "D", "Dark")</f>
        <v>Medium</v>
      </c>
      <c r="M790" s="2" cm="1">
        <f t="array" ref="M790">INDEX(Products[],MATCH(Orders[[#This Row],[FK_ProductID]:[FK_ProductID]],Products[[ProductID]:[ProductID]],0),MATCH(Orders[[#Headers],[SizeKg]],Products[#Headers],0))</f>
        <v>2.5</v>
      </c>
      <c r="N790" s="1" cm="1">
        <f t="array" ref="N790">INDEX(Products[],MATCH(Orders[[#This Row],[FK_ProductID]:[FK_ProductID]],Products[[ProductID]:[ProductID]],0),MATCH(Orders[[#Headers],[AmtUnitPrice]],Products[#Headers],0))</f>
        <v>22.885000000000002</v>
      </c>
      <c r="O790" s="1">
        <f>Orders[[#This Row],[AmtUnitPrice]] *Orders[[#This Row],[Quantity]]</f>
        <v>45.77</v>
      </c>
    </row>
    <row r="791" spans="1:15" x14ac:dyDescent="0.25">
      <c r="A791" s="3" t="s">
        <v>1544</v>
      </c>
      <c r="B791" s="5">
        <v>43485</v>
      </c>
      <c r="C791" s="3" t="s">
        <v>1545</v>
      </c>
      <c r="D791" s="3" t="s">
        <v>20</v>
      </c>
      <c r="E791" s="4">
        <v>6</v>
      </c>
      <c r="F791" t="str">
        <f>_xlfn.XLOOKUP(Orders[[#This Row],[FK_CustomerID]],Customers[CustomerID],Customers[CustomerName],,0)</f>
        <v>Nobe Buney</v>
      </c>
      <c r="G791" t="str">
        <f>_xlfn.XLOOKUP(Orders[[#This Row],[FK_CustomerID]],Customers[CustomerID],Customers[Email],,0)</f>
        <v>nbuneylx@jugem.jp</v>
      </c>
      <c r="H791" t="str">
        <f>_xlfn.XLOOKUP(Orders[[#This Row],[FK_CustomerID]],Customers[CustomerID],Customers[Country],,0)</f>
        <v>United States</v>
      </c>
      <c r="I791" t="str" cm="1">
        <f t="array" ref="I791">INDEX(Products[],MATCH(Orders[[#This Row],[FK_ProductID]:[FK_ProductID]],Products[[ProductID]:[ProductID]],0),MATCH(Orders[[#Headers],[CoffeeType]],Products[#Headers],0))</f>
        <v>Ara</v>
      </c>
      <c r="J791" t="str" cm="1">
        <f t="array" ref="J791">_xlfn.SWITCH(Orders[[#This Row],[CoffeeType]], "Rob", "Robusta", "Exc", "Excelsa", "Ara", "Arabica", "Lib", "Liberica")</f>
        <v>Arabica</v>
      </c>
      <c r="K791" t="str" cm="1">
        <f t="array" ref="K791">INDEX(Products[],MATCH(Orders[[#This Row],[FK_ProductID]:[FK_ProductID]],Products[[ProductID]:[ProductID]],0),MATCH(Orders[[#Headers],[RoastType]],Products[#Headers],0))</f>
        <v>L</v>
      </c>
      <c r="L791" t="str" cm="1">
        <f t="array" ref="L791">_xlfn.SWITCH(Orders[[#This Row],[RoastType]], "L", "Light", "M", "Medium", "D", "Dark")</f>
        <v>Light</v>
      </c>
      <c r="M791" s="2" cm="1">
        <f t="array" ref="M791">INDEX(Products[],MATCH(Orders[[#This Row],[FK_ProductID]:[FK_ProductID]],Products[[ProductID]:[ProductID]],0),MATCH(Orders[[#Headers],[SizeKg]],Products[#Headers],0))</f>
        <v>1</v>
      </c>
      <c r="N791" s="1" cm="1">
        <f t="array" ref="N791">INDEX(Products[],MATCH(Orders[[#This Row],[FK_ProductID]:[FK_ProductID]],Products[[ProductID]:[ProductID]],0),MATCH(Orders[[#Headers],[AmtUnitPrice]],Products[#Headers],0))</f>
        <v>12.95</v>
      </c>
      <c r="O791" s="1">
        <f>Orders[[#This Row],[AmtUnitPrice]] *Orders[[#This Row],[Quantity]]</f>
        <v>77.699999999999989</v>
      </c>
    </row>
    <row r="792" spans="1:15" x14ac:dyDescent="0.25">
      <c r="A792" s="3" t="s">
        <v>1546</v>
      </c>
      <c r="B792" s="5">
        <v>44613</v>
      </c>
      <c r="C792" s="3" t="s">
        <v>1547</v>
      </c>
      <c r="D792" s="3" t="s">
        <v>206</v>
      </c>
      <c r="E792" s="4">
        <v>3</v>
      </c>
      <c r="F792" t="str">
        <f>_xlfn.XLOOKUP(Orders[[#This Row],[FK_CustomerID]],Customers[CustomerID],Customers[CustomerName],,0)</f>
        <v>Silvan McShea</v>
      </c>
      <c r="G792" t="str">
        <f>_xlfn.XLOOKUP(Orders[[#This Row],[FK_CustomerID]],Customers[CustomerID],Customers[Email],,0)</f>
        <v>smcshealy@photobucket.com</v>
      </c>
      <c r="H792" t="str">
        <f>_xlfn.XLOOKUP(Orders[[#This Row],[FK_CustomerID]],Customers[CustomerID],Customers[Country],,0)</f>
        <v>United States</v>
      </c>
      <c r="I792" t="str" cm="1">
        <f t="array" ref="I792">INDEX(Products[],MATCH(Orders[[#This Row],[FK_ProductID]:[FK_ProductID]],Products[[ProductID]:[ProductID]],0),MATCH(Orders[[#Headers],[CoffeeType]],Products[#Headers],0))</f>
        <v>Ara</v>
      </c>
      <c r="J792" t="str" cm="1">
        <f t="array" ref="J792">_xlfn.SWITCH(Orders[[#This Row],[CoffeeType]], "Rob", "Robusta", "Exc", "Excelsa", "Ara", "Arabica", "Lib", "Liberica")</f>
        <v>Arabica</v>
      </c>
      <c r="K792" t="str" cm="1">
        <f t="array" ref="K792">INDEX(Products[],MATCH(Orders[[#This Row],[FK_ProductID]:[FK_ProductID]],Products[[ProductID]:[ProductID]],0),MATCH(Orders[[#Headers],[RoastType]],Products[#Headers],0))</f>
        <v>L</v>
      </c>
      <c r="L792" t="str" cm="1">
        <f t="array" ref="L792">_xlfn.SWITCH(Orders[[#This Row],[RoastType]], "L", "Light", "M", "Medium", "D", "Dark")</f>
        <v>Light</v>
      </c>
      <c r="M792" s="2" cm="1">
        <f t="array" ref="M792">INDEX(Products[],MATCH(Orders[[#This Row],[FK_ProductID]:[FK_ProductID]],Products[[ProductID]:[ProductID]],0),MATCH(Orders[[#Headers],[SizeKg]],Products[#Headers],0))</f>
        <v>0.5</v>
      </c>
      <c r="N792" s="1" cm="1">
        <f t="array" ref="N792">INDEX(Products[],MATCH(Orders[[#This Row],[FK_ProductID]:[FK_ProductID]],Products[[ProductID]:[ProductID]],0),MATCH(Orders[[#Headers],[AmtUnitPrice]],Products[#Headers],0))</f>
        <v>7.77</v>
      </c>
      <c r="O792" s="1">
        <f>Orders[[#This Row],[AmtUnitPrice]] *Orders[[#This Row],[Quantity]]</f>
        <v>23.31</v>
      </c>
    </row>
    <row r="793" spans="1:15" x14ac:dyDescent="0.25">
      <c r="A793" s="3" t="s">
        <v>1548</v>
      </c>
      <c r="B793" s="5">
        <v>43954</v>
      </c>
      <c r="C793" s="3" t="s">
        <v>1549</v>
      </c>
      <c r="D793" s="3" t="s">
        <v>33</v>
      </c>
      <c r="E793" s="4">
        <v>5</v>
      </c>
      <c r="F793" t="str">
        <f>_xlfn.XLOOKUP(Orders[[#This Row],[FK_CustomerID]],Customers[CustomerID],Customers[CustomerName],,0)</f>
        <v>Karylin Huddart</v>
      </c>
      <c r="G793" t="str">
        <f>_xlfn.XLOOKUP(Orders[[#This Row],[FK_CustomerID]],Customers[CustomerID],Customers[Email],,0)</f>
        <v>khuddartlz@about.com</v>
      </c>
      <c r="H793" t="str">
        <f>_xlfn.XLOOKUP(Orders[[#This Row],[FK_CustomerID]],Customers[CustomerID],Customers[Country],,0)</f>
        <v>United States</v>
      </c>
      <c r="I793" t="str" cm="1">
        <f t="array" ref="I793">INDEX(Products[],MATCH(Orders[[#This Row],[FK_ProductID]:[FK_ProductID]],Products[[ProductID]:[ProductID]],0),MATCH(Orders[[#Headers],[CoffeeType]],Products[#Headers],0))</f>
        <v>Lib</v>
      </c>
      <c r="J793" t="str" cm="1">
        <f t="array" ref="J793">_xlfn.SWITCH(Orders[[#This Row],[CoffeeType]], "Rob", "Robusta", "Exc", "Excelsa", "Ara", "Arabica", "Lib", "Liberica")</f>
        <v>Liberica</v>
      </c>
      <c r="K793" t="str" cm="1">
        <f t="array" ref="K793">INDEX(Products[],MATCH(Orders[[#This Row],[FK_ProductID]:[FK_ProductID]],Products[[ProductID]:[ProductID]],0),MATCH(Orders[[#Headers],[RoastType]],Products[#Headers],0))</f>
        <v>L</v>
      </c>
      <c r="L793" t="str" cm="1">
        <f t="array" ref="L793">_xlfn.SWITCH(Orders[[#This Row],[RoastType]], "L", "Light", "M", "Medium", "D", "Dark")</f>
        <v>Light</v>
      </c>
      <c r="M793" s="2" cm="1">
        <f t="array" ref="M793">INDEX(Products[],MATCH(Orders[[#This Row],[FK_ProductID]:[FK_ProductID]],Products[[ProductID]:[ProductID]],0),MATCH(Orders[[#Headers],[SizeKg]],Products[#Headers],0))</f>
        <v>0.2</v>
      </c>
      <c r="N793" s="1" cm="1">
        <f t="array" ref="N793">INDEX(Products[],MATCH(Orders[[#This Row],[FK_ProductID]:[FK_ProductID]],Products[[ProductID]:[ProductID]],0),MATCH(Orders[[#Headers],[AmtUnitPrice]],Products[#Headers],0))</f>
        <v>4.7549999999999999</v>
      </c>
      <c r="O793" s="1">
        <f>Orders[[#This Row],[AmtUnitPrice]] *Orders[[#This Row],[Quantity]]</f>
        <v>23.774999999999999</v>
      </c>
    </row>
    <row r="794" spans="1:15" x14ac:dyDescent="0.25">
      <c r="A794" s="3" t="s">
        <v>1550</v>
      </c>
      <c r="B794" s="5">
        <v>43545</v>
      </c>
      <c r="C794" s="3" t="s">
        <v>1551</v>
      </c>
      <c r="D794" s="3" t="s">
        <v>92</v>
      </c>
      <c r="E794" s="4">
        <v>6</v>
      </c>
      <c r="F794" t="str">
        <f>_xlfn.XLOOKUP(Orders[[#This Row],[FK_CustomerID]],Customers[CustomerID],Customers[CustomerName],,0)</f>
        <v>Jereme Gippes</v>
      </c>
      <c r="G794" t="str">
        <f>_xlfn.XLOOKUP(Orders[[#This Row],[FK_CustomerID]],Customers[CustomerID],Customers[Email],,0)</f>
        <v>jgippesm0@cloudflare.com</v>
      </c>
      <c r="H794" t="str">
        <f>_xlfn.XLOOKUP(Orders[[#This Row],[FK_CustomerID]],Customers[CustomerID],Customers[Country],,0)</f>
        <v>United Kingdom</v>
      </c>
      <c r="I794" t="str" cm="1">
        <f t="array" ref="I794">INDEX(Products[],MATCH(Orders[[#This Row],[FK_ProductID]:[FK_ProductID]],Products[[ProductID]:[ProductID]],0),MATCH(Orders[[#Headers],[CoffeeType]],Products[#Headers],0))</f>
        <v>Lib</v>
      </c>
      <c r="J794" t="str" cm="1">
        <f t="array" ref="J794">_xlfn.SWITCH(Orders[[#This Row],[CoffeeType]], "Rob", "Robusta", "Exc", "Excelsa", "Ara", "Arabica", "Lib", "Liberica")</f>
        <v>Liberica</v>
      </c>
      <c r="K794" t="str" cm="1">
        <f t="array" ref="K794">INDEX(Products[],MATCH(Orders[[#This Row],[FK_ProductID]:[FK_ProductID]],Products[[ProductID]:[ProductID]],0),MATCH(Orders[[#Headers],[RoastType]],Products[#Headers],0))</f>
        <v>M</v>
      </c>
      <c r="L794" t="str" cm="1">
        <f t="array" ref="L794">_xlfn.SWITCH(Orders[[#This Row],[RoastType]], "L", "Light", "M", "Medium", "D", "Dark")</f>
        <v>Medium</v>
      </c>
      <c r="M794" s="2" cm="1">
        <f t="array" ref="M794">INDEX(Products[],MATCH(Orders[[#This Row],[FK_ProductID]:[FK_ProductID]],Products[[ProductID]:[ProductID]],0),MATCH(Orders[[#Headers],[SizeKg]],Products[#Headers],0))</f>
        <v>0.5</v>
      </c>
      <c r="N794" s="1" cm="1">
        <f t="array" ref="N794">INDEX(Products[],MATCH(Orders[[#This Row],[FK_ProductID]:[FK_ProductID]],Products[[ProductID]:[ProductID]],0),MATCH(Orders[[#Headers],[AmtUnitPrice]],Products[#Headers],0))</f>
        <v>8.73</v>
      </c>
      <c r="O794" s="1">
        <f>Orders[[#This Row],[AmtUnitPrice]] *Orders[[#This Row],[Quantity]]</f>
        <v>52.38</v>
      </c>
    </row>
    <row r="795" spans="1:15" x14ac:dyDescent="0.25">
      <c r="A795" s="3" t="s">
        <v>1552</v>
      </c>
      <c r="B795" s="5">
        <v>43629</v>
      </c>
      <c r="C795" s="3" t="s">
        <v>1553</v>
      </c>
      <c r="D795" s="3" t="s">
        <v>196</v>
      </c>
      <c r="E795" s="4">
        <v>5</v>
      </c>
      <c r="F795" t="str">
        <f>_xlfn.XLOOKUP(Orders[[#This Row],[FK_CustomerID]],Customers[CustomerID],Customers[CustomerName],,0)</f>
        <v>Lukas Whittlesee</v>
      </c>
      <c r="G795" t="str">
        <f>_xlfn.XLOOKUP(Orders[[#This Row],[FK_CustomerID]],Customers[CustomerID],Customers[Email],,0)</f>
        <v>lwhittleseem1@e-recht24.de</v>
      </c>
      <c r="H795" t="str">
        <f>_xlfn.XLOOKUP(Orders[[#This Row],[FK_CustomerID]],Customers[CustomerID],Customers[Country],,0)</f>
        <v>United States</v>
      </c>
      <c r="I795" t="str" cm="1">
        <f t="array" ref="I795">INDEX(Products[],MATCH(Orders[[#This Row],[FK_ProductID]:[FK_ProductID]],Products[[ProductID]:[ProductID]],0),MATCH(Orders[[#Headers],[CoffeeType]],Products[#Headers],0))</f>
        <v>Rob</v>
      </c>
      <c r="J795" t="str" cm="1">
        <f t="array" ref="J795">_xlfn.SWITCH(Orders[[#This Row],[CoffeeType]], "Rob", "Robusta", "Exc", "Excelsa", "Ara", "Arabica", "Lib", "Liberica")</f>
        <v>Robusta</v>
      </c>
      <c r="K795" t="str" cm="1">
        <f t="array" ref="K795">INDEX(Products[],MATCH(Orders[[#This Row],[FK_ProductID]:[FK_ProductID]],Products[[ProductID]:[ProductID]],0),MATCH(Orders[[#Headers],[RoastType]],Products[#Headers],0))</f>
        <v>L</v>
      </c>
      <c r="L795" t="str" cm="1">
        <f t="array" ref="L795">_xlfn.SWITCH(Orders[[#This Row],[RoastType]], "L", "Light", "M", "Medium", "D", "Dark")</f>
        <v>Light</v>
      </c>
      <c r="M795" s="2" cm="1">
        <f t="array" ref="M795">INDEX(Products[],MATCH(Orders[[#This Row],[FK_ProductID]:[FK_ProductID]],Products[[ProductID]:[ProductID]],0),MATCH(Orders[[#Headers],[SizeKg]],Products[#Headers],0))</f>
        <v>0.2</v>
      </c>
      <c r="N795" s="1" cm="1">
        <f t="array" ref="N795">INDEX(Products[],MATCH(Orders[[#This Row],[FK_ProductID]:[FK_ProductID]],Products[[ProductID]:[ProductID]],0),MATCH(Orders[[#Headers],[AmtUnitPrice]],Products[#Headers],0))</f>
        <v>3.585</v>
      </c>
      <c r="O795" s="1">
        <f>Orders[[#This Row],[AmtUnitPrice]] *Orders[[#This Row],[Quantity]]</f>
        <v>17.925000000000001</v>
      </c>
    </row>
    <row r="796" spans="1:15" x14ac:dyDescent="0.25">
      <c r="A796" s="3" t="s">
        <v>1554</v>
      </c>
      <c r="B796" s="5">
        <v>43987</v>
      </c>
      <c r="C796" s="3" t="s">
        <v>1555</v>
      </c>
      <c r="D796" s="3" t="s">
        <v>218</v>
      </c>
      <c r="E796" s="4">
        <v>5</v>
      </c>
      <c r="F796" t="str">
        <f>_xlfn.XLOOKUP(Orders[[#This Row],[FK_CustomerID]],Customers[CustomerID],Customers[CustomerName],,0)</f>
        <v>Gregorius Trengrove</v>
      </c>
      <c r="G796" t="str">
        <f>_xlfn.XLOOKUP(Orders[[#This Row],[FK_CustomerID]],Customers[CustomerID],Customers[Email],,0)</f>
        <v>gtrengrovem2@elpais.com</v>
      </c>
      <c r="H796" t="str">
        <f>_xlfn.XLOOKUP(Orders[[#This Row],[FK_CustomerID]],Customers[CustomerID],Customers[Country],,0)</f>
        <v>United States</v>
      </c>
      <c r="I796" t="str" cm="1">
        <f t="array" ref="I796">INDEX(Products[],MATCH(Orders[[#This Row],[FK_ProductID]:[FK_ProductID]],Products[[ProductID]:[ProductID]],0),MATCH(Orders[[#Headers],[CoffeeType]],Products[#Headers],0))</f>
        <v>Ara</v>
      </c>
      <c r="J796" t="str" cm="1">
        <f t="array" ref="J796">_xlfn.SWITCH(Orders[[#This Row],[CoffeeType]], "Rob", "Robusta", "Exc", "Excelsa", "Ara", "Arabica", "Lib", "Liberica")</f>
        <v>Arabica</v>
      </c>
      <c r="K796" t="str" cm="1">
        <f t="array" ref="K796">INDEX(Products[],MATCH(Orders[[#This Row],[FK_ProductID]:[FK_ProductID]],Products[[ProductID]:[ProductID]],0),MATCH(Orders[[#Headers],[RoastType]],Products[#Headers],0))</f>
        <v>L</v>
      </c>
      <c r="L796" t="str" cm="1">
        <f t="array" ref="L796">_xlfn.SWITCH(Orders[[#This Row],[RoastType]], "L", "Light", "M", "Medium", "D", "Dark")</f>
        <v>Light</v>
      </c>
      <c r="M796" s="2" cm="1">
        <f t="array" ref="M796">INDEX(Products[],MATCH(Orders[[#This Row],[FK_ProductID]:[FK_ProductID]],Products[[ProductID]:[ProductID]],0),MATCH(Orders[[#Headers],[SizeKg]],Products[#Headers],0))</f>
        <v>2.5</v>
      </c>
      <c r="N796" s="1" cm="1">
        <f t="array" ref="N796">INDEX(Products[],MATCH(Orders[[#This Row],[FK_ProductID]:[FK_ProductID]],Products[[ProductID]:[ProductID]],0),MATCH(Orders[[#Headers],[AmtUnitPrice]],Products[#Headers],0))</f>
        <v>29.785</v>
      </c>
      <c r="O796" s="1">
        <f>Orders[[#This Row],[AmtUnitPrice]] *Orders[[#This Row],[Quantity]]</f>
        <v>148.92500000000001</v>
      </c>
    </row>
    <row r="797" spans="1:15" x14ac:dyDescent="0.25">
      <c r="A797" s="3" t="s">
        <v>1556</v>
      </c>
      <c r="B797" s="5">
        <v>43540</v>
      </c>
      <c r="C797" s="3" t="s">
        <v>1557</v>
      </c>
      <c r="D797" s="3" t="s">
        <v>171</v>
      </c>
      <c r="E797" s="4">
        <v>4</v>
      </c>
      <c r="F797" t="str">
        <f>_xlfn.XLOOKUP(Orders[[#This Row],[FK_CustomerID]],Customers[CustomerID],Customers[CustomerName],,0)</f>
        <v>Wright Caldero</v>
      </c>
      <c r="G797" t="str">
        <f>_xlfn.XLOOKUP(Orders[[#This Row],[FK_CustomerID]],Customers[CustomerID],Customers[Email],,0)</f>
        <v>wcalderom3@stumbleupon.com</v>
      </c>
      <c r="H797" t="str">
        <f>_xlfn.XLOOKUP(Orders[[#This Row],[FK_CustomerID]],Customers[CustomerID],Customers[Country],,0)</f>
        <v>United States</v>
      </c>
      <c r="I797" t="str" cm="1">
        <f t="array" ref="I797">INDEX(Products[],MATCH(Orders[[#This Row],[FK_ProductID]:[FK_ProductID]],Products[[ProductID]:[ProductID]],0),MATCH(Orders[[#Headers],[CoffeeType]],Products[#Headers],0))</f>
        <v>Rob</v>
      </c>
      <c r="J797" t="str" cm="1">
        <f t="array" ref="J797">_xlfn.SWITCH(Orders[[#This Row],[CoffeeType]], "Rob", "Robusta", "Exc", "Excelsa", "Ara", "Arabica", "Lib", "Liberica")</f>
        <v>Robusta</v>
      </c>
      <c r="K797" t="str" cm="1">
        <f t="array" ref="K797">INDEX(Products[],MATCH(Orders[[#This Row],[FK_ProductID]:[FK_ProductID]],Products[[ProductID]:[ProductID]],0),MATCH(Orders[[#Headers],[RoastType]],Products[#Headers],0))</f>
        <v>L</v>
      </c>
      <c r="L797" t="str" cm="1">
        <f t="array" ref="L797">_xlfn.SWITCH(Orders[[#This Row],[RoastType]], "L", "Light", "M", "Medium", "D", "Dark")</f>
        <v>Light</v>
      </c>
      <c r="M797" s="2" cm="1">
        <f t="array" ref="M797">INDEX(Products[],MATCH(Orders[[#This Row],[FK_ProductID]:[FK_ProductID]],Products[[ProductID]:[ProductID]],0),MATCH(Orders[[#Headers],[SizeKg]],Products[#Headers],0))</f>
        <v>0.5</v>
      </c>
      <c r="N797" s="1" cm="1">
        <f t="array" ref="N797">INDEX(Products[],MATCH(Orders[[#This Row],[FK_ProductID]:[FK_ProductID]],Products[[ProductID]:[ProductID]],0),MATCH(Orders[[#Headers],[AmtUnitPrice]],Products[#Headers],0))</f>
        <v>7.17</v>
      </c>
      <c r="O797" s="1">
        <f>Orders[[#This Row],[AmtUnitPrice]] *Orders[[#This Row],[Quantity]]</f>
        <v>28.68</v>
      </c>
    </row>
    <row r="798" spans="1:15" x14ac:dyDescent="0.25">
      <c r="A798" s="3" t="s">
        <v>1558</v>
      </c>
      <c r="B798" s="5">
        <v>44533</v>
      </c>
      <c r="C798" s="3" t="s">
        <v>1559</v>
      </c>
      <c r="D798" s="3" t="s">
        <v>97</v>
      </c>
      <c r="E798" s="4">
        <v>1</v>
      </c>
      <c r="F798" t="str">
        <f>_xlfn.XLOOKUP(Orders[[#This Row],[FK_CustomerID]],Customers[CustomerID],Customers[CustomerName],,0)</f>
        <v>Merell Zanazzi</v>
      </c>
      <c r="G798" t="str">
        <f>_xlfn.XLOOKUP(Orders[[#This Row],[FK_CustomerID]],Customers[CustomerID],Customers[Email],,0)</f>
        <v/>
      </c>
      <c r="H798" t="str">
        <f>_xlfn.XLOOKUP(Orders[[#This Row],[FK_CustomerID]],Customers[CustomerID],Customers[Country],,0)</f>
        <v>United States</v>
      </c>
      <c r="I798" t="str" cm="1">
        <f t="array" ref="I798">INDEX(Products[],MATCH(Orders[[#This Row],[FK_ProductID]:[FK_ProductID]],Products[[ProductID]:[ProductID]],0),MATCH(Orders[[#Headers],[CoffeeType]],Products[#Headers],0))</f>
        <v>Lib</v>
      </c>
      <c r="J798" t="str" cm="1">
        <f t="array" ref="J798">_xlfn.SWITCH(Orders[[#This Row],[CoffeeType]], "Rob", "Robusta", "Exc", "Excelsa", "Ara", "Arabica", "Lib", "Liberica")</f>
        <v>Liberica</v>
      </c>
      <c r="K798" t="str" cm="1">
        <f t="array" ref="K798">INDEX(Products[],MATCH(Orders[[#This Row],[FK_ProductID]:[FK_ProductID]],Products[[ProductID]:[ProductID]],0),MATCH(Orders[[#Headers],[RoastType]],Products[#Headers],0))</f>
        <v>L</v>
      </c>
      <c r="L798" t="str" cm="1">
        <f t="array" ref="L798">_xlfn.SWITCH(Orders[[#This Row],[RoastType]], "L", "Light", "M", "Medium", "D", "Dark")</f>
        <v>Light</v>
      </c>
      <c r="M798" s="2" cm="1">
        <f t="array" ref="M798">INDEX(Products[],MATCH(Orders[[#This Row],[FK_ProductID]:[FK_ProductID]],Products[[ProductID]:[ProductID]],0),MATCH(Orders[[#Headers],[SizeKg]],Products[#Headers],0))</f>
        <v>0.5</v>
      </c>
      <c r="N798" s="1" cm="1">
        <f t="array" ref="N798">INDEX(Products[],MATCH(Orders[[#This Row],[FK_ProductID]:[FK_ProductID]],Products[[ProductID]:[ProductID]],0),MATCH(Orders[[#Headers],[AmtUnitPrice]],Products[#Headers],0))</f>
        <v>9.51</v>
      </c>
      <c r="O798" s="1">
        <f>Orders[[#This Row],[AmtUnitPrice]] *Orders[[#This Row],[Quantity]]</f>
        <v>9.51</v>
      </c>
    </row>
    <row r="799" spans="1:15" x14ac:dyDescent="0.25">
      <c r="A799" s="3" t="s">
        <v>1560</v>
      </c>
      <c r="B799" s="5">
        <v>44751</v>
      </c>
      <c r="C799" s="3" t="s">
        <v>1561</v>
      </c>
      <c r="D799" s="3" t="s">
        <v>206</v>
      </c>
      <c r="E799" s="4">
        <v>4</v>
      </c>
      <c r="F799" t="str">
        <f>_xlfn.XLOOKUP(Orders[[#This Row],[FK_CustomerID]],Customers[CustomerID],Customers[CustomerName],,0)</f>
        <v>Jed Kennicott</v>
      </c>
      <c r="G799" t="str">
        <f>_xlfn.XLOOKUP(Orders[[#This Row],[FK_CustomerID]],Customers[CustomerID],Customers[Email],,0)</f>
        <v>jkennicottm5@yahoo.co.jp</v>
      </c>
      <c r="H799" t="str">
        <f>_xlfn.XLOOKUP(Orders[[#This Row],[FK_CustomerID]],Customers[CustomerID],Customers[Country],,0)</f>
        <v>United States</v>
      </c>
      <c r="I799" t="str" cm="1">
        <f t="array" ref="I799">INDEX(Products[],MATCH(Orders[[#This Row],[FK_ProductID]:[FK_ProductID]],Products[[ProductID]:[ProductID]],0),MATCH(Orders[[#Headers],[CoffeeType]],Products[#Headers],0))</f>
        <v>Ara</v>
      </c>
      <c r="J799" t="str" cm="1">
        <f t="array" ref="J799">_xlfn.SWITCH(Orders[[#This Row],[CoffeeType]], "Rob", "Robusta", "Exc", "Excelsa", "Ara", "Arabica", "Lib", "Liberica")</f>
        <v>Arabica</v>
      </c>
      <c r="K799" t="str" cm="1">
        <f t="array" ref="K799">INDEX(Products[],MATCH(Orders[[#This Row],[FK_ProductID]:[FK_ProductID]],Products[[ProductID]:[ProductID]],0),MATCH(Orders[[#Headers],[RoastType]],Products[#Headers],0))</f>
        <v>L</v>
      </c>
      <c r="L799" t="str" cm="1">
        <f t="array" ref="L799">_xlfn.SWITCH(Orders[[#This Row],[RoastType]], "L", "Light", "M", "Medium", "D", "Dark")</f>
        <v>Light</v>
      </c>
      <c r="M799" s="2" cm="1">
        <f t="array" ref="M799">INDEX(Products[],MATCH(Orders[[#This Row],[FK_ProductID]:[FK_ProductID]],Products[[ProductID]:[ProductID]],0),MATCH(Orders[[#Headers],[SizeKg]],Products[#Headers],0))</f>
        <v>0.5</v>
      </c>
      <c r="N799" s="1" cm="1">
        <f t="array" ref="N799">INDEX(Products[],MATCH(Orders[[#This Row],[FK_ProductID]:[FK_ProductID]],Products[[ProductID]:[ProductID]],0),MATCH(Orders[[#Headers],[AmtUnitPrice]],Products[#Headers],0))</f>
        <v>7.77</v>
      </c>
      <c r="O799" s="1">
        <f>Orders[[#This Row],[AmtUnitPrice]] *Orders[[#This Row],[Quantity]]</f>
        <v>31.08</v>
      </c>
    </row>
    <row r="800" spans="1:15" x14ac:dyDescent="0.25">
      <c r="A800" s="3" t="s">
        <v>1562</v>
      </c>
      <c r="B800" s="5">
        <v>43950</v>
      </c>
      <c r="C800" s="3" t="s">
        <v>1563</v>
      </c>
      <c r="D800" s="3" t="s">
        <v>115</v>
      </c>
      <c r="E800" s="4">
        <v>3</v>
      </c>
      <c r="F800" t="str">
        <f>_xlfn.XLOOKUP(Orders[[#This Row],[FK_CustomerID]],Customers[CustomerID],Customers[CustomerName],,0)</f>
        <v>Guenevere Ruggen</v>
      </c>
      <c r="G800" t="str">
        <f>_xlfn.XLOOKUP(Orders[[#This Row],[FK_CustomerID]],Customers[CustomerID],Customers[Email],,0)</f>
        <v>gruggenm6@nymag.com</v>
      </c>
      <c r="H800" t="str">
        <f>_xlfn.XLOOKUP(Orders[[#This Row],[FK_CustomerID]],Customers[CustomerID],Customers[Country],,0)</f>
        <v>United States</v>
      </c>
      <c r="I800" t="str" cm="1">
        <f t="array" ref="I800">INDEX(Products[],MATCH(Orders[[#This Row],[FK_ProductID]:[FK_ProductID]],Products[[ProductID]:[ProductID]],0),MATCH(Orders[[#Headers],[CoffeeType]],Products[#Headers],0))</f>
        <v>Rob</v>
      </c>
      <c r="J800" t="str" cm="1">
        <f t="array" ref="J800">_xlfn.SWITCH(Orders[[#This Row],[CoffeeType]], "Rob", "Robusta", "Exc", "Excelsa", "Ara", "Arabica", "Lib", "Liberica")</f>
        <v>Robusta</v>
      </c>
      <c r="K800" t="str" cm="1">
        <f t="array" ref="K800">INDEX(Products[],MATCH(Orders[[#This Row],[FK_ProductID]:[FK_ProductID]],Products[[ProductID]:[ProductID]],0),MATCH(Orders[[#Headers],[RoastType]],Products[#Headers],0))</f>
        <v>D</v>
      </c>
      <c r="L800" t="str" cm="1">
        <f t="array" ref="L800">_xlfn.SWITCH(Orders[[#This Row],[RoastType]], "L", "Light", "M", "Medium", "D", "Dark")</f>
        <v>Dark</v>
      </c>
      <c r="M800" s="2" cm="1">
        <f t="array" ref="M800">INDEX(Products[],MATCH(Orders[[#This Row],[FK_ProductID]:[FK_ProductID]],Products[[ProductID]:[ProductID]],0),MATCH(Orders[[#Headers],[SizeKg]],Products[#Headers],0))</f>
        <v>0.2</v>
      </c>
      <c r="N800" s="1" cm="1">
        <f t="array" ref="N800">INDEX(Products[],MATCH(Orders[[#This Row],[FK_ProductID]:[FK_ProductID]],Products[[ProductID]:[ProductID]],0),MATCH(Orders[[#Headers],[AmtUnitPrice]],Products[#Headers],0))</f>
        <v>2.6850000000000001</v>
      </c>
      <c r="O800" s="1">
        <f>Orders[[#This Row],[AmtUnitPrice]] *Orders[[#This Row],[Quantity]]</f>
        <v>8.0549999999999997</v>
      </c>
    </row>
    <row r="801" spans="1:15" x14ac:dyDescent="0.25">
      <c r="A801" s="3" t="s">
        <v>1564</v>
      </c>
      <c r="B801" s="5">
        <v>44588</v>
      </c>
      <c r="C801" s="3" t="s">
        <v>1565</v>
      </c>
      <c r="D801" s="3" t="s">
        <v>259</v>
      </c>
      <c r="E801" s="4">
        <v>3</v>
      </c>
      <c r="F801" t="str">
        <f>_xlfn.XLOOKUP(Orders[[#This Row],[FK_CustomerID]],Customers[CustomerID],Customers[CustomerName],,0)</f>
        <v>Gonzales Cicculi</v>
      </c>
      <c r="G801" t="str">
        <f>_xlfn.XLOOKUP(Orders[[#This Row],[FK_CustomerID]],Customers[CustomerID],Customers[Email],,0)</f>
        <v/>
      </c>
      <c r="H801" t="str">
        <f>_xlfn.XLOOKUP(Orders[[#This Row],[FK_CustomerID]],Customers[CustomerID],Customers[Country],,0)</f>
        <v>United States</v>
      </c>
      <c r="I801" t="str" cm="1">
        <f t="array" ref="I801">INDEX(Products[],MATCH(Orders[[#This Row],[FK_ProductID]:[FK_ProductID]],Products[[ProductID]:[ProductID]],0),MATCH(Orders[[#Headers],[CoffeeType]],Products[#Headers],0))</f>
        <v>Exc</v>
      </c>
      <c r="J801" t="str" cm="1">
        <f t="array" ref="J801">_xlfn.SWITCH(Orders[[#This Row],[CoffeeType]], "Rob", "Robusta", "Exc", "Excelsa", "Ara", "Arabica", "Lib", "Liberica")</f>
        <v>Excelsa</v>
      </c>
      <c r="K801" t="str" cm="1">
        <f t="array" ref="K801">INDEX(Products[],MATCH(Orders[[#This Row],[FK_ProductID]:[FK_ProductID]],Products[[ProductID]:[ProductID]],0),MATCH(Orders[[#Headers],[RoastType]],Products[#Headers],0))</f>
        <v>D</v>
      </c>
      <c r="L801" t="str" cm="1">
        <f t="array" ref="L801">_xlfn.SWITCH(Orders[[#This Row],[RoastType]], "L", "Light", "M", "Medium", "D", "Dark")</f>
        <v>Dark</v>
      </c>
      <c r="M801" s="2" cm="1">
        <f t="array" ref="M801">INDEX(Products[],MATCH(Orders[[#This Row],[FK_ProductID]:[FK_ProductID]],Products[[ProductID]:[ProductID]],0),MATCH(Orders[[#Headers],[SizeKg]],Products[#Headers],0))</f>
        <v>1</v>
      </c>
      <c r="N801" s="1" cm="1">
        <f t="array" ref="N801">INDEX(Products[],MATCH(Orders[[#This Row],[FK_ProductID]:[FK_ProductID]],Products[[ProductID]:[ProductID]],0),MATCH(Orders[[#Headers],[AmtUnitPrice]],Products[#Headers],0))</f>
        <v>12.15</v>
      </c>
      <c r="O801" s="1">
        <f>Orders[[#This Row],[AmtUnitPrice]] *Orders[[#This Row],[Quantity]]</f>
        <v>36.450000000000003</v>
      </c>
    </row>
    <row r="802" spans="1:15" x14ac:dyDescent="0.25">
      <c r="A802" s="3" t="s">
        <v>1566</v>
      </c>
      <c r="B802" s="5">
        <v>44240</v>
      </c>
      <c r="C802" s="3" t="s">
        <v>1567</v>
      </c>
      <c r="D802" s="3" t="s">
        <v>115</v>
      </c>
      <c r="E802" s="4">
        <v>6</v>
      </c>
      <c r="F802" t="str">
        <f>_xlfn.XLOOKUP(Orders[[#This Row],[FK_CustomerID]],Customers[CustomerID],Customers[CustomerName],,0)</f>
        <v>Man Fright</v>
      </c>
      <c r="G802" t="str">
        <f>_xlfn.XLOOKUP(Orders[[#This Row],[FK_CustomerID]],Customers[CustomerID],Customers[Email],,0)</f>
        <v>mfrightm8@harvard.edu</v>
      </c>
      <c r="H802" t="str">
        <f>_xlfn.XLOOKUP(Orders[[#This Row],[FK_CustomerID]],Customers[CustomerID],Customers[Country],,0)</f>
        <v>Ireland</v>
      </c>
      <c r="I802" t="str" cm="1">
        <f t="array" ref="I802">INDEX(Products[],MATCH(Orders[[#This Row],[FK_ProductID]:[FK_ProductID]],Products[[ProductID]:[ProductID]],0),MATCH(Orders[[#Headers],[CoffeeType]],Products[#Headers],0))</f>
        <v>Rob</v>
      </c>
      <c r="J802" t="str" cm="1">
        <f t="array" ref="J802">_xlfn.SWITCH(Orders[[#This Row],[CoffeeType]], "Rob", "Robusta", "Exc", "Excelsa", "Ara", "Arabica", "Lib", "Liberica")</f>
        <v>Robusta</v>
      </c>
      <c r="K802" t="str" cm="1">
        <f t="array" ref="K802">INDEX(Products[],MATCH(Orders[[#This Row],[FK_ProductID]:[FK_ProductID]],Products[[ProductID]:[ProductID]],0),MATCH(Orders[[#Headers],[RoastType]],Products[#Headers],0))</f>
        <v>D</v>
      </c>
      <c r="L802" t="str" cm="1">
        <f t="array" ref="L802">_xlfn.SWITCH(Orders[[#This Row],[RoastType]], "L", "Light", "M", "Medium", "D", "Dark")</f>
        <v>Dark</v>
      </c>
      <c r="M802" s="2" cm="1">
        <f t="array" ref="M802">INDEX(Products[],MATCH(Orders[[#This Row],[FK_ProductID]:[FK_ProductID]],Products[[ProductID]:[ProductID]],0),MATCH(Orders[[#Headers],[SizeKg]],Products[#Headers],0))</f>
        <v>0.2</v>
      </c>
      <c r="N802" s="1" cm="1">
        <f t="array" ref="N802">INDEX(Products[],MATCH(Orders[[#This Row],[FK_ProductID]:[FK_ProductID]],Products[[ProductID]:[ProductID]],0),MATCH(Orders[[#Headers],[AmtUnitPrice]],Products[#Headers],0))</f>
        <v>2.6850000000000001</v>
      </c>
      <c r="O802" s="1">
        <f>Orders[[#This Row],[AmtUnitPrice]] *Orders[[#This Row],[Quantity]]</f>
        <v>16.11</v>
      </c>
    </row>
    <row r="803" spans="1:15" x14ac:dyDescent="0.25">
      <c r="A803" s="3" t="s">
        <v>1568</v>
      </c>
      <c r="B803" s="5">
        <v>44025</v>
      </c>
      <c r="C803" s="3" t="s">
        <v>1569</v>
      </c>
      <c r="D803" s="3" t="s">
        <v>49</v>
      </c>
      <c r="E803" s="4">
        <v>2</v>
      </c>
      <c r="F803" t="str">
        <f>_xlfn.XLOOKUP(Orders[[#This Row],[FK_CustomerID]],Customers[CustomerID],Customers[CustomerName],,0)</f>
        <v>Boyce Tarte</v>
      </c>
      <c r="G803" t="str">
        <f>_xlfn.XLOOKUP(Orders[[#This Row],[FK_CustomerID]],Customers[CustomerID],Customers[Email],,0)</f>
        <v>btartem9@aol.com</v>
      </c>
      <c r="H803" t="str">
        <f>_xlfn.XLOOKUP(Orders[[#This Row],[FK_CustomerID]],Customers[CustomerID],Customers[Country],,0)</f>
        <v>United States</v>
      </c>
      <c r="I803" t="str" cm="1">
        <f t="array" ref="I803">INDEX(Products[],MATCH(Orders[[#This Row],[FK_ProductID]:[FK_ProductID]],Products[[ProductID]:[ProductID]],0),MATCH(Orders[[#Headers],[CoffeeType]],Products[#Headers],0))</f>
        <v>Rob</v>
      </c>
      <c r="J803" t="str" cm="1">
        <f t="array" ref="J803">_xlfn.SWITCH(Orders[[#This Row],[CoffeeType]], "Rob", "Robusta", "Exc", "Excelsa", "Ara", "Arabica", "Lib", "Liberica")</f>
        <v>Robusta</v>
      </c>
      <c r="K803" t="str" cm="1">
        <f t="array" ref="K803">INDEX(Products[],MATCH(Orders[[#This Row],[FK_ProductID]:[FK_ProductID]],Products[[ProductID]:[ProductID]],0),MATCH(Orders[[#Headers],[RoastType]],Products[#Headers],0))</f>
        <v>D</v>
      </c>
      <c r="L803" t="str" cm="1">
        <f t="array" ref="L803">_xlfn.SWITCH(Orders[[#This Row],[RoastType]], "L", "Light", "M", "Medium", "D", "Dark")</f>
        <v>Dark</v>
      </c>
      <c r="M803" s="2" cm="1">
        <f t="array" ref="M803">INDEX(Products[],MATCH(Orders[[#This Row],[FK_ProductID]:[FK_ProductID]],Products[[ProductID]:[ProductID]],0),MATCH(Orders[[#Headers],[SizeKg]],Products[#Headers],0))</f>
        <v>2.5</v>
      </c>
      <c r="N803" s="1" cm="1">
        <f t="array" ref="N803">INDEX(Products[],MATCH(Orders[[#This Row],[FK_ProductID]:[FK_ProductID]],Products[[ProductID]:[ProductID]],0),MATCH(Orders[[#Headers],[AmtUnitPrice]],Products[#Headers],0))</f>
        <v>20.585000000000001</v>
      </c>
      <c r="O803" s="1">
        <f>Orders[[#This Row],[AmtUnitPrice]] *Orders[[#This Row],[Quantity]]</f>
        <v>41.17</v>
      </c>
    </row>
    <row r="804" spans="1:15" x14ac:dyDescent="0.25">
      <c r="A804" s="3" t="s">
        <v>1570</v>
      </c>
      <c r="B804" s="5">
        <v>43902</v>
      </c>
      <c r="C804" s="3" t="s">
        <v>1571</v>
      </c>
      <c r="D804" s="3" t="s">
        <v>115</v>
      </c>
      <c r="E804" s="4">
        <v>4</v>
      </c>
      <c r="F804" t="str">
        <f>_xlfn.XLOOKUP(Orders[[#This Row],[FK_CustomerID]],Customers[CustomerID],Customers[CustomerName],,0)</f>
        <v>Caddric Krzysztofiak</v>
      </c>
      <c r="G804" t="str">
        <f>_xlfn.XLOOKUP(Orders[[#This Row],[FK_CustomerID]],Customers[CustomerID],Customers[Email],,0)</f>
        <v>ckrzysztofiakma@skyrock.com</v>
      </c>
      <c r="H804" t="str">
        <f>_xlfn.XLOOKUP(Orders[[#This Row],[FK_CustomerID]],Customers[CustomerID],Customers[Country],,0)</f>
        <v>United States</v>
      </c>
      <c r="I804" t="str" cm="1">
        <f t="array" ref="I804">INDEX(Products[],MATCH(Orders[[#This Row],[FK_ProductID]:[FK_ProductID]],Products[[ProductID]:[ProductID]],0),MATCH(Orders[[#Headers],[CoffeeType]],Products[#Headers],0))</f>
        <v>Rob</v>
      </c>
      <c r="J804" t="str" cm="1">
        <f t="array" ref="J804">_xlfn.SWITCH(Orders[[#This Row],[CoffeeType]], "Rob", "Robusta", "Exc", "Excelsa", "Ara", "Arabica", "Lib", "Liberica")</f>
        <v>Robusta</v>
      </c>
      <c r="K804" t="str" cm="1">
        <f t="array" ref="K804">INDEX(Products[],MATCH(Orders[[#This Row],[FK_ProductID]:[FK_ProductID]],Products[[ProductID]:[ProductID]],0),MATCH(Orders[[#Headers],[RoastType]],Products[#Headers],0))</f>
        <v>D</v>
      </c>
      <c r="L804" t="str" cm="1">
        <f t="array" ref="L804">_xlfn.SWITCH(Orders[[#This Row],[RoastType]], "L", "Light", "M", "Medium", "D", "Dark")</f>
        <v>Dark</v>
      </c>
      <c r="M804" s="2" cm="1">
        <f t="array" ref="M804">INDEX(Products[],MATCH(Orders[[#This Row],[FK_ProductID]:[FK_ProductID]],Products[[ProductID]:[ProductID]],0),MATCH(Orders[[#Headers],[SizeKg]],Products[#Headers],0))</f>
        <v>0.2</v>
      </c>
      <c r="N804" s="1" cm="1">
        <f t="array" ref="N804">INDEX(Products[],MATCH(Orders[[#This Row],[FK_ProductID]:[FK_ProductID]],Products[[ProductID]:[ProductID]],0),MATCH(Orders[[#Headers],[AmtUnitPrice]],Products[#Headers],0))</f>
        <v>2.6850000000000001</v>
      </c>
      <c r="O804" s="1">
        <f>Orders[[#This Row],[AmtUnitPrice]] *Orders[[#This Row],[Quantity]]</f>
        <v>10.74</v>
      </c>
    </row>
    <row r="805" spans="1:15" x14ac:dyDescent="0.25">
      <c r="A805" s="3" t="s">
        <v>1572</v>
      </c>
      <c r="B805" s="5">
        <v>43955</v>
      </c>
      <c r="C805" s="3" t="s">
        <v>1573</v>
      </c>
      <c r="D805" s="3" t="s">
        <v>126</v>
      </c>
      <c r="E805" s="4">
        <v>4</v>
      </c>
      <c r="F805" t="str">
        <f>_xlfn.XLOOKUP(Orders[[#This Row],[FK_CustomerID]],Customers[CustomerID],Customers[CustomerName],,0)</f>
        <v>Darn Penquet</v>
      </c>
      <c r="G805" t="str">
        <f>_xlfn.XLOOKUP(Orders[[#This Row],[FK_CustomerID]],Customers[CustomerID],Customers[Email],,0)</f>
        <v>dpenquetmb@diigo.com</v>
      </c>
      <c r="H805" t="str">
        <f>_xlfn.XLOOKUP(Orders[[#This Row],[FK_CustomerID]],Customers[CustomerID],Customers[Country],,0)</f>
        <v>United States</v>
      </c>
      <c r="I805" t="str" cm="1">
        <f t="array" ref="I805">INDEX(Products[],MATCH(Orders[[#This Row],[FK_ProductID]:[FK_ProductID]],Products[[ProductID]:[ProductID]],0),MATCH(Orders[[#Headers],[CoffeeType]],Products[#Headers],0))</f>
        <v>Exc</v>
      </c>
      <c r="J805" t="str" cm="1">
        <f t="array" ref="J805">_xlfn.SWITCH(Orders[[#This Row],[CoffeeType]], "Rob", "Robusta", "Exc", "Excelsa", "Ara", "Arabica", "Lib", "Liberica")</f>
        <v>Excelsa</v>
      </c>
      <c r="K805" t="str" cm="1">
        <f t="array" ref="K805">INDEX(Products[],MATCH(Orders[[#This Row],[FK_ProductID]:[FK_ProductID]],Products[[ProductID]:[ProductID]],0),MATCH(Orders[[#Headers],[RoastType]],Products[#Headers],0))</f>
        <v>M</v>
      </c>
      <c r="L805" t="str" cm="1">
        <f t="array" ref="L805">_xlfn.SWITCH(Orders[[#This Row],[RoastType]], "L", "Light", "M", "Medium", "D", "Dark")</f>
        <v>Medium</v>
      </c>
      <c r="M805" s="2" cm="1">
        <f t="array" ref="M805">INDEX(Products[],MATCH(Orders[[#This Row],[FK_ProductID]:[FK_ProductID]],Products[[ProductID]:[ProductID]],0),MATCH(Orders[[#Headers],[SizeKg]],Products[#Headers],0))</f>
        <v>2.5</v>
      </c>
      <c r="N805" s="1" cm="1">
        <f t="array" ref="N805">INDEX(Products[],MATCH(Orders[[#This Row],[FK_ProductID]:[FK_ProductID]],Products[[ProductID]:[ProductID]],0),MATCH(Orders[[#Headers],[AmtUnitPrice]],Products[#Headers],0))</f>
        <v>31.625</v>
      </c>
      <c r="O805" s="1">
        <f>Orders[[#This Row],[AmtUnitPrice]] *Orders[[#This Row],[Quantity]]</f>
        <v>126.5</v>
      </c>
    </row>
    <row r="806" spans="1:15" x14ac:dyDescent="0.25">
      <c r="A806" s="3" t="s">
        <v>1574</v>
      </c>
      <c r="B806" s="5">
        <v>44289</v>
      </c>
      <c r="C806" s="3" t="s">
        <v>1575</v>
      </c>
      <c r="D806" s="3" t="s">
        <v>203</v>
      </c>
      <c r="E806" s="4">
        <v>2</v>
      </c>
      <c r="F806" t="str">
        <f>_xlfn.XLOOKUP(Orders[[#This Row],[FK_CustomerID]],Customers[CustomerID],Customers[CustomerName],,0)</f>
        <v>Jammie Cloke</v>
      </c>
      <c r="G806" t="str">
        <f>_xlfn.XLOOKUP(Orders[[#This Row],[FK_CustomerID]],Customers[CustomerID],Customers[Email],,0)</f>
        <v/>
      </c>
      <c r="H806" t="str">
        <f>_xlfn.XLOOKUP(Orders[[#This Row],[FK_CustomerID]],Customers[CustomerID],Customers[Country],,0)</f>
        <v>United Kingdom</v>
      </c>
      <c r="I806" t="str" cm="1">
        <f t="array" ref="I806">INDEX(Products[],MATCH(Orders[[#This Row],[FK_ProductID]:[FK_ProductID]],Products[[ProductID]:[ProductID]],0),MATCH(Orders[[#Headers],[CoffeeType]],Products[#Headers],0))</f>
        <v>Rob</v>
      </c>
      <c r="J806" t="str" cm="1">
        <f t="array" ref="J806">_xlfn.SWITCH(Orders[[#This Row],[CoffeeType]], "Rob", "Robusta", "Exc", "Excelsa", "Ara", "Arabica", "Lib", "Liberica")</f>
        <v>Robusta</v>
      </c>
      <c r="K806" t="str" cm="1">
        <f t="array" ref="K806">INDEX(Products[],MATCH(Orders[[#This Row],[FK_ProductID]:[FK_ProductID]],Products[[ProductID]:[ProductID]],0),MATCH(Orders[[#Headers],[RoastType]],Products[#Headers],0))</f>
        <v>L</v>
      </c>
      <c r="L806" t="str" cm="1">
        <f t="array" ref="L806">_xlfn.SWITCH(Orders[[#This Row],[RoastType]], "L", "Light", "M", "Medium", "D", "Dark")</f>
        <v>Light</v>
      </c>
      <c r="M806" s="2" cm="1">
        <f t="array" ref="M806">INDEX(Products[],MATCH(Orders[[#This Row],[FK_ProductID]:[FK_ProductID]],Products[[ProductID]:[ProductID]],0),MATCH(Orders[[#Headers],[SizeKg]],Products[#Headers],0))</f>
        <v>1</v>
      </c>
      <c r="N806" s="1" cm="1">
        <f t="array" ref="N806">INDEX(Products[],MATCH(Orders[[#This Row],[FK_ProductID]:[FK_ProductID]],Products[[ProductID]:[ProductID]],0),MATCH(Orders[[#Headers],[AmtUnitPrice]],Products[#Headers],0))</f>
        <v>11.95</v>
      </c>
      <c r="O806" s="1">
        <f>Orders[[#This Row],[AmtUnitPrice]] *Orders[[#This Row],[Quantity]]</f>
        <v>23.9</v>
      </c>
    </row>
    <row r="807" spans="1:15" x14ac:dyDescent="0.25">
      <c r="A807" s="3" t="s">
        <v>1576</v>
      </c>
      <c r="B807" s="5">
        <v>44713</v>
      </c>
      <c r="C807" s="3" t="s">
        <v>1577</v>
      </c>
      <c r="D807" s="3" t="s">
        <v>36</v>
      </c>
      <c r="E807" s="4">
        <v>1</v>
      </c>
      <c r="F807" t="str">
        <f>_xlfn.XLOOKUP(Orders[[#This Row],[FK_CustomerID]],Customers[CustomerID],Customers[CustomerName],,0)</f>
        <v>Chester Clowton</v>
      </c>
      <c r="G807" t="str">
        <f>_xlfn.XLOOKUP(Orders[[#This Row],[FK_CustomerID]],Customers[CustomerID],Customers[Email],,0)</f>
        <v/>
      </c>
      <c r="H807" t="str">
        <f>_xlfn.XLOOKUP(Orders[[#This Row],[FK_CustomerID]],Customers[CustomerID],Customers[Country],,0)</f>
        <v>United States</v>
      </c>
      <c r="I807" t="str" cm="1">
        <f t="array" ref="I807">INDEX(Products[],MATCH(Orders[[#This Row],[FK_ProductID]:[FK_ProductID]],Products[[ProductID]:[ProductID]],0),MATCH(Orders[[#Headers],[CoffeeType]],Products[#Headers],0))</f>
        <v>Rob</v>
      </c>
      <c r="J807" t="str" cm="1">
        <f t="array" ref="J807">_xlfn.SWITCH(Orders[[#This Row],[CoffeeType]], "Rob", "Robusta", "Exc", "Excelsa", "Ara", "Arabica", "Lib", "Liberica")</f>
        <v>Robusta</v>
      </c>
      <c r="K807" t="str" cm="1">
        <f t="array" ref="K807">INDEX(Products[],MATCH(Orders[[#This Row],[FK_ProductID]:[FK_ProductID]],Products[[ProductID]:[ProductID]],0),MATCH(Orders[[#Headers],[RoastType]],Products[#Headers],0))</f>
        <v>M</v>
      </c>
      <c r="L807" t="str" cm="1">
        <f t="array" ref="L807">_xlfn.SWITCH(Orders[[#This Row],[RoastType]], "L", "Light", "M", "Medium", "D", "Dark")</f>
        <v>Medium</v>
      </c>
      <c r="M807" s="2" cm="1">
        <f t="array" ref="M807">INDEX(Products[],MATCH(Orders[[#This Row],[FK_ProductID]:[FK_ProductID]],Products[[ProductID]:[ProductID]],0),MATCH(Orders[[#Headers],[SizeKg]],Products[#Headers],0))</f>
        <v>0.5</v>
      </c>
      <c r="N807" s="1" cm="1">
        <f t="array" ref="N807">INDEX(Products[],MATCH(Orders[[#This Row],[FK_ProductID]:[FK_ProductID]],Products[[ProductID]:[ProductID]],0),MATCH(Orders[[#Headers],[AmtUnitPrice]],Products[#Headers],0))</f>
        <v>5.97</v>
      </c>
      <c r="O807" s="1">
        <f>Orders[[#This Row],[AmtUnitPrice]] *Orders[[#This Row],[Quantity]]</f>
        <v>5.97</v>
      </c>
    </row>
    <row r="808" spans="1:15" x14ac:dyDescent="0.25">
      <c r="A808" s="3" t="s">
        <v>1578</v>
      </c>
      <c r="B808" s="5">
        <v>44241</v>
      </c>
      <c r="C808" s="3" t="s">
        <v>1579</v>
      </c>
      <c r="D808" s="3" t="s">
        <v>52</v>
      </c>
      <c r="E808" s="4">
        <v>2</v>
      </c>
      <c r="F808" t="str">
        <f>_xlfn.XLOOKUP(Orders[[#This Row],[FK_CustomerID]],Customers[CustomerID],Customers[CustomerName],,0)</f>
        <v>Kathleen Diable</v>
      </c>
      <c r="G808" t="str">
        <f>_xlfn.XLOOKUP(Orders[[#This Row],[FK_CustomerID]],Customers[CustomerID],Customers[Email],,0)</f>
        <v/>
      </c>
      <c r="H808" t="str">
        <f>_xlfn.XLOOKUP(Orders[[#This Row],[FK_CustomerID]],Customers[CustomerID],Customers[Country],,0)</f>
        <v>United Kingdom</v>
      </c>
      <c r="I808" t="str" cm="1">
        <f t="array" ref="I808">INDEX(Products[],MATCH(Orders[[#This Row],[FK_ProductID]:[FK_ProductID]],Products[[ProductID]:[ProductID]],0),MATCH(Orders[[#Headers],[CoffeeType]],Products[#Headers],0))</f>
        <v>Lib</v>
      </c>
      <c r="J808" t="str" cm="1">
        <f t="array" ref="J808">_xlfn.SWITCH(Orders[[#This Row],[CoffeeType]], "Rob", "Robusta", "Exc", "Excelsa", "Ara", "Arabica", "Lib", "Liberica")</f>
        <v>Liberica</v>
      </c>
      <c r="K808" t="str" cm="1">
        <f t="array" ref="K808">INDEX(Products[],MATCH(Orders[[#This Row],[FK_ProductID]:[FK_ProductID]],Products[[ProductID]:[ProductID]],0),MATCH(Orders[[#Headers],[RoastType]],Products[#Headers],0))</f>
        <v>D</v>
      </c>
      <c r="L808" t="str" cm="1">
        <f t="array" ref="L808">_xlfn.SWITCH(Orders[[#This Row],[RoastType]], "L", "Light", "M", "Medium", "D", "Dark")</f>
        <v>Dark</v>
      </c>
      <c r="M808" s="2" cm="1">
        <f t="array" ref="M808">INDEX(Products[],MATCH(Orders[[#This Row],[FK_ProductID]:[FK_ProductID]],Products[[ProductID]:[ProductID]],0),MATCH(Orders[[#Headers],[SizeKg]],Products[#Headers],0))</f>
        <v>0.2</v>
      </c>
      <c r="N808" s="1" cm="1">
        <f t="array" ref="N808">INDEX(Products[],MATCH(Orders[[#This Row],[FK_ProductID]:[FK_ProductID]],Products[[ProductID]:[ProductID]],0),MATCH(Orders[[#Headers],[AmtUnitPrice]],Products[#Headers],0))</f>
        <v>3.8849999999999998</v>
      </c>
      <c r="O808" s="1">
        <f>Orders[[#This Row],[AmtUnitPrice]] *Orders[[#This Row],[Quantity]]</f>
        <v>7.77</v>
      </c>
    </row>
    <row r="809" spans="1:15" x14ac:dyDescent="0.25">
      <c r="A809" s="3" t="s">
        <v>1580</v>
      </c>
      <c r="B809" s="5">
        <v>44543</v>
      </c>
      <c r="C809" s="3" t="s">
        <v>1581</v>
      </c>
      <c r="D809" s="3" t="s">
        <v>137</v>
      </c>
      <c r="E809" s="4">
        <v>3</v>
      </c>
      <c r="F809" t="str">
        <f>_xlfn.XLOOKUP(Orders[[#This Row],[FK_CustomerID]],Customers[CustomerID],Customers[CustomerName],,0)</f>
        <v>Koren Ferretti</v>
      </c>
      <c r="G809" t="str">
        <f>_xlfn.XLOOKUP(Orders[[#This Row],[FK_CustomerID]],Customers[CustomerID],Customers[Email],,0)</f>
        <v>kferrettimf@huffingtonpost.com</v>
      </c>
      <c r="H809" t="str">
        <f>_xlfn.XLOOKUP(Orders[[#This Row],[FK_CustomerID]],Customers[CustomerID],Customers[Country],,0)</f>
        <v>Ireland</v>
      </c>
      <c r="I809" t="str" cm="1">
        <f t="array" ref="I809">INDEX(Products[],MATCH(Orders[[#This Row],[FK_ProductID]:[FK_ProductID]],Products[[ProductID]:[ProductID]],0),MATCH(Orders[[#Headers],[CoffeeType]],Products[#Headers],0))</f>
        <v>Lib</v>
      </c>
      <c r="J809" t="str" cm="1">
        <f t="array" ref="J809">_xlfn.SWITCH(Orders[[#This Row],[CoffeeType]], "Rob", "Robusta", "Exc", "Excelsa", "Ara", "Arabica", "Lib", "Liberica")</f>
        <v>Liberica</v>
      </c>
      <c r="K809" t="str" cm="1">
        <f t="array" ref="K809">INDEX(Products[],MATCH(Orders[[#This Row],[FK_ProductID]:[FK_ProductID]],Products[[ProductID]:[ProductID]],0),MATCH(Orders[[#Headers],[RoastType]],Products[#Headers],0))</f>
        <v>D</v>
      </c>
      <c r="L809" t="str" cm="1">
        <f t="array" ref="L809">_xlfn.SWITCH(Orders[[#This Row],[RoastType]], "L", "Light", "M", "Medium", "D", "Dark")</f>
        <v>Dark</v>
      </c>
      <c r="M809" s="2" cm="1">
        <f t="array" ref="M809">INDEX(Products[],MATCH(Orders[[#This Row],[FK_ProductID]:[FK_ProductID]],Products[[ProductID]:[ProductID]],0),MATCH(Orders[[#Headers],[SizeKg]],Products[#Headers],0))</f>
        <v>0.5</v>
      </c>
      <c r="N809" s="1" cm="1">
        <f t="array" ref="N809">INDEX(Products[],MATCH(Orders[[#This Row],[FK_ProductID]:[FK_ProductID]],Products[[ProductID]:[ProductID]],0),MATCH(Orders[[#Headers],[AmtUnitPrice]],Products[#Headers],0))</f>
        <v>7.77</v>
      </c>
      <c r="O809" s="1">
        <f>Orders[[#This Row],[AmtUnitPrice]] *Orders[[#This Row],[Quantity]]</f>
        <v>23.31</v>
      </c>
    </row>
    <row r="810" spans="1:15" x14ac:dyDescent="0.25">
      <c r="A810" s="3" t="s">
        <v>1582</v>
      </c>
      <c r="B810" s="5">
        <v>43868</v>
      </c>
      <c r="C810" s="3" t="s">
        <v>1583</v>
      </c>
      <c r="D810" s="3" t="s">
        <v>24</v>
      </c>
      <c r="E810" s="4">
        <v>5</v>
      </c>
      <c r="F810" t="str">
        <f>_xlfn.XLOOKUP(Orders[[#This Row],[FK_CustomerID]],Customers[CustomerID],Customers[CustomerName],,0)</f>
        <v>Allis Wilmore</v>
      </c>
      <c r="G810" t="str">
        <f>_xlfn.XLOOKUP(Orders[[#This Row],[FK_CustomerID]],Customers[CustomerID],Customers[Email],,0)</f>
        <v/>
      </c>
      <c r="H810" t="str">
        <f>_xlfn.XLOOKUP(Orders[[#This Row],[FK_CustomerID]],Customers[CustomerID],Customers[Country],,0)</f>
        <v>United States</v>
      </c>
      <c r="I810" t="str" cm="1">
        <f t="array" ref="I810">INDEX(Products[],MATCH(Orders[[#This Row],[FK_ProductID]:[FK_ProductID]],Products[[ProductID]:[ProductID]],0),MATCH(Orders[[#Headers],[CoffeeType]],Products[#Headers],0))</f>
        <v>Rob</v>
      </c>
      <c r="J810" t="str" cm="1">
        <f t="array" ref="J810">_xlfn.SWITCH(Orders[[#This Row],[CoffeeType]], "Rob", "Robusta", "Exc", "Excelsa", "Ara", "Arabica", "Lib", "Liberica")</f>
        <v>Robusta</v>
      </c>
      <c r="K810" t="str" cm="1">
        <f t="array" ref="K810">INDEX(Products[],MATCH(Orders[[#This Row],[FK_ProductID]:[FK_ProductID]],Products[[ProductID]:[ProductID]],0),MATCH(Orders[[#Headers],[RoastType]],Products[#Headers],0))</f>
        <v>L</v>
      </c>
      <c r="L810" t="str" cm="1">
        <f t="array" ref="L810">_xlfn.SWITCH(Orders[[#This Row],[RoastType]], "L", "Light", "M", "Medium", "D", "Dark")</f>
        <v>Light</v>
      </c>
      <c r="M810" s="2" cm="1">
        <f t="array" ref="M810">INDEX(Products[],MATCH(Orders[[#This Row],[FK_ProductID]:[FK_ProductID]],Products[[ProductID]:[ProductID]],0),MATCH(Orders[[#Headers],[SizeKg]],Products[#Headers],0))</f>
        <v>2.5</v>
      </c>
      <c r="N810" s="1" cm="1">
        <f t="array" ref="N810">INDEX(Products[],MATCH(Orders[[#This Row],[FK_ProductID]:[FK_ProductID]],Products[[ProductID]:[ProductID]],0),MATCH(Orders[[#Headers],[AmtUnitPrice]],Products[#Headers],0))</f>
        <v>27.484999999999999</v>
      </c>
      <c r="O810" s="1">
        <f>Orders[[#This Row],[AmtUnitPrice]] *Orders[[#This Row],[Quantity]]</f>
        <v>137.42500000000001</v>
      </c>
    </row>
    <row r="811" spans="1:15" x14ac:dyDescent="0.25">
      <c r="A811" s="3" t="s">
        <v>1584</v>
      </c>
      <c r="B811" s="5">
        <v>44235</v>
      </c>
      <c r="C811" s="3" t="s">
        <v>1585</v>
      </c>
      <c r="D811" s="3" t="s">
        <v>115</v>
      </c>
      <c r="E811" s="4">
        <v>3</v>
      </c>
      <c r="F811" t="str">
        <f>_xlfn.XLOOKUP(Orders[[#This Row],[FK_CustomerID]],Customers[CustomerID],Customers[CustomerName],,0)</f>
        <v>Chaddie Bennie</v>
      </c>
      <c r="G811" t="str">
        <f>_xlfn.XLOOKUP(Orders[[#This Row],[FK_CustomerID]],Customers[CustomerID],Customers[Email],,0)</f>
        <v/>
      </c>
      <c r="H811" t="str">
        <f>_xlfn.XLOOKUP(Orders[[#This Row],[FK_CustomerID]],Customers[CustomerID],Customers[Country],,0)</f>
        <v>United States</v>
      </c>
      <c r="I811" t="str" cm="1">
        <f t="array" ref="I811">INDEX(Products[],MATCH(Orders[[#This Row],[FK_ProductID]:[FK_ProductID]],Products[[ProductID]:[ProductID]],0),MATCH(Orders[[#Headers],[CoffeeType]],Products[#Headers],0))</f>
        <v>Rob</v>
      </c>
      <c r="J811" t="str" cm="1">
        <f t="array" ref="J811">_xlfn.SWITCH(Orders[[#This Row],[CoffeeType]], "Rob", "Robusta", "Exc", "Excelsa", "Ara", "Arabica", "Lib", "Liberica")</f>
        <v>Robusta</v>
      </c>
      <c r="K811" t="str" cm="1">
        <f t="array" ref="K811">INDEX(Products[],MATCH(Orders[[#This Row],[FK_ProductID]:[FK_ProductID]],Products[[ProductID]:[ProductID]],0),MATCH(Orders[[#Headers],[RoastType]],Products[#Headers],0))</f>
        <v>D</v>
      </c>
      <c r="L811" t="str" cm="1">
        <f t="array" ref="L811">_xlfn.SWITCH(Orders[[#This Row],[RoastType]], "L", "Light", "M", "Medium", "D", "Dark")</f>
        <v>Dark</v>
      </c>
      <c r="M811" s="2" cm="1">
        <f t="array" ref="M811">INDEX(Products[],MATCH(Orders[[#This Row],[FK_ProductID]:[FK_ProductID]],Products[[ProductID]:[ProductID]],0),MATCH(Orders[[#Headers],[SizeKg]],Products[#Headers],0))</f>
        <v>0.2</v>
      </c>
      <c r="N811" s="1" cm="1">
        <f t="array" ref="N811">INDEX(Products[],MATCH(Orders[[#This Row],[FK_ProductID]:[FK_ProductID]],Products[[ProductID]:[ProductID]],0),MATCH(Orders[[#Headers],[AmtUnitPrice]],Products[#Headers],0))</f>
        <v>2.6850000000000001</v>
      </c>
      <c r="O811" s="1">
        <f>Orders[[#This Row],[AmtUnitPrice]] *Orders[[#This Row],[Quantity]]</f>
        <v>8.0549999999999997</v>
      </c>
    </row>
    <row r="812" spans="1:15" x14ac:dyDescent="0.25">
      <c r="A812" s="3" t="s">
        <v>1586</v>
      </c>
      <c r="B812" s="5">
        <v>44054</v>
      </c>
      <c r="C812" s="3" t="s">
        <v>1587</v>
      </c>
      <c r="D812" s="3" t="s">
        <v>97</v>
      </c>
      <c r="E812" s="4">
        <v>3</v>
      </c>
      <c r="F812" t="str">
        <f>_xlfn.XLOOKUP(Orders[[#This Row],[FK_CustomerID]],Customers[CustomerID],Customers[CustomerName],,0)</f>
        <v>Alberta Balsdone</v>
      </c>
      <c r="G812" t="str">
        <f>_xlfn.XLOOKUP(Orders[[#This Row],[FK_CustomerID]],Customers[CustomerID],Customers[Email],,0)</f>
        <v>abalsdonemi@toplist.cz</v>
      </c>
      <c r="H812" t="str">
        <f>_xlfn.XLOOKUP(Orders[[#This Row],[FK_CustomerID]],Customers[CustomerID],Customers[Country],,0)</f>
        <v>United States</v>
      </c>
      <c r="I812" t="str" cm="1">
        <f t="array" ref="I812">INDEX(Products[],MATCH(Orders[[#This Row],[FK_ProductID]:[FK_ProductID]],Products[[ProductID]:[ProductID]],0),MATCH(Orders[[#Headers],[CoffeeType]],Products[#Headers],0))</f>
        <v>Lib</v>
      </c>
      <c r="J812" t="str" cm="1">
        <f t="array" ref="J812">_xlfn.SWITCH(Orders[[#This Row],[CoffeeType]], "Rob", "Robusta", "Exc", "Excelsa", "Ara", "Arabica", "Lib", "Liberica")</f>
        <v>Liberica</v>
      </c>
      <c r="K812" t="str" cm="1">
        <f t="array" ref="K812">INDEX(Products[],MATCH(Orders[[#This Row],[FK_ProductID]:[FK_ProductID]],Products[[ProductID]:[ProductID]],0),MATCH(Orders[[#Headers],[RoastType]],Products[#Headers],0))</f>
        <v>L</v>
      </c>
      <c r="L812" t="str" cm="1">
        <f t="array" ref="L812">_xlfn.SWITCH(Orders[[#This Row],[RoastType]], "L", "Light", "M", "Medium", "D", "Dark")</f>
        <v>Light</v>
      </c>
      <c r="M812" s="2" cm="1">
        <f t="array" ref="M812">INDEX(Products[],MATCH(Orders[[#This Row],[FK_ProductID]:[FK_ProductID]],Products[[ProductID]:[ProductID]],0),MATCH(Orders[[#Headers],[SizeKg]],Products[#Headers],0))</f>
        <v>0.5</v>
      </c>
      <c r="N812" s="1" cm="1">
        <f t="array" ref="N812">INDEX(Products[],MATCH(Orders[[#This Row],[FK_ProductID]:[FK_ProductID]],Products[[ProductID]:[ProductID]],0),MATCH(Orders[[#Headers],[AmtUnitPrice]],Products[#Headers],0))</f>
        <v>9.51</v>
      </c>
      <c r="O812" s="1">
        <f>Orders[[#This Row],[AmtUnitPrice]] *Orders[[#This Row],[Quantity]]</f>
        <v>28.53</v>
      </c>
    </row>
    <row r="813" spans="1:15" x14ac:dyDescent="0.25">
      <c r="A813" s="3" t="s">
        <v>1588</v>
      </c>
      <c r="B813" s="5">
        <v>44114</v>
      </c>
      <c r="C813" s="3" t="s">
        <v>1589</v>
      </c>
      <c r="D813" s="3" t="s">
        <v>75</v>
      </c>
      <c r="E813" s="4">
        <v>6</v>
      </c>
      <c r="F813" t="str">
        <f>_xlfn.XLOOKUP(Orders[[#This Row],[FK_CustomerID]],Customers[CustomerID],Customers[CustomerName],,0)</f>
        <v>Brice Romera</v>
      </c>
      <c r="G813" t="str">
        <f>_xlfn.XLOOKUP(Orders[[#This Row],[FK_CustomerID]],Customers[CustomerID],Customers[Email],,0)</f>
        <v>bromeramj@list-manage.com</v>
      </c>
      <c r="H813" t="str">
        <f>_xlfn.XLOOKUP(Orders[[#This Row],[FK_CustomerID]],Customers[CustomerID],Customers[Country],,0)</f>
        <v>Ireland</v>
      </c>
      <c r="I813" t="str" cm="1">
        <f t="array" ref="I813">INDEX(Products[],MATCH(Orders[[#This Row],[FK_ProductID]:[FK_ProductID]],Products[[ProductID]:[ProductID]],0),MATCH(Orders[[#Headers],[CoffeeType]],Products[#Headers],0))</f>
        <v>Ara</v>
      </c>
      <c r="J813" t="str" cm="1">
        <f t="array" ref="J813">_xlfn.SWITCH(Orders[[#This Row],[CoffeeType]], "Rob", "Robusta", "Exc", "Excelsa", "Ara", "Arabica", "Lib", "Liberica")</f>
        <v>Arabica</v>
      </c>
      <c r="K813" t="str" cm="1">
        <f t="array" ref="K813">INDEX(Products[],MATCH(Orders[[#This Row],[FK_ProductID]:[FK_ProductID]],Products[[ProductID]:[ProductID]],0),MATCH(Orders[[#Headers],[RoastType]],Products[#Headers],0))</f>
        <v>M</v>
      </c>
      <c r="L813" t="str" cm="1">
        <f t="array" ref="L813">_xlfn.SWITCH(Orders[[#This Row],[RoastType]], "L", "Light", "M", "Medium", "D", "Dark")</f>
        <v>Medium</v>
      </c>
      <c r="M813" s="2" cm="1">
        <f t="array" ref="M813">INDEX(Products[],MATCH(Orders[[#This Row],[FK_ProductID]:[FK_ProductID]],Products[[ProductID]:[ProductID]],0),MATCH(Orders[[#Headers],[SizeKg]],Products[#Headers],0))</f>
        <v>1</v>
      </c>
      <c r="N813" s="1" cm="1">
        <f t="array" ref="N813">INDEX(Products[],MATCH(Orders[[#This Row],[FK_ProductID]:[FK_ProductID]],Products[[ProductID]:[ProductID]],0),MATCH(Orders[[#Headers],[AmtUnitPrice]],Products[#Headers],0))</f>
        <v>11.25</v>
      </c>
      <c r="O813" s="1">
        <f>Orders[[#This Row],[AmtUnitPrice]] *Orders[[#This Row],[Quantity]]</f>
        <v>67.5</v>
      </c>
    </row>
    <row r="814" spans="1:15" x14ac:dyDescent="0.25">
      <c r="A814" s="3" t="s">
        <v>1588</v>
      </c>
      <c r="B814" s="5">
        <v>44114</v>
      </c>
      <c r="C814" s="3" t="s">
        <v>1589</v>
      </c>
      <c r="D814" s="3" t="s">
        <v>123</v>
      </c>
      <c r="E814" s="4">
        <v>6</v>
      </c>
      <c r="F814" t="str">
        <f>_xlfn.XLOOKUP(Orders[[#This Row],[FK_CustomerID]],Customers[CustomerID],Customers[CustomerName],,0)</f>
        <v>Brice Romera</v>
      </c>
      <c r="G814" t="str">
        <f>_xlfn.XLOOKUP(Orders[[#This Row],[FK_CustomerID]],Customers[CustomerID],Customers[Email],,0)</f>
        <v>bromeramj@list-manage.com</v>
      </c>
      <c r="H814" t="str">
        <f>_xlfn.XLOOKUP(Orders[[#This Row],[FK_CustomerID]],Customers[CustomerID],Customers[Country],,0)</f>
        <v>Ireland</v>
      </c>
      <c r="I814" t="str" cm="1">
        <f t="array" ref="I814">INDEX(Products[],MATCH(Orders[[#This Row],[FK_ProductID]:[FK_ProductID]],Products[[ProductID]:[ProductID]],0),MATCH(Orders[[#Headers],[CoffeeType]],Products[#Headers],0))</f>
        <v>Lib</v>
      </c>
      <c r="J814" t="str" cm="1">
        <f t="array" ref="J814">_xlfn.SWITCH(Orders[[#This Row],[CoffeeType]], "Rob", "Robusta", "Exc", "Excelsa", "Ara", "Arabica", "Lib", "Liberica")</f>
        <v>Liberica</v>
      </c>
      <c r="K814" t="str" cm="1">
        <f t="array" ref="K814">INDEX(Products[],MATCH(Orders[[#This Row],[FK_ProductID]:[FK_ProductID]],Products[[ProductID]:[ProductID]],0),MATCH(Orders[[#Headers],[RoastType]],Products[#Headers],0))</f>
        <v>D</v>
      </c>
      <c r="L814" t="str" cm="1">
        <f t="array" ref="L814">_xlfn.SWITCH(Orders[[#This Row],[RoastType]], "L", "Light", "M", "Medium", "D", "Dark")</f>
        <v>Dark</v>
      </c>
      <c r="M814" s="2" cm="1">
        <f t="array" ref="M814">INDEX(Products[],MATCH(Orders[[#This Row],[FK_ProductID]:[FK_ProductID]],Products[[ProductID]:[ProductID]],0),MATCH(Orders[[#Headers],[SizeKg]],Products[#Headers],0))</f>
        <v>2.5</v>
      </c>
      <c r="N814" s="1" cm="1">
        <f t="array" ref="N814">INDEX(Products[],MATCH(Orders[[#This Row],[FK_ProductID]:[FK_ProductID]],Products[[ProductID]:[ProductID]],0),MATCH(Orders[[#Headers],[AmtUnitPrice]],Products[#Headers],0))</f>
        <v>29.785</v>
      </c>
      <c r="O814" s="1">
        <f>Orders[[#This Row],[AmtUnitPrice]] *Orders[[#This Row],[Quantity]]</f>
        <v>178.71</v>
      </c>
    </row>
    <row r="815" spans="1:15" x14ac:dyDescent="0.25">
      <c r="A815" s="3" t="s">
        <v>1590</v>
      </c>
      <c r="B815" s="5">
        <v>44173</v>
      </c>
      <c r="C815" s="3" t="s">
        <v>1591</v>
      </c>
      <c r="D815" s="3" t="s">
        <v>126</v>
      </c>
      <c r="E815" s="4">
        <v>1</v>
      </c>
      <c r="F815" t="str">
        <f>_xlfn.XLOOKUP(Orders[[#This Row],[FK_CustomerID]],Customers[CustomerID],Customers[CustomerName],,0)</f>
        <v>Conchita Bryde</v>
      </c>
      <c r="G815" t="str">
        <f>_xlfn.XLOOKUP(Orders[[#This Row],[FK_CustomerID]],Customers[CustomerID],Customers[Email],,0)</f>
        <v>cbrydeml@tuttocitta.it</v>
      </c>
      <c r="H815" t="str">
        <f>_xlfn.XLOOKUP(Orders[[#This Row],[FK_CustomerID]],Customers[CustomerID],Customers[Country],,0)</f>
        <v>United States</v>
      </c>
      <c r="I815" t="str" cm="1">
        <f t="array" ref="I815">INDEX(Products[],MATCH(Orders[[#This Row],[FK_ProductID]:[FK_ProductID]],Products[[ProductID]:[ProductID]],0),MATCH(Orders[[#Headers],[CoffeeType]],Products[#Headers],0))</f>
        <v>Exc</v>
      </c>
      <c r="J815" t="str" cm="1">
        <f t="array" ref="J815">_xlfn.SWITCH(Orders[[#This Row],[CoffeeType]], "Rob", "Robusta", "Exc", "Excelsa", "Ara", "Arabica", "Lib", "Liberica")</f>
        <v>Excelsa</v>
      </c>
      <c r="K815" t="str" cm="1">
        <f t="array" ref="K815">INDEX(Products[],MATCH(Orders[[#This Row],[FK_ProductID]:[FK_ProductID]],Products[[ProductID]:[ProductID]],0),MATCH(Orders[[#Headers],[RoastType]],Products[#Headers],0))</f>
        <v>M</v>
      </c>
      <c r="L815" t="str" cm="1">
        <f t="array" ref="L815">_xlfn.SWITCH(Orders[[#This Row],[RoastType]], "L", "Light", "M", "Medium", "D", "Dark")</f>
        <v>Medium</v>
      </c>
      <c r="M815" s="2" cm="1">
        <f t="array" ref="M815">INDEX(Products[],MATCH(Orders[[#This Row],[FK_ProductID]:[FK_ProductID]],Products[[ProductID]:[ProductID]],0),MATCH(Orders[[#Headers],[SizeKg]],Products[#Headers],0))</f>
        <v>2.5</v>
      </c>
      <c r="N815" s="1" cm="1">
        <f t="array" ref="N815">INDEX(Products[],MATCH(Orders[[#This Row],[FK_ProductID]:[FK_ProductID]],Products[[ProductID]:[ProductID]],0),MATCH(Orders[[#Headers],[AmtUnitPrice]],Products[#Headers],0))</f>
        <v>31.625</v>
      </c>
      <c r="O815" s="1">
        <f>Orders[[#This Row],[AmtUnitPrice]] *Orders[[#This Row],[Quantity]]</f>
        <v>31.625</v>
      </c>
    </row>
    <row r="816" spans="1:15" x14ac:dyDescent="0.25">
      <c r="A816" s="3" t="s">
        <v>1592</v>
      </c>
      <c r="B816" s="5">
        <v>43573</v>
      </c>
      <c r="C816" s="3" t="s">
        <v>1593</v>
      </c>
      <c r="D816" s="3" t="s">
        <v>268</v>
      </c>
      <c r="E816" s="4">
        <v>2</v>
      </c>
      <c r="F816" t="str">
        <f>_xlfn.XLOOKUP(Orders[[#This Row],[FK_CustomerID]],Customers[CustomerID],Customers[CustomerName],,0)</f>
        <v>Silvanus Enefer</v>
      </c>
      <c r="G816" t="str">
        <f>_xlfn.XLOOKUP(Orders[[#This Row],[FK_CustomerID]],Customers[CustomerID],Customers[Email],,0)</f>
        <v>senefermm@blog.com</v>
      </c>
      <c r="H816" t="str">
        <f>_xlfn.XLOOKUP(Orders[[#This Row],[FK_CustomerID]],Customers[CustomerID],Customers[Country],,0)</f>
        <v>United States</v>
      </c>
      <c r="I816" t="str" cm="1">
        <f t="array" ref="I816">INDEX(Products[],MATCH(Orders[[#This Row],[FK_ProductID]:[FK_ProductID]],Products[[ProductID]:[ProductID]],0),MATCH(Orders[[#Headers],[CoffeeType]],Products[#Headers],0))</f>
        <v>Exc</v>
      </c>
      <c r="J816" t="str" cm="1">
        <f t="array" ref="J816">_xlfn.SWITCH(Orders[[#This Row],[CoffeeType]], "Rob", "Robusta", "Exc", "Excelsa", "Ara", "Arabica", "Lib", "Liberica")</f>
        <v>Excelsa</v>
      </c>
      <c r="K816" t="str" cm="1">
        <f t="array" ref="K816">INDEX(Products[],MATCH(Orders[[#This Row],[FK_ProductID]:[FK_ProductID]],Products[[ProductID]:[ProductID]],0),MATCH(Orders[[#Headers],[RoastType]],Products[#Headers],0))</f>
        <v>L</v>
      </c>
      <c r="L816" t="str" cm="1">
        <f t="array" ref="L816">_xlfn.SWITCH(Orders[[#This Row],[RoastType]], "L", "Light", "M", "Medium", "D", "Dark")</f>
        <v>Light</v>
      </c>
      <c r="M816" s="2" cm="1">
        <f t="array" ref="M816">INDEX(Products[],MATCH(Orders[[#This Row],[FK_ProductID]:[FK_ProductID]],Products[[ProductID]:[ProductID]],0),MATCH(Orders[[#Headers],[SizeKg]],Products[#Headers],0))</f>
        <v>0.2</v>
      </c>
      <c r="N816" s="1" cm="1">
        <f t="array" ref="N816">INDEX(Products[],MATCH(Orders[[#This Row],[FK_ProductID]:[FK_ProductID]],Products[[ProductID]:[ProductID]],0),MATCH(Orders[[#Headers],[AmtUnitPrice]],Products[#Headers],0))</f>
        <v>4.4550000000000001</v>
      </c>
      <c r="O816" s="1">
        <f>Orders[[#This Row],[AmtUnitPrice]] *Orders[[#This Row],[Quantity]]</f>
        <v>8.91</v>
      </c>
    </row>
    <row r="817" spans="1:15" x14ac:dyDescent="0.25">
      <c r="A817" s="3" t="s">
        <v>1594</v>
      </c>
      <c r="B817" s="5">
        <v>44200</v>
      </c>
      <c r="C817" s="3" t="s">
        <v>1595</v>
      </c>
      <c r="D817" s="3" t="s">
        <v>36</v>
      </c>
      <c r="E817" s="4">
        <v>6</v>
      </c>
      <c r="F817" t="str">
        <f>_xlfn.XLOOKUP(Orders[[#This Row],[FK_CustomerID]],Customers[CustomerID],Customers[CustomerName],,0)</f>
        <v>Lenci Haggerstone</v>
      </c>
      <c r="G817" t="str">
        <f>_xlfn.XLOOKUP(Orders[[#This Row],[FK_CustomerID]],Customers[CustomerID],Customers[Email],,0)</f>
        <v>lhaggerstonemn@independent.co.uk</v>
      </c>
      <c r="H817" t="str">
        <f>_xlfn.XLOOKUP(Orders[[#This Row],[FK_CustomerID]],Customers[CustomerID],Customers[Country],,0)</f>
        <v>United States</v>
      </c>
      <c r="I817" t="str" cm="1">
        <f t="array" ref="I817">INDEX(Products[],MATCH(Orders[[#This Row],[FK_ProductID]:[FK_ProductID]],Products[[ProductID]:[ProductID]],0),MATCH(Orders[[#Headers],[CoffeeType]],Products[#Headers],0))</f>
        <v>Rob</v>
      </c>
      <c r="J817" t="str" cm="1">
        <f t="array" ref="J817">_xlfn.SWITCH(Orders[[#This Row],[CoffeeType]], "Rob", "Robusta", "Exc", "Excelsa", "Ara", "Arabica", "Lib", "Liberica")</f>
        <v>Robusta</v>
      </c>
      <c r="K817" t="str" cm="1">
        <f t="array" ref="K817">INDEX(Products[],MATCH(Orders[[#This Row],[FK_ProductID]:[FK_ProductID]],Products[[ProductID]:[ProductID]],0),MATCH(Orders[[#Headers],[RoastType]],Products[#Headers],0))</f>
        <v>M</v>
      </c>
      <c r="L817" t="str" cm="1">
        <f t="array" ref="L817">_xlfn.SWITCH(Orders[[#This Row],[RoastType]], "L", "Light", "M", "Medium", "D", "Dark")</f>
        <v>Medium</v>
      </c>
      <c r="M817" s="2" cm="1">
        <f t="array" ref="M817">INDEX(Products[],MATCH(Orders[[#This Row],[FK_ProductID]:[FK_ProductID]],Products[[ProductID]:[ProductID]],0),MATCH(Orders[[#Headers],[SizeKg]],Products[#Headers],0))</f>
        <v>0.5</v>
      </c>
      <c r="N817" s="1" cm="1">
        <f t="array" ref="N817">INDEX(Products[],MATCH(Orders[[#This Row],[FK_ProductID]:[FK_ProductID]],Products[[ProductID]:[ProductID]],0),MATCH(Orders[[#Headers],[AmtUnitPrice]],Products[#Headers],0))</f>
        <v>5.97</v>
      </c>
      <c r="O817" s="1">
        <f>Orders[[#This Row],[AmtUnitPrice]] *Orders[[#This Row],[Quantity]]</f>
        <v>35.82</v>
      </c>
    </row>
    <row r="818" spans="1:15" x14ac:dyDescent="0.25">
      <c r="A818" s="3" t="s">
        <v>1596</v>
      </c>
      <c r="B818" s="5">
        <v>43534</v>
      </c>
      <c r="C818" s="3" t="s">
        <v>1597</v>
      </c>
      <c r="D818" s="3" t="s">
        <v>97</v>
      </c>
      <c r="E818" s="4">
        <v>4</v>
      </c>
      <c r="F818" t="str">
        <f>_xlfn.XLOOKUP(Orders[[#This Row],[FK_CustomerID]],Customers[CustomerID],Customers[CustomerName],,0)</f>
        <v>Marvin Gundry</v>
      </c>
      <c r="G818" t="str">
        <f>_xlfn.XLOOKUP(Orders[[#This Row],[FK_CustomerID]],Customers[CustomerID],Customers[Email],,0)</f>
        <v>mgundrymo@omniture.com</v>
      </c>
      <c r="H818" t="str">
        <f>_xlfn.XLOOKUP(Orders[[#This Row],[FK_CustomerID]],Customers[CustomerID],Customers[Country],,0)</f>
        <v>Ireland</v>
      </c>
      <c r="I818" t="str" cm="1">
        <f t="array" ref="I818">INDEX(Products[],MATCH(Orders[[#This Row],[FK_ProductID]:[FK_ProductID]],Products[[ProductID]:[ProductID]],0),MATCH(Orders[[#Headers],[CoffeeType]],Products[#Headers],0))</f>
        <v>Lib</v>
      </c>
      <c r="J818" t="str" cm="1">
        <f t="array" ref="J818">_xlfn.SWITCH(Orders[[#This Row],[CoffeeType]], "Rob", "Robusta", "Exc", "Excelsa", "Ara", "Arabica", "Lib", "Liberica")</f>
        <v>Liberica</v>
      </c>
      <c r="K818" t="str" cm="1">
        <f t="array" ref="K818">INDEX(Products[],MATCH(Orders[[#This Row],[FK_ProductID]:[FK_ProductID]],Products[[ProductID]:[ProductID]],0),MATCH(Orders[[#Headers],[RoastType]],Products[#Headers],0))</f>
        <v>L</v>
      </c>
      <c r="L818" t="str" cm="1">
        <f t="array" ref="L818">_xlfn.SWITCH(Orders[[#This Row],[RoastType]], "L", "Light", "M", "Medium", "D", "Dark")</f>
        <v>Light</v>
      </c>
      <c r="M818" s="2" cm="1">
        <f t="array" ref="M818">INDEX(Products[],MATCH(Orders[[#This Row],[FK_ProductID]:[FK_ProductID]],Products[[ProductID]:[ProductID]],0),MATCH(Orders[[#Headers],[SizeKg]],Products[#Headers],0))</f>
        <v>0.5</v>
      </c>
      <c r="N818" s="1" cm="1">
        <f t="array" ref="N818">INDEX(Products[],MATCH(Orders[[#This Row],[FK_ProductID]:[FK_ProductID]],Products[[ProductID]:[ProductID]],0),MATCH(Orders[[#Headers],[AmtUnitPrice]],Products[#Headers],0))</f>
        <v>9.51</v>
      </c>
      <c r="O818" s="1">
        <f>Orders[[#This Row],[AmtUnitPrice]] *Orders[[#This Row],[Quantity]]</f>
        <v>38.04</v>
      </c>
    </row>
    <row r="819" spans="1:15" x14ac:dyDescent="0.25">
      <c r="A819" s="3" t="s">
        <v>1598</v>
      </c>
      <c r="B819" s="5">
        <v>43798</v>
      </c>
      <c r="C819" s="3" t="s">
        <v>1599</v>
      </c>
      <c r="D819" s="3" t="s">
        <v>137</v>
      </c>
      <c r="E819" s="4">
        <v>2</v>
      </c>
      <c r="F819" t="str">
        <f>_xlfn.XLOOKUP(Orders[[#This Row],[FK_CustomerID]],Customers[CustomerID],Customers[CustomerName],,0)</f>
        <v>Bayard Wellan</v>
      </c>
      <c r="G819" t="str">
        <f>_xlfn.XLOOKUP(Orders[[#This Row],[FK_CustomerID]],Customers[CustomerID],Customers[Email],,0)</f>
        <v>bwellanmp@cafepress.com</v>
      </c>
      <c r="H819" t="str">
        <f>_xlfn.XLOOKUP(Orders[[#This Row],[FK_CustomerID]],Customers[CustomerID],Customers[Country],,0)</f>
        <v>United States</v>
      </c>
      <c r="I819" t="str" cm="1">
        <f t="array" ref="I819">INDEX(Products[],MATCH(Orders[[#This Row],[FK_ProductID]:[FK_ProductID]],Products[[ProductID]:[ProductID]],0),MATCH(Orders[[#Headers],[CoffeeType]],Products[#Headers],0))</f>
        <v>Lib</v>
      </c>
      <c r="J819" t="str" cm="1">
        <f t="array" ref="J819">_xlfn.SWITCH(Orders[[#This Row],[CoffeeType]], "Rob", "Robusta", "Exc", "Excelsa", "Ara", "Arabica", "Lib", "Liberica")</f>
        <v>Liberica</v>
      </c>
      <c r="K819" t="str" cm="1">
        <f t="array" ref="K819">INDEX(Products[],MATCH(Orders[[#This Row],[FK_ProductID]:[FK_ProductID]],Products[[ProductID]:[ProductID]],0),MATCH(Orders[[#Headers],[RoastType]],Products[#Headers],0))</f>
        <v>D</v>
      </c>
      <c r="L819" t="str" cm="1">
        <f t="array" ref="L819">_xlfn.SWITCH(Orders[[#This Row],[RoastType]], "L", "Light", "M", "Medium", "D", "Dark")</f>
        <v>Dark</v>
      </c>
      <c r="M819" s="2" cm="1">
        <f t="array" ref="M819">INDEX(Products[],MATCH(Orders[[#This Row],[FK_ProductID]:[FK_ProductID]],Products[[ProductID]:[ProductID]],0),MATCH(Orders[[#Headers],[SizeKg]],Products[#Headers],0))</f>
        <v>0.5</v>
      </c>
      <c r="N819" s="1" cm="1">
        <f t="array" ref="N819">INDEX(Products[],MATCH(Orders[[#This Row],[FK_ProductID]:[FK_ProductID]],Products[[ProductID]:[ProductID]],0),MATCH(Orders[[#Headers],[AmtUnitPrice]],Products[#Headers],0))</f>
        <v>7.77</v>
      </c>
      <c r="O819" s="1">
        <f>Orders[[#This Row],[AmtUnitPrice]] *Orders[[#This Row],[Quantity]]</f>
        <v>15.54</v>
      </c>
    </row>
    <row r="820" spans="1:15" x14ac:dyDescent="0.25">
      <c r="A820" s="3" t="s">
        <v>1600</v>
      </c>
      <c r="B820" s="5">
        <v>44761</v>
      </c>
      <c r="C820" s="3" t="s">
        <v>1583</v>
      </c>
      <c r="D820" s="3" t="s">
        <v>146</v>
      </c>
      <c r="E820" s="4">
        <v>5</v>
      </c>
      <c r="F820" t="str">
        <f>_xlfn.XLOOKUP(Orders[[#This Row],[FK_CustomerID]],Customers[CustomerID],Customers[CustomerName],,0)</f>
        <v>Allis Wilmore</v>
      </c>
      <c r="G820" t="str">
        <f>_xlfn.XLOOKUP(Orders[[#This Row],[FK_CustomerID]],Customers[CustomerID],Customers[Email],,0)</f>
        <v/>
      </c>
      <c r="H820" t="str">
        <f>_xlfn.XLOOKUP(Orders[[#This Row],[FK_CustomerID]],Customers[CustomerID],Customers[Country],,0)</f>
        <v>United States</v>
      </c>
      <c r="I820" t="str" cm="1">
        <f t="array" ref="I820">INDEX(Products[],MATCH(Orders[[#This Row],[FK_ProductID]:[FK_ProductID]],Products[[ProductID]:[ProductID]],0),MATCH(Orders[[#Headers],[CoffeeType]],Products[#Headers],0))</f>
        <v>Lib</v>
      </c>
      <c r="J820" t="str" cm="1">
        <f t="array" ref="J820">_xlfn.SWITCH(Orders[[#This Row],[CoffeeType]], "Rob", "Robusta", "Exc", "Excelsa", "Ara", "Arabica", "Lib", "Liberica")</f>
        <v>Liberica</v>
      </c>
      <c r="K820" t="str" cm="1">
        <f t="array" ref="K820">INDEX(Products[],MATCH(Orders[[#This Row],[FK_ProductID]:[FK_ProductID]],Products[[ProductID]:[ProductID]],0),MATCH(Orders[[#Headers],[RoastType]],Products[#Headers],0))</f>
        <v>L</v>
      </c>
      <c r="L820" t="str" cm="1">
        <f t="array" ref="L820">_xlfn.SWITCH(Orders[[#This Row],[RoastType]], "L", "Light", "M", "Medium", "D", "Dark")</f>
        <v>Light</v>
      </c>
      <c r="M820" s="2" cm="1">
        <f t="array" ref="M820">INDEX(Products[],MATCH(Orders[[#This Row],[FK_ProductID]:[FK_ProductID]],Products[[ProductID]:[ProductID]],0),MATCH(Orders[[#Headers],[SizeKg]],Products[#Headers],0))</f>
        <v>1</v>
      </c>
      <c r="N820" s="1" cm="1">
        <f t="array" ref="N820">INDEX(Products[],MATCH(Orders[[#This Row],[FK_ProductID]:[FK_ProductID]],Products[[ProductID]:[ProductID]],0),MATCH(Orders[[#Headers],[AmtUnitPrice]],Products[#Headers],0))</f>
        <v>15.85</v>
      </c>
      <c r="O820" s="1">
        <f>Orders[[#This Row],[AmtUnitPrice]] *Orders[[#This Row],[Quantity]]</f>
        <v>79.25</v>
      </c>
    </row>
    <row r="821" spans="1:15" x14ac:dyDescent="0.25">
      <c r="A821" s="3" t="s">
        <v>1601</v>
      </c>
      <c r="B821" s="5">
        <v>44008</v>
      </c>
      <c r="C821" s="3" t="s">
        <v>1602</v>
      </c>
      <c r="D821" s="3" t="s">
        <v>33</v>
      </c>
      <c r="E821" s="4">
        <v>1</v>
      </c>
      <c r="F821" t="str">
        <f>_xlfn.XLOOKUP(Orders[[#This Row],[FK_CustomerID]],Customers[CustomerID],Customers[CustomerName],,0)</f>
        <v>Caddric Atcheson</v>
      </c>
      <c r="G821" t="str">
        <f>_xlfn.XLOOKUP(Orders[[#This Row],[FK_CustomerID]],Customers[CustomerID],Customers[Email],,0)</f>
        <v>catchesonmr@xinhuanet.com</v>
      </c>
      <c r="H821" t="str">
        <f>_xlfn.XLOOKUP(Orders[[#This Row],[FK_CustomerID]],Customers[CustomerID],Customers[Country],,0)</f>
        <v>United States</v>
      </c>
      <c r="I821" t="str" cm="1">
        <f t="array" ref="I821">INDEX(Products[],MATCH(Orders[[#This Row],[FK_ProductID]:[FK_ProductID]],Products[[ProductID]:[ProductID]],0),MATCH(Orders[[#Headers],[CoffeeType]],Products[#Headers],0))</f>
        <v>Lib</v>
      </c>
      <c r="J821" t="str" cm="1">
        <f t="array" ref="J821">_xlfn.SWITCH(Orders[[#This Row],[CoffeeType]], "Rob", "Robusta", "Exc", "Excelsa", "Ara", "Arabica", "Lib", "Liberica")</f>
        <v>Liberica</v>
      </c>
      <c r="K821" t="str" cm="1">
        <f t="array" ref="K821">INDEX(Products[],MATCH(Orders[[#This Row],[FK_ProductID]:[FK_ProductID]],Products[[ProductID]:[ProductID]],0),MATCH(Orders[[#Headers],[RoastType]],Products[#Headers],0))</f>
        <v>L</v>
      </c>
      <c r="L821" t="str" cm="1">
        <f t="array" ref="L821">_xlfn.SWITCH(Orders[[#This Row],[RoastType]], "L", "Light", "M", "Medium", "D", "Dark")</f>
        <v>Light</v>
      </c>
      <c r="M821" s="2" cm="1">
        <f t="array" ref="M821">INDEX(Products[],MATCH(Orders[[#This Row],[FK_ProductID]:[FK_ProductID]],Products[[ProductID]:[ProductID]],0),MATCH(Orders[[#Headers],[SizeKg]],Products[#Headers],0))</f>
        <v>0.2</v>
      </c>
      <c r="N821" s="1" cm="1">
        <f t="array" ref="N821">INDEX(Products[],MATCH(Orders[[#This Row],[FK_ProductID]:[FK_ProductID]],Products[[ProductID]:[ProductID]],0),MATCH(Orders[[#Headers],[AmtUnitPrice]],Products[#Headers],0))</f>
        <v>4.7549999999999999</v>
      </c>
      <c r="O821" s="1">
        <f>Orders[[#This Row],[AmtUnitPrice]] *Orders[[#This Row],[Quantity]]</f>
        <v>4.7549999999999999</v>
      </c>
    </row>
    <row r="822" spans="1:15" x14ac:dyDescent="0.25">
      <c r="A822" s="3" t="s">
        <v>1603</v>
      </c>
      <c r="B822" s="5">
        <v>43510</v>
      </c>
      <c r="C822" s="3" t="s">
        <v>1604</v>
      </c>
      <c r="D822" s="3" t="s">
        <v>23</v>
      </c>
      <c r="E822" s="4">
        <v>4</v>
      </c>
      <c r="F822" t="str">
        <f>_xlfn.XLOOKUP(Orders[[#This Row],[FK_CustomerID]],Customers[CustomerID],Customers[CustomerName],,0)</f>
        <v>Eustace Stenton</v>
      </c>
      <c r="G822" t="str">
        <f>_xlfn.XLOOKUP(Orders[[#This Row],[FK_CustomerID]],Customers[CustomerID],Customers[Email],,0)</f>
        <v>estentonms@google.it</v>
      </c>
      <c r="H822" t="str">
        <f>_xlfn.XLOOKUP(Orders[[#This Row],[FK_CustomerID]],Customers[CustomerID],Customers[Country],,0)</f>
        <v>United States</v>
      </c>
      <c r="I822" t="str" cm="1">
        <f t="array" ref="I822">INDEX(Products[],MATCH(Orders[[#This Row],[FK_ProductID]:[FK_ProductID]],Products[[ProductID]:[ProductID]],0),MATCH(Orders[[#Headers],[CoffeeType]],Products[#Headers],0))</f>
        <v>Exc</v>
      </c>
      <c r="J822" t="str" cm="1">
        <f t="array" ref="J822">_xlfn.SWITCH(Orders[[#This Row],[CoffeeType]], "Rob", "Robusta", "Exc", "Excelsa", "Ara", "Arabica", "Lib", "Liberica")</f>
        <v>Excelsa</v>
      </c>
      <c r="K822" t="str" cm="1">
        <f t="array" ref="K822">INDEX(Products[],MATCH(Orders[[#This Row],[FK_ProductID]:[FK_ProductID]],Products[[ProductID]:[ProductID]],0),MATCH(Orders[[#Headers],[RoastType]],Products[#Headers],0))</f>
        <v>M</v>
      </c>
      <c r="L822" t="str" cm="1">
        <f t="array" ref="L822">_xlfn.SWITCH(Orders[[#This Row],[RoastType]], "L", "Light", "M", "Medium", "D", "Dark")</f>
        <v>Medium</v>
      </c>
      <c r="M822" s="2" cm="1">
        <f t="array" ref="M822">INDEX(Products[],MATCH(Orders[[#This Row],[FK_ProductID]:[FK_ProductID]],Products[[ProductID]:[ProductID]],0),MATCH(Orders[[#Headers],[SizeKg]],Products[#Headers],0))</f>
        <v>1</v>
      </c>
      <c r="N822" s="1" cm="1">
        <f t="array" ref="N822">INDEX(Products[],MATCH(Orders[[#This Row],[FK_ProductID]:[FK_ProductID]],Products[[ProductID]:[ProductID]],0),MATCH(Orders[[#Headers],[AmtUnitPrice]],Products[#Headers],0))</f>
        <v>13.75</v>
      </c>
      <c r="O822" s="1">
        <f>Orders[[#This Row],[AmtUnitPrice]] *Orders[[#This Row],[Quantity]]</f>
        <v>55</v>
      </c>
    </row>
    <row r="823" spans="1:15" x14ac:dyDescent="0.25">
      <c r="A823" s="3" t="s">
        <v>1605</v>
      </c>
      <c r="B823" s="5">
        <v>44144</v>
      </c>
      <c r="C823" s="3" t="s">
        <v>1606</v>
      </c>
      <c r="D823" s="3" t="s">
        <v>160</v>
      </c>
      <c r="E823" s="4">
        <v>5</v>
      </c>
      <c r="F823" t="str">
        <f>_xlfn.XLOOKUP(Orders[[#This Row],[FK_CustomerID]],Customers[CustomerID],Customers[CustomerName],,0)</f>
        <v>Ericka Tripp</v>
      </c>
      <c r="G823" t="str">
        <f>_xlfn.XLOOKUP(Orders[[#This Row],[FK_CustomerID]],Customers[CustomerID],Customers[Email],,0)</f>
        <v>etrippmt@wp.com</v>
      </c>
      <c r="H823" t="str">
        <f>_xlfn.XLOOKUP(Orders[[#This Row],[FK_CustomerID]],Customers[CustomerID],Customers[Country],,0)</f>
        <v>United States</v>
      </c>
      <c r="I823" t="str" cm="1">
        <f t="array" ref="I823">INDEX(Products[],MATCH(Orders[[#This Row],[FK_ProductID]:[FK_ProductID]],Products[[ProductID]:[ProductID]],0),MATCH(Orders[[#Headers],[CoffeeType]],Products[#Headers],0))</f>
        <v>Rob</v>
      </c>
      <c r="J823" t="str" cm="1">
        <f t="array" ref="J823">_xlfn.SWITCH(Orders[[#This Row],[CoffeeType]], "Rob", "Robusta", "Exc", "Excelsa", "Ara", "Arabica", "Lib", "Liberica")</f>
        <v>Robusta</v>
      </c>
      <c r="K823" t="str" cm="1">
        <f t="array" ref="K823">INDEX(Products[],MATCH(Orders[[#This Row],[FK_ProductID]:[FK_ProductID]],Products[[ProductID]:[ProductID]],0),MATCH(Orders[[#Headers],[RoastType]],Products[#Headers],0))</f>
        <v>D</v>
      </c>
      <c r="L823" t="str" cm="1">
        <f t="array" ref="L823">_xlfn.SWITCH(Orders[[#This Row],[RoastType]], "L", "Light", "M", "Medium", "D", "Dark")</f>
        <v>Dark</v>
      </c>
      <c r="M823" s="2" cm="1">
        <f t="array" ref="M823">INDEX(Products[],MATCH(Orders[[#This Row],[FK_ProductID]:[FK_ProductID]],Products[[ProductID]:[ProductID]],0),MATCH(Orders[[#Headers],[SizeKg]],Products[#Headers],0))</f>
        <v>0.5</v>
      </c>
      <c r="N823" s="1" cm="1">
        <f t="array" ref="N823">INDEX(Products[],MATCH(Orders[[#This Row],[FK_ProductID]:[FK_ProductID]],Products[[ProductID]:[ProductID]],0),MATCH(Orders[[#Headers],[AmtUnitPrice]],Products[#Headers],0))</f>
        <v>5.37</v>
      </c>
      <c r="O823" s="1">
        <f>Orders[[#This Row],[AmtUnitPrice]] *Orders[[#This Row],[Quantity]]</f>
        <v>26.85</v>
      </c>
    </row>
    <row r="824" spans="1:15" x14ac:dyDescent="0.25">
      <c r="A824" s="3" t="s">
        <v>1607</v>
      </c>
      <c r="B824" s="5">
        <v>43585</v>
      </c>
      <c r="C824" s="3" t="s">
        <v>1608</v>
      </c>
      <c r="D824" s="3" t="s">
        <v>44</v>
      </c>
      <c r="E824" s="4">
        <v>4</v>
      </c>
      <c r="F824" t="str">
        <f>_xlfn.XLOOKUP(Orders[[#This Row],[FK_CustomerID]],Customers[CustomerID],Customers[CustomerName],,0)</f>
        <v>Lyndsey MacManus</v>
      </c>
      <c r="G824" t="str">
        <f>_xlfn.XLOOKUP(Orders[[#This Row],[FK_CustomerID]],Customers[CustomerID],Customers[Email],,0)</f>
        <v>lmacmanusmu@imdb.com</v>
      </c>
      <c r="H824" t="str">
        <f>_xlfn.XLOOKUP(Orders[[#This Row],[FK_CustomerID]],Customers[CustomerID],Customers[Country],,0)</f>
        <v>United States</v>
      </c>
      <c r="I824" t="str" cm="1">
        <f t="array" ref="I824">INDEX(Products[],MATCH(Orders[[#This Row],[FK_ProductID]:[FK_ProductID]],Products[[ProductID]:[ProductID]],0),MATCH(Orders[[#Headers],[CoffeeType]],Products[#Headers],0))</f>
        <v>Exc</v>
      </c>
      <c r="J824" t="str" cm="1">
        <f t="array" ref="J824">_xlfn.SWITCH(Orders[[#This Row],[CoffeeType]], "Rob", "Robusta", "Exc", "Excelsa", "Ara", "Arabica", "Lib", "Liberica")</f>
        <v>Excelsa</v>
      </c>
      <c r="K824" t="str" cm="1">
        <f t="array" ref="K824">INDEX(Products[],MATCH(Orders[[#This Row],[FK_ProductID]:[FK_ProductID]],Products[[ProductID]:[ProductID]],0),MATCH(Orders[[#Headers],[RoastType]],Products[#Headers],0))</f>
        <v>L</v>
      </c>
      <c r="L824" t="str" cm="1">
        <f t="array" ref="L824">_xlfn.SWITCH(Orders[[#This Row],[RoastType]], "L", "Light", "M", "Medium", "D", "Dark")</f>
        <v>Light</v>
      </c>
      <c r="M824" s="2" cm="1">
        <f t="array" ref="M824">INDEX(Products[],MATCH(Orders[[#This Row],[FK_ProductID]:[FK_ProductID]],Products[[ProductID]:[ProductID]],0),MATCH(Orders[[#Headers],[SizeKg]],Products[#Headers],0))</f>
        <v>2.5</v>
      </c>
      <c r="N824" s="1" cm="1">
        <f t="array" ref="N824">INDEX(Products[],MATCH(Orders[[#This Row],[FK_ProductID]:[FK_ProductID]],Products[[ProductID]:[ProductID]],0),MATCH(Orders[[#Headers],[AmtUnitPrice]],Products[#Headers],0))</f>
        <v>34.155000000000001</v>
      </c>
      <c r="O824" s="1">
        <f>Orders[[#This Row],[AmtUnitPrice]] *Orders[[#This Row],[Quantity]]</f>
        <v>136.62</v>
      </c>
    </row>
    <row r="825" spans="1:15" x14ac:dyDescent="0.25">
      <c r="A825" s="3" t="s">
        <v>1609</v>
      </c>
      <c r="B825" s="5">
        <v>44134</v>
      </c>
      <c r="C825" s="3" t="s">
        <v>1610</v>
      </c>
      <c r="D825" s="3" t="s">
        <v>146</v>
      </c>
      <c r="E825" s="4">
        <v>3</v>
      </c>
      <c r="F825" t="str">
        <f>_xlfn.XLOOKUP(Orders[[#This Row],[FK_CustomerID]],Customers[CustomerID],Customers[CustomerName],,0)</f>
        <v>Tess Benediktovich</v>
      </c>
      <c r="G825" t="str">
        <f>_xlfn.XLOOKUP(Orders[[#This Row],[FK_CustomerID]],Customers[CustomerID],Customers[Email],,0)</f>
        <v>tbenediktovichmv@ebay.com</v>
      </c>
      <c r="H825" t="str">
        <f>_xlfn.XLOOKUP(Orders[[#This Row],[FK_CustomerID]],Customers[CustomerID],Customers[Country],,0)</f>
        <v>United States</v>
      </c>
      <c r="I825" t="str" cm="1">
        <f t="array" ref="I825">INDEX(Products[],MATCH(Orders[[#This Row],[FK_ProductID]:[FK_ProductID]],Products[[ProductID]:[ProductID]],0),MATCH(Orders[[#Headers],[CoffeeType]],Products[#Headers],0))</f>
        <v>Lib</v>
      </c>
      <c r="J825" t="str" cm="1">
        <f t="array" ref="J825">_xlfn.SWITCH(Orders[[#This Row],[CoffeeType]], "Rob", "Robusta", "Exc", "Excelsa", "Ara", "Arabica", "Lib", "Liberica")</f>
        <v>Liberica</v>
      </c>
      <c r="K825" t="str" cm="1">
        <f t="array" ref="K825">INDEX(Products[],MATCH(Orders[[#This Row],[FK_ProductID]:[FK_ProductID]],Products[[ProductID]:[ProductID]],0),MATCH(Orders[[#Headers],[RoastType]],Products[#Headers],0))</f>
        <v>L</v>
      </c>
      <c r="L825" t="str" cm="1">
        <f t="array" ref="L825">_xlfn.SWITCH(Orders[[#This Row],[RoastType]], "L", "Light", "M", "Medium", "D", "Dark")</f>
        <v>Light</v>
      </c>
      <c r="M825" s="2" cm="1">
        <f t="array" ref="M825">INDEX(Products[],MATCH(Orders[[#This Row],[FK_ProductID]:[FK_ProductID]],Products[[ProductID]:[ProductID]],0),MATCH(Orders[[#Headers],[SizeKg]],Products[#Headers],0))</f>
        <v>1</v>
      </c>
      <c r="N825" s="1" cm="1">
        <f t="array" ref="N825">INDEX(Products[],MATCH(Orders[[#This Row],[FK_ProductID]:[FK_ProductID]],Products[[ProductID]:[ProductID]],0),MATCH(Orders[[#Headers],[AmtUnitPrice]],Products[#Headers],0))</f>
        <v>15.85</v>
      </c>
      <c r="O825" s="1">
        <f>Orders[[#This Row],[AmtUnitPrice]] *Orders[[#This Row],[Quantity]]</f>
        <v>47.55</v>
      </c>
    </row>
    <row r="826" spans="1:15" x14ac:dyDescent="0.25">
      <c r="A826" s="3" t="s">
        <v>1611</v>
      </c>
      <c r="B826" s="5">
        <v>43781</v>
      </c>
      <c r="C826" s="3" t="s">
        <v>1612</v>
      </c>
      <c r="D826" s="3" t="s">
        <v>58</v>
      </c>
      <c r="E826" s="4">
        <v>5</v>
      </c>
      <c r="F826" t="str">
        <f>_xlfn.XLOOKUP(Orders[[#This Row],[FK_CustomerID]],Customers[CustomerID],Customers[CustomerName],,0)</f>
        <v>Correy Bourner</v>
      </c>
      <c r="G826" t="str">
        <f>_xlfn.XLOOKUP(Orders[[#This Row],[FK_CustomerID]],Customers[CustomerID],Customers[Email],,0)</f>
        <v>cbournermw@chronoengine.com</v>
      </c>
      <c r="H826" t="str">
        <f>_xlfn.XLOOKUP(Orders[[#This Row],[FK_CustomerID]],Customers[CustomerID],Customers[Country],,0)</f>
        <v>United States</v>
      </c>
      <c r="I826" t="str" cm="1">
        <f t="array" ref="I826">INDEX(Products[],MATCH(Orders[[#This Row],[FK_ProductID]:[FK_ProductID]],Products[[ProductID]:[ProductID]],0),MATCH(Orders[[#Headers],[CoffeeType]],Products[#Headers],0))</f>
        <v>Ara</v>
      </c>
      <c r="J826" t="str" cm="1">
        <f t="array" ref="J826">_xlfn.SWITCH(Orders[[#This Row],[CoffeeType]], "Rob", "Robusta", "Exc", "Excelsa", "Ara", "Arabica", "Lib", "Liberica")</f>
        <v>Arabica</v>
      </c>
      <c r="K826" t="str" cm="1">
        <f t="array" ref="K826">INDEX(Products[],MATCH(Orders[[#This Row],[FK_ProductID]:[FK_ProductID]],Products[[ProductID]:[ProductID]],0),MATCH(Orders[[#Headers],[RoastType]],Products[#Headers],0))</f>
        <v>M</v>
      </c>
      <c r="L826" t="str" cm="1">
        <f t="array" ref="L826">_xlfn.SWITCH(Orders[[#This Row],[RoastType]], "L", "Light", "M", "Medium", "D", "Dark")</f>
        <v>Medium</v>
      </c>
      <c r="M826" s="2" cm="1">
        <f t="array" ref="M826">INDEX(Products[],MATCH(Orders[[#This Row],[FK_ProductID]:[FK_ProductID]],Products[[ProductID]:[ProductID]],0),MATCH(Orders[[#Headers],[SizeKg]],Products[#Headers],0))</f>
        <v>0.2</v>
      </c>
      <c r="N826" s="1" cm="1">
        <f t="array" ref="N826">INDEX(Products[],MATCH(Orders[[#This Row],[FK_ProductID]:[FK_ProductID]],Products[[ProductID]:[ProductID]],0),MATCH(Orders[[#Headers],[AmtUnitPrice]],Products[#Headers],0))</f>
        <v>3.375</v>
      </c>
      <c r="O826" s="1">
        <f>Orders[[#This Row],[AmtUnitPrice]] *Orders[[#This Row],[Quantity]]</f>
        <v>16.875</v>
      </c>
    </row>
    <row r="827" spans="1:15" x14ac:dyDescent="0.25">
      <c r="A827" s="3" t="s">
        <v>1613</v>
      </c>
      <c r="B827" s="5">
        <v>44603</v>
      </c>
      <c r="C827" s="3" t="s">
        <v>1614</v>
      </c>
      <c r="D827" s="3" t="s">
        <v>41</v>
      </c>
      <c r="E827" s="4">
        <v>3</v>
      </c>
      <c r="F827" t="str">
        <f>_xlfn.XLOOKUP(Orders[[#This Row],[FK_CustomerID]],Customers[CustomerID],Customers[CustomerName],,0)</f>
        <v>Odelia Skerme</v>
      </c>
      <c r="G827" t="str">
        <f>_xlfn.XLOOKUP(Orders[[#This Row],[FK_CustomerID]],Customers[CustomerID],Customers[Email],,0)</f>
        <v>oskermen3@hatena.ne.jp</v>
      </c>
      <c r="H827" t="str">
        <f>_xlfn.XLOOKUP(Orders[[#This Row],[FK_CustomerID]],Customers[CustomerID],Customers[Country],,0)</f>
        <v>United States</v>
      </c>
      <c r="I827" t="str" cm="1">
        <f t="array" ref="I827">INDEX(Products[],MATCH(Orders[[#This Row],[FK_ProductID]:[FK_ProductID]],Products[[ProductID]:[ProductID]],0),MATCH(Orders[[#Headers],[CoffeeType]],Products[#Headers],0))</f>
        <v>Ara</v>
      </c>
      <c r="J827" t="str" cm="1">
        <f t="array" ref="J827">_xlfn.SWITCH(Orders[[#This Row],[CoffeeType]], "Rob", "Robusta", "Exc", "Excelsa", "Ara", "Arabica", "Lib", "Liberica")</f>
        <v>Arabica</v>
      </c>
      <c r="K827" t="str" cm="1">
        <f t="array" ref="K827">INDEX(Products[],MATCH(Orders[[#This Row],[FK_ProductID]:[FK_ProductID]],Products[[ProductID]:[ProductID]],0),MATCH(Orders[[#Headers],[RoastType]],Products[#Headers],0))</f>
        <v>D</v>
      </c>
      <c r="L827" t="str" cm="1">
        <f t="array" ref="L827">_xlfn.SWITCH(Orders[[#This Row],[RoastType]], "L", "Light", "M", "Medium", "D", "Dark")</f>
        <v>Dark</v>
      </c>
      <c r="M827" s="2" cm="1">
        <f t="array" ref="M827">INDEX(Products[],MATCH(Orders[[#This Row],[FK_ProductID]:[FK_ProductID]],Products[[ProductID]:[ProductID]],0),MATCH(Orders[[#Headers],[SizeKg]],Products[#Headers],0))</f>
        <v>1</v>
      </c>
      <c r="N827" s="1" cm="1">
        <f t="array" ref="N827">INDEX(Products[],MATCH(Orders[[#This Row],[FK_ProductID]:[FK_ProductID]],Products[[ProductID]:[ProductID]],0),MATCH(Orders[[#Headers],[AmtUnitPrice]],Products[#Headers],0))</f>
        <v>9.9499999999999993</v>
      </c>
      <c r="O827" s="1">
        <f>Orders[[#This Row],[AmtUnitPrice]] *Orders[[#This Row],[Quantity]]</f>
        <v>29.849999999999998</v>
      </c>
    </row>
    <row r="828" spans="1:15" x14ac:dyDescent="0.25">
      <c r="A828" s="3" t="s">
        <v>1615</v>
      </c>
      <c r="B828" s="5">
        <v>44283</v>
      </c>
      <c r="C828" s="3" t="s">
        <v>1616</v>
      </c>
      <c r="D828" s="3" t="s">
        <v>17</v>
      </c>
      <c r="E828" s="4">
        <v>5</v>
      </c>
      <c r="F828" t="str">
        <f>_xlfn.XLOOKUP(Orders[[#This Row],[FK_CustomerID]],Customers[CustomerID],Customers[CustomerName],,0)</f>
        <v>Kandy Heddan</v>
      </c>
      <c r="G828" t="str">
        <f>_xlfn.XLOOKUP(Orders[[#This Row],[FK_CustomerID]],Customers[CustomerID],Customers[Email],,0)</f>
        <v>kheddanmy@icq.com</v>
      </c>
      <c r="H828" t="str">
        <f>_xlfn.XLOOKUP(Orders[[#This Row],[FK_CustomerID]],Customers[CustomerID],Customers[Country],,0)</f>
        <v>United States</v>
      </c>
      <c r="I828" t="str" cm="1">
        <f t="array" ref="I828">INDEX(Products[],MATCH(Orders[[#This Row],[FK_ProductID]:[FK_ProductID]],Products[[ProductID]:[ProductID]],0),MATCH(Orders[[#Headers],[CoffeeType]],Products[#Headers],0))</f>
        <v>Exc</v>
      </c>
      <c r="J828" t="str" cm="1">
        <f t="array" ref="J828">_xlfn.SWITCH(Orders[[#This Row],[CoffeeType]], "Rob", "Robusta", "Exc", "Excelsa", "Ara", "Arabica", "Lib", "Liberica")</f>
        <v>Excelsa</v>
      </c>
      <c r="K828" t="str" cm="1">
        <f t="array" ref="K828">INDEX(Products[],MATCH(Orders[[#This Row],[FK_ProductID]:[FK_ProductID]],Products[[ProductID]:[ProductID]],0),MATCH(Orders[[#Headers],[RoastType]],Products[#Headers],0))</f>
        <v>M</v>
      </c>
      <c r="L828" t="str" cm="1">
        <f t="array" ref="L828">_xlfn.SWITCH(Orders[[#This Row],[RoastType]], "L", "Light", "M", "Medium", "D", "Dark")</f>
        <v>Medium</v>
      </c>
      <c r="M828" s="2" cm="1">
        <f t="array" ref="M828">INDEX(Products[],MATCH(Orders[[#This Row],[FK_ProductID]:[FK_ProductID]],Products[[ProductID]:[ProductID]],0),MATCH(Orders[[#Headers],[SizeKg]],Products[#Headers],0))</f>
        <v>0.5</v>
      </c>
      <c r="N828" s="1" cm="1">
        <f t="array" ref="N828">INDEX(Products[],MATCH(Orders[[#This Row],[FK_ProductID]:[FK_ProductID]],Products[[ProductID]:[ProductID]],0),MATCH(Orders[[#Headers],[AmtUnitPrice]],Products[#Headers],0))</f>
        <v>8.25</v>
      </c>
      <c r="O828" s="1">
        <f>Orders[[#This Row],[AmtUnitPrice]] *Orders[[#This Row],[Quantity]]</f>
        <v>41.25</v>
      </c>
    </row>
    <row r="829" spans="1:15" x14ac:dyDescent="0.25">
      <c r="A829" s="3" t="s">
        <v>1617</v>
      </c>
      <c r="B829" s="5">
        <v>44540</v>
      </c>
      <c r="C829" s="3" t="s">
        <v>1618</v>
      </c>
      <c r="D829" s="3" t="s">
        <v>78</v>
      </c>
      <c r="E829" s="4">
        <v>5</v>
      </c>
      <c r="F829" t="str">
        <f>_xlfn.XLOOKUP(Orders[[#This Row],[FK_CustomerID]],Customers[CustomerID],Customers[CustomerName],,0)</f>
        <v>Ibby Charters</v>
      </c>
      <c r="G829" t="str">
        <f>_xlfn.XLOOKUP(Orders[[#This Row],[FK_CustomerID]],Customers[CustomerID],Customers[Email],,0)</f>
        <v>ichartersmz@abc.net.au</v>
      </c>
      <c r="H829" t="str">
        <f>_xlfn.XLOOKUP(Orders[[#This Row],[FK_CustomerID]],Customers[CustomerID],Customers[Country],,0)</f>
        <v>United States</v>
      </c>
      <c r="I829" t="str" cm="1">
        <f t="array" ref="I829">INDEX(Products[],MATCH(Orders[[#This Row],[FK_ProductID]:[FK_ProductID]],Products[[ProductID]:[ProductID]],0),MATCH(Orders[[#Headers],[CoffeeType]],Products[#Headers],0))</f>
        <v>Exc</v>
      </c>
      <c r="J829" t="str" cm="1">
        <f t="array" ref="J829">_xlfn.SWITCH(Orders[[#This Row],[CoffeeType]], "Rob", "Robusta", "Exc", "Excelsa", "Ara", "Arabica", "Lib", "Liberica")</f>
        <v>Excelsa</v>
      </c>
      <c r="K829" t="str" cm="1">
        <f t="array" ref="K829">INDEX(Products[],MATCH(Orders[[#This Row],[FK_ProductID]:[FK_ProductID]],Products[[ProductID]:[ProductID]],0),MATCH(Orders[[#Headers],[RoastType]],Products[#Headers],0))</f>
        <v>M</v>
      </c>
      <c r="L829" t="str" cm="1">
        <f t="array" ref="L829">_xlfn.SWITCH(Orders[[#This Row],[RoastType]], "L", "Light", "M", "Medium", "D", "Dark")</f>
        <v>Medium</v>
      </c>
      <c r="M829" s="2" cm="1">
        <f t="array" ref="M829">INDEX(Products[],MATCH(Orders[[#This Row],[FK_ProductID]:[FK_ProductID]],Products[[ProductID]:[ProductID]],0),MATCH(Orders[[#Headers],[SizeKg]],Products[#Headers],0))</f>
        <v>0.2</v>
      </c>
      <c r="N829" s="1" cm="1">
        <f t="array" ref="N829">INDEX(Products[],MATCH(Orders[[#This Row],[FK_ProductID]:[FK_ProductID]],Products[[ProductID]:[ProductID]],0),MATCH(Orders[[#Headers],[AmtUnitPrice]],Products[#Headers],0))</f>
        <v>4.125</v>
      </c>
      <c r="O829" s="1">
        <f>Orders[[#This Row],[AmtUnitPrice]] *Orders[[#This Row],[Quantity]]</f>
        <v>20.625</v>
      </c>
    </row>
    <row r="830" spans="1:15" x14ac:dyDescent="0.25">
      <c r="A830" s="3" t="s">
        <v>1619</v>
      </c>
      <c r="B830" s="5">
        <v>44505</v>
      </c>
      <c r="C830" s="3" t="s">
        <v>1620</v>
      </c>
      <c r="D830" s="3" t="s">
        <v>132</v>
      </c>
      <c r="E830" s="4">
        <v>6</v>
      </c>
      <c r="F830" t="str">
        <f>_xlfn.XLOOKUP(Orders[[#This Row],[FK_CustomerID]],Customers[CustomerID],Customers[CustomerName],,0)</f>
        <v>Adora Roubert</v>
      </c>
      <c r="G830" t="str">
        <f>_xlfn.XLOOKUP(Orders[[#This Row],[FK_CustomerID]],Customers[CustomerID],Customers[Email],,0)</f>
        <v>aroubertn0@tmall.com</v>
      </c>
      <c r="H830" t="str">
        <f>_xlfn.XLOOKUP(Orders[[#This Row],[FK_CustomerID]],Customers[CustomerID],Customers[Country],,0)</f>
        <v>United States</v>
      </c>
      <c r="I830" t="str" cm="1">
        <f t="array" ref="I830">INDEX(Products[],MATCH(Orders[[#This Row],[FK_ProductID]:[FK_ProductID]],Products[[ProductID]:[ProductID]],0),MATCH(Orders[[#Headers],[CoffeeType]],Products[#Headers],0))</f>
        <v>Ara</v>
      </c>
      <c r="J830" t="str" cm="1">
        <f t="array" ref="J830">_xlfn.SWITCH(Orders[[#This Row],[CoffeeType]], "Rob", "Robusta", "Exc", "Excelsa", "Ara", "Arabica", "Lib", "Liberica")</f>
        <v>Arabica</v>
      </c>
      <c r="K830" t="str" cm="1">
        <f t="array" ref="K830">INDEX(Products[],MATCH(Orders[[#This Row],[FK_ProductID]:[FK_ProductID]],Products[[ProductID]:[ProductID]],0),MATCH(Orders[[#Headers],[RoastType]],Products[#Headers],0))</f>
        <v>D</v>
      </c>
      <c r="L830" t="str" cm="1">
        <f t="array" ref="L830">_xlfn.SWITCH(Orders[[#This Row],[RoastType]], "L", "Light", "M", "Medium", "D", "Dark")</f>
        <v>Dark</v>
      </c>
      <c r="M830" s="2" cm="1">
        <f t="array" ref="M830">INDEX(Products[],MATCH(Orders[[#This Row],[FK_ProductID]:[FK_ProductID]],Products[[ProductID]:[ProductID]],0),MATCH(Orders[[#Headers],[SizeKg]],Products[#Headers],0))</f>
        <v>2.5</v>
      </c>
      <c r="N830" s="1" cm="1">
        <f t="array" ref="N830">INDEX(Products[],MATCH(Orders[[#This Row],[FK_ProductID]:[FK_ProductID]],Products[[ProductID]:[ProductID]],0),MATCH(Orders[[#Headers],[AmtUnitPrice]],Products[#Headers],0))</f>
        <v>22.885000000000002</v>
      </c>
      <c r="O830" s="1">
        <f>Orders[[#This Row],[AmtUnitPrice]] *Orders[[#This Row],[Quantity]]</f>
        <v>137.31</v>
      </c>
    </row>
    <row r="831" spans="1:15" x14ac:dyDescent="0.25">
      <c r="A831" s="3" t="s">
        <v>1621</v>
      </c>
      <c r="B831" s="5">
        <v>43890</v>
      </c>
      <c r="C831" s="3" t="s">
        <v>1622</v>
      </c>
      <c r="D831" s="3" t="s">
        <v>68</v>
      </c>
      <c r="E831" s="4">
        <v>1</v>
      </c>
      <c r="F831" t="str">
        <f>_xlfn.XLOOKUP(Orders[[#This Row],[FK_CustomerID]],Customers[CustomerID],Customers[CustomerName],,0)</f>
        <v>Hillel Mairs</v>
      </c>
      <c r="G831" t="str">
        <f>_xlfn.XLOOKUP(Orders[[#This Row],[FK_CustomerID]],Customers[CustomerID],Customers[Email],,0)</f>
        <v>hmairsn1@so-net.ne.jp</v>
      </c>
      <c r="H831" t="str">
        <f>_xlfn.XLOOKUP(Orders[[#This Row],[FK_CustomerID]],Customers[CustomerID],Customers[Country],,0)</f>
        <v>United States</v>
      </c>
      <c r="I831" t="str" cm="1">
        <f t="array" ref="I831">INDEX(Products[],MATCH(Orders[[#This Row],[FK_ProductID]:[FK_ProductID]],Products[[ProductID]:[ProductID]],0),MATCH(Orders[[#Headers],[CoffeeType]],Products[#Headers],0))</f>
        <v>Ara</v>
      </c>
      <c r="J831" t="str" cm="1">
        <f t="array" ref="J831">_xlfn.SWITCH(Orders[[#This Row],[CoffeeType]], "Rob", "Robusta", "Exc", "Excelsa", "Ara", "Arabica", "Lib", "Liberica")</f>
        <v>Arabica</v>
      </c>
      <c r="K831" t="str" cm="1">
        <f t="array" ref="K831">INDEX(Products[],MATCH(Orders[[#This Row],[FK_ProductID]:[FK_ProductID]],Products[[ProductID]:[ProductID]],0),MATCH(Orders[[#Headers],[RoastType]],Products[#Headers],0))</f>
        <v>D</v>
      </c>
      <c r="L831" t="str" cm="1">
        <f t="array" ref="L831">_xlfn.SWITCH(Orders[[#This Row],[RoastType]], "L", "Light", "M", "Medium", "D", "Dark")</f>
        <v>Dark</v>
      </c>
      <c r="M831" s="2" cm="1">
        <f t="array" ref="M831">INDEX(Products[],MATCH(Orders[[#This Row],[FK_ProductID]:[FK_ProductID]],Products[[ProductID]:[ProductID]],0),MATCH(Orders[[#Headers],[SizeKg]],Products[#Headers],0))</f>
        <v>0.2</v>
      </c>
      <c r="N831" s="1" cm="1">
        <f t="array" ref="N831">INDEX(Products[],MATCH(Orders[[#This Row],[FK_ProductID]:[FK_ProductID]],Products[[ProductID]:[ProductID]],0),MATCH(Orders[[#Headers],[AmtUnitPrice]],Products[#Headers],0))</f>
        <v>2.9849999999999999</v>
      </c>
      <c r="O831" s="1">
        <f>Orders[[#This Row],[AmtUnitPrice]] *Orders[[#This Row],[Quantity]]</f>
        <v>2.9849999999999999</v>
      </c>
    </row>
    <row r="832" spans="1:15" x14ac:dyDescent="0.25">
      <c r="A832" s="3" t="s">
        <v>1623</v>
      </c>
      <c r="B832" s="5">
        <v>44414</v>
      </c>
      <c r="C832" s="3" t="s">
        <v>1624</v>
      </c>
      <c r="D832" s="3" t="s">
        <v>23</v>
      </c>
      <c r="E832" s="4">
        <v>2</v>
      </c>
      <c r="F832" t="str">
        <f>_xlfn.XLOOKUP(Orders[[#This Row],[FK_CustomerID]],Customers[CustomerID],Customers[CustomerName],,0)</f>
        <v>Helaina Rainforth</v>
      </c>
      <c r="G832" t="str">
        <f>_xlfn.XLOOKUP(Orders[[#This Row],[FK_CustomerID]],Customers[CustomerID],Customers[Email],,0)</f>
        <v>hrainforthn2@blog.com</v>
      </c>
      <c r="H832" t="str">
        <f>_xlfn.XLOOKUP(Orders[[#This Row],[FK_CustomerID]],Customers[CustomerID],Customers[Country],,0)</f>
        <v>United States</v>
      </c>
      <c r="I832" t="str" cm="1">
        <f t="array" ref="I832">INDEX(Products[],MATCH(Orders[[#This Row],[FK_ProductID]:[FK_ProductID]],Products[[ProductID]:[ProductID]],0),MATCH(Orders[[#Headers],[CoffeeType]],Products[#Headers],0))</f>
        <v>Exc</v>
      </c>
      <c r="J832" t="str" cm="1">
        <f t="array" ref="J832">_xlfn.SWITCH(Orders[[#This Row],[CoffeeType]], "Rob", "Robusta", "Exc", "Excelsa", "Ara", "Arabica", "Lib", "Liberica")</f>
        <v>Excelsa</v>
      </c>
      <c r="K832" t="str" cm="1">
        <f t="array" ref="K832">INDEX(Products[],MATCH(Orders[[#This Row],[FK_ProductID]:[FK_ProductID]],Products[[ProductID]:[ProductID]],0),MATCH(Orders[[#Headers],[RoastType]],Products[#Headers],0))</f>
        <v>M</v>
      </c>
      <c r="L832" t="str" cm="1">
        <f t="array" ref="L832">_xlfn.SWITCH(Orders[[#This Row],[RoastType]], "L", "Light", "M", "Medium", "D", "Dark")</f>
        <v>Medium</v>
      </c>
      <c r="M832" s="2" cm="1">
        <f t="array" ref="M832">INDEX(Products[],MATCH(Orders[[#This Row],[FK_ProductID]:[FK_ProductID]],Products[[ProductID]:[ProductID]],0),MATCH(Orders[[#Headers],[SizeKg]],Products[#Headers],0))</f>
        <v>1</v>
      </c>
      <c r="N832" s="1" cm="1">
        <f t="array" ref="N832">INDEX(Products[],MATCH(Orders[[#This Row],[FK_ProductID]:[FK_ProductID]],Products[[ProductID]:[ProductID]],0),MATCH(Orders[[#Headers],[AmtUnitPrice]],Products[#Headers],0))</f>
        <v>13.75</v>
      </c>
      <c r="O832" s="1">
        <f>Orders[[#This Row],[AmtUnitPrice]] *Orders[[#This Row],[Quantity]]</f>
        <v>27.5</v>
      </c>
    </row>
    <row r="833" spans="1:15" x14ac:dyDescent="0.25">
      <c r="A833" s="3" t="s">
        <v>1623</v>
      </c>
      <c r="B833" s="5">
        <v>44414</v>
      </c>
      <c r="C833" s="3" t="s">
        <v>1624</v>
      </c>
      <c r="D833" s="3" t="s">
        <v>68</v>
      </c>
      <c r="E833" s="4">
        <v>2</v>
      </c>
      <c r="F833" t="str">
        <f>_xlfn.XLOOKUP(Orders[[#This Row],[FK_CustomerID]],Customers[CustomerID],Customers[CustomerName],,0)</f>
        <v>Helaina Rainforth</v>
      </c>
      <c r="G833" t="str">
        <f>_xlfn.XLOOKUP(Orders[[#This Row],[FK_CustomerID]],Customers[CustomerID],Customers[Email],,0)</f>
        <v>hrainforthn2@blog.com</v>
      </c>
      <c r="H833" t="str">
        <f>_xlfn.XLOOKUP(Orders[[#This Row],[FK_CustomerID]],Customers[CustomerID],Customers[Country],,0)</f>
        <v>United States</v>
      </c>
      <c r="I833" t="str" cm="1">
        <f t="array" ref="I833">INDEX(Products[],MATCH(Orders[[#This Row],[FK_ProductID]:[FK_ProductID]],Products[[ProductID]:[ProductID]],0),MATCH(Orders[[#Headers],[CoffeeType]],Products[#Headers],0))</f>
        <v>Ara</v>
      </c>
      <c r="J833" t="str" cm="1">
        <f t="array" ref="J833">_xlfn.SWITCH(Orders[[#This Row],[CoffeeType]], "Rob", "Robusta", "Exc", "Excelsa", "Ara", "Arabica", "Lib", "Liberica")</f>
        <v>Arabica</v>
      </c>
      <c r="K833" t="str" cm="1">
        <f t="array" ref="K833">INDEX(Products[],MATCH(Orders[[#This Row],[FK_ProductID]:[FK_ProductID]],Products[[ProductID]:[ProductID]],0),MATCH(Orders[[#Headers],[RoastType]],Products[#Headers],0))</f>
        <v>D</v>
      </c>
      <c r="L833" t="str" cm="1">
        <f t="array" ref="L833">_xlfn.SWITCH(Orders[[#This Row],[RoastType]], "L", "Light", "M", "Medium", "D", "Dark")</f>
        <v>Dark</v>
      </c>
      <c r="M833" s="2" cm="1">
        <f t="array" ref="M833">INDEX(Products[],MATCH(Orders[[#This Row],[FK_ProductID]:[FK_ProductID]],Products[[ProductID]:[ProductID]],0),MATCH(Orders[[#Headers],[SizeKg]],Products[#Headers],0))</f>
        <v>0.2</v>
      </c>
      <c r="N833" s="1" cm="1">
        <f t="array" ref="N833">INDEX(Products[],MATCH(Orders[[#This Row],[FK_ProductID]:[FK_ProductID]],Products[[ProductID]:[ProductID]],0),MATCH(Orders[[#Headers],[AmtUnitPrice]],Products[#Headers],0))</f>
        <v>2.9849999999999999</v>
      </c>
      <c r="O833" s="1">
        <f>Orders[[#This Row],[AmtUnitPrice]] *Orders[[#This Row],[Quantity]]</f>
        <v>5.97</v>
      </c>
    </row>
    <row r="834" spans="1:15" x14ac:dyDescent="0.25">
      <c r="A834" s="3" t="s">
        <v>1625</v>
      </c>
      <c r="B834" s="5">
        <v>44274</v>
      </c>
      <c r="C834" s="3" t="s">
        <v>1626</v>
      </c>
      <c r="D834" s="3" t="s">
        <v>15</v>
      </c>
      <c r="E834" s="4">
        <v>6</v>
      </c>
      <c r="F834" t="str">
        <f>_xlfn.XLOOKUP(Orders[[#This Row],[FK_CustomerID]],Customers[CustomerID],Customers[CustomerName],,0)</f>
        <v>Isac Jesper</v>
      </c>
      <c r="G834" t="str">
        <f>_xlfn.XLOOKUP(Orders[[#This Row],[FK_CustomerID]],Customers[CustomerID],Customers[Email],,0)</f>
        <v>ijespern4@theglobeandmail.com</v>
      </c>
      <c r="H834" t="str">
        <f>_xlfn.XLOOKUP(Orders[[#This Row],[FK_CustomerID]],Customers[CustomerID],Customers[Country],,0)</f>
        <v>United States</v>
      </c>
      <c r="I834" t="str" cm="1">
        <f t="array" ref="I834">INDEX(Products[],MATCH(Orders[[#This Row],[FK_ProductID]:[FK_ProductID]],Products[[ProductID]:[ProductID]],0),MATCH(Orders[[#Headers],[CoffeeType]],Products[#Headers],0))</f>
        <v>Rob</v>
      </c>
      <c r="J834" t="str" cm="1">
        <f t="array" ref="J834">_xlfn.SWITCH(Orders[[#This Row],[CoffeeType]], "Rob", "Robusta", "Exc", "Excelsa", "Ara", "Arabica", "Lib", "Liberica")</f>
        <v>Robusta</v>
      </c>
      <c r="K834" t="str" cm="1">
        <f t="array" ref="K834">INDEX(Products[],MATCH(Orders[[#This Row],[FK_ProductID]:[FK_ProductID]],Products[[ProductID]:[ProductID]],0),MATCH(Orders[[#Headers],[RoastType]],Products[#Headers],0))</f>
        <v>M</v>
      </c>
      <c r="L834" t="str" cm="1">
        <f t="array" ref="L834">_xlfn.SWITCH(Orders[[#This Row],[RoastType]], "L", "Light", "M", "Medium", "D", "Dark")</f>
        <v>Medium</v>
      </c>
      <c r="M834" s="2" cm="1">
        <f t="array" ref="M834">INDEX(Products[],MATCH(Orders[[#This Row],[FK_ProductID]:[FK_ProductID]],Products[[ProductID]:[ProductID]],0),MATCH(Orders[[#Headers],[SizeKg]],Products[#Headers],0))</f>
        <v>1</v>
      </c>
      <c r="N834" s="1" cm="1">
        <f t="array" ref="N834">INDEX(Products[],MATCH(Orders[[#This Row],[FK_ProductID]:[FK_ProductID]],Products[[ProductID]:[ProductID]],0),MATCH(Orders[[#Headers],[AmtUnitPrice]],Products[#Headers],0))</f>
        <v>9.9499999999999993</v>
      </c>
      <c r="O834" s="1">
        <f>Orders[[#This Row],[AmtUnitPrice]] *Orders[[#This Row],[Quantity]]</f>
        <v>59.699999999999996</v>
      </c>
    </row>
    <row r="835" spans="1:15" x14ac:dyDescent="0.25">
      <c r="A835" s="3" t="s">
        <v>1627</v>
      </c>
      <c r="B835" s="5">
        <v>44302</v>
      </c>
      <c r="C835" s="3" t="s">
        <v>1628</v>
      </c>
      <c r="D835" s="3" t="s">
        <v>49</v>
      </c>
      <c r="E835" s="4">
        <v>4</v>
      </c>
      <c r="F835" t="str">
        <f>_xlfn.XLOOKUP(Orders[[#This Row],[FK_CustomerID]],Customers[CustomerID],Customers[CustomerName],,0)</f>
        <v>Lenette Dwerryhouse</v>
      </c>
      <c r="G835" t="str">
        <f>_xlfn.XLOOKUP(Orders[[#This Row],[FK_CustomerID]],Customers[CustomerID],Customers[Email],,0)</f>
        <v>ldwerryhousen5@gravatar.com</v>
      </c>
      <c r="H835" t="str">
        <f>_xlfn.XLOOKUP(Orders[[#This Row],[FK_CustomerID]],Customers[CustomerID],Customers[Country],,0)</f>
        <v>United States</v>
      </c>
      <c r="I835" t="str" cm="1">
        <f t="array" ref="I835">INDEX(Products[],MATCH(Orders[[#This Row],[FK_ProductID]:[FK_ProductID]],Products[[ProductID]:[ProductID]],0),MATCH(Orders[[#Headers],[CoffeeType]],Products[#Headers],0))</f>
        <v>Rob</v>
      </c>
      <c r="J835" t="str" cm="1">
        <f t="array" ref="J835">_xlfn.SWITCH(Orders[[#This Row],[CoffeeType]], "Rob", "Robusta", "Exc", "Excelsa", "Ara", "Arabica", "Lib", "Liberica")</f>
        <v>Robusta</v>
      </c>
      <c r="K835" t="str" cm="1">
        <f t="array" ref="K835">INDEX(Products[],MATCH(Orders[[#This Row],[FK_ProductID]:[FK_ProductID]],Products[[ProductID]:[ProductID]],0),MATCH(Orders[[#Headers],[RoastType]],Products[#Headers],0))</f>
        <v>D</v>
      </c>
      <c r="L835" t="str" cm="1">
        <f t="array" ref="L835">_xlfn.SWITCH(Orders[[#This Row],[RoastType]], "L", "Light", "M", "Medium", "D", "Dark")</f>
        <v>Dark</v>
      </c>
      <c r="M835" s="2" cm="1">
        <f t="array" ref="M835">INDEX(Products[],MATCH(Orders[[#This Row],[FK_ProductID]:[FK_ProductID]],Products[[ProductID]:[ProductID]],0),MATCH(Orders[[#Headers],[SizeKg]],Products[#Headers],0))</f>
        <v>2.5</v>
      </c>
      <c r="N835" s="1" cm="1">
        <f t="array" ref="N835">INDEX(Products[],MATCH(Orders[[#This Row],[FK_ProductID]:[FK_ProductID]],Products[[ProductID]:[ProductID]],0),MATCH(Orders[[#Headers],[AmtUnitPrice]],Products[#Headers],0))</f>
        <v>20.585000000000001</v>
      </c>
      <c r="O835" s="1">
        <f>Orders[[#This Row],[AmtUnitPrice]] *Orders[[#This Row],[Quantity]]</f>
        <v>82.34</v>
      </c>
    </row>
    <row r="836" spans="1:15" x14ac:dyDescent="0.25">
      <c r="A836" s="3" t="s">
        <v>1629</v>
      </c>
      <c r="B836" s="5">
        <v>44141</v>
      </c>
      <c r="C836" s="3" t="s">
        <v>1630</v>
      </c>
      <c r="D836" s="3" t="s">
        <v>132</v>
      </c>
      <c r="E836" s="4">
        <v>1</v>
      </c>
      <c r="F836" t="str">
        <f>_xlfn.XLOOKUP(Orders[[#This Row],[FK_CustomerID]],Customers[CustomerID],Customers[CustomerName],,0)</f>
        <v>Nadeen Broomer</v>
      </c>
      <c r="G836" t="str">
        <f>_xlfn.XLOOKUP(Orders[[#This Row],[FK_CustomerID]],Customers[CustomerID],Customers[Email],,0)</f>
        <v>nbroomern6@examiner.com</v>
      </c>
      <c r="H836" t="str">
        <f>_xlfn.XLOOKUP(Orders[[#This Row],[FK_CustomerID]],Customers[CustomerID],Customers[Country],,0)</f>
        <v>United States</v>
      </c>
      <c r="I836" t="str" cm="1">
        <f t="array" ref="I836">INDEX(Products[],MATCH(Orders[[#This Row],[FK_ProductID]:[FK_ProductID]],Products[[ProductID]:[ProductID]],0),MATCH(Orders[[#Headers],[CoffeeType]],Products[#Headers],0))</f>
        <v>Ara</v>
      </c>
      <c r="J836" t="str" cm="1">
        <f t="array" ref="J836">_xlfn.SWITCH(Orders[[#This Row],[CoffeeType]], "Rob", "Robusta", "Exc", "Excelsa", "Ara", "Arabica", "Lib", "Liberica")</f>
        <v>Arabica</v>
      </c>
      <c r="K836" t="str" cm="1">
        <f t="array" ref="K836">INDEX(Products[],MATCH(Orders[[#This Row],[FK_ProductID]:[FK_ProductID]],Products[[ProductID]:[ProductID]],0),MATCH(Orders[[#Headers],[RoastType]],Products[#Headers],0))</f>
        <v>D</v>
      </c>
      <c r="L836" t="str" cm="1">
        <f t="array" ref="L836">_xlfn.SWITCH(Orders[[#This Row],[RoastType]], "L", "Light", "M", "Medium", "D", "Dark")</f>
        <v>Dark</v>
      </c>
      <c r="M836" s="2" cm="1">
        <f t="array" ref="M836">INDEX(Products[],MATCH(Orders[[#This Row],[FK_ProductID]:[FK_ProductID]],Products[[ProductID]:[ProductID]],0),MATCH(Orders[[#Headers],[SizeKg]],Products[#Headers],0))</f>
        <v>2.5</v>
      </c>
      <c r="N836" s="1" cm="1">
        <f t="array" ref="N836">INDEX(Products[],MATCH(Orders[[#This Row],[FK_ProductID]:[FK_ProductID]],Products[[ProductID]:[ProductID]],0),MATCH(Orders[[#Headers],[AmtUnitPrice]],Products[#Headers],0))</f>
        <v>22.885000000000002</v>
      </c>
      <c r="O836" s="1">
        <f>Orders[[#This Row],[AmtUnitPrice]] *Orders[[#This Row],[Quantity]]</f>
        <v>22.885000000000002</v>
      </c>
    </row>
    <row r="837" spans="1:15" x14ac:dyDescent="0.25">
      <c r="A837" s="3" t="s">
        <v>1631</v>
      </c>
      <c r="B837" s="5">
        <v>44270</v>
      </c>
      <c r="C837" s="3" t="s">
        <v>1632</v>
      </c>
      <c r="D837" s="3" t="s">
        <v>190</v>
      </c>
      <c r="E837" s="4">
        <v>1</v>
      </c>
      <c r="F837" t="str">
        <f>_xlfn.XLOOKUP(Orders[[#This Row],[FK_CustomerID]],Customers[CustomerID],Customers[CustomerName],,0)</f>
        <v>Konstantine Thoumasson</v>
      </c>
      <c r="G837" t="str">
        <f>_xlfn.XLOOKUP(Orders[[#This Row],[FK_CustomerID]],Customers[CustomerID],Customers[Email],,0)</f>
        <v>kthoumassonn7@bloglovin.com</v>
      </c>
      <c r="H837" t="str">
        <f>_xlfn.XLOOKUP(Orders[[#This Row],[FK_CustomerID]],Customers[CustomerID],Customers[Country],,0)</f>
        <v>United States</v>
      </c>
      <c r="I837" t="str" cm="1">
        <f t="array" ref="I837">INDEX(Products[],MATCH(Orders[[#This Row],[FK_ProductID]:[FK_ProductID]],Products[[ProductID]:[ProductID]],0),MATCH(Orders[[#Headers],[CoffeeType]],Products[#Headers],0))</f>
        <v>Exc</v>
      </c>
      <c r="J837" t="str" cm="1">
        <f t="array" ref="J837">_xlfn.SWITCH(Orders[[#This Row],[CoffeeType]], "Rob", "Robusta", "Exc", "Excelsa", "Ara", "Arabica", "Lib", "Liberica")</f>
        <v>Excelsa</v>
      </c>
      <c r="K837" t="str" cm="1">
        <f t="array" ref="K837">INDEX(Products[],MATCH(Orders[[#This Row],[FK_ProductID]:[FK_ProductID]],Products[[ProductID]:[ProductID]],0),MATCH(Orders[[#Headers],[RoastType]],Products[#Headers],0))</f>
        <v>L</v>
      </c>
      <c r="L837" t="str" cm="1">
        <f t="array" ref="L837">_xlfn.SWITCH(Orders[[#This Row],[RoastType]], "L", "Light", "M", "Medium", "D", "Dark")</f>
        <v>Light</v>
      </c>
      <c r="M837" s="2" cm="1">
        <f t="array" ref="M837">INDEX(Products[],MATCH(Orders[[#This Row],[FK_ProductID]:[FK_ProductID]],Products[[ProductID]:[ProductID]],0),MATCH(Orders[[#Headers],[SizeKg]],Products[#Headers],0))</f>
        <v>0.5</v>
      </c>
      <c r="N837" s="1" cm="1">
        <f t="array" ref="N837">INDEX(Products[],MATCH(Orders[[#This Row],[FK_ProductID]:[FK_ProductID]],Products[[ProductID]:[ProductID]],0),MATCH(Orders[[#Headers],[AmtUnitPrice]],Products[#Headers],0))</f>
        <v>8.91</v>
      </c>
      <c r="O837" s="1">
        <f>Orders[[#This Row],[AmtUnitPrice]] *Orders[[#This Row],[Quantity]]</f>
        <v>8.91</v>
      </c>
    </row>
    <row r="838" spans="1:15" x14ac:dyDescent="0.25">
      <c r="A838" s="3" t="s">
        <v>1633</v>
      </c>
      <c r="B838" s="5">
        <v>44486</v>
      </c>
      <c r="C838" s="3" t="s">
        <v>1634</v>
      </c>
      <c r="D838" s="3" t="s">
        <v>68</v>
      </c>
      <c r="E838" s="4">
        <v>4</v>
      </c>
      <c r="F838" t="str">
        <f>_xlfn.XLOOKUP(Orders[[#This Row],[FK_CustomerID]],Customers[CustomerID],Customers[CustomerName],,0)</f>
        <v>Frans Habbergham</v>
      </c>
      <c r="G838" t="str">
        <f>_xlfn.XLOOKUP(Orders[[#This Row],[FK_CustomerID]],Customers[CustomerID],Customers[Email],,0)</f>
        <v>fhabberghamn8@discovery.com</v>
      </c>
      <c r="H838" t="str">
        <f>_xlfn.XLOOKUP(Orders[[#This Row],[FK_CustomerID]],Customers[CustomerID],Customers[Country],,0)</f>
        <v>United States</v>
      </c>
      <c r="I838" t="str" cm="1">
        <f t="array" ref="I838">INDEX(Products[],MATCH(Orders[[#This Row],[FK_ProductID]:[FK_ProductID]],Products[[ProductID]:[ProductID]],0),MATCH(Orders[[#Headers],[CoffeeType]],Products[#Headers],0))</f>
        <v>Ara</v>
      </c>
      <c r="J838" t="str" cm="1">
        <f t="array" ref="J838">_xlfn.SWITCH(Orders[[#This Row],[CoffeeType]], "Rob", "Robusta", "Exc", "Excelsa", "Ara", "Arabica", "Lib", "Liberica")</f>
        <v>Arabica</v>
      </c>
      <c r="K838" t="str" cm="1">
        <f t="array" ref="K838">INDEX(Products[],MATCH(Orders[[#This Row],[FK_ProductID]:[FK_ProductID]],Products[[ProductID]:[ProductID]],0),MATCH(Orders[[#Headers],[RoastType]],Products[#Headers],0))</f>
        <v>D</v>
      </c>
      <c r="L838" t="str" cm="1">
        <f t="array" ref="L838">_xlfn.SWITCH(Orders[[#This Row],[RoastType]], "L", "Light", "M", "Medium", "D", "Dark")</f>
        <v>Dark</v>
      </c>
      <c r="M838" s="2" cm="1">
        <f t="array" ref="M838">INDEX(Products[],MATCH(Orders[[#This Row],[FK_ProductID]:[FK_ProductID]],Products[[ProductID]:[ProductID]],0),MATCH(Orders[[#Headers],[SizeKg]],Products[#Headers],0))</f>
        <v>0.2</v>
      </c>
      <c r="N838" s="1" cm="1">
        <f t="array" ref="N838">INDEX(Products[],MATCH(Orders[[#This Row],[FK_ProductID]:[FK_ProductID]],Products[[ProductID]:[ProductID]],0),MATCH(Orders[[#Headers],[AmtUnitPrice]],Products[#Headers],0))</f>
        <v>2.9849999999999999</v>
      </c>
      <c r="O838" s="1">
        <f>Orders[[#This Row],[AmtUnitPrice]] *Orders[[#This Row],[Quantity]]</f>
        <v>11.94</v>
      </c>
    </row>
    <row r="839" spans="1:15" x14ac:dyDescent="0.25">
      <c r="A839" s="3" t="s">
        <v>1635</v>
      </c>
      <c r="B839" s="5">
        <v>43715</v>
      </c>
      <c r="C839" s="3" t="s">
        <v>1583</v>
      </c>
      <c r="D839" s="3" t="s">
        <v>211</v>
      </c>
      <c r="E839" s="4">
        <v>3</v>
      </c>
      <c r="F839" t="str">
        <f>_xlfn.XLOOKUP(Orders[[#This Row],[FK_CustomerID]],Customers[CustomerID],Customers[CustomerName],,0)</f>
        <v>Allis Wilmore</v>
      </c>
      <c r="G839" t="str">
        <f>_xlfn.XLOOKUP(Orders[[#This Row],[FK_CustomerID]],Customers[CustomerID],Customers[Email],,0)</f>
        <v/>
      </c>
      <c r="H839" t="str">
        <f>_xlfn.XLOOKUP(Orders[[#This Row],[FK_CustomerID]],Customers[CustomerID],Customers[Country],,0)</f>
        <v>United States</v>
      </c>
      <c r="I839" t="str" cm="1">
        <f t="array" ref="I839">INDEX(Products[],MATCH(Orders[[#This Row],[FK_ProductID]:[FK_ProductID]],Products[[ProductID]:[ProductID]],0),MATCH(Orders[[#Headers],[CoffeeType]],Products[#Headers],0))</f>
        <v>Lib</v>
      </c>
      <c r="J839" t="str" cm="1">
        <f t="array" ref="J839">_xlfn.SWITCH(Orders[[#This Row],[CoffeeType]], "Rob", "Robusta", "Exc", "Excelsa", "Ara", "Arabica", "Lib", "Liberica")</f>
        <v>Liberica</v>
      </c>
      <c r="K839" t="str" cm="1">
        <f t="array" ref="K839">INDEX(Products[],MATCH(Orders[[#This Row],[FK_ProductID]:[FK_ProductID]],Products[[ProductID]:[ProductID]],0),MATCH(Orders[[#Headers],[RoastType]],Products[#Headers],0))</f>
        <v>M</v>
      </c>
      <c r="L839" t="str" cm="1">
        <f t="array" ref="L839">_xlfn.SWITCH(Orders[[#This Row],[RoastType]], "L", "Light", "M", "Medium", "D", "Dark")</f>
        <v>Medium</v>
      </c>
      <c r="M839" s="2" cm="1">
        <f t="array" ref="M839">INDEX(Products[],MATCH(Orders[[#This Row],[FK_ProductID]:[FK_ProductID]],Products[[ProductID]:[ProductID]],0),MATCH(Orders[[#Headers],[SizeKg]],Products[#Headers],0))</f>
        <v>2.5</v>
      </c>
      <c r="N839" s="1" cm="1">
        <f t="array" ref="N839">INDEX(Products[],MATCH(Orders[[#This Row],[FK_ProductID]:[FK_ProductID]],Products[[ProductID]:[ProductID]],0),MATCH(Orders[[#Headers],[AmtUnitPrice]],Products[#Headers],0))</f>
        <v>33.465000000000003</v>
      </c>
      <c r="O839" s="1">
        <f>Orders[[#This Row],[AmtUnitPrice]] *Orders[[#This Row],[Quantity]]</f>
        <v>100.39500000000001</v>
      </c>
    </row>
    <row r="840" spans="1:15" x14ac:dyDescent="0.25">
      <c r="A840" s="3" t="s">
        <v>1636</v>
      </c>
      <c r="B840" s="5">
        <v>44755</v>
      </c>
      <c r="C840" s="3" t="s">
        <v>1637</v>
      </c>
      <c r="D840" s="3" t="s">
        <v>132</v>
      </c>
      <c r="E840" s="4">
        <v>5</v>
      </c>
      <c r="F840" t="str">
        <f>_xlfn.XLOOKUP(Orders[[#This Row],[FK_CustomerID]],Customers[CustomerID],Customers[CustomerName],,0)</f>
        <v>Romain Avrashin</v>
      </c>
      <c r="G840" t="str">
        <f>_xlfn.XLOOKUP(Orders[[#This Row],[FK_CustomerID]],Customers[CustomerID],Customers[Email],,0)</f>
        <v>ravrashinna@tamu.edu</v>
      </c>
      <c r="H840" t="str">
        <f>_xlfn.XLOOKUP(Orders[[#This Row],[FK_CustomerID]],Customers[CustomerID],Customers[Country],,0)</f>
        <v>United States</v>
      </c>
      <c r="I840" t="str" cm="1">
        <f t="array" ref="I840">INDEX(Products[],MATCH(Orders[[#This Row],[FK_ProductID]:[FK_ProductID]],Products[[ProductID]:[ProductID]],0),MATCH(Orders[[#Headers],[CoffeeType]],Products[#Headers],0))</f>
        <v>Ara</v>
      </c>
      <c r="J840" t="str" cm="1">
        <f t="array" ref="J840">_xlfn.SWITCH(Orders[[#This Row],[CoffeeType]], "Rob", "Robusta", "Exc", "Excelsa", "Ara", "Arabica", "Lib", "Liberica")</f>
        <v>Arabica</v>
      </c>
      <c r="K840" t="str" cm="1">
        <f t="array" ref="K840">INDEX(Products[],MATCH(Orders[[#This Row],[FK_ProductID]:[FK_ProductID]],Products[[ProductID]:[ProductID]],0),MATCH(Orders[[#Headers],[RoastType]],Products[#Headers],0))</f>
        <v>D</v>
      </c>
      <c r="L840" t="str" cm="1">
        <f t="array" ref="L840">_xlfn.SWITCH(Orders[[#This Row],[RoastType]], "L", "Light", "M", "Medium", "D", "Dark")</f>
        <v>Dark</v>
      </c>
      <c r="M840" s="2" cm="1">
        <f t="array" ref="M840">INDEX(Products[],MATCH(Orders[[#This Row],[FK_ProductID]:[FK_ProductID]],Products[[ProductID]:[ProductID]],0),MATCH(Orders[[#Headers],[SizeKg]],Products[#Headers],0))</f>
        <v>2.5</v>
      </c>
      <c r="N840" s="1" cm="1">
        <f t="array" ref="N840">INDEX(Products[],MATCH(Orders[[#This Row],[FK_ProductID]:[FK_ProductID]],Products[[ProductID]:[ProductID]],0),MATCH(Orders[[#Headers],[AmtUnitPrice]],Products[#Headers],0))</f>
        <v>22.885000000000002</v>
      </c>
      <c r="O840" s="1">
        <f>Orders[[#This Row],[AmtUnitPrice]] *Orders[[#This Row],[Quantity]]</f>
        <v>114.42500000000001</v>
      </c>
    </row>
    <row r="841" spans="1:15" x14ac:dyDescent="0.25">
      <c r="A841" s="3" t="s">
        <v>1638</v>
      </c>
      <c r="B841" s="5">
        <v>44521</v>
      </c>
      <c r="C841" s="3" t="s">
        <v>1639</v>
      </c>
      <c r="D841" s="3" t="s">
        <v>17</v>
      </c>
      <c r="E841" s="4">
        <v>5</v>
      </c>
      <c r="F841" t="str">
        <f>_xlfn.XLOOKUP(Orders[[#This Row],[FK_CustomerID]],Customers[CustomerID],Customers[CustomerName],,0)</f>
        <v>Miran Doidge</v>
      </c>
      <c r="G841" t="str">
        <f>_xlfn.XLOOKUP(Orders[[#This Row],[FK_CustomerID]],Customers[CustomerID],Customers[Email],,0)</f>
        <v>mdoidgenb@etsy.com</v>
      </c>
      <c r="H841" t="str">
        <f>_xlfn.XLOOKUP(Orders[[#This Row],[FK_CustomerID]],Customers[CustomerID],Customers[Country],,0)</f>
        <v>United States</v>
      </c>
      <c r="I841" t="str" cm="1">
        <f t="array" ref="I841">INDEX(Products[],MATCH(Orders[[#This Row],[FK_ProductID]:[FK_ProductID]],Products[[ProductID]:[ProductID]],0),MATCH(Orders[[#Headers],[CoffeeType]],Products[#Headers],0))</f>
        <v>Exc</v>
      </c>
      <c r="J841" t="str" cm="1">
        <f t="array" ref="J841">_xlfn.SWITCH(Orders[[#This Row],[CoffeeType]], "Rob", "Robusta", "Exc", "Excelsa", "Ara", "Arabica", "Lib", "Liberica")</f>
        <v>Excelsa</v>
      </c>
      <c r="K841" t="str" cm="1">
        <f t="array" ref="K841">INDEX(Products[],MATCH(Orders[[#This Row],[FK_ProductID]:[FK_ProductID]],Products[[ProductID]:[ProductID]],0),MATCH(Orders[[#Headers],[RoastType]],Products[#Headers],0))</f>
        <v>M</v>
      </c>
      <c r="L841" t="str" cm="1">
        <f t="array" ref="L841">_xlfn.SWITCH(Orders[[#This Row],[RoastType]], "L", "Light", "M", "Medium", "D", "Dark")</f>
        <v>Medium</v>
      </c>
      <c r="M841" s="2" cm="1">
        <f t="array" ref="M841">INDEX(Products[],MATCH(Orders[[#This Row],[FK_ProductID]:[FK_ProductID]],Products[[ProductID]:[ProductID]],0),MATCH(Orders[[#Headers],[SizeKg]],Products[#Headers],0))</f>
        <v>0.5</v>
      </c>
      <c r="N841" s="1" cm="1">
        <f t="array" ref="N841">INDEX(Products[],MATCH(Orders[[#This Row],[FK_ProductID]:[FK_ProductID]],Products[[ProductID]:[ProductID]],0),MATCH(Orders[[#Headers],[AmtUnitPrice]],Products[#Headers],0))</f>
        <v>8.25</v>
      </c>
      <c r="O841" s="1">
        <f>Orders[[#This Row],[AmtUnitPrice]] *Orders[[#This Row],[Quantity]]</f>
        <v>41.25</v>
      </c>
    </row>
    <row r="842" spans="1:15" x14ac:dyDescent="0.25">
      <c r="A842" s="3" t="s">
        <v>1640</v>
      </c>
      <c r="B842" s="5">
        <v>44574</v>
      </c>
      <c r="C842" s="3" t="s">
        <v>1641</v>
      </c>
      <c r="D842" s="3" t="s">
        <v>171</v>
      </c>
      <c r="E842" s="4">
        <v>4</v>
      </c>
      <c r="F842" t="str">
        <f>_xlfn.XLOOKUP(Orders[[#This Row],[FK_CustomerID]],Customers[CustomerID],Customers[CustomerName],,0)</f>
        <v>Janeva Edinboro</v>
      </c>
      <c r="G842" t="str">
        <f>_xlfn.XLOOKUP(Orders[[#This Row],[FK_CustomerID]],Customers[CustomerID],Customers[Email],,0)</f>
        <v>jedinboronc@reverbnation.com</v>
      </c>
      <c r="H842" t="str">
        <f>_xlfn.XLOOKUP(Orders[[#This Row],[FK_CustomerID]],Customers[CustomerID],Customers[Country],,0)</f>
        <v>United States</v>
      </c>
      <c r="I842" t="str" cm="1">
        <f t="array" ref="I842">INDEX(Products[],MATCH(Orders[[#This Row],[FK_ProductID]:[FK_ProductID]],Products[[ProductID]:[ProductID]],0),MATCH(Orders[[#Headers],[CoffeeType]],Products[#Headers],0))</f>
        <v>Rob</v>
      </c>
      <c r="J842" t="str" cm="1">
        <f t="array" ref="J842">_xlfn.SWITCH(Orders[[#This Row],[CoffeeType]], "Rob", "Robusta", "Exc", "Excelsa", "Ara", "Arabica", "Lib", "Liberica")</f>
        <v>Robusta</v>
      </c>
      <c r="K842" t="str" cm="1">
        <f t="array" ref="K842">INDEX(Products[],MATCH(Orders[[#This Row],[FK_ProductID]:[FK_ProductID]],Products[[ProductID]:[ProductID]],0),MATCH(Orders[[#Headers],[RoastType]],Products[#Headers],0))</f>
        <v>L</v>
      </c>
      <c r="L842" t="str" cm="1">
        <f t="array" ref="L842">_xlfn.SWITCH(Orders[[#This Row],[RoastType]], "L", "Light", "M", "Medium", "D", "Dark")</f>
        <v>Light</v>
      </c>
      <c r="M842" s="2" cm="1">
        <f t="array" ref="M842">INDEX(Products[],MATCH(Orders[[#This Row],[FK_ProductID]:[FK_ProductID]],Products[[ProductID]:[ProductID]],0),MATCH(Orders[[#Headers],[SizeKg]],Products[#Headers],0))</f>
        <v>0.5</v>
      </c>
      <c r="N842" s="1" cm="1">
        <f t="array" ref="N842">INDEX(Products[],MATCH(Orders[[#This Row],[FK_ProductID]:[FK_ProductID]],Products[[ProductID]:[ProductID]],0),MATCH(Orders[[#Headers],[AmtUnitPrice]],Products[#Headers],0))</f>
        <v>7.17</v>
      </c>
      <c r="O842" s="1">
        <f>Orders[[#This Row],[AmtUnitPrice]] *Orders[[#This Row],[Quantity]]</f>
        <v>28.68</v>
      </c>
    </row>
    <row r="843" spans="1:15" x14ac:dyDescent="0.25">
      <c r="A843" s="3" t="s">
        <v>1642</v>
      </c>
      <c r="B843" s="5">
        <v>44755</v>
      </c>
      <c r="C843" s="3" t="s">
        <v>1643</v>
      </c>
      <c r="D843" s="3" t="s">
        <v>91</v>
      </c>
      <c r="E843" s="4">
        <v>1</v>
      </c>
      <c r="F843" t="str">
        <f>_xlfn.XLOOKUP(Orders[[#This Row],[FK_CustomerID]],Customers[CustomerID],Customers[CustomerName],,0)</f>
        <v>Trumaine Tewelson</v>
      </c>
      <c r="G843" t="str">
        <f>_xlfn.XLOOKUP(Orders[[#This Row],[FK_CustomerID]],Customers[CustomerID],Customers[Email],,0)</f>
        <v>ttewelsonnd@cdbaby.com</v>
      </c>
      <c r="H843" t="str">
        <f>_xlfn.XLOOKUP(Orders[[#This Row],[FK_CustomerID]],Customers[CustomerID],Customers[Country],,0)</f>
        <v>United States</v>
      </c>
      <c r="I843" t="str" cm="1">
        <f t="array" ref="I843">INDEX(Products[],MATCH(Orders[[#This Row],[FK_ProductID]:[FK_ProductID]],Products[[ProductID]:[ProductID]],0),MATCH(Orders[[#Headers],[CoffeeType]],Products[#Headers],0))</f>
        <v>Lib</v>
      </c>
      <c r="J843" t="str" cm="1">
        <f t="array" ref="J843">_xlfn.SWITCH(Orders[[#This Row],[CoffeeType]], "Rob", "Robusta", "Exc", "Excelsa", "Ara", "Arabica", "Lib", "Liberica")</f>
        <v>Liberica</v>
      </c>
      <c r="K843" t="str" cm="1">
        <f t="array" ref="K843">INDEX(Products[],MATCH(Orders[[#This Row],[FK_ProductID]:[FK_ProductID]],Products[[ProductID]:[ProductID]],0),MATCH(Orders[[#Headers],[RoastType]],Products[#Headers],0))</f>
        <v>M</v>
      </c>
      <c r="L843" t="str" cm="1">
        <f t="array" ref="L843">_xlfn.SWITCH(Orders[[#This Row],[RoastType]], "L", "Light", "M", "Medium", "D", "Dark")</f>
        <v>Medium</v>
      </c>
      <c r="M843" s="2" cm="1">
        <f t="array" ref="M843">INDEX(Products[],MATCH(Orders[[#This Row],[FK_ProductID]:[FK_ProductID]],Products[[ProductID]:[ProductID]],0),MATCH(Orders[[#Headers],[SizeKg]],Products[#Headers],0))</f>
        <v>0.2</v>
      </c>
      <c r="N843" s="1" cm="1">
        <f t="array" ref="N843">INDEX(Products[],MATCH(Orders[[#This Row],[FK_ProductID]:[FK_ProductID]],Products[[ProductID]:[ProductID]],0),MATCH(Orders[[#Headers],[AmtUnitPrice]],Products[#Headers],0))</f>
        <v>4.3650000000000002</v>
      </c>
      <c r="O843" s="1">
        <f>Orders[[#This Row],[AmtUnitPrice]] *Orders[[#This Row],[Quantity]]</f>
        <v>4.3650000000000002</v>
      </c>
    </row>
    <row r="844" spans="1:15" x14ac:dyDescent="0.25">
      <c r="A844" s="3" t="s">
        <v>1644</v>
      </c>
      <c r="B844" s="5">
        <v>44502</v>
      </c>
      <c r="C844" s="3" t="s">
        <v>1614</v>
      </c>
      <c r="D844" s="3" t="s">
        <v>78</v>
      </c>
      <c r="E844" s="4">
        <v>2</v>
      </c>
      <c r="F844" t="str">
        <f>_xlfn.XLOOKUP(Orders[[#This Row],[FK_CustomerID]],Customers[CustomerID],Customers[CustomerName],,0)</f>
        <v>Odelia Skerme</v>
      </c>
      <c r="G844" t="str">
        <f>_xlfn.XLOOKUP(Orders[[#This Row],[FK_CustomerID]],Customers[CustomerID],Customers[Email],,0)</f>
        <v>oskermen3@hatena.ne.jp</v>
      </c>
      <c r="H844" t="str">
        <f>_xlfn.XLOOKUP(Orders[[#This Row],[FK_CustomerID]],Customers[CustomerID],Customers[Country],,0)</f>
        <v>United States</v>
      </c>
      <c r="I844" t="str" cm="1">
        <f t="array" ref="I844">INDEX(Products[],MATCH(Orders[[#This Row],[FK_ProductID]:[FK_ProductID]],Products[[ProductID]:[ProductID]],0),MATCH(Orders[[#Headers],[CoffeeType]],Products[#Headers],0))</f>
        <v>Exc</v>
      </c>
      <c r="J844" t="str" cm="1">
        <f t="array" ref="J844">_xlfn.SWITCH(Orders[[#This Row],[CoffeeType]], "Rob", "Robusta", "Exc", "Excelsa", "Ara", "Arabica", "Lib", "Liberica")</f>
        <v>Excelsa</v>
      </c>
      <c r="K844" t="str" cm="1">
        <f t="array" ref="K844">INDEX(Products[],MATCH(Orders[[#This Row],[FK_ProductID]:[FK_ProductID]],Products[[ProductID]:[ProductID]],0),MATCH(Orders[[#Headers],[RoastType]],Products[#Headers],0))</f>
        <v>M</v>
      </c>
      <c r="L844" t="str" cm="1">
        <f t="array" ref="L844">_xlfn.SWITCH(Orders[[#This Row],[RoastType]], "L", "Light", "M", "Medium", "D", "Dark")</f>
        <v>Medium</v>
      </c>
      <c r="M844" s="2" cm="1">
        <f t="array" ref="M844">INDEX(Products[],MATCH(Orders[[#This Row],[FK_ProductID]:[FK_ProductID]],Products[[ProductID]:[ProductID]],0),MATCH(Orders[[#Headers],[SizeKg]],Products[#Headers],0))</f>
        <v>0.2</v>
      </c>
      <c r="N844" s="1" cm="1">
        <f t="array" ref="N844">INDEX(Products[],MATCH(Orders[[#This Row],[FK_ProductID]:[FK_ProductID]],Products[[ProductID]:[ProductID]],0),MATCH(Orders[[#Headers],[AmtUnitPrice]],Products[#Headers],0))</f>
        <v>4.125</v>
      </c>
      <c r="O844" s="1">
        <f>Orders[[#This Row],[AmtUnitPrice]] *Orders[[#This Row],[Quantity]]</f>
        <v>8.25</v>
      </c>
    </row>
    <row r="845" spans="1:15" x14ac:dyDescent="0.25">
      <c r="A845" s="3" t="s">
        <v>1645</v>
      </c>
      <c r="B845" s="5">
        <v>44387</v>
      </c>
      <c r="C845" s="3" t="s">
        <v>1646</v>
      </c>
      <c r="D845" s="3" t="s">
        <v>78</v>
      </c>
      <c r="E845" s="4">
        <v>2</v>
      </c>
      <c r="F845" t="str">
        <f>_xlfn.XLOOKUP(Orders[[#This Row],[FK_CustomerID]],Customers[CustomerID],Customers[CustomerName],,0)</f>
        <v>De Drewitt</v>
      </c>
      <c r="G845" t="str">
        <f>_xlfn.XLOOKUP(Orders[[#This Row],[FK_CustomerID]],Customers[CustomerID],Customers[Email],,0)</f>
        <v>ddrewittnf@mapquest.com</v>
      </c>
      <c r="H845" t="str">
        <f>_xlfn.XLOOKUP(Orders[[#This Row],[FK_CustomerID]],Customers[CustomerID],Customers[Country],,0)</f>
        <v>United States</v>
      </c>
      <c r="I845" t="str" cm="1">
        <f t="array" ref="I845">INDEX(Products[],MATCH(Orders[[#This Row],[FK_ProductID]:[FK_ProductID]],Products[[ProductID]:[ProductID]],0),MATCH(Orders[[#Headers],[CoffeeType]],Products[#Headers],0))</f>
        <v>Exc</v>
      </c>
      <c r="J845" t="str" cm="1">
        <f t="array" ref="J845">_xlfn.SWITCH(Orders[[#This Row],[CoffeeType]], "Rob", "Robusta", "Exc", "Excelsa", "Ara", "Arabica", "Lib", "Liberica")</f>
        <v>Excelsa</v>
      </c>
      <c r="K845" t="str" cm="1">
        <f t="array" ref="K845">INDEX(Products[],MATCH(Orders[[#This Row],[FK_ProductID]:[FK_ProductID]],Products[[ProductID]:[ProductID]],0),MATCH(Orders[[#Headers],[RoastType]],Products[#Headers],0))</f>
        <v>M</v>
      </c>
      <c r="L845" t="str" cm="1">
        <f t="array" ref="L845">_xlfn.SWITCH(Orders[[#This Row],[RoastType]], "L", "Light", "M", "Medium", "D", "Dark")</f>
        <v>Medium</v>
      </c>
      <c r="M845" s="2" cm="1">
        <f t="array" ref="M845">INDEX(Products[],MATCH(Orders[[#This Row],[FK_ProductID]:[FK_ProductID]],Products[[ProductID]:[ProductID]],0),MATCH(Orders[[#Headers],[SizeKg]],Products[#Headers],0))</f>
        <v>0.2</v>
      </c>
      <c r="N845" s="1" cm="1">
        <f t="array" ref="N845">INDEX(Products[],MATCH(Orders[[#This Row],[FK_ProductID]:[FK_ProductID]],Products[[ProductID]:[ProductID]],0),MATCH(Orders[[#Headers],[AmtUnitPrice]],Products[#Headers],0))</f>
        <v>4.125</v>
      </c>
      <c r="O845" s="1">
        <f>Orders[[#This Row],[AmtUnitPrice]] *Orders[[#This Row],[Quantity]]</f>
        <v>8.25</v>
      </c>
    </row>
    <row r="846" spans="1:15" x14ac:dyDescent="0.25">
      <c r="A846" s="3" t="s">
        <v>1647</v>
      </c>
      <c r="B846" s="5">
        <v>44476</v>
      </c>
      <c r="C846" s="3" t="s">
        <v>1648</v>
      </c>
      <c r="D846" s="3" t="s">
        <v>86</v>
      </c>
      <c r="E846" s="4">
        <v>6</v>
      </c>
      <c r="F846" t="str">
        <f>_xlfn.XLOOKUP(Orders[[#This Row],[FK_CustomerID]],Customers[CustomerID],Customers[CustomerName],,0)</f>
        <v>Adelheid Gladhill</v>
      </c>
      <c r="G846" t="str">
        <f>_xlfn.XLOOKUP(Orders[[#This Row],[FK_CustomerID]],Customers[CustomerID],Customers[Email],,0)</f>
        <v>agladhillng@stanford.edu</v>
      </c>
      <c r="H846" t="str">
        <f>_xlfn.XLOOKUP(Orders[[#This Row],[FK_CustomerID]],Customers[CustomerID],Customers[Country],,0)</f>
        <v>United States</v>
      </c>
      <c r="I846" t="str" cm="1">
        <f t="array" ref="I846">INDEX(Products[],MATCH(Orders[[#This Row],[FK_ProductID]:[FK_ProductID]],Products[[ProductID]:[ProductID]],0),MATCH(Orders[[#Headers],[CoffeeType]],Products[#Headers],0))</f>
        <v>Ara</v>
      </c>
      <c r="J846" t="str" cm="1">
        <f t="array" ref="J846">_xlfn.SWITCH(Orders[[#This Row],[CoffeeType]], "Rob", "Robusta", "Exc", "Excelsa", "Ara", "Arabica", "Lib", "Liberica")</f>
        <v>Arabica</v>
      </c>
      <c r="K846" t="str" cm="1">
        <f t="array" ref="K846">INDEX(Products[],MATCH(Orders[[#This Row],[FK_ProductID]:[FK_ProductID]],Products[[ProductID]:[ProductID]],0),MATCH(Orders[[#Headers],[RoastType]],Products[#Headers],0))</f>
        <v>D</v>
      </c>
      <c r="L846" t="str" cm="1">
        <f t="array" ref="L846">_xlfn.SWITCH(Orders[[#This Row],[RoastType]], "L", "Light", "M", "Medium", "D", "Dark")</f>
        <v>Dark</v>
      </c>
      <c r="M846" s="2" cm="1">
        <f t="array" ref="M846">INDEX(Products[],MATCH(Orders[[#This Row],[FK_ProductID]:[FK_ProductID]],Products[[ProductID]:[ProductID]],0),MATCH(Orders[[#Headers],[SizeKg]],Products[#Headers],0))</f>
        <v>0.5</v>
      </c>
      <c r="N846" s="1" cm="1">
        <f t="array" ref="N846">INDEX(Products[],MATCH(Orders[[#This Row],[FK_ProductID]:[FK_ProductID]],Products[[ProductID]:[ProductID]],0),MATCH(Orders[[#Headers],[AmtUnitPrice]],Products[#Headers],0))</f>
        <v>5.97</v>
      </c>
      <c r="O846" s="1">
        <f>Orders[[#This Row],[AmtUnitPrice]] *Orders[[#This Row],[Quantity]]</f>
        <v>35.82</v>
      </c>
    </row>
    <row r="847" spans="1:15" x14ac:dyDescent="0.25">
      <c r="A847" s="3" t="s">
        <v>1649</v>
      </c>
      <c r="B847" s="5">
        <v>43889</v>
      </c>
      <c r="C847" s="3" t="s">
        <v>1650</v>
      </c>
      <c r="D847" s="3" t="s">
        <v>544</v>
      </c>
      <c r="E847" s="4">
        <v>6</v>
      </c>
      <c r="F847" t="str">
        <f>_xlfn.XLOOKUP(Orders[[#This Row],[FK_CustomerID]],Customers[CustomerID],Customers[CustomerName],,0)</f>
        <v>Murielle Lorinez</v>
      </c>
      <c r="G847" t="str">
        <f>_xlfn.XLOOKUP(Orders[[#This Row],[FK_CustomerID]],Customers[CustomerID],Customers[Email],,0)</f>
        <v>mlorineznh@whitehouse.gov</v>
      </c>
      <c r="H847" t="str">
        <f>_xlfn.XLOOKUP(Orders[[#This Row],[FK_CustomerID]],Customers[CustomerID],Customers[Country],,0)</f>
        <v>United States</v>
      </c>
      <c r="I847" t="str" cm="1">
        <f t="array" ref="I847">INDEX(Products[],MATCH(Orders[[#This Row],[FK_ProductID]:[FK_ProductID]],Products[[ProductID]:[ProductID]],0),MATCH(Orders[[#Headers],[CoffeeType]],Products[#Headers],0))</f>
        <v>Exc</v>
      </c>
      <c r="J847" t="str" cm="1">
        <f t="array" ref="J847">_xlfn.SWITCH(Orders[[#This Row],[CoffeeType]], "Rob", "Robusta", "Exc", "Excelsa", "Ara", "Arabica", "Lib", "Liberica")</f>
        <v>Excelsa</v>
      </c>
      <c r="K847" t="str" cm="1">
        <f t="array" ref="K847">INDEX(Products[],MATCH(Orders[[#This Row],[FK_ProductID]:[FK_ProductID]],Products[[ProductID]:[ProductID]],0),MATCH(Orders[[#Headers],[RoastType]],Products[#Headers],0))</f>
        <v>D</v>
      </c>
      <c r="L847" t="str" cm="1">
        <f t="array" ref="L847">_xlfn.SWITCH(Orders[[#This Row],[RoastType]], "L", "Light", "M", "Medium", "D", "Dark")</f>
        <v>Dark</v>
      </c>
      <c r="M847" s="2" cm="1">
        <f t="array" ref="M847">INDEX(Products[],MATCH(Orders[[#This Row],[FK_ProductID]:[FK_ProductID]],Products[[ProductID]:[ProductID]],0),MATCH(Orders[[#Headers],[SizeKg]],Products[#Headers],0))</f>
        <v>2.5</v>
      </c>
      <c r="N847" s="1" cm="1">
        <f t="array" ref="N847">INDEX(Products[],MATCH(Orders[[#This Row],[FK_ProductID]:[FK_ProductID]],Products[[ProductID]:[ProductID]],0),MATCH(Orders[[#Headers],[AmtUnitPrice]],Products[#Headers],0))</f>
        <v>27.945</v>
      </c>
      <c r="O847" s="1">
        <f>Orders[[#This Row],[AmtUnitPrice]] *Orders[[#This Row],[Quantity]]</f>
        <v>167.67000000000002</v>
      </c>
    </row>
    <row r="848" spans="1:15" x14ac:dyDescent="0.25">
      <c r="A848" s="3" t="s">
        <v>1651</v>
      </c>
      <c r="B848" s="5">
        <v>44747</v>
      </c>
      <c r="C848" s="3" t="s">
        <v>1652</v>
      </c>
      <c r="D848" s="3" t="s">
        <v>185</v>
      </c>
      <c r="E848" s="4">
        <v>2</v>
      </c>
      <c r="F848" t="str">
        <f>_xlfn.XLOOKUP(Orders[[#This Row],[FK_CustomerID]],Customers[CustomerID],Customers[CustomerName],,0)</f>
        <v>Edin Mathe</v>
      </c>
      <c r="G848" t="str">
        <f>_xlfn.XLOOKUP(Orders[[#This Row],[FK_CustomerID]],Customers[CustomerID],Customers[Email],,0)</f>
        <v/>
      </c>
      <c r="H848" t="str">
        <f>_xlfn.XLOOKUP(Orders[[#This Row],[FK_CustomerID]],Customers[CustomerID],Customers[Country],,0)</f>
        <v>United States</v>
      </c>
      <c r="I848" t="str" cm="1">
        <f t="array" ref="I848">INDEX(Products[],MATCH(Orders[[#This Row],[FK_ProductID]:[FK_ProductID]],Products[[ProductID]:[ProductID]],0),MATCH(Orders[[#Headers],[CoffeeType]],Products[#Headers],0))</f>
        <v>Ara</v>
      </c>
      <c r="J848" t="str" cm="1">
        <f t="array" ref="J848">_xlfn.SWITCH(Orders[[#This Row],[CoffeeType]], "Rob", "Robusta", "Exc", "Excelsa", "Ara", "Arabica", "Lib", "Liberica")</f>
        <v>Arabica</v>
      </c>
      <c r="K848" t="str" cm="1">
        <f t="array" ref="K848">INDEX(Products[],MATCH(Orders[[#This Row],[FK_ProductID]:[FK_ProductID]],Products[[ProductID]:[ProductID]],0),MATCH(Orders[[#Headers],[RoastType]],Products[#Headers],0))</f>
        <v>M</v>
      </c>
      <c r="L848" t="str" cm="1">
        <f t="array" ref="L848">_xlfn.SWITCH(Orders[[#This Row],[RoastType]], "L", "Light", "M", "Medium", "D", "Dark")</f>
        <v>Medium</v>
      </c>
      <c r="M848" s="2" cm="1">
        <f t="array" ref="M848">INDEX(Products[],MATCH(Orders[[#This Row],[FK_ProductID]:[FK_ProductID]],Products[[ProductID]:[ProductID]],0),MATCH(Orders[[#Headers],[SizeKg]],Products[#Headers],0))</f>
        <v>2.5</v>
      </c>
      <c r="N848" s="1" cm="1">
        <f t="array" ref="N848">INDEX(Products[],MATCH(Orders[[#This Row],[FK_ProductID]:[FK_ProductID]],Products[[ProductID]:[ProductID]],0),MATCH(Orders[[#Headers],[AmtUnitPrice]],Products[#Headers],0))</f>
        <v>25.875</v>
      </c>
      <c r="O848" s="1">
        <f>Orders[[#This Row],[AmtUnitPrice]] *Orders[[#This Row],[Quantity]]</f>
        <v>51.75</v>
      </c>
    </row>
    <row r="849" spans="1:15" x14ac:dyDescent="0.25">
      <c r="A849" s="3" t="s">
        <v>1653</v>
      </c>
      <c r="B849" s="5">
        <v>44460</v>
      </c>
      <c r="C849" s="3" t="s">
        <v>1654</v>
      </c>
      <c r="D849" s="3" t="s">
        <v>68</v>
      </c>
      <c r="E849" s="4">
        <v>3</v>
      </c>
      <c r="F849" t="str">
        <f>_xlfn.XLOOKUP(Orders[[#This Row],[FK_CustomerID]],Customers[CustomerID],Customers[CustomerName],,0)</f>
        <v>Mordy Van Der Vlies</v>
      </c>
      <c r="G849" t="str">
        <f>_xlfn.XLOOKUP(Orders[[#This Row],[FK_CustomerID]],Customers[CustomerID],Customers[Email],,0)</f>
        <v>mvannj@wikipedia.org</v>
      </c>
      <c r="H849" t="str">
        <f>_xlfn.XLOOKUP(Orders[[#This Row],[FK_CustomerID]],Customers[CustomerID],Customers[Country],,0)</f>
        <v>United States</v>
      </c>
      <c r="I849" t="str" cm="1">
        <f t="array" ref="I849">INDEX(Products[],MATCH(Orders[[#This Row],[FK_ProductID]:[FK_ProductID]],Products[[ProductID]:[ProductID]],0),MATCH(Orders[[#Headers],[CoffeeType]],Products[#Headers],0))</f>
        <v>Ara</v>
      </c>
      <c r="J849" t="str" cm="1">
        <f t="array" ref="J849">_xlfn.SWITCH(Orders[[#This Row],[CoffeeType]], "Rob", "Robusta", "Exc", "Excelsa", "Ara", "Arabica", "Lib", "Liberica")</f>
        <v>Arabica</v>
      </c>
      <c r="K849" t="str" cm="1">
        <f t="array" ref="K849">INDEX(Products[],MATCH(Orders[[#This Row],[FK_ProductID]:[FK_ProductID]],Products[[ProductID]:[ProductID]],0),MATCH(Orders[[#Headers],[RoastType]],Products[#Headers],0))</f>
        <v>D</v>
      </c>
      <c r="L849" t="str" cm="1">
        <f t="array" ref="L849">_xlfn.SWITCH(Orders[[#This Row],[RoastType]], "L", "Light", "M", "Medium", "D", "Dark")</f>
        <v>Dark</v>
      </c>
      <c r="M849" s="2" cm="1">
        <f t="array" ref="M849">INDEX(Products[],MATCH(Orders[[#This Row],[FK_ProductID]:[FK_ProductID]],Products[[ProductID]:[ProductID]],0),MATCH(Orders[[#Headers],[SizeKg]],Products[#Headers],0))</f>
        <v>0.2</v>
      </c>
      <c r="N849" s="1" cm="1">
        <f t="array" ref="N849">INDEX(Products[],MATCH(Orders[[#This Row],[FK_ProductID]:[FK_ProductID]],Products[[ProductID]:[ProductID]],0),MATCH(Orders[[#Headers],[AmtUnitPrice]],Products[#Headers],0))</f>
        <v>2.9849999999999999</v>
      </c>
      <c r="O849" s="1">
        <f>Orders[[#This Row],[AmtUnitPrice]] *Orders[[#This Row],[Quantity]]</f>
        <v>8.9550000000000001</v>
      </c>
    </row>
    <row r="850" spans="1:15" x14ac:dyDescent="0.25">
      <c r="A850" s="3" t="s">
        <v>1655</v>
      </c>
      <c r="B850" s="5">
        <v>43468</v>
      </c>
      <c r="C850" s="3" t="s">
        <v>1656</v>
      </c>
      <c r="D850" s="3" t="s">
        <v>190</v>
      </c>
      <c r="E850" s="4">
        <v>6</v>
      </c>
      <c r="F850" t="str">
        <f>_xlfn.XLOOKUP(Orders[[#This Row],[FK_CustomerID]],Customers[CustomerID],Customers[CustomerName],,0)</f>
        <v>Spencer Wastell</v>
      </c>
      <c r="G850" t="str">
        <f>_xlfn.XLOOKUP(Orders[[#This Row],[FK_CustomerID]],Customers[CustomerID],Customers[Email],,0)</f>
        <v/>
      </c>
      <c r="H850" t="str">
        <f>_xlfn.XLOOKUP(Orders[[#This Row],[FK_CustomerID]],Customers[CustomerID],Customers[Country],,0)</f>
        <v>United States</v>
      </c>
      <c r="I850" t="str" cm="1">
        <f t="array" ref="I850">INDEX(Products[],MATCH(Orders[[#This Row],[FK_ProductID]:[FK_ProductID]],Products[[ProductID]:[ProductID]],0),MATCH(Orders[[#Headers],[CoffeeType]],Products[#Headers],0))</f>
        <v>Exc</v>
      </c>
      <c r="J850" t="str" cm="1">
        <f t="array" ref="J850">_xlfn.SWITCH(Orders[[#This Row],[CoffeeType]], "Rob", "Robusta", "Exc", "Excelsa", "Ara", "Arabica", "Lib", "Liberica")</f>
        <v>Excelsa</v>
      </c>
      <c r="K850" t="str" cm="1">
        <f t="array" ref="K850">INDEX(Products[],MATCH(Orders[[#This Row],[FK_ProductID]:[FK_ProductID]],Products[[ProductID]:[ProductID]],0),MATCH(Orders[[#Headers],[RoastType]],Products[#Headers],0))</f>
        <v>L</v>
      </c>
      <c r="L850" t="str" cm="1">
        <f t="array" ref="L850">_xlfn.SWITCH(Orders[[#This Row],[RoastType]], "L", "Light", "M", "Medium", "D", "Dark")</f>
        <v>Light</v>
      </c>
      <c r="M850" s="2" cm="1">
        <f t="array" ref="M850">INDEX(Products[],MATCH(Orders[[#This Row],[FK_ProductID]:[FK_ProductID]],Products[[ProductID]:[ProductID]],0),MATCH(Orders[[#Headers],[SizeKg]],Products[#Headers],0))</f>
        <v>0.5</v>
      </c>
      <c r="N850" s="1" cm="1">
        <f t="array" ref="N850">INDEX(Products[],MATCH(Orders[[#This Row],[FK_ProductID]:[FK_ProductID]],Products[[ProductID]:[ProductID]],0),MATCH(Orders[[#Headers],[AmtUnitPrice]],Products[#Headers],0))</f>
        <v>8.91</v>
      </c>
      <c r="O850" s="1">
        <f>Orders[[#This Row],[AmtUnitPrice]] *Orders[[#This Row],[Quantity]]</f>
        <v>53.46</v>
      </c>
    </row>
    <row r="851" spans="1:15" x14ac:dyDescent="0.25">
      <c r="A851" s="3" t="s">
        <v>1657</v>
      </c>
      <c r="B851" s="5">
        <v>44628</v>
      </c>
      <c r="C851" s="3" t="s">
        <v>1658</v>
      </c>
      <c r="D851" s="3" t="s">
        <v>129</v>
      </c>
      <c r="E851" s="4">
        <v>6</v>
      </c>
      <c r="F851" t="str">
        <f>_xlfn.XLOOKUP(Orders[[#This Row],[FK_CustomerID]],Customers[CustomerID],Customers[CustomerName],,0)</f>
        <v>Jemimah Ethelston</v>
      </c>
      <c r="G851" t="str">
        <f>_xlfn.XLOOKUP(Orders[[#This Row],[FK_CustomerID]],Customers[CustomerID],Customers[Email],,0)</f>
        <v>jethelstonnl@creativecommons.org</v>
      </c>
      <c r="H851" t="str">
        <f>_xlfn.XLOOKUP(Orders[[#This Row],[FK_CustomerID]],Customers[CustomerID],Customers[Country],,0)</f>
        <v>United States</v>
      </c>
      <c r="I851" t="str" cm="1">
        <f t="array" ref="I851">INDEX(Products[],MATCH(Orders[[#This Row],[FK_ProductID]:[FK_ProductID]],Products[[ProductID]:[ProductID]],0),MATCH(Orders[[#Headers],[CoffeeType]],Products[#Headers],0))</f>
        <v>Ara</v>
      </c>
      <c r="J851" t="str" cm="1">
        <f t="array" ref="J851">_xlfn.SWITCH(Orders[[#This Row],[CoffeeType]], "Rob", "Robusta", "Exc", "Excelsa", "Ara", "Arabica", "Lib", "Liberica")</f>
        <v>Arabica</v>
      </c>
      <c r="K851" t="str" cm="1">
        <f t="array" ref="K851">INDEX(Products[],MATCH(Orders[[#This Row],[FK_ProductID]:[FK_ProductID]],Products[[ProductID]:[ProductID]],0),MATCH(Orders[[#Headers],[RoastType]],Products[#Headers],0))</f>
        <v>L</v>
      </c>
      <c r="L851" t="str" cm="1">
        <f t="array" ref="L851">_xlfn.SWITCH(Orders[[#This Row],[RoastType]], "L", "Light", "M", "Medium", "D", "Dark")</f>
        <v>Light</v>
      </c>
      <c r="M851" s="2" cm="1">
        <f t="array" ref="M851">INDEX(Products[],MATCH(Orders[[#This Row],[FK_ProductID]:[FK_ProductID]],Products[[ProductID]:[ProductID]],0),MATCH(Orders[[#Headers],[SizeKg]],Products[#Headers],0))</f>
        <v>0.2</v>
      </c>
      <c r="N851" s="1" cm="1">
        <f t="array" ref="N851">INDEX(Products[],MATCH(Orders[[#This Row],[FK_ProductID]:[FK_ProductID]],Products[[ProductID]:[ProductID]],0),MATCH(Orders[[#Headers],[AmtUnitPrice]],Products[#Headers],0))</f>
        <v>3.8849999999999998</v>
      </c>
      <c r="O851" s="1">
        <f>Orders[[#This Row],[AmtUnitPrice]] *Orders[[#This Row],[Quantity]]</f>
        <v>23.31</v>
      </c>
    </row>
    <row r="852" spans="1:15" x14ac:dyDescent="0.25">
      <c r="A852" s="3" t="s">
        <v>1657</v>
      </c>
      <c r="B852" s="5">
        <v>44628</v>
      </c>
      <c r="C852" s="3" t="s">
        <v>1658</v>
      </c>
      <c r="D852" s="3" t="s">
        <v>58</v>
      </c>
      <c r="E852" s="4">
        <v>2</v>
      </c>
      <c r="F852" t="str">
        <f>_xlfn.XLOOKUP(Orders[[#This Row],[FK_CustomerID]],Customers[CustomerID],Customers[CustomerName],,0)</f>
        <v>Jemimah Ethelston</v>
      </c>
      <c r="G852" t="str">
        <f>_xlfn.XLOOKUP(Orders[[#This Row],[FK_CustomerID]],Customers[CustomerID],Customers[Email],,0)</f>
        <v>jethelstonnl@creativecommons.org</v>
      </c>
      <c r="H852" t="str">
        <f>_xlfn.XLOOKUP(Orders[[#This Row],[FK_CustomerID]],Customers[CustomerID],Customers[Country],,0)</f>
        <v>United States</v>
      </c>
      <c r="I852" t="str" cm="1">
        <f t="array" ref="I852">INDEX(Products[],MATCH(Orders[[#This Row],[FK_ProductID]:[FK_ProductID]],Products[[ProductID]:[ProductID]],0),MATCH(Orders[[#Headers],[CoffeeType]],Products[#Headers],0))</f>
        <v>Ara</v>
      </c>
      <c r="J852" t="str" cm="1">
        <f t="array" ref="J852">_xlfn.SWITCH(Orders[[#This Row],[CoffeeType]], "Rob", "Robusta", "Exc", "Excelsa", "Ara", "Arabica", "Lib", "Liberica")</f>
        <v>Arabica</v>
      </c>
      <c r="K852" t="str" cm="1">
        <f t="array" ref="K852">INDEX(Products[],MATCH(Orders[[#This Row],[FK_ProductID]:[FK_ProductID]],Products[[ProductID]:[ProductID]],0),MATCH(Orders[[#Headers],[RoastType]],Products[#Headers],0))</f>
        <v>M</v>
      </c>
      <c r="L852" t="str" cm="1">
        <f t="array" ref="L852">_xlfn.SWITCH(Orders[[#This Row],[RoastType]], "L", "Light", "M", "Medium", "D", "Dark")</f>
        <v>Medium</v>
      </c>
      <c r="M852" s="2" cm="1">
        <f t="array" ref="M852">INDEX(Products[],MATCH(Orders[[#This Row],[FK_ProductID]:[FK_ProductID]],Products[[ProductID]:[ProductID]],0),MATCH(Orders[[#Headers],[SizeKg]],Products[#Headers],0))</f>
        <v>0.2</v>
      </c>
      <c r="N852" s="1" cm="1">
        <f t="array" ref="N852">INDEX(Products[],MATCH(Orders[[#This Row],[FK_ProductID]:[FK_ProductID]],Products[[ProductID]:[ProductID]],0),MATCH(Orders[[#Headers],[AmtUnitPrice]],Products[#Headers],0))</f>
        <v>3.375</v>
      </c>
      <c r="O852" s="1">
        <f>Orders[[#This Row],[AmtUnitPrice]] *Orders[[#This Row],[Quantity]]</f>
        <v>6.75</v>
      </c>
    </row>
    <row r="853" spans="1:15" x14ac:dyDescent="0.25">
      <c r="A853" s="3" t="s">
        <v>1659</v>
      </c>
      <c r="B853" s="5">
        <v>43900</v>
      </c>
      <c r="C853" s="3" t="s">
        <v>1660</v>
      </c>
      <c r="D853" s="3" t="s">
        <v>137</v>
      </c>
      <c r="E853" s="4">
        <v>1</v>
      </c>
      <c r="F853" t="str">
        <f>_xlfn.XLOOKUP(Orders[[#This Row],[FK_CustomerID]],Customers[CustomerID],Customers[CustomerName],,0)</f>
        <v>Perice Eberz</v>
      </c>
      <c r="G853" t="str">
        <f>_xlfn.XLOOKUP(Orders[[#This Row],[FK_CustomerID]],Customers[CustomerID],Customers[Email],,0)</f>
        <v>peberznn@woothemes.com</v>
      </c>
      <c r="H853" t="str">
        <f>_xlfn.XLOOKUP(Orders[[#This Row],[FK_CustomerID]],Customers[CustomerID],Customers[Country],,0)</f>
        <v>United States</v>
      </c>
      <c r="I853" t="str" cm="1">
        <f t="array" ref="I853">INDEX(Products[],MATCH(Orders[[#This Row],[FK_ProductID]:[FK_ProductID]],Products[[ProductID]:[ProductID]],0),MATCH(Orders[[#Headers],[CoffeeType]],Products[#Headers],0))</f>
        <v>Lib</v>
      </c>
      <c r="J853" t="str" cm="1">
        <f t="array" ref="J853">_xlfn.SWITCH(Orders[[#This Row],[CoffeeType]], "Rob", "Robusta", "Exc", "Excelsa", "Ara", "Arabica", "Lib", "Liberica")</f>
        <v>Liberica</v>
      </c>
      <c r="K853" t="str" cm="1">
        <f t="array" ref="K853">INDEX(Products[],MATCH(Orders[[#This Row],[FK_ProductID]:[FK_ProductID]],Products[[ProductID]:[ProductID]],0),MATCH(Orders[[#Headers],[RoastType]],Products[#Headers],0))</f>
        <v>D</v>
      </c>
      <c r="L853" t="str" cm="1">
        <f t="array" ref="L853">_xlfn.SWITCH(Orders[[#This Row],[RoastType]], "L", "Light", "M", "Medium", "D", "Dark")</f>
        <v>Dark</v>
      </c>
      <c r="M853" s="2" cm="1">
        <f t="array" ref="M853">INDEX(Products[],MATCH(Orders[[#This Row],[FK_ProductID]:[FK_ProductID]],Products[[ProductID]:[ProductID]],0),MATCH(Orders[[#Headers],[SizeKg]],Products[#Headers],0))</f>
        <v>0.5</v>
      </c>
      <c r="N853" s="1" cm="1">
        <f t="array" ref="N853">INDEX(Products[],MATCH(Orders[[#This Row],[FK_ProductID]:[FK_ProductID]],Products[[ProductID]:[ProductID]],0),MATCH(Orders[[#Headers],[AmtUnitPrice]],Products[#Headers],0))</f>
        <v>7.77</v>
      </c>
      <c r="O853" s="1">
        <f>Orders[[#This Row],[AmtUnitPrice]] *Orders[[#This Row],[Quantity]]</f>
        <v>7.77</v>
      </c>
    </row>
    <row r="854" spans="1:15" x14ac:dyDescent="0.25">
      <c r="A854" s="3" t="s">
        <v>1661</v>
      </c>
      <c r="B854" s="5">
        <v>44527</v>
      </c>
      <c r="C854" s="3" t="s">
        <v>1662</v>
      </c>
      <c r="D854" s="3" t="s">
        <v>123</v>
      </c>
      <c r="E854" s="4">
        <v>4</v>
      </c>
      <c r="F854" t="str">
        <f>_xlfn.XLOOKUP(Orders[[#This Row],[FK_CustomerID]],Customers[CustomerID],Customers[CustomerName],,0)</f>
        <v>Bear Gaish</v>
      </c>
      <c r="G854" t="str">
        <f>_xlfn.XLOOKUP(Orders[[#This Row],[FK_CustomerID]],Customers[CustomerID],Customers[Email],,0)</f>
        <v>bgaishno@altervista.org</v>
      </c>
      <c r="H854" t="str">
        <f>_xlfn.XLOOKUP(Orders[[#This Row],[FK_CustomerID]],Customers[CustomerID],Customers[Country],,0)</f>
        <v>United States</v>
      </c>
      <c r="I854" t="str" cm="1">
        <f t="array" ref="I854">INDEX(Products[],MATCH(Orders[[#This Row],[FK_ProductID]:[FK_ProductID]],Products[[ProductID]:[ProductID]],0),MATCH(Orders[[#Headers],[CoffeeType]],Products[#Headers],0))</f>
        <v>Lib</v>
      </c>
      <c r="J854" t="str" cm="1">
        <f t="array" ref="J854">_xlfn.SWITCH(Orders[[#This Row],[CoffeeType]], "Rob", "Robusta", "Exc", "Excelsa", "Ara", "Arabica", "Lib", "Liberica")</f>
        <v>Liberica</v>
      </c>
      <c r="K854" t="str" cm="1">
        <f t="array" ref="K854">INDEX(Products[],MATCH(Orders[[#This Row],[FK_ProductID]:[FK_ProductID]],Products[[ProductID]:[ProductID]],0),MATCH(Orders[[#Headers],[RoastType]],Products[#Headers],0))</f>
        <v>D</v>
      </c>
      <c r="L854" t="str" cm="1">
        <f t="array" ref="L854">_xlfn.SWITCH(Orders[[#This Row],[RoastType]], "L", "Light", "M", "Medium", "D", "Dark")</f>
        <v>Dark</v>
      </c>
      <c r="M854" s="2" cm="1">
        <f t="array" ref="M854">INDEX(Products[],MATCH(Orders[[#This Row],[FK_ProductID]:[FK_ProductID]],Products[[ProductID]:[ProductID]],0),MATCH(Orders[[#Headers],[SizeKg]],Products[#Headers],0))</f>
        <v>2.5</v>
      </c>
      <c r="N854" s="1" cm="1">
        <f t="array" ref="N854">INDEX(Products[],MATCH(Orders[[#This Row],[FK_ProductID]:[FK_ProductID]],Products[[ProductID]:[ProductID]],0),MATCH(Orders[[#Headers],[AmtUnitPrice]],Products[#Headers],0))</f>
        <v>29.785</v>
      </c>
      <c r="O854" s="1">
        <f>Orders[[#This Row],[AmtUnitPrice]] *Orders[[#This Row],[Quantity]]</f>
        <v>119.14</v>
      </c>
    </row>
    <row r="855" spans="1:15" x14ac:dyDescent="0.25">
      <c r="A855" s="3" t="s">
        <v>1663</v>
      </c>
      <c r="B855" s="5">
        <v>44259</v>
      </c>
      <c r="C855" s="3" t="s">
        <v>1664</v>
      </c>
      <c r="D855" s="3" t="s">
        <v>41</v>
      </c>
      <c r="E855" s="4">
        <v>2</v>
      </c>
      <c r="F855" t="str">
        <f>_xlfn.XLOOKUP(Orders[[#This Row],[FK_CustomerID]],Customers[CustomerID],Customers[CustomerName],,0)</f>
        <v>Lynnea Danton</v>
      </c>
      <c r="G855" t="str">
        <f>_xlfn.XLOOKUP(Orders[[#This Row],[FK_CustomerID]],Customers[CustomerID],Customers[Email],,0)</f>
        <v>ldantonnp@miitbeian.gov.cn</v>
      </c>
      <c r="H855" t="str">
        <f>_xlfn.XLOOKUP(Orders[[#This Row],[FK_CustomerID]],Customers[CustomerID],Customers[Country],,0)</f>
        <v>United States</v>
      </c>
      <c r="I855" t="str" cm="1">
        <f t="array" ref="I855">INDEX(Products[],MATCH(Orders[[#This Row],[FK_ProductID]:[FK_ProductID]],Products[[ProductID]:[ProductID]],0),MATCH(Orders[[#Headers],[CoffeeType]],Products[#Headers],0))</f>
        <v>Ara</v>
      </c>
      <c r="J855" t="str" cm="1">
        <f t="array" ref="J855">_xlfn.SWITCH(Orders[[#This Row],[CoffeeType]], "Rob", "Robusta", "Exc", "Excelsa", "Ara", "Arabica", "Lib", "Liberica")</f>
        <v>Arabica</v>
      </c>
      <c r="K855" t="str" cm="1">
        <f t="array" ref="K855">INDEX(Products[],MATCH(Orders[[#This Row],[FK_ProductID]:[FK_ProductID]],Products[[ProductID]:[ProductID]],0),MATCH(Orders[[#Headers],[RoastType]],Products[#Headers],0))</f>
        <v>D</v>
      </c>
      <c r="L855" t="str" cm="1">
        <f t="array" ref="L855">_xlfn.SWITCH(Orders[[#This Row],[RoastType]], "L", "Light", "M", "Medium", "D", "Dark")</f>
        <v>Dark</v>
      </c>
      <c r="M855" s="2" cm="1">
        <f t="array" ref="M855">INDEX(Products[],MATCH(Orders[[#This Row],[FK_ProductID]:[FK_ProductID]],Products[[ProductID]:[ProductID]],0),MATCH(Orders[[#Headers],[SizeKg]],Products[#Headers],0))</f>
        <v>1</v>
      </c>
      <c r="N855" s="1" cm="1">
        <f t="array" ref="N855">INDEX(Products[],MATCH(Orders[[#This Row],[FK_ProductID]:[FK_ProductID]],Products[[ProductID]:[ProductID]],0),MATCH(Orders[[#Headers],[AmtUnitPrice]],Products[#Headers],0))</f>
        <v>9.9499999999999993</v>
      </c>
      <c r="O855" s="1">
        <f>Orders[[#This Row],[AmtUnitPrice]] *Orders[[#This Row],[Quantity]]</f>
        <v>19.899999999999999</v>
      </c>
    </row>
    <row r="856" spans="1:15" x14ac:dyDescent="0.25">
      <c r="A856" s="3" t="s">
        <v>1665</v>
      </c>
      <c r="B856" s="5">
        <v>44516</v>
      </c>
      <c r="C856" s="3" t="s">
        <v>1666</v>
      </c>
      <c r="D856" s="3" t="s">
        <v>171</v>
      </c>
      <c r="E856" s="4">
        <v>5</v>
      </c>
      <c r="F856" t="str">
        <f>_xlfn.XLOOKUP(Orders[[#This Row],[FK_CustomerID]],Customers[CustomerID],Customers[CustomerName],,0)</f>
        <v>Skipton Morrall</v>
      </c>
      <c r="G856" t="str">
        <f>_xlfn.XLOOKUP(Orders[[#This Row],[FK_CustomerID]],Customers[CustomerID],Customers[Email],,0)</f>
        <v>smorrallnq@answers.com</v>
      </c>
      <c r="H856" t="str">
        <f>_xlfn.XLOOKUP(Orders[[#This Row],[FK_CustomerID]],Customers[CustomerID],Customers[Country],,0)</f>
        <v>United States</v>
      </c>
      <c r="I856" t="str" cm="1">
        <f t="array" ref="I856">INDEX(Products[],MATCH(Orders[[#This Row],[FK_ProductID]:[FK_ProductID]],Products[[ProductID]:[ProductID]],0),MATCH(Orders[[#Headers],[CoffeeType]],Products[#Headers],0))</f>
        <v>Rob</v>
      </c>
      <c r="J856" t="str" cm="1">
        <f t="array" ref="J856">_xlfn.SWITCH(Orders[[#This Row],[CoffeeType]], "Rob", "Robusta", "Exc", "Excelsa", "Ara", "Arabica", "Lib", "Liberica")</f>
        <v>Robusta</v>
      </c>
      <c r="K856" t="str" cm="1">
        <f t="array" ref="K856">INDEX(Products[],MATCH(Orders[[#This Row],[FK_ProductID]:[FK_ProductID]],Products[[ProductID]:[ProductID]],0),MATCH(Orders[[#Headers],[RoastType]],Products[#Headers],0))</f>
        <v>L</v>
      </c>
      <c r="L856" t="str" cm="1">
        <f t="array" ref="L856">_xlfn.SWITCH(Orders[[#This Row],[RoastType]], "L", "Light", "M", "Medium", "D", "Dark")</f>
        <v>Light</v>
      </c>
      <c r="M856" s="2" cm="1">
        <f t="array" ref="M856">INDEX(Products[],MATCH(Orders[[#This Row],[FK_ProductID]:[FK_ProductID]],Products[[ProductID]:[ProductID]],0),MATCH(Orders[[#Headers],[SizeKg]],Products[#Headers],0))</f>
        <v>0.5</v>
      </c>
      <c r="N856" s="1" cm="1">
        <f t="array" ref="N856">INDEX(Products[],MATCH(Orders[[#This Row],[FK_ProductID]:[FK_ProductID]],Products[[ProductID]:[ProductID]],0),MATCH(Orders[[#Headers],[AmtUnitPrice]],Products[#Headers],0))</f>
        <v>7.17</v>
      </c>
      <c r="O856" s="1">
        <f>Orders[[#This Row],[AmtUnitPrice]] *Orders[[#This Row],[Quantity]]</f>
        <v>35.85</v>
      </c>
    </row>
    <row r="857" spans="1:15" x14ac:dyDescent="0.25">
      <c r="A857" s="3" t="s">
        <v>1667</v>
      </c>
      <c r="B857" s="5">
        <v>43632</v>
      </c>
      <c r="C857" s="3" t="s">
        <v>1668</v>
      </c>
      <c r="D857" s="3" t="s">
        <v>123</v>
      </c>
      <c r="E857" s="4">
        <v>3</v>
      </c>
      <c r="F857" t="str">
        <f>_xlfn.XLOOKUP(Orders[[#This Row],[FK_CustomerID]],Customers[CustomerID],Customers[CustomerName],,0)</f>
        <v>Devan Crownshaw</v>
      </c>
      <c r="G857" t="str">
        <f>_xlfn.XLOOKUP(Orders[[#This Row],[FK_CustomerID]],Customers[CustomerID],Customers[Email],,0)</f>
        <v>dcrownshawnr@photobucket.com</v>
      </c>
      <c r="H857" t="str">
        <f>_xlfn.XLOOKUP(Orders[[#This Row],[FK_CustomerID]],Customers[CustomerID],Customers[Country],,0)</f>
        <v>United States</v>
      </c>
      <c r="I857" t="str" cm="1">
        <f t="array" ref="I857">INDEX(Products[],MATCH(Orders[[#This Row],[FK_ProductID]:[FK_ProductID]],Products[[ProductID]:[ProductID]],0),MATCH(Orders[[#Headers],[CoffeeType]],Products[#Headers],0))</f>
        <v>Lib</v>
      </c>
      <c r="J857" t="str" cm="1">
        <f t="array" ref="J857">_xlfn.SWITCH(Orders[[#This Row],[CoffeeType]], "Rob", "Robusta", "Exc", "Excelsa", "Ara", "Arabica", "Lib", "Liberica")</f>
        <v>Liberica</v>
      </c>
      <c r="K857" t="str" cm="1">
        <f t="array" ref="K857">INDEX(Products[],MATCH(Orders[[#This Row],[FK_ProductID]:[FK_ProductID]],Products[[ProductID]:[ProductID]],0),MATCH(Orders[[#Headers],[RoastType]],Products[#Headers],0))</f>
        <v>D</v>
      </c>
      <c r="L857" t="str" cm="1">
        <f t="array" ref="L857">_xlfn.SWITCH(Orders[[#This Row],[RoastType]], "L", "Light", "M", "Medium", "D", "Dark")</f>
        <v>Dark</v>
      </c>
      <c r="M857" s="2" cm="1">
        <f t="array" ref="M857">INDEX(Products[],MATCH(Orders[[#This Row],[FK_ProductID]:[FK_ProductID]],Products[[ProductID]:[ProductID]],0),MATCH(Orders[[#Headers],[SizeKg]],Products[#Headers],0))</f>
        <v>2.5</v>
      </c>
      <c r="N857" s="1" cm="1">
        <f t="array" ref="N857">INDEX(Products[],MATCH(Orders[[#This Row],[FK_ProductID]:[FK_ProductID]],Products[[ProductID]:[ProductID]],0),MATCH(Orders[[#Headers],[AmtUnitPrice]],Products[#Headers],0))</f>
        <v>29.785</v>
      </c>
      <c r="O857" s="1">
        <f>Orders[[#This Row],[AmtUnitPrice]] *Orders[[#This Row],[Quantity]]</f>
        <v>89.355000000000004</v>
      </c>
    </row>
    <row r="858" spans="1:15" x14ac:dyDescent="0.25">
      <c r="A858" s="3" t="s">
        <v>1669</v>
      </c>
      <c r="B858" s="5">
        <v>44031</v>
      </c>
      <c r="C858" s="3" t="s">
        <v>1614</v>
      </c>
      <c r="D858" s="3" t="s">
        <v>91</v>
      </c>
      <c r="E858" s="4">
        <v>2</v>
      </c>
      <c r="F858" t="str">
        <f>_xlfn.XLOOKUP(Orders[[#This Row],[FK_CustomerID]],Customers[CustomerID],Customers[CustomerName],,0)</f>
        <v>Odelia Skerme</v>
      </c>
      <c r="G858" t="str">
        <f>_xlfn.XLOOKUP(Orders[[#This Row],[FK_CustomerID]],Customers[CustomerID],Customers[Email],,0)</f>
        <v>oskermen3@hatena.ne.jp</v>
      </c>
      <c r="H858" t="str">
        <f>_xlfn.XLOOKUP(Orders[[#This Row],[FK_CustomerID]],Customers[CustomerID],Customers[Country],,0)</f>
        <v>United States</v>
      </c>
      <c r="I858" t="str" cm="1">
        <f t="array" ref="I858">INDEX(Products[],MATCH(Orders[[#This Row],[FK_ProductID]:[FK_ProductID]],Products[[ProductID]:[ProductID]],0),MATCH(Orders[[#Headers],[CoffeeType]],Products[#Headers],0))</f>
        <v>Lib</v>
      </c>
      <c r="J858" t="str" cm="1">
        <f t="array" ref="J858">_xlfn.SWITCH(Orders[[#This Row],[CoffeeType]], "Rob", "Robusta", "Exc", "Excelsa", "Ara", "Arabica", "Lib", "Liberica")</f>
        <v>Liberica</v>
      </c>
      <c r="K858" t="str" cm="1">
        <f t="array" ref="K858">INDEX(Products[],MATCH(Orders[[#This Row],[FK_ProductID]:[FK_ProductID]],Products[[ProductID]:[ProductID]],0),MATCH(Orders[[#Headers],[RoastType]],Products[#Headers],0))</f>
        <v>M</v>
      </c>
      <c r="L858" t="str" cm="1">
        <f t="array" ref="L858">_xlfn.SWITCH(Orders[[#This Row],[RoastType]], "L", "Light", "M", "Medium", "D", "Dark")</f>
        <v>Medium</v>
      </c>
      <c r="M858" s="2" cm="1">
        <f t="array" ref="M858">INDEX(Products[],MATCH(Orders[[#This Row],[FK_ProductID]:[FK_ProductID]],Products[[ProductID]:[ProductID]],0),MATCH(Orders[[#Headers],[SizeKg]],Products[#Headers],0))</f>
        <v>0.2</v>
      </c>
      <c r="N858" s="1" cm="1">
        <f t="array" ref="N858">INDEX(Products[],MATCH(Orders[[#This Row],[FK_ProductID]:[FK_ProductID]],Products[[ProductID]:[ProductID]],0),MATCH(Orders[[#Headers],[AmtUnitPrice]],Products[#Headers],0))</f>
        <v>4.3650000000000002</v>
      </c>
      <c r="O858" s="1">
        <f>Orders[[#This Row],[AmtUnitPrice]] *Orders[[#This Row],[Quantity]]</f>
        <v>8.73</v>
      </c>
    </row>
    <row r="859" spans="1:15" x14ac:dyDescent="0.25">
      <c r="A859" s="3" t="s">
        <v>1670</v>
      </c>
      <c r="B859" s="5">
        <v>43889</v>
      </c>
      <c r="C859" s="3" t="s">
        <v>1671</v>
      </c>
      <c r="D859" s="3" t="s">
        <v>24</v>
      </c>
      <c r="E859" s="4">
        <v>5</v>
      </c>
      <c r="F859" t="str">
        <f>_xlfn.XLOOKUP(Orders[[#This Row],[FK_CustomerID]],Customers[CustomerID],Customers[CustomerName],,0)</f>
        <v>Joceline Reddoch</v>
      </c>
      <c r="G859" t="str">
        <f>_xlfn.XLOOKUP(Orders[[#This Row],[FK_CustomerID]],Customers[CustomerID],Customers[Email],,0)</f>
        <v>jreddochnt@sun.com</v>
      </c>
      <c r="H859" t="str">
        <f>_xlfn.XLOOKUP(Orders[[#This Row],[FK_CustomerID]],Customers[CustomerID],Customers[Country],,0)</f>
        <v>United States</v>
      </c>
      <c r="I859" t="str" cm="1">
        <f t="array" ref="I859">INDEX(Products[],MATCH(Orders[[#This Row],[FK_ProductID]:[FK_ProductID]],Products[[ProductID]:[ProductID]],0),MATCH(Orders[[#Headers],[CoffeeType]],Products[#Headers],0))</f>
        <v>Rob</v>
      </c>
      <c r="J859" t="str" cm="1">
        <f t="array" ref="J859">_xlfn.SWITCH(Orders[[#This Row],[CoffeeType]], "Rob", "Robusta", "Exc", "Excelsa", "Ara", "Arabica", "Lib", "Liberica")</f>
        <v>Robusta</v>
      </c>
      <c r="K859" t="str" cm="1">
        <f t="array" ref="K859">INDEX(Products[],MATCH(Orders[[#This Row],[FK_ProductID]:[FK_ProductID]],Products[[ProductID]:[ProductID]],0),MATCH(Orders[[#Headers],[RoastType]],Products[#Headers],0))</f>
        <v>L</v>
      </c>
      <c r="L859" t="str" cm="1">
        <f t="array" ref="L859">_xlfn.SWITCH(Orders[[#This Row],[RoastType]], "L", "Light", "M", "Medium", "D", "Dark")</f>
        <v>Light</v>
      </c>
      <c r="M859" s="2" cm="1">
        <f t="array" ref="M859">INDEX(Products[],MATCH(Orders[[#This Row],[FK_ProductID]:[FK_ProductID]],Products[[ProductID]:[ProductID]],0),MATCH(Orders[[#Headers],[SizeKg]],Products[#Headers],0))</f>
        <v>2.5</v>
      </c>
      <c r="N859" s="1" cm="1">
        <f t="array" ref="N859">INDEX(Products[],MATCH(Orders[[#This Row],[FK_ProductID]:[FK_ProductID]],Products[[ProductID]:[ProductID]],0),MATCH(Orders[[#Headers],[AmtUnitPrice]],Products[#Headers],0))</f>
        <v>27.484999999999999</v>
      </c>
      <c r="O859" s="1">
        <f>Orders[[#This Row],[AmtUnitPrice]] *Orders[[#This Row],[Quantity]]</f>
        <v>137.42500000000001</v>
      </c>
    </row>
    <row r="860" spans="1:15" x14ac:dyDescent="0.25">
      <c r="A860" s="3" t="s">
        <v>1672</v>
      </c>
      <c r="B860" s="5">
        <v>43638</v>
      </c>
      <c r="C860" s="3" t="s">
        <v>1673</v>
      </c>
      <c r="D860" s="3" t="s">
        <v>92</v>
      </c>
      <c r="E860" s="4">
        <v>4</v>
      </c>
      <c r="F860" t="str">
        <f>_xlfn.XLOOKUP(Orders[[#This Row],[FK_CustomerID]],Customers[CustomerID],Customers[CustomerName],,0)</f>
        <v>Shelley Titley</v>
      </c>
      <c r="G860" t="str">
        <f>_xlfn.XLOOKUP(Orders[[#This Row],[FK_CustomerID]],Customers[CustomerID],Customers[Email],,0)</f>
        <v>stitleynu@whitehouse.gov</v>
      </c>
      <c r="H860" t="str">
        <f>_xlfn.XLOOKUP(Orders[[#This Row],[FK_CustomerID]],Customers[CustomerID],Customers[Country],,0)</f>
        <v>United States</v>
      </c>
      <c r="I860" t="str" cm="1">
        <f t="array" ref="I860">INDEX(Products[],MATCH(Orders[[#This Row],[FK_ProductID]:[FK_ProductID]],Products[[ProductID]:[ProductID]],0),MATCH(Orders[[#Headers],[CoffeeType]],Products[#Headers],0))</f>
        <v>Lib</v>
      </c>
      <c r="J860" t="str" cm="1">
        <f t="array" ref="J860">_xlfn.SWITCH(Orders[[#This Row],[CoffeeType]], "Rob", "Robusta", "Exc", "Excelsa", "Ara", "Arabica", "Lib", "Liberica")</f>
        <v>Liberica</v>
      </c>
      <c r="K860" t="str" cm="1">
        <f t="array" ref="K860">INDEX(Products[],MATCH(Orders[[#This Row],[FK_ProductID]:[FK_ProductID]],Products[[ProductID]:[ProductID]],0),MATCH(Orders[[#Headers],[RoastType]],Products[#Headers],0))</f>
        <v>M</v>
      </c>
      <c r="L860" t="str" cm="1">
        <f t="array" ref="L860">_xlfn.SWITCH(Orders[[#This Row],[RoastType]], "L", "Light", "M", "Medium", "D", "Dark")</f>
        <v>Medium</v>
      </c>
      <c r="M860" s="2" cm="1">
        <f t="array" ref="M860">INDEX(Products[],MATCH(Orders[[#This Row],[FK_ProductID]:[FK_ProductID]],Products[[ProductID]:[ProductID]],0),MATCH(Orders[[#Headers],[SizeKg]],Products[#Headers],0))</f>
        <v>0.5</v>
      </c>
      <c r="N860" s="1" cm="1">
        <f t="array" ref="N860">INDEX(Products[],MATCH(Orders[[#This Row],[FK_ProductID]:[FK_ProductID]],Products[[ProductID]:[ProductID]],0),MATCH(Orders[[#Headers],[AmtUnitPrice]],Products[#Headers],0))</f>
        <v>8.73</v>
      </c>
      <c r="O860" s="1">
        <f>Orders[[#This Row],[AmtUnitPrice]] *Orders[[#This Row],[Quantity]]</f>
        <v>34.92</v>
      </c>
    </row>
    <row r="861" spans="1:15" x14ac:dyDescent="0.25">
      <c r="A861" s="3" t="s">
        <v>1674</v>
      </c>
      <c r="B861" s="5">
        <v>43716</v>
      </c>
      <c r="C861" s="3" t="s">
        <v>1675</v>
      </c>
      <c r="D861" s="3" t="s">
        <v>218</v>
      </c>
      <c r="E861" s="4">
        <v>6</v>
      </c>
      <c r="F861" t="str">
        <f>_xlfn.XLOOKUP(Orders[[#This Row],[FK_CustomerID]],Customers[CustomerID],Customers[CustomerName],,0)</f>
        <v>Redd Simao</v>
      </c>
      <c r="G861" t="str">
        <f>_xlfn.XLOOKUP(Orders[[#This Row],[FK_CustomerID]],Customers[CustomerID],Customers[Email],,0)</f>
        <v>rsimaonv@simplemachines.org</v>
      </c>
      <c r="H861" t="str">
        <f>_xlfn.XLOOKUP(Orders[[#This Row],[FK_CustomerID]],Customers[CustomerID],Customers[Country],,0)</f>
        <v>United States</v>
      </c>
      <c r="I861" t="str" cm="1">
        <f t="array" ref="I861">INDEX(Products[],MATCH(Orders[[#This Row],[FK_ProductID]:[FK_ProductID]],Products[[ProductID]:[ProductID]],0),MATCH(Orders[[#Headers],[CoffeeType]],Products[#Headers],0))</f>
        <v>Ara</v>
      </c>
      <c r="J861" t="str" cm="1">
        <f t="array" ref="J861">_xlfn.SWITCH(Orders[[#This Row],[CoffeeType]], "Rob", "Robusta", "Exc", "Excelsa", "Ara", "Arabica", "Lib", "Liberica")</f>
        <v>Arabica</v>
      </c>
      <c r="K861" t="str" cm="1">
        <f t="array" ref="K861">INDEX(Products[],MATCH(Orders[[#This Row],[FK_ProductID]:[FK_ProductID]],Products[[ProductID]:[ProductID]],0),MATCH(Orders[[#Headers],[RoastType]],Products[#Headers],0))</f>
        <v>L</v>
      </c>
      <c r="L861" t="str" cm="1">
        <f t="array" ref="L861">_xlfn.SWITCH(Orders[[#This Row],[RoastType]], "L", "Light", "M", "Medium", "D", "Dark")</f>
        <v>Light</v>
      </c>
      <c r="M861" s="2" cm="1">
        <f t="array" ref="M861">INDEX(Products[],MATCH(Orders[[#This Row],[FK_ProductID]:[FK_ProductID]],Products[[ProductID]:[ProductID]],0),MATCH(Orders[[#Headers],[SizeKg]],Products[#Headers],0))</f>
        <v>2.5</v>
      </c>
      <c r="N861" s="1" cm="1">
        <f t="array" ref="N861">INDEX(Products[],MATCH(Orders[[#This Row],[FK_ProductID]:[FK_ProductID]],Products[[ProductID]:[ProductID]],0),MATCH(Orders[[#Headers],[AmtUnitPrice]],Products[#Headers],0))</f>
        <v>29.785</v>
      </c>
      <c r="O861" s="1">
        <f>Orders[[#This Row],[AmtUnitPrice]] *Orders[[#This Row],[Quantity]]</f>
        <v>178.71</v>
      </c>
    </row>
    <row r="862" spans="1:15" x14ac:dyDescent="0.25">
      <c r="A862" s="3" t="s">
        <v>1676</v>
      </c>
      <c r="B862" s="5">
        <v>44707</v>
      </c>
      <c r="C862" s="3" t="s">
        <v>1677</v>
      </c>
      <c r="D862" s="3" t="s">
        <v>185</v>
      </c>
      <c r="E862" s="4">
        <v>1</v>
      </c>
      <c r="F862" t="str">
        <f>_xlfn.XLOOKUP(Orders[[#This Row],[FK_CustomerID]],Customers[CustomerID],Customers[CustomerName],,0)</f>
        <v>Cece Inker</v>
      </c>
      <c r="G862" t="str">
        <f>_xlfn.XLOOKUP(Orders[[#This Row],[FK_CustomerID]],Customers[CustomerID],Customers[Email],,0)</f>
        <v/>
      </c>
      <c r="H862" t="str">
        <f>_xlfn.XLOOKUP(Orders[[#This Row],[FK_CustomerID]],Customers[CustomerID],Customers[Country],,0)</f>
        <v>United States</v>
      </c>
      <c r="I862" t="str" cm="1">
        <f t="array" ref="I862">INDEX(Products[],MATCH(Orders[[#This Row],[FK_ProductID]:[FK_ProductID]],Products[[ProductID]:[ProductID]],0),MATCH(Orders[[#Headers],[CoffeeType]],Products[#Headers],0))</f>
        <v>Ara</v>
      </c>
      <c r="J862" t="str" cm="1">
        <f t="array" ref="J862">_xlfn.SWITCH(Orders[[#This Row],[CoffeeType]], "Rob", "Robusta", "Exc", "Excelsa", "Ara", "Arabica", "Lib", "Liberica")</f>
        <v>Arabica</v>
      </c>
      <c r="K862" t="str" cm="1">
        <f t="array" ref="K862">INDEX(Products[],MATCH(Orders[[#This Row],[FK_ProductID]:[FK_ProductID]],Products[[ProductID]:[ProductID]],0),MATCH(Orders[[#Headers],[RoastType]],Products[#Headers],0))</f>
        <v>M</v>
      </c>
      <c r="L862" t="str" cm="1">
        <f t="array" ref="L862">_xlfn.SWITCH(Orders[[#This Row],[RoastType]], "L", "Light", "M", "Medium", "D", "Dark")</f>
        <v>Medium</v>
      </c>
      <c r="M862" s="2" cm="1">
        <f t="array" ref="M862">INDEX(Products[],MATCH(Orders[[#This Row],[FK_ProductID]:[FK_ProductID]],Products[[ProductID]:[ProductID]],0),MATCH(Orders[[#Headers],[SizeKg]],Products[#Headers],0))</f>
        <v>2.5</v>
      </c>
      <c r="N862" s="1" cm="1">
        <f t="array" ref="N862">INDEX(Products[],MATCH(Orders[[#This Row],[FK_ProductID]:[FK_ProductID]],Products[[ProductID]:[ProductID]],0),MATCH(Orders[[#Headers],[AmtUnitPrice]],Products[#Headers],0))</f>
        <v>25.875</v>
      </c>
      <c r="O862" s="1">
        <f>Orders[[#This Row],[AmtUnitPrice]] *Orders[[#This Row],[Quantity]]</f>
        <v>25.875</v>
      </c>
    </row>
    <row r="863" spans="1:15" x14ac:dyDescent="0.25">
      <c r="A863" s="3" t="s">
        <v>1678</v>
      </c>
      <c r="B863" s="5">
        <v>43802</v>
      </c>
      <c r="C863" s="3" t="s">
        <v>1679</v>
      </c>
      <c r="D863" s="3" t="s">
        <v>27</v>
      </c>
      <c r="E863" s="4">
        <v>6</v>
      </c>
      <c r="F863" t="str">
        <f>_xlfn.XLOOKUP(Orders[[#This Row],[FK_CustomerID]],Customers[CustomerID],Customers[CustomerName],,0)</f>
        <v>Noel Chisholm</v>
      </c>
      <c r="G863" t="str">
        <f>_xlfn.XLOOKUP(Orders[[#This Row],[FK_CustomerID]],Customers[CustomerID],Customers[Email],,0)</f>
        <v>nchisholmnx@example.com</v>
      </c>
      <c r="H863" t="str">
        <f>_xlfn.XLOOKUP(Orders[[#This Row],[FK_CustomerID]],Customers[CustomerID],Customers[Country],,0)</f>
        <v>United States</v>
      </c>
      <c r="I863" t="str" cm="1">
        <f t="array" ref="I863">INDEX(Products[],MATCH(Orders[[#This Row],[FK_ProductID]:[FK_ProductID]],Products[[ProductID]:[ProductID]],0),MATCH(Orders[[#Headers],[CoffeeType]],Products[#Headers],0))</f>
        <v>Lib</v>
      </c>
      <c r="J863" t="str" cm="1">
        <f t="array" ref="J863">_xlfn.SWITCH(Orders[[#This Row],[CoffeeType]], "Rob", "Robusta", "Exc", "Excelsa", "Ara", "Arabica", "Lib", "Liberica")</f>
        <v>Liberica</v>
      </c>
      <c r="K863" t="str" cm="1">
        <f t="array" ref="K863">INDEX(Products[],MATCH(Orders[[#This Row],[FK_ProductID]:[FK_ProductID]],Products[[ProductID]:[ProductID]],0),MATCH(Orders[[#Headers],[RoastType]],Products[#Headers],0))</f>
        <v>D</v>
      </c>
      <c r="L863" t="str" cm="1">
        <f t="array" ref="L863">_xlfn.SWITCH(Orders[[#This Row],[RoastType]], "L", "Light", "M", "Medium", "D", "Dark")</f>
        <v>Dark</v>
      </c>
      <c r="M863" s="2" cm="1">
        <f t="array" ref="M863">INDEX(Products[],MATCH(Orders[[#This Row],[FK_ProductID]:[FK_ProductID]],Products[[ProductID]:[ProductID]],0),MATCH(Orders[[#Headers],[SizeKg]],Products[#Headers],0))</f>
        <v>1</v>
      </c>
      <c r="N863" s="1" cm="1">
        <f t="array" ref="N863">INDEX(Products[],MATCH(Orders[[#This Row],[FK_ProductID]:[FK_ProductID]],Products[[ProductID]:[ProductID]],0),MATCH(Orders[[#Headers],[AmtUnitPrice]],Products[#Headers],0))</f>
        <v>12.95</v>
      </c>
      <c r="O863" s="1">
        <f>Orders[[#This Row],[AmtUnitPrice]] *Orders[[#This Row],[Quantity]]</f>
        <v>77.699999999999989</v>
      </c>
    </row>
    <row r="864" spans="1:15" x14ac:dyDescent="0.25">
      <c r="A864" s="3" t="s">
        <v>1680</v>
      </c>
      <c r="B864" s="5">
        <v>43725</v>
      </c>
      <c r="C864" s="3" t="s">
        <v>1681</v>
      </c>
      <c r="D864" s="3" t="s">
        <v>15</v>
      </c>
      <c r="E864" s="4">
        <v>1</v>
      </c>
      <c r="F864" t="str">
        <f>_xlfn.XLOOKUP(Orders[[#This Row],[FK_CustomerID]],Customers[CustomerID],Customers[CustomerName],,0)</f>
        <v>Grazia Oats</v>
      </c>
      <c r="G864" t="str">
        <f>_xlfn.XLOOKUP(Orders[[#This Row],[FK_CustomerID]],Customers[CustomerID],Customers[Email],,0)</f>
        <v>goatsny@live.com</v>
      </c>
      <c r="H864" t="str">
        <f>_xlfn.XLOOKUP(Orders[[#This Row],[FK_CustomerID]],Customers[CustomerID],Customers[Country],,0)</f>
        <v>United States</v>
      </c>
      <c r="I864" t="str" cm="1">
        <f t="array" ref="I864">INDEX(Products[],MATCH(Orders[[#This Row],[FK_ProductID]:[FK_ProductID]],Products[[ProductID]:[ProductID]],0),MATCH(Orders[[#Headers],[CoffeeType]],Products[#Headers],0))</f>
        <v>Rob</v>
      </c>
      <c r="J864" t="str" cm="1">
        <f t="array" ref="J864">_xlfn.SWITCH(Orders[[#This Row],[CoffeeType]], "Rob", "Robusta", "Exc", "Excelsa", "Ara", "Arabica", "Lib", "Liberica")</f>
        <v>Robusta</v>
      </c>
      <c r="K864" t="str" cm="1">
        <f t="array" ref="K864">INDEX(Products[],MATCH(Orders[[#This Row],[FK_ProductID]:[FK_ProductID]],Products[[ProductID]:[ProductID]],0),MATCH(Orders[[#Headers],[RoastType]],Products[#Headers],0))</f>
        <v>M</v>
      </c>
      <c r="L864" t="str" cm="1">
        <f t="array" ref="L864">_xlfn.SWITCH(Orders[[#This Row],[RoastType]], "L", "Light", "M", "Medium", "D", "Dark")</f>
        <v>Medium</v>
      </c>
      <c r="M864" s="2" cm="1">
        <f t="array" ref="M864">INDEX(Products[],MATCH(Orders[[#This Row],[FK_ProductID]:[FK_ProductID]],Products[[ProductID]:[ProductID]],0),MATCH(Orders[[#Headers],[SizeKg]],Products[#Headers],0))</f>
        <v>1</v>
      </c>
      <c r="N864" s="1" cm="1">
        <f t="array" ref="N864">INDEX(Products[],MATCH(Orders[[#This Row],[FK_ProductID]:[FK_ProductID]],Products[[ProductID]:[ProductID]],0),MATCH(Orders[[#Headers],[AmtUnitPrice]],Products[#Headers],0))</f>
        <v>9.9499999999999993</v>
      </c>
      <c r="O864" s="1">
        <f>Orders[[#This Row],[AmtUnitPrice]] *Orders[[#This Row],[Quantity]]</f>
        <v>9.9499999999999993</v>
      </c>
    </row>
    <row r="865" spans="1:15" x14ac:dyDescent="0.25">
      <c r="A865" s="3" t="s">
        <v>1682</v>
      </c>
      <c r="B865" s="5">
        <v>44712</v>
      </c>
      <c r="C865" s="3" t="s">
        <v>1683</v>
      </c>
      <c r="D865" s="3" t="s">
        <v>110</v>
      </c>
      <c r="E865" s="4">
        <v>2</v>
      </c>
      <c r="F865" t="str">
        <f>_xlfn.XLOOKUP(Orders[[#This Row],[FK_CustomerID]],Customers[CustomerID],Customers[CustomerName],,0)</f>
        <v>Meade Birkin</v>
      </c>
      <c r="G865" t="str">
        <f>_xlfn.XLOOKUP(Orders[[#This Row],[FK_CustomerID]],Customers[CustomerID],Customers[Email],,0)</f>
        <v>mbirkinnz@java.com</v>
      </c>
      <c r="H865" t="str">
        <f>_xlfn.XLOOKUP(Orders[[#This Row],[FK_CustomerID]],Customers[CustomerID],Customers[Country],,0)</f>
        <v>United States</v>
      </c>
      <c r="I865" t="str" cm="1">
        <f t="array" ref="I865">INDEX(Products[],MATCH(Orders[[#This Row],[FK_ProductID]:[FK_ProductID]],Products[[ProductID]:[ProductID]],0),MATCH(Orders[[#Headers],[CoffeeType]],Products[#Headers],0))</f>
        <v>Lib</v>
      </c>
      <c r="J865" t="str" cm="1">
        <f t="array" ref="J865">_xlfn.SWITCH(Orders[[#This Row],[CoffeeType]], "Rob", "Robusta", "Exc", "Excelsa", "Ara", "Arabica", "Lib", "Liberica")</f>
        <v>Liberica</v>
      </c>
      <c r="K865" t="str" cm="1">
        <f t="array" ref="K865">INDEX(Products[],MATCH(Orders[[#This Row],[FK_ProductID]:[FK_ProductID]],Products[[ProductID]:[ProductID]],0),MATCH(Orders[[#Headers],[RoastType]],Products[#Headers],0))</f>
        <v>M</v>
      </c>
      <c r="L865" t="str" cm="1">
        <f t="array" ref="L865">_xlfn.SWITCH(Orders[[#This Row],[RoastType]], "L", "Light", "M", "Medium", "D", "Dark")</f>
        <v>Medium</v>
      </c>
      <c r="M865" s="2" cm="1">
        <f t="array" ref="M865">INDEX(Products[],MATCH(Orders[[#This Row],[FK_ProductID]:[FK_ProductID]],Products[[ProductID]:[ProductID]],0),MATCH(Orders[[#Headers],[SizeKg]],Products[#Headers],0))</f>
        <v>1</v>
      </c>
      <c r="N865" s="1" cm="1">
        <f t="array" ref="N865">INDEX(Products[],MATCH(Orders[[#This Row],[FK_ProductID]:[FK_ProductID]],Products[[ProductID]:[ProductID]],0),MATCH(Orders[[#Headers],[AmtUnitPrice]],Products[#Headers],0))</f>
        <v>14.55</v>
      </c>
      <c r="O865" s="1">
        <f>Orders[[#This Row],[AmtUnitPrice]] *Orders[[#This Row],[Quantity]]</f>
        <v>29.1</v>
      </c>
    </row>
    <row r="866" spans="1:15" x14ac:dyDescent="0.25">
      <c r="A866" s="3" t="s">
        <v>1684</v>
      </c>
      <c r="B866" s="5">
        <v>43759</v>
      </c>
      <c r="C866" s="3" t="s">
        <v>1685</v>
      </c>
      <c r="D866" s="3" t="s">
        <v>196</v>
      </c>
      <c r="E866" s="4">
        <v>6</v>
      </c>
      <c r="F866" t="str">
        <f>_xlfn.XLOOKUP(Orders[[#This Row],[FK_CustomerID]],Customers[CustomerID],Customers[CustomerName],,0)</f>
        <v>Ronda Pyson</v>
      </c>
      <c r="G866" t="str">
        <f>_xlfn.XLOOKUP(Orders[[#This Row],[FK_CustomerID]],Customers[CustomerID],Customers[Email],,0)</f>
        <v>rpysono0@constantcontact.com</v>
      </c>
      <c r="H866" t="str">
        <f>_xlfn.XLOOKUP(Orders[[#This Row],[FK_CustomerID]],Customers[CustomerID],Customers[Country],,0)</f>
        <v>Ireland</v>
      </c>
      <c r="I866" t="str" cm="1">
        <f t="array" ref="I866">INDEX(Products[],MATCH(Orders[[#This Row],[FK_ProductID]:[FK_ProductID]],Products[[ProductID]:[ProductID]],0),MATCH(Orders[[#Headers],[CoffeeType]],Products[#Headers],0))</f>
        <v>Rob</v>
      </c>
      <c r="J866" t="str" cm="1">
        <f t="array" ref="J866">_xlfn.SWITCH(Orders[[#This Row],[CoffeeType]], "Rob", "Robusta", "Exc", "Excelsa", "Ara", "Arabica", "Lib", "Liberica")</f>
        <v>Robusta</v>
      </c>
      <c r="K866" t="str" cm="1">
        <f t="array" ref="K866">INDEX(Products[],MATCH(Orders[[#This Row],[FK_ProductID]:[FK_ProductID]],Products[[ProductID]:[ProductID]],0),MATCH(Orders[[#Headers],[RoastType]],Products[#Headers],0))</f>
        <v>L</v>
      </c>
      <c r="L866" t="str" cm="1">
        <f t="array" ref="L866">_xlfn.SWITCH(Orders[[#This Row],[RoastType]], "L", "Light", "M", "Medium", "D", "Dark")</f>
        <v>Light</v>
      </c>
      <c r="M866" s="2" cm="1">
        <f t="array" ref="M866">INDEX(Products[],MATCH(Orders[[#This Row],[FK_ProductID]:[FK_ProductID]],Products[[ProductID]:[ProductID]],0),MATCH(Orders[[#Headers],[SizeKg]],Products[#Headers],0))</f>
        <v>0.2</v>
      </c>
      <c r="N866" s="1" cm="1">
        <f t="array" ref="N866">INDEX(Products[],MATCH(Orders[[#This Row],[FK_ProductID]:[FK_ProductID]],Products[[ProductID]:[ProductID]],0),MATCH(Orders[[#Headers],[AmtUnitPrice]],Products[#Headers],0))</f>
        <v>3.585</v>
      </c>
      <c r="O866" s="1">
        <f>Orders[[#This Row],[AmtUnitPrice]] *Orders[[#This Row],[Quantity]]</f>
        <v>21.509999999999998</v>
      </c>
    </row>
    <row r="867" spans="1:15" x14ac:dyDescent="0.25">
      <c r="A867" s="3" t="s">
        <v>1686</v>
      </c>
      <c r="B867" s="5">
        <v>44675</v>
      </c>
      <c r="C867" s="3" t="s">
        <v>1687</v>
      </c>
      <c r="D867" s="3" t="s">
        <v>81</v>
      </c>
      <c r="E867" s="4">
        <v>1</v>
      </c>
      <c r="F867" t="str">
        <f>_xlfn.XLOOKUP(Orders[[#This Row],[FK_CustomerID]],Customers[CustomerID],Customers[CustomerName],,0)</f>
        <v>Modesty MacConnechie</v>
      </c>
      <c r="G867" t="str">
        <f>_xlfn.XLOOKUP(Orders[[#This Row],[FK_CustomerID]],Customers[CustomerID],Customers[Email],,0)</f>
        <v>mmacconnechieo9@reuters.com</v>
      </c>
      <c r="H867" t="str">
        <f>_xlfn.XLOOKUP(Orders[[#This Row],[FK_CustomerID]],Customers[CustomerID],Customers[Country],,0)</f>
        <v>United States</v>
      </c>
      <c r="I867" t="str" cm="1">
        <f t="array" ref="I867">INDEX(Products[],MATCH(Orders[[#This Row],[FK_ProductID]:[FK_ProductID]],Products[[ProductID]:[ProductID]],0),MATCH(Orders[[#Headers],[CoffeeType]],Products[#Headers],0))</f>
        <v>Ara</v>
      </c>
      <c r="J867" t="str" cm="1">
        <f t="array" ref="J867">_xlfn.SWITCH(Orders[[#This Row],[CoffeeType]], "Rob", "Robusta", "Exc", "Excelsa", "Ara", "Arabica", "Lib", "Liberica")</f>
        <v>Arabica</v>
      </c>
      <c r="K867" t="str" cm="1">
        <f t="array" ref="K867">INDEX(Products[],MATCH(Orders[[#This Row],[FK_ProductID]:[FK_ProductID]],Products[[ProductID]:[ProductID]],0),MATCH(Orders[[#Headers],[RoastType]],Products[#Headers],0))</f>
        <v>M</v>
      </c>
      <c r="L867" t="str" cm="1">
        <f t="array" ref="L867">_xlfn.SWITCH(Orders[[#This Row],[RoastType]], "L", "Light", "M", "Medium", "D", "Dark")</f>
        <v>Medium</v>
      </c>
      <c r="M867" s="2" cm="1">
        <f t="array" ref="M867">INDEX(Products[],MATCH(Orders[[#This Row],[FK_ProductID]:[FK_ProductID]],Products[[ProductID]:[ProductID]],0),MATCH(Orders[[#Headers],[SizeKg]],Products[#Headers],0))</f>
        <v>0.5</v>
      </c>
      <c r="N867" s="1" cm="1">
        <f t="array" ref="N867">INDEX(Products[],MATCH(Orders[[#This Row],[FK_ProductID]:[FK_ProductID]],Products[[ProductID]:[ProductID]],0),MATCH(Orders[[#Headers],[AmtUnitPrice]],Products[#Headers],0))</f>
        <v>6.75</v>
      </c>
      <c r="O867" s="1">
        <f>Orders[[#This Row],[AmtUnitPrice]] *Orders[[#This Row],[Quantity]]</f>
        <v>6.75</v>
      </c>
    </row>
    <row r="868" spans="1:15" x14ac:dyDescent="0.25">
      <c r="A868" s="3" t="s">
        <v>1688</v>
      </c>
      <c r="B868" s="5">
        <v>44209</v>
      </c>
      <c r="C868" s="3" t="s">
        <v>1689</v>
      </c>
      <c r="D868" s="3" t="s">
        <v>86</v>
      </c>
      <c r="E868" s="4">
        <v>3</v>
      </c>
      <c r="F868" t="str">
        <f>_xlfn.XLOOKUP(Orders[[#This Row],[FK_CustomerID]],Customers[CustomerID],Customers[CustomerName],,0)</f>
        <v>Rafaela Treacher</v>
      </c>
      <c r="G868" t="str">
        <f>_xlfn.XLOOKUP(Orders[[#This Row],[FK_CustomerID]],Customers[CustomerID],Customers[Email],,0)</f>
        <v>rtreachero2@usa.gov</v>
      </c>
      <c r="H868" t="str">
        <f>_xlfn.XLOOKUP(Orders[[#This Row],[FK_CustomerID]],Customers[CustomerID],Customers[Country],,0)</f>
        <v>Ireland</v>
      </c>
      <c r="I868" t="str" cm="1">
        <f t="array" ref="I868">INDEX(Products[],MATCH(Orders[[#This Row],[FK_ProductID]:[FK_ProductID]],Products[[ProductID]:[ProductID]],0),MATCH(Orders[[#Headers],[CoffeeType]],Products[#Headers],0))</f>
        <v>Ara</v>
      </c>
      <c r="J868" t="str" cm="1">
        <f t="array" ref="J868">_xlfn.SWITCH(Orders[[#This Row],[CoffeeType]], "Rob", "Robusta", "Exc", "Excelsa", "Ara", "Arabica", "Lib", "Liberica")</f>
        <v>Arabica</v>
      </c>
      <c r="K868" t="str" cm="1">
        <f t="array" ref="K868">INDEX(Products[],MATCH(Orders[[#This Row],[FK_ProductID]:[FK_ProductID]],Products[[ProductID]:[ProductID]],0),MATCH(Orders[[#Headers],[RoastType]],Products[#Headers],0))</f>
        <v>D</v>
      </c>
      <c r="L868" t="str" cm="1">
        <f t="array" ref="L868">_xlfn.SWITCH(Orders[[#This Row],[RoastType]], "L", "Light", "M", "Medium", "D", "Dark")</f>
        <v>Dark</v>
      </c>
      <c r="M868" s="2" cm="1">
        <f t="array" ref="M868">INDEX(Products[],MATCH(Orders[[#This Row],[FK_ProductID]:[FK_ProductID]],Products[[ProductID]:[ProductID]],0),MATCH(Orders[[#Headers],[SizeKg]],Products[#Headers],0))</f>
        <v>0.5</v>
      </c>
      <c r="N868" s="1" cm="1">
        <f t="array" ref="N868">INDEX(Products[],MATCH(Orders[[#This Row],[FK_ProductID]:[FK_ProductID]],Products[[ProductID]:[ProductID]],0),MATCH(Orders[[#Headers],[AmtUnitPrice]],Products[#Headers],0))</f>
        <v>5.97</v>
      </c>
      <c r="O868" s="1">
        <f>Orders[[#This Row],[AmtUnitPrice]] *Orders[[#This Row],[Quantity]]</f>
        <v>17.91</v>
      </c>
    </row>
    <row r="869" spans="1:15" x14ac:dyDescent="0.25">
      <c r="A869" s="3" t="s">
        <v>1690</v>
      </c>
      <c r="B869" s="5">
        <v>44792</v>
      </c>
      <c r="C869" s="3" t="s">
        <v>1691</v>
      </c>
      <c r="D869" s="3" t="s">
        <v>218</v>
      </c>
      <c r="E869" s="4">
        <v>1</v>
      </c>
      <c r="F869" t="str">
        <f>_xlfn.XLOOKUP(Orders[[#This Row],[FK_CustomerID]],Customers[CustomerID],Customers[CustomerName],,0)</f>
        <v>Bee Fattorini</v>
      </c>
      <c r="G869" t="str">
        <f>_xlfn.XLOOKUP(Orders[[#This Row],[FK_CustomerID]],Customers[CustomerID],Customers[Email],,0)</f>
        <v>bfattorinio3@quantcast.com</v>
      </c>
      <c r="H869" t="str">
        <f>_xlfn.XLOOKUP(Orders[[#This Row],[FK_CustomerID]],Customers[CustomerID],Customers[Country],,0)</f>
        <v>Ireland</v>
      </c>
      <c r="I869" t="str" cm="1">
        <f t="array" ref="I869">INDEX(Products[],MATCH(Orders[[#This Row],[FK_ProductID]:[FK_ProductID]],Products[[ProductID]:[ProductID]],0),MATCH(Orders[[#Headers],[CoffeeType]],Products[#Headers],0))</f>
        <v>Ara</v>
      </c>
      <c r="J869" t="str" cm="1">
        <f t="array" ref="J869">_xlfn.SWITCH(Orders[[#This Row],[CoffeeType]], "Rob", "Robusta", "Exc", "Excelsa", "Ara", "Arabica", "Lib", "Liberica")</f>
        <v>Arabica</v>
      </c>
      <c r="K869" t="str" cm="1">
        <f t="array" ref="K869">INDEX(Products[],MATCH(Orders[[#This Row],[FK_ProductID]:[FK_ProductID]],Products[[ProductID]:[ProductID]],0),MATCH(Orders[[#Headers],[RoastType]],Products[#Headers],0))</f>
        <v>L</v>
      </c>
      <c r="L869" t="str" cm="1">
        <f t="array" ref="L869">_xlfn.SWITCH(Orders[[#This Row],[RoastType]], "L", "Light", "M", "Medium", "D", "Dark")</f>
        <v>Light</v>
      </c>
      <c r="M869" s="2" cm="1">
        <f t="array" ref="M869">INDEX(Products[],MATCH(Orders[[#This Row],[FK_ProductID]:[FK_ProductID]],Products[[ProductID]:[ProductID]],0),MATCH(Orders[[#Headers],[SizeKg]],Products[#Headers],0))</f>
        <v>2.5</v>
      </c>
      <c r="N869" s="1" cm="1">
        <f t="array" ref="N869">INDEX(Products[],MATCH(Orders[[#This Row],[FK_ProductID]:[FK_ProductID]],Products[[ProductID]:[ProductID]],0),MATCH(Orders[[#Headers],[AmtUnitPrice]],Products[#Headers],0))</f>
        <v>29.785</v>
      </c>
      <c r="O869" s="1">
        <f>Orders[[#This Row],[AmtUnitPrice]] *Orders[[#This Row],[Quantity]]</f>
        <v>29.785</v>
      </c>
    </row>
    <row r="870" spans="1:15" x14ac:dyDescent="0.25">
      <c r="A870" s="3" t="s">
        <v>1692</v>
      </c>
      <c r="B870" s="5">
        <v>43526</v>
      </c>
      <c r="C870" s="3" t="s">
        <v>1693</v>
      </c>
      <c r="D870" s="3" t="s">
        <v>17</v>
      </c>
      <c r="E870" s="4">
        <v>5</v>
      </c>
      <c r="F870" t="str">
        <f>_xlfn.XLOOKUP(Orders[[#This Row],[FK_CustomerID]],Customers[CustomerID],Customers[CustomerName],,0)</f>
        <v>Margie Palleske</v>
      </c>
      <c r="G870" t="str">
        <f>_xlfn.XLOOKUP(Orders[[#This Row],[FK_CustomerID]],Customers[CustomerID],Customers[Email],,0)</f>
        <v>mpalleskeo4@nyu.edu</v>
      </c>
      <c r="H870" t="str">
        <f>_xlfn.XLOOKUP(Orders[[#This Row],[FK_CustomerID]],Customers[CustomerID],Customers[Country],,0)</f>
        <v>United States</v>
      </c>
      <c r="I870" t="str" cm="1">
        <f t="array" ref="I870">INDEX(Products[],MATCH(Orders[[#This Row],[FK_ProductID]:[FK_ProductID]],Products[[ProductID]:[ProductID]],0),MATCH(Orders[[#Headers],[CoffeeType]],Products[#Headers],0))</f>
        <v>Exc</v>
      </c>
      <c r="J870" t="str" cm="1">
        <f t="array" ref="J870">_xlfn.SWITCH(Orders[[#This Row],[CoffeeType]], "Rob", "Robusta", "Exc", "Excelsa", "Ara", "Arabica", "Lib", "Liberica")</f>
        <v>Excelsa</v>
      </c>
      <c r="K870" t="str" cm="1">
        <f t="array" ref="K870">INDEX(Products[],MATCH(Orders[[#This Row],[FK_ProductID]:[FK_ProductID]],Products[[ProductID]:[ProductID]],0),MATCH(Orders[[#Headers],[RoastType]],Products[#Headers],0))</f>
        <v>M</v>
      </c>
      <c r="L870" t="str" cm="1">
        <f t="array" ref="L870">_xlfn.SWITCH(Orders[[#This Row],[RoastType]], "L", "Light", "M", "Medium", "D", "Dark")</f>
        <v>Medium</v>
      </c>
      <c r="M870" s="2" cm="1">
        <f t="array" ref="M870">INDEX(Products[],MATCH(Orders[[#This Row],[FK_ProductID]:[FK_ProductID]],Products[[ProductID]:[ProductID]],0),MATCH(Orders[[#Headers],[SizeKg]],Products[#Headers],0))</f>
        <v>0.5</v>
      </c>
      <c r="N870" s="1" cm="1">
        <f t="array" ref="N870">INDEX(Products[],MATCH(Orders[[#This Row],[FK_ProductID]:[FK_ProductID]],Products[[ProductID]:[ProductID]],0),MATCH(Orders[[#Headers],[AmtUnitPrice]],Products[#Headers],0))</f>
        <v>8.25</v>
      </c>
      <c r="O870" s="1">
        <f>Orders[[#This Row],[AmtUnitPrice]] *Orders[[#This Row],[Quantity]]</f>
        <v>41.25</v>
      </c>
    </row>
    <row r="871" spans="1:15" x14ac:dyDescent="0.25">
      <c r="A871" s="3" t="s">
        <v>1694</v>
      </c>
      <c r="B871" s="5">
        <v>43851</v>
      </c>
      <c r="C871" s="3" t="s">
        <v>1695</v>
      </c>
      <c r="D871" s="3" t="s">
        <v>36</v>
      </c>
      <c r="E871" s="4">
        <v>3</v>
      </c>
      <c r="F871" t="str">
        <f>_xlfn.XLOOKUP(Orders[[#This Row],[FK_CustomerID]],Customers[CustomerID],Customers[CustomerName],,0)</f>
        <v>Alexina Randals</v>
      </c>
      <c r="G871" t="str">
        <f>_xlfn.XLOOKUP(Orders[[#This Row],[FK_CustomerID]],Customers[CustomerID],Customers[Email],,0)</f>
        <v/>
      </c>
      <c r="H871" t="str">
        <f>_xlfn.XLOOKUP(Orders[[#This Row],[FK_CustomerID]],Customers[CustomerID],Customers[Country],,0)</f>
        <v>United States</v>
      </c>
      <c r="I871" t="str" cm="1">
        <f t="array" ref="I871">INDEX(Products[],MATCH(Orders[[#This Row],[FK_ProductID]:[FK_ProductID]],Products[[ProductID]:[ProductID]],0),MATCH(Orders[[#Headers],[CoffeeType]],Products[#Headers],0))</f>
        <v>Rob</v>
      </c>
      <c r="J871" t="str" cm="1">
        <f t="array" ref="J871">_xlfn.SWITCH(Orders[[#This Row],[CoffeeType]], "Rob", "Robusta", "Exc", "Excelsa", "Ara", "Arabica", "Lib", "Liberica")</f>
        <v>Robusta</v>
      </c>
      <c r="K871" t="str" cm="1">
        <f t="array" ref="K871">INDEX(Products[],MATCH(Orders[[#This Row],[FK_ProductID]:[FK_ProductID]],Products[[ProductID]:[ProductID]],0),MATCH(Orders[[#Headers],[RoastType]],Products[#Headers],0))</f>
        <v>M</v>
      </c>
      <c r="L871" t="str" cm="1">
        <f t="array" ref="L871">_xlfn.SWITCH(Orders[[#This Row],[RoastType]], "L", "Light", "M", "Medium", "D", "Dark")</f>
        <v>Medium</v>
      </c>
      <c r="M871" s="2" cm="1">
        <f t="array" ref="M871">INDEX(Products[],MATCH(Orders[[#This Row],[FK_ProductID]:[FK_ProductID]],Products[[ProductID]:[ProductID]],0),MATCH(Orders[[#Headers],[SizeKg]],Products[#Headers],0))</f>
        <v>0.5</v>
      </c>
      <c r="N871" s="1" cm="1">
        <f t="array" ref="N871">INDEX(Products[],MATCH(Orders[[#This Row],[FK_ProductID]:[FK_ProductID]],Products[[ProductID]:[ProductID]],0),MATCH(Orders[[#Headers],[AmtUnitPrice]],Products[#Headers],0))</f>
        <v>5.97</v>
      </c>
      <c r="O871" s="1">
        <f>Orders[[#This Row],[AmtUnitPrice]] *Orders[[#This Row],[Quantity]]</f>
        <v>17.91</v>
      </c>
    </row>
    <row r="872" spans="1:15" x14ac:dyDescent="0.25">
      <c r="A872" s="3" t="s">
        <v>1696</v>
      </c>
      <c r="B872" s="5">
        <v>44460</v>
      </c>
      <c r="C872" s="3" t="s">
        <v>1697</v>
      </c>
      <c r="D872" s="3" t="s">
        <v>30</v>
      </c>
      <c r="E872" s="4">
        <v>1</v>
      </c>
      <c r="F872" t="str">
        <f>_xlfn.XLOOKUP(Orders[[#This Row],[FK_CustomerID]],Customers[CustomerID],Customers[CustomerName],,0)</f>
        <v>Filip Antcliffe</v>
      </c>
      <c r="G872" t="str">
        <f>_xlfn.XLOOKUP(Orders[[#This Row],[FK_CustomerID]],Customers[CustomerID],Customers[Email],,0)</f>
        <v>fantcliffeo6@amazon.co.jp</v>
      </c>
      <c r="H872" t="str">
        <f>_xlfn.XLOOKUP(Orders[[#This Row],[FK_CustomerID]],Customers[CustomerID],Customers[Country],,0)</f>
        <v>Ireland</v>
      </c>
      <c r="I872" t="str" cm="1">
        <f t="array" ref="I872">INDEX(Products[],MATCH(Orders[[#This Row],[FK_ProductID]:[FK_ProductID]],Products[[ProductID]:[ProductID]],0),MATCH(Orders[[#Headers],[CoffeeType]],Products[#Headers],0))</f>
        <v>Exc</v>
      </c>
      <c r="J872" t="str" cm="1">
        <f t="array" ref="J872">_xlfn.SWITCH(Orders[[#This Row],[CoffeeType]], "Rob", "Robusta", "Exc", "Excelsa", "Ara", "Arabica", "Lib", "Liberica")</f>
        <v>Excelsa</v>
      </c>
      <c r="K872" t="str" cm="1">
        <f t="array" ref="K872">INDEX(Products[],MATCH(Orders[[#This Row],[FK_ProductID]:[FK_ProductID]],Products[[ProductID]:[ProductID]],0),MATCH(Orders[[#Headers],[RoastType]],Products[#Headers],0))</f>
        <v>D</v>
      </c>
      <c r="L872" t="str" cm="1">
        <f t="array" ref="L872">_xlfn.SWITCH(Orders[[#This Row],[RoastType]], "L", "Light", "M", "Medium", "D", "Dark")</f>
        <v>Dark</v>
      </c>
      <c r="M872" s="2" cm="1">
        <f t="array" ref="M872">INDEX(Products[],MATCH(Orders[[#This Row],[FK_ProductID]:[FK_ProductID]],Products[[ProductID]:[ProductID]],0),MATCH(Orders[[#Headers],[SizeKg]],Products[#Headers],0))</f>
        <v>0.5</v>
      </c>
      <c r="N872" s="1" cm="1">
        <f t="array" ref="N872">INDEX(Products[],MATCH(Orders[[#This Row],[FK_ProductID]:[FK_ProductID]],Products[[ProductID]:[ProductID]],0),MATCH(Orders[[#Headers],[AmtUnitPrice]],Products[#Headers],0))</f>
        <v>7.29</v>
      </c>
      <c r="O872" s="1">
        <f>Orders[[#This Row],[AmtUnitPrice]] *Orders[[#This Row],[Quantity]]</f>
        <v>7.29</v>
      </c>
    </row>
    <row r="873" spans="1:15" x14ac:dyDescent="0.25">
      <c r="A873" s="3" t="s">
        <v>1698</v>
      </c>
      <c r="B873" s="5">
        <v>43707</v>
      </c>
      <c r="C873" s="3" t="s">
        <v>1699</v>
      </c>
      <c r="D873" s="3" t="s">
        <v>151</v>
      </c>
      <c r="E873" s="4">
        <v>2</v>
      </c>
      <c r="F873" t="str">
        <f>_xlfn.XLOOKUP(Orders[[#This Row],[FK_CustomerID]],Customers[CustomerID],Customers[CustomerName],,0)</f>
        <v>Peyter Matignon</v>
      </c>
      <c r="G873" t="str">
        <f>_xlfn.XLOOKUP(Orders[[#This Row],[FK_CustomerID]],Customers[CustomerID],Customers[Email],,0)</f>
        <v>pmatignono7@harvard.edu</v>
      </c>
      <c r="H873" t="str">
        <f>_xlfn.XLOOKUP(Orders[[#This Row],[FK_CustomerID]],Customers[CustomerID],Customers[Country],,0)</f>
        <v>United Kingdom</v>
      </c>
      <c r="I873" t="str" cm="1">
        <f t="array" ref="I873">INDEX(Products[],MATCH(Orders[[#This Row],[FK_ProductID]:[FK_ProductID]],Products[[ProductID]:[ProductID]],0),MATCH(Orders[[#Headers],[CoffeeType]],Products[#Headers],0))</f>
        <v>Exc</v>
      </c>
      <c r="J873" t="str" cm="1">
        <f t="array" ref="J873">_xlfn.SWITCH(Orders[[#This Row],[CoffeeType]], "Rob", "Robusta", "Exc", "Excelsa", "Ara", "Arabica", "Lib", "Liberica")</f>
        <v>Excelsa</v>
      </c>
      <c r="K873" t="str" cm="1">
        <f t="array" ref="K873">INDEX(Products[],MATCH(Orders[[#This Row],[FK_ProductID]:[FK_ProductID]],Products[[ProductID]:[ProductID]],0),MATCH(Orders[[#Headers],[RoastType]],Products[#Headers],0))</f>
        <v>L</v>
      </c>
      <c r="L873" t="str" cm="1">
        <f t="array" ref="L873">_xlfn.SWITCH(Orders[[#This Row],[RoastType]], "L", "Light", "M", "Medium", "D", "Dark")</f>
        <v>Light</v>
      </c>
      <c r="M873" s="2" cm="1">
        <f t="array" ref="M873">INDEX(Products[],MATCH(Orders[[#This Row],[FK_ProductID]:[FK_ProductID]],Products[[ProductID]:[ProductID]],0),MATCH(Orders[[#Headers],[SizeKg]],Products[#Headers],0))</f>
        <v>1</v>
      </c>
      <c r="N873" s="1" cm="1">
        <f t="array" ref="N873">INDEX(Products[],MATCH(Orders[[#This Row],[FK_ProductID]:[FK_ProductID]],Products[[ProductID]:[ProductID]],0),MATCH(Orders[[#Headers],[AmtUnitPrice]],Products[#Headers],0))</f>
        <v>14.85</v>
      </c>
      <c r="O873" s="1">
        <f>Orders[[#This Row],[AmtUnitPrice]] *Orders[[#This Row],[Quantity]]</f>
        <v>29.7</v>
      </c>
    </row>
    <row r="874" spans="1:15" x14ac:dyDescent="0.25">
      <c r="A874" s="3" t="s">
        <v>1700</v>
      </c>
      <c r="B874" s="5">
        <v>43521</v>
      </c>
      <c r="C874" s="3" t="s">
        <v>1701</v>
      </c>
      <c r="D874" s="3" t="s">
        <v>75</v>
      </c>
      <c r="E874" s="4">
        <v>2</v>
      </c>
      <c r="F874" t="str">
        <f>_xlfn.XLOOKUP(Orders[[#This Row],[FK_CustomerID]],Customers[CustomerID],Customers[CustomerName],,0)</f>
        <v>Claudie Weond</v>
      </c>
      <c r="G874" t="str">
        <f>_xlfn.XLOOKUP(Orders[[#This Row],[FK_CustomerID]],Customers[CustomerID],Customers[Email],,0)</f>
        <v>cweondo8@theglobeandmail.com</v>
      </c>
      <c r="H874" t="str">
        <f>_xlfn.XLOOKUP(Orders[[#This Row],[FK_CustomerID]],Customers[CustomerID],Customers[Country],,0)</f>
        <v>United States</v>
      </c>
      <c r="I874" t="str" cm="1">
        <f t="array" ref="I874">INDEX(Products[],MATCH(Orders[[#This Row],[FK_ProductID]:[FK_ProductID]],Products[[ProductID]:[ProductID]],0),MATCH(Orders[[#Headers],[CoffeeType]],Products[#Headers],0))</f>
        <v>Ara</v>
      </c>
      <c r="J874" t="str" cm="1">
        <f t="array" ref="J874">_xlfn.SWITCH(Orders[[#This Row],[CoffeeType]], "Rob", "Robusta", "Exc", "Excelsa", "Ara", "Arabica", "Lib", "Liberica")</f>
        <v>Arabica</v>
      </c>
      <c r="K874" t="str" cm="1">
        <f t="array" ref="K874">INDEX(Products[],MATCH(Orders[[#This Row],[FK_ProductID]:[FK_ProductID]],Products[[ProductID]:[ProductID]],0),MATCH(Orders[[#Headers],[RoastType]],Products[#Headers],0))</f>
        <v>M</v>
      </c>
      <c r="L874" t="str" cm="1">
        <f t="array" ref="L874">_xlfn.SWITCH(Orders[[#This Row],[RoastType]], "L", "Light", "M", "Medium", "D", "Dark")</f>
        <v>Medium</v>
      </c>
      <c r="M874" s="2" cm="1">
        <f t="array" ref="M874">INDEX(Products[],MATCH(Orders[[#This Row],[FK_ProductID]:[FK_ProductID]],Products[[ProductID]:[ProductID]],0),MATCH(Orders[[#Headers],[SizeKg]],Products[#Headers],0))</f>
        <v>1</v>
      </c>
      <c r="N874" s="1" cm="1">
        <f t="array" ref="N874">INDEX(Products[],MATCH(Orders[[#This Row],[FK_ProductID]:[FK_ProductID]],Products[[ProductID]:[ProductID]],0),MATCH(Orders[[#Headers],[AmtUnitPrice]],Products[#Headers],0))</f>
        <v>11.25</v>
      </c>
      <c r="O874" s="1">
        <f>Orders[[#This Row],[AmtUnitPrice]] *Orders[[#This Row],[Quantity]]</f>
        <v>22.5</v>
      </c>
    </row>
    <row r="875" spans="1:15" x14ac:dyDescent="0.25">
      <c r="A875" s="3" t="s">
        <v>1702</v>
      </c>
      <c r="B875" s="5">
        <v>43725</v>
      </c>
      <c r="C875" s="3" t="s">
        <v>1687</v>
      </c>
      <c r="D875" s="3" t="s">
        <v>176</v>
      </c>
      <c r="E875" s="4">
        <v>4</v>
      </c>
      <c r="F875" t="str">
        <f>_xlfn.XLOOKUP(Orders[[#This Row],[FK_CustomerID]],Customers[CustomerID],Customers[CustomerName],,0)</f>
        <v>Modesty MacConnechie</v>
      </c>
      <c r="G875" t="str">
        <f>_xlfn.XLOOKUP(Orders[[#This Row],[FK_CustomerID]],Customers[CustomerID],Customers[Email],,0)</f>
        <v>mmacconnechieo9@reuters.com</v>
      </c>
      <c r="H875" t="str">
        <f>_xlfn.XLOOKUP(Orders[[#This Row],[FK_CustomerID]],Customers[CustomerID],Customers[Country],,0)</f>
        <v>United States</v>
      </c>
      <c r="I875" t="str" cm="1">
        <f t="array" ref="I875">INDEX(Products[],MATCH(Orders[[#This Row],[FK_ProductID]:[FK_ProductID]],Products[[ProductID]:[ProductID]],0),MATCH(Orders[[#Headers],[CoffeeType]],Products[#Headers],0))</f>
        <v>Rob</v>
      </c>
      <c r="J875" t="str" cm="1">
        <f t="array" ref="J875">_xlfn.SWITCH(Orders[[#This Row],[CoffeeType]], "Rob", "Robusta", "Exc", "Excelsa", "Ara", "Arabica", "Lib", "Liberica")</f>
        <v>Robusta</v>
      </c>
      <c r="K875" t="str" cm="1">
        <f t="array" ref="K875">INDEX(Products[],MATCH(Orders[[#This Row],[FK_ProductID]:[FK_ProductID]],Products[[ProductID]:[ProductID]],0),MATCH(Orders[[#Headers],[RoastType]],Products[#Headers],0))</f>
        <v>M</v>
      </c>
      <c r="L875" t="str" cm="1">
        <f t="array" ref="L875">_xlfn.SWITCH(Orders[[#This Row],[RoastType]], "L", "Light", "M", "Medium", "D", "Dark")</f>
        <v>Medium</v>
      </c>
      <c r="M875" s="2" cm="1">
        <f t="array" ref="M875">INDEX(Products[],MATCH(Orders[[#This Row],[FK_ProductID]:[FK_ProductID]],Products[[ProductID]:[ProductID]],0),MATCH(Orders[[#Headers],[SizeKg]],Products[#Headers],0))</f>
        <v>0.2</v>
      </c>
      <c r="N875" s="1" cm="1">
        <f t="array" ref="N875">INDEX(Products[],MATCH(Orders[[#This Row],[FK_ProductID]:[FK_ProductID]],Products[[ProductID]:[ProductID]],0),MATCH(Orders[[#Headers],[AmtUnitPrice]],Products[#Headers],0))</f>
        <v>2.9849999999999999</v>
      </c>
      <c r="O875" s="1">
        <f>Orders[[#This Row],[AmtUnitPrice]] *Orders[[#This Row],[Quantity]]</f>
        <v>11.94</v>
      </c>
    </row>
    <row r="876" spans="1:15" x14ac:dyDescent="0.25">
      <c r="A876" s="3" t="s">
        <v>1703</v>
      </c>
      <c r="B876" s="5">
        <v>43680</v>
      </c>
      <c r="C876" s="3" t="s">
        <v>1704</v>
      </c>
      <c r="D876" s="3" t="s">
        <v>20</v>
      </c>
      <c r="E876" s="4">
        <v>2</v>
      </c>
      <c r="F876" t="str">
        <f>_xlfn.XLOOKUP(Orders[[#This Row],[FK_CustomerID]],Customers[CustomerID],Customers[CustomerName],,0)</f>
        <v>Jaquenette Skentelbery</v>
      </c>
      <c r="G876" t="str">
        <f>_xlfn.XLOOKUP(Orders[[#This Row],[FK_CustomerID]],Customers[CustomerID],Customers[Email],,0)</f>
        <v>jskentelberyoa@paypal.com</v>
      </c>
      <c r="H876" t="str">
        <f>_xlfn.XLOOKUP(Orders[[#This Row],[FK_CustomerID]],Customers[CustomerID],Customers[Country],,0)</f>
        <v>United States</v>
      </c>
      <c r="I876" t="str" cm="1">
        <f t="array" ref="I876">INDEX(Products[],MATCH(Orders[[#This Row],[FK_ProductID]:[FK_ProductID]],Products[[ProductID]:[ProductID]],0),MATCH(Orders[[#Headers],[CoffeeType]],Products[#Headers],0))</f>
        <v>Ara</v>
      </c>
      <c r="J876" t="str" cm="1">
        <f t="array" ref="J876">_xlfn.SWITCH(Orders[[#This Row],[CoffeeType]], "Rob", "Robusta", "Exc", "Excelsa", "Ara", "Arabica", "Lib", "Liberica")</f>
        <v>Arabica</v>
      </c>
      <c r="K876" t="str" cm="1">
        <f t="array" ref="K876">INDEX(Products[],MATCH(Orders[[#This Row],[FK_ProductID]:[FK_ProductID]],Products[[ProductID]:[ProductID]],0),MATCH(Orders[[#Headers],[RoastType]],Products[#Headers],0))</f>
        <v>L</v>
      </c>
      <c r="L876" t="str" cm="1">
        <f t="array" ref="L876">_xlfn.SWITCH(Orders[[#This Row],[RoastType]], "L", "Light", "M", "Medium", "D", "Dark")</f>
        <v>Light</v>
      </c>
      <c r="M876" s="2" cm="1">
        <f t="array" ref="M876">INDEX(Products[],MATCH(Orders[[#This Row],[FK_ProductID]:[FK_ProductID]],Products[[ProductID]:[ProductID]],0),MATCH(Orders[[#Headers],[SizeKg]],Products[#Headers],0))</f>
        <v>1</v>
      </c>
      <c r="N876" s="1" cm="1">
        <f t="array" ref="N876">INDEX(Products[],MATCH(Orders[[#This Row],[FK_ProductID]:[FK_ProductID]],Products[[ProductID]:[ProductID]],0),MATCH(Orders[[#Headers],[AmtUnitPrice]],Products[#Headers],0))</f>
        <v>12.95</v>
      </c>
      <c r="O876" s="1">
        <f>Orders[[#This Row],[AmtUnitPrice]] *Orders[[#This Row],[Quantity]]</f>
        <v>25.9</v>
      </c>
    </row>
    <row r="877" spans="1:15" x14ac:dyDescent="0.25">
      <c r="A877" s="3" t="s">
        <v>1705</v>
      </c>
      <c r="B877" s="5">
        <v>44253</v>
      </c>
      <c r="C877" s="3" t="s">
        <v>1706</v>
      </c>
      <c r="D877" s="3" t="s">
        <v>92</v>
      </c>
      <c r="E877" s="4">
        <v>5</v>
      </c>
      <c r="F877" t="str">
        <f>_xlfn.XLOOKUP(Orders[[#This Row],[FK_CustomerID]],Customers[CustomerID],Customers[CustomerName],,0)</f>
        <v>Orazio Comber</v>
      </c>
      <c r="G877" t="str">
        <f>_xlfn.XLOOKUP(Orders[[#This Row],[FK_CustomerID]],Customers[CustomerID],Customers[Email],,0)</f>
        <v>ocomberob@goo.gl</v>
      </c>
      <c r="H877" t="str">
        <f>_xlfn.XLOOKUP(Orders[[#This Row],[FK_CustomerID]],Customers[CustomerID],Customers[Country],,0)</f>
        <v>Ireland</v>
      </c>
      <c r="I877" t="str" cm="1">
        <f t="array" ref="I877">INDEX(Products[],MATCH(Orders[[#This Row],[FK_ProductID]:[FK_ProductID]],Products[[ProductID]:[ProductID]],0),MATCH(Orders[[#Headers],[CoffeeType]],Products[#Headers],0))</f>
        <v>Lib</v>
      </c>
      <c r="J877" t="str" cm="1">
        <f t="array" ref="J877">_xlfn.SWITCH(Orders[[#This Row],[CoffeeType]], "Rob", "Robusta", "Exc", "Excelsa", "Ara", "Arabica", "Lib", "Liberica")</f>
        <v>Liberica</v>
      </c>
      <c r="K877" t="str" cm="1">
        <f t="array" ref="K877">INDEX(Products[],MATCH(Orders[[#This Row],[FK_ProductID]:[FK_ProductID]],Products[[ProductID]:[ProductID]],0),MATCH(Orders[[#Headers],[RoastType]],Products[#Headers],0))</f>
        <v>M</v>
      </c>
      <c r="L877" t="str" cm="1">
        <f t="array" ref="L877">_xlfn.SWITCH(Orders[[#This Row],[RoastType]], "L", "Light", "M", "Medium", "D", "Dark")</f>
        <v>Medium</v>
      </c>
      <c r="M877" s="2" cm="1">
        <f t="array" ref="M877">INDEX(Products[],MATCH(Orders[[#This Row],[FK_ProductID]:[FK_ProductID]],Products[[ProductID]:[ProductID]],0),MATCH(Orders[[#Headers],[SizeKg]],Products[#Headers],0))</f>
        <v>0.5</v>
      </c>
      <c r="N877" s="1" cm="1">
        <f t="array" ref="N877">INDEX(Products[],MATCH(Orders[[#This Row],[FK_ProductID]:[FK_ProductID]],Products[[ProductID]:[ProductID]],0),MATCH(Orders[[#Headers],[AmtUnitPrice]],Products[#Headers],0))</f>
        <v>8.73</v>
      </c>
      <c r="O877" s="1">
        <f>Orders[[#This Row],[AmtUnitPrice]] *Orders[[#This Row],[Quantity]]</f>
        <v>43.650000000000006</v>
      </c>
    </row>
    <row r="878" spans="1:15" x14ac:dyDescent="0.25">
      <c r="A878" s="3" t="s">
        <v>1705</v>
      </c>
      <c r="B878" s="5">
        <v>44253</v>
      </c>
      <c r="C878" s="3" t="s">
        <v>1706</v>
      </c>
      <c r="D878" s="3" t="s">
        <v>206</v>
      </c>
      <c r="E878" s="4">
        <v>6</v>
      </c>
      <c r="F878" t="str">
        <f>_xlfn.XLOOKUP(Orders[[#This Row],[FK_CustomerID]],Customers[CustomerID],Customers[CustomerName],,0)</f>
        <v>Orazio Comber</v>
      </c>
      <c r="G878" t="str">
        <f>_xlfn.XLOOKUP(Orders[[#This Row],[FK_CustomerID]],Customers[CustomerID],Customers[Email],,0)</f>
        <v>ocomberob@goo.gl</v>
      </c>
      <c r="H878" t="str">
        <f>_xlfn.XLOOKUP(Orders[[#This Row],[FK_CustomerID]],Customers[CustomerID],Customers[Country],,0)</f>
        <v>Ireland</v>
      </c>
      <c r="I878" t="str" cm="1">
        <f t="array" ref="I878">INDEX(Products[],MATCH(Orders[[#This Row],[FK_ProductID]:[FK_ProductID]],Products[[ProductID]:[ProductID]],0),MATCH(Orders[[#Headers],[CoffeeType]],Products[#Headers],0))</f>
        <v>Ara</v>
      </c>
      <c r="J878" t="str" cm="1">
        <f t="array" ref="J878">_xlfn.SWITCH(Orders[[#This Row],[CoffeeType]], "Rob", "Robusta", "Exc", "Excelsa", "Ara", "Arabica", "Lib", "Liberica")</f>
        <v>Arabica</v>
      </c>
      <c r="K878" t="str" cm="1">
        <f t="array" ref="K878">INDEX(Products[],MATCH(Orders[[#This Row],[FK_ProductID]:[FK_ProductID]],Products[[ProductID]:[ProductID]],0),MATCH(Orders[[#Headers],[RoastType]],Products[#Headers],0))</f>
        <v>L</v>
      </c>
      <c r="L878" t="str" cm="1">
        <f t="array" ref="L878">_xlfn.SWITCH(Orders[[#This Row],[RoastType]], "L", "Light", "M", "Medium", "D", "Dark")</f>
        <v>Light</v>
      </c>
      <c r="M878" s="2" cm="1">
        <f t="array" ref="M878">INDEX(Products[],MATCH(Orders[[#This Row],[FK_ProductID]:[FK_ProductID]],Products[[ProductID]:[ProductID]],0),MATCH(Orders[[#Headers],[SizeKg]],Products[#Headers],0))</f>
        <v>0.5</v>
      </c>
      <c r="N878" s="1" cm="1">
        <f t="array" ref="N878">INDEX(Products[],MATCH(Orders[[#This Row],[FK_ProductID]:[FK_ProductID]],Products[[ProductID]:[ProductID]],0),MATCH(Orders[[#Headers],[AmtUnitPrice]],Products[#Headers],0))</f>
        <v>7.77</v>
      </c>
      <c r="O878" s="1">
        <f>Orders[[#This Row],[AmtUnitPrice]] *Orders[[#This Row],[Quantity]]</f>
        <v>46.62</v>
      </c>
    </row>
    <row r="879" spans="1:15" x14ac:dyDescent="0.25">
      <c r="A879" s="3" t="s">
        <v>1707</v>
      </c>
      <c r="B879" s="5">
        <v>44411</v>
      </c>
      <c r="C879" s="3" t="s">
        <v>1708</v>
      </c>
      <c r="D879" s="3" t="s">
        <v>97</v>
      </c>
      <c r="E879" s="4">
        <v>3</v>
      </c>
      <c r="F879" t="str">
        <f>_xlfn.XLOOKUP(Orders[[#This Row],[FK_CustomerID]],Customers[CustomerID],Customers[CustomerName],,0)</f>
        <v>Zachary Tramel</v>
      </c>
      <c r="G879" t="str">
        <f>_xlfn.XLOOKUP(Orders[[#This Row],[FK_CustomerID]],Customers[CustomerID],Customers[Email],,0)</f>
        <v>ztramelod@netlog.com</v>
      </c>
      <c r="H879" t="str">
        <f>_xlfn.XLOOKUP(Orders[[#This Row],[FK_CustomerID]],Customers[CustomerID],Customers[Country],,0)</f>
        <v>United States</v>
      </c>
      <c r="I879" t="str" cm="1">
        <f t="array" ref="I879">INDEX(Products[],MATCH(Orders[[#This Row],[FK_ProductID]:[FK_ProductID]],Products[[ProductID]:[ProductID]],0),MATCH(Orders[[#Headers],[CoffeeType]],Products[#Headers],0))</f>
        <v>Lib</v>
      </c>
      <c r="J879" t="str" cm="1">
        <f t="array" ref="J879">_xlfn.SWITCH(Orders[[#This Row],[CoffeeType]], "Rob", "Robusta", "Exc", "Excelsa", "Ara", "Arabica", "Lib", "Liberica")</f>
        <v>Liberica</v>
      </c>
      <c r="K879" t="str" cm="1">
        <f t="array" ref="K879">INDEX(Products[],MATCH(Orders[[#This Row],[FK_ProductID]:[FK_ProductID]],Products[[ProductID]:[ProductID]],0),MATCH(Orders[[#Headers],[RoastType]],Products[#Headers],0))</f>
        <v>L</v>
      </c>
      <c r="L879" t="str" cm="1">
        <f t="array" ref="L879">_xlfn.SWITCH(Orders[[#This Row],[RoastType]], "L", "Light", "M", "Medium", "D", "Dark")</f>
        <v>Light</v>
      </c>
      <c r="M879" s="2" cm="1">
        <f t="array" ref="M879">INDEX(Products[],MATCH(Orders[[#This Row],[FK_ProductID]:[FK_ProductID]],Products[[ProductID]:[ProductID]],0),MATCH(Orders[[#Headers],[SizeKg]],Products[#Headers],0))</f>
        <v>0.5</v>
      </c>
      <c r="N879" s="1" cm="1">
        <f t="array" ref="N879">INDEX(Products[],MATCH(Orders[[#This Row],[FK_ProductID]:[FK_ProductID]],Products[[ProductID]:[ProductID]],0),MATCH(Orders[[#Headers],[AmtUnitPrice]],Products[#Headers],0))</f>
        <v>9.51</v>
      </c>
      <c r="O879" s="1">
        <f>Orders[[#This Row],[AmtUnitPrice]] *Orders[[#This Row],[Quantity]]</f>
        <v>28.53</v>
      </c>
    </row>
    <row r="880" spans="1:15" x14ac:dyDescent="0.25">
      <c r="A880" s="3" t="s">
        <v>1709</v>
      </c>
      <c r="B880" s="5">
        <v>44323</v>
      </c>
      <c r="C880" s="3" t="s">
        <v>1710</v>
      </c>
      <c r="D880" s="3" t="s">
        <v>24</v>
      </c>
      <c r="E880" s="4">
        <v>1</v>
      </c>
      <c r="F880" t="str">
        <f>_xlfn.XLOOKUP(Orders[[#This Row],[FK_CustomerID]],Customers[CustomerID],Customers[CustomerName],,0)</f>
        <v>Izaak Primak</v>
      </c>
      <c r="G880" t="str">
        <f>_xlfn.XLOOKUP(Orders[[#This Row],[FK_CustomerID]],Customers[CustomerID],Customers[Email],,0)</f>
        <v/>
      </c>
      <c r="H880" t="str">
        <f>_xlfn.XLOOKUP(Orders[[#This Row],[FK_CustomerID]],Customers[CustomerID],Customers[Country],,0)</f>
        <v>United States</v>
      </c>
      <c r="I880" t="str" cm="1">
        <f t="array" ref="I880">INDEX(Products[],MATCH(Orders[[#This Row],[FK_ProductID]:[FK_ProductID]],Products[[ProductID]:[ProductID]],0),MATCH(Orders[[#Headers],[CoffeeType]],Products[#Headers],0))</f>
        <v>Rob</v>
      </c>
      <c r="J880" t="str" cm="1">
        <f t="array" ref="J880">_xlfn.SWITCH(Orders[[#This Row],[CoffeeType]], "Rob", "Robusta", "Exc", "Excelsa", "Ara", "Arabica", "Lib", "Liberica")</f>
        <v>Robusta</v>
      </c>
      <c r="K880" t="str" cm="1">
        <f t="array" ref="K880">INDEX(Products[],MATCH(Orders[[#This Row],[FK_ProductID]:[FK_ProductID]],Products[[ProductID]:[ProductID]],0),MATCH(Orders[[#Headers],[RoastType]],Products[#Headers],0))</f>
        <v>L</v>
      </c>
      <c r="L880" t="str" cm="1">
        <f t="array" ref="L880">_xlfn.SWITCH(Orders[[#This Row],[RoastType]], "L", "Light", "M", "Medium", "D", "Dark")</f>
        <v>Light</v>
      </c>
      <c r="M880" s="2" cm="1">
        <f t="array" ref="M880">INDEX(Products[],MATCH(Orders[[#This Row],[FK_ProductID]:[FK_ProductID]],Products[[ProductID]:[ProductID]],0),MATCH(Orders[[#Headers],[SizeKg]],Products[#Headers],0))</f>
        <v>2.5</v>
      </c>
      <c r="N880" s="1" cm="1">
        <f t="array" ref="N880">INDEX(Products[],MATCH(Orders[[#This Row],[FK_ProductID]:[FK_ProductID]],Products[[ProductID]:[ProductID]],0),MATCH(Orders[[#Headers],[AmtUnitPrice]],Products[#Headers],0))</f>
        <v>27.484999999999999</v>
      </c>
      <c r="O880" s="1">
        <f>Orders[[#This Row],[AmtUnitPrice]] *Orders[[#This Row],[Quantity]]</f>
        <v>27.484999999999999</v>
      </c>
    </row>
    <row r="881" spans="1:15" x14ac:dyDescent="0.25">
      <c r="A881" s="3" t="s">
        <v>1711</v>
      </c>
      <c r="B881" s="5">
        <v>43630</v>
      </c>
      <c r="C881" s="3" t="s">
        <v>1712</v>
      </c>
      <c r="D881" s="3" t="s">
        <v>65</v>
      </c>
      <c r="E881" s="4">
        <v>3</v>
      </c>
      <c r="F881" t="str">
        <f>_xlfn.XLOOKUP(Orders[[#This Row],[FK_CustomerID]],Customers[CustomerID],Customers[CustomerName],,0)</f>
        <v>Brittani Thoresbie</v>
      </c>
      <c r="G881" t="str">
        <f>_xlfn.XLOOKUP(Orders[[#This Row],[FK_CustomerID]],Customers[CustomerID],Customers[Email],,0)</f>
        <v/>
      </c>
      <c r="H881" t="str">
        <f>_xlfn.XLOOKUP(Orders[[#This Row],[FK_CustomerID]],Customers[CustomerID],Customers[Country],,0)</f>
        <v>United States</v>
      </c>
      <c r="I881" t="str" cm="1">
        <f t="array" ref="I881">INDEX(Products[],MATCH(Orders[[#This Row],[FK_ProductID]:[FK_ProductID]],Products[[ProductID]:[ProductID]],0),MATCH(Orders[[#Headers],[CoffeeType]],Products[#Headers],0))</f>
        <v>Exc</v>
      </c>
      <c r="J881" t="str" cm="1">
        <f t="array" ref="J881">_xlfn.SWITCH(Orders[[#This Row],[CoffeeType]], "Rob", "Robusta", "Exc", "Excelsa", "Ara", "Arabica", "Lib", "Liberica")</f>
        <v>Excelsa</v>
      </c>
      <c r="K881" t="str" cm="1">
        <f t="array" ref="K881">INDEX(Products[],MATCH(Orders[[#This Row],[FK_ProductID]:[FK_ProductID]],Products[[ProductID]:[ProductID]],0),MATCH(Orders[[#Headers],[RoastType]],Products[#Headers],0))</f>
        <v>D</v>
      </c>
      <c r="L881" t="str" cm="1">
        <f t="array" ref="L881">_xlfn.SWITCH(Orders[[#This Row],[RoastType]], "L", "Light", "M", "Medium", "D", "Dark")</f>
        <v>Dark</v>
      </c>
      <c r="M881" s="2" cm="1">
        <f t="array" ref="M881">INDEX(Products[],MATCH(Orders[[#This Row],[FK_ProductID]:[FK_ProductID]],Products[[ProductID]:[ProductID]],0),MATCH(Orders[[#Headers],[SizeKg]],Products[#Headers],0))</f>
        <v>0.2</v>
      </c>
      <c r="N881" s="1" cm="1">
        <f t="array" ref="N881">INDEX(Products[],MATCH(Orders[[#This Row],[FK_ProductID]:[FK_ProductID]],Products[[ProductID]:[ProductID]],0),MATCH(Orders[[#Headers],[AmtUnitPrice]],Products[#Headers],0))</f>
        <v>3.645</v>
      </c>
      <c r="O881" s="1">
        <f>Orders[[#This Row],[AmtUnitPrice]] *Orders[[#This Row],[Quantity]]</f>
        <v>10.935</v>
      </c>
    </row>
    <row r="882" spans="1:15" x14ac:dyDescent="0.25">
      <c r="A882" s="3" t="s">
        <v>1713</v>
      </c>
      <c r="B882" s="5">
        <v>43790</v>
      </c>
      <c r="C882" s="3" t="s">
        <v>1714</v>
      </c>
      <c r="D882" s="3" t="s">
        <v>196</v>
      </c>
      <c r="E882" s="4">
        <v>2</v>
      </c>
      <c r="F882" t="str">
        <f>_xlfn.XLOOKUP(Orders[[#This Row],[FK_CustomerID]],Customers[CustomerID],Customers[CustomerName],,0)</f>
        <v>Constanta Hatfull</v>
      </c>
      <c r="G882" t="str">
        <f>_xlfn.XLOOKUP(Orders[[#This Row],[FK_CustomerID]],Customers[CustomerID],Customers[Email],,0)</f>
        <v>chatfullog@ebay.com</v>
      </c>
      <c r="H882" t="str">
        <f>_xlfn.XLOOKUP(Orders[[#This Row],[FK_CustomerID]],Customers[CustomerID],Customers[Country],,0)</f>
        <v>United States</v>
      </c>
      <c r="I882" t="str" cm="1">
        <f t="array" ref="I882">INDEX(Products[],MATCH(Orders[[#This Row],[FK_ProductID]:[FK_ProductID]],Products[[ProductID]:[ProductID]],0),MATCH(Orders[[#Headers],[CoffeeType]],Products[#Headers],0))</f>
        <v>Rob</v>
      </c>
      <c r="J882" t="str" cm="1">
        <f t="array" ref="J882">_xlfn.SWITCH(Orders[[#This Row],[CoffeeType]], "Rob", "Robusta", "Exc", "Excelsa", "Ara", "Arabica", "Lib", "Liberica")</f>
        <v>Robusta</v>
      </c>
      <c r="K882" t="str" cm="1">
        <f t="array" ref="K882">INDEX(Products[],MATCH(Orders[[#This Row],[FK_ProductID]:[FK_ProductID]],Products[[ProductID]:[ProductID]],0),MATCH(Orders[[#Headers],[RoastType]],Products[#Headers],0))</f>
        <v>L</v>
      </c>
      <c r="L882" t="str" cm="1">
        <f t="array" ref="L882">_xlfn.SWITCH(Orders[[#This Row],[RoastType]], "L", "Light", "M", "Medium", "D", "Dark")</f>
        <v>Light</v>
      </c>
      <c r="M882" s="2" cm="1">
        <f t="array" ref="M882">INDEX(Products[],MATCH(Orders[[#This Row],[FK_ProductID]:[FK_ProductID]],Products[[ProductID]:[ProductID]],0),MATCH(Orders[[#Headers],[SizeKg]],Products[#Headers],0))</f>
        <v>0.2</v>
      </c>
      <c r="N882" s="1" cm="1">
        <f t="array" ref="N882">INDEX(Products[],MATCH(Orders[[#This Row],[FK_ProductID]:[FK_ProductID]],Products[[ProductID]:[ProductID]],0),MATCH(Orders[[#Headers],[AmtUnitPrice]],Products[#Headers],0))</f>
        <v>3.585</v>
      </c>
      <c r="O882" s="1">
        <f>Orders[[#This Row],[AmtUnitPrice]] *Orders[[#This Row],[Quantity]]</f>
        <v>7.17</v>
      </c>
    </row>
    <row r="883" spans="1:15" x14ac:dyDescent="0.25">
      <c r="A883" s="3" t="s">
        <v>1715</v>
      </c>
      <c r="B883" s="5">
        <v>44286</v>
      </c>
      <c r="C883" s="3" t="s">
        <v>1716</v>
      </c>
      <c r="D883" s="3" t="s">
        <v>129</v>
      </c>
      <c r="E883" s="4">
        <v>6</v>
      </c>
      <c r="F883" t="str">
        <f>_xlfn.XLOOKUP(Orders[[#This Row],[FK_CustomerID]],Customers[CustomerID],Customers[CustomerName],,0)</f>
        <v>Bobbe Castagneto</v>
      </c>
      <c r="G883" t="str">
        <f>_xlfn.XLOOKUP(Orders[[#This Row],[FK_CustomerID]],Customers[CustomerID],Customers[Email],,0)</f>
        <v/>
      </c>
      <c r="H883" t="str">
        <f>_xlfn.XLOOKUP(Orders[[#This Row],[FK_CustomerID]],Customers[CustomerID],Customers[Country],,0)</f>
        <v>United States</v>
      </c>
      <c r="I883" t="str" cm="1">
        <f t="array" ref="I883">INDEX(Products[],MATCH(Orders[[#This Row],[FK_ProductID]:[FK_ProductID]],Products[[ProductID]:[ProductID]],0),MATCH(Orders[[#Headers],[CoffeeType]],Products[#Headers],0))</f>
        <v>Ara</v>
      </c>
      <c r="J883" t="str" cm="1">
        <f t="array" ref="J883">_xlfn.SWITCH(Orders[[#This Row],[CoffeeType]], "Rob", "Robusta", "Exc", "Excelsa", "Ara", "Arabica", "Lib", "Liberica")</f>
        <v>Arabica</v>
      </c>
      <c r="K883" t="str" cm="1">
        <f t="array" ref="K883">INDEX(Products[],MATCH(Orders[[#This Row],[FK_ProductID]:[FK_ProductID]],Products[[ProductID]:[ProductID]],0),MATCH(Orders[[#Headers],[RoastType]],Products[#Headers],0))</f>
        <v>L</v>
      </c>
      <c r="L883" t="str" cm="1">
        <f t="array" ref="L883">_xlfn.SWITCH(Orders[[#This Row],[RoastType]], "L", "Light", "M", "Medium", "D", "Dark")</f>
        <v>Light</v>
      </c>
      <c r="M883" s="2" cm="1">
        <f t="array" ref="M883">INDEX(Products[],MATCH(Orders[[#This Row],[FK_ProductID]:[FK_ProductID]],Products[[ProductID]:[ProductID]],0),MATCH(Orders[[#Headers],[SizeKg]],Products[#Headers],0))</f>
        <v>0.2</v>
      </c>
      <c r="N883" s="1" cm="1">
        <f t="array" ref="N883">INDEX(Products[],MATCH(Orders[[#This Row],[FK_ProductID]:[FK_ProductID]],Products[[ProductID]:[ProductID]],0),MATCH(Orders[[#Headers],[AmtUnitPrice]],Products[#Headers],0))</f>
        <v>3.8849999999999998</v>
      </c>
      <c r="O883" s="1">
        <f>Orders[[#This Row],[AmtUnitPrice]] *Orders[[#This Row],[Quantity]]</f>
        <v>23.31</v>
      </c>
    </row>
    <row r="884" spans="1:15" x14ac:dyDescent="0.25">
      <c r="A884" s="3" t="s">
        <v>1717</v>
      </c>
      <c r="B884" s="5">
        <v>43647</v>
      </c>
      <c r="C884" s="3" t="s">
        <v>1718</v>
      </c>
      <c r="D884" s="3" t="s">
        <v>132</v>
      </c>
      <c r="E884" s="4">
        <v>5</v>
      </c>
      <c r="F884" t="str">
        <f>_xlfn.XLOOKUP(Orders[[#This Row],[FK_CustomerID]],Customers[CustomerID],Customers[CustomerName],,0)</f>
        <v>Kippie Marrison</v>
      </c>
      <c r="G884" t="str">
        <f>_xlfn.XLOOKUP(Orders[[#This Row],[FK_CustomerID]],Customers[CustomerID],Customers[Email],,0)</f>
        <v>kmarrisonoq@dropbox.com</v>
      </c>
      <c r="H884" t="str">
        <f>_xlfn.XLOOKUP(Orders[[#This Row],[FK_CustomerID]],Customers[CustomerID],Customers[Country],,0)</f>
        <v>United States</v>
      </c>
      <c r="I884" t="str" cm="1">
        <f t="array" ref="I884">INDEX(Products[],MATCH(Orders[[#This Row],[FK_ProductID]:[FK_ProductID]],Products[[ProductID]:[ProductID]],0),MATCH(Orders[[#Headers],[CoffeeType]],Products[#Headers],0))</f>
        <v>Ara</v>
      </c>
      <c r="J884" t="str" cm="1">
        <f t="array" ref="J884">_xlfn.SWITCH(Orders[[#This Row],[CoffeeType]], "Rob", "Robusta", "Exc", "Excelsa", "Ara", "Arabica", "Lib", "Liberica")</f>
        <v>Arabica</v>
      </c>
      <c r="K884" t="str" cm="1">
        <f t="array" ref="K884">INDEX(Products[],MATCH(Orders[[#This Row],[FK_ProductID]:[FK_ProductID]],Products[[ProductID]:[ProductID]],0),MATCH(Orders[[#Headers],[RoastType]],Products[#Headers],0))</f>
        <v>D</v>
      </c>
      <c r="L884" t="str" cm="1">
        <f t="array" ref="L884">_xlfn.SWITCH(Orders[[#This Row],[RoastType]], "L", "Light", "M", "Medium", "D", "Dark")</f>
        <v>Dark</v>
      </c>
      <c r="M884" s="2" cm="1">
        <f t="array" ref="M884">INDEX(Products[],MATCH(Orders[[#This Row],[FK_ProductID]:[FK_ProductID]],Products[[ProductID]:[ProductID]],0),MATCH(Orders[[#Headers],[SizeKg]],Products[#Headers],0))</f>
        <v>2.5</v>
      </c>
      <c r="N884" s="1" cm="1">
        <f t="array" ref="N884">INDEX(Products[],MATCH(Orders[[#This Row],[FK_ProductID]:[FK_ProductID]],Products[[ProductID]:[ProductID]],0),MATCH(Orders[[#Headers],[AmtUnitPrice]],Products[#Headers],0))</f>
        <v>22.885000000000002</v>
      </c>
      <c r="O884" s="1">
        <f>Orders[[#This Row],[AmtUnitPrice]] *Orders[[#This Row],[Quantity]]</f>
        <v>114.42500000000001</v>
      </c>
    </row>
    <row r="885" spans="1:15" x14ac:dyDescent="0.25">
      <c r="A885" s="3" t="s">
        <v>1719</v>
      </c>
      <c r="B885" s="5">
        <v>43956</v>
      </c>
      <c r="C885" s="3" t="s">
        <v>1720</v>
      </c>
      <c r="D885" s="3" t="s">
        <v>185</v>
      </c>
      <c r="E885" s="4">
        <v>3</v>
      </c>
      <c r="F885" t="str">
        <f>_xlfn.XLOOKUP(Orders[[#This Row],[FK_CustomerID]],Customers[CustomerID],Customers[CustomerName],,0)</f>
        <v>Lindon Agnolo</v>
      </c>
      <c r="G885" t="str">
        <f>_xlfn.XLOOKUP(Orders[[#This Row],[FK_CustomerID]],Customers[CustomerID],Customers[Email],,0)</f>
        <v>lagnolooj@pinterest.com</v>
      </c>
      <c r="H885" t="str">
        <f>_xlfn.XLOOKUP(Orders[[#This Row],[FK_CustomerID]],Customers[CustomerID],Customers[Country],,0)</f>
        <v>United States</v>
      </c>
      <c r="I885" t="str" cm="1">
        <f t="array" ref="I885">INDEX(Products[],MATCH(Orders[[#This Row],[FK_ProductID]:[FK_ProductID]],Products[[ProductID]:[ProductID]],0),MATCH(Orders[[#Headers],[CoffeeType]],Products[#Headers],0))</f>
        <v>Ara</v>
      </c>
      <c r="J885" t="str" cm="1">
        <f t="array" ref="J885">_xlfn.SWITCH(Orders[[#This Row],[CoffeeType]], "Rob", "Robusta", "Exc", "Excelsa", "Ara", "Arabica", "Lib", "Liberica")</f>
        <v>Arabica</v>
      </c>
      <c r="K885" t="str" cm="1">
        <f t="array" ref="K885">INDEX(Products[],MATCH(Orders[[#This Row],[FK_ProductID]:[FK_ProductID]],Products[[ProductID]:[ProductID]],0),MATCH(Orders[[#Headers],[RoastType]],Products[#Headers],0))</f>
        <v>M</v>
      </c>
      <c r="L885" t="str" cm="1">
        <f t="array" ref="L885">_xlfn.SWITCH(Orders[[#This Row],[RoastType]], "L", "Light", "M", "Medium", "D", "Dark")</f>
        <v>Medium</v>
      </c>
      <c r="M885" s="2" cm="1">
        <f t="array" ref="M885">INDEX(Products[],MATCH(Orders[[#This Row],[FK_ProductID]:[FK_ProductID]],Products[[ProductID]:[ProductID]],0),MATCH(Orders[[#Headers],[SizeKg]],Products[#Headers],0))</f>
        <v>2.5</v>
      </c>
      <c r="N885" s="1" cm="1">
        <f t="array" ref="N885">INDEX(Products[],MATCH(Orders[[#This Row],[FK_ProductID]:[FK_ProductID]],Products[[ProductID]:[ProductID]],0),MATCH(Orders[[#Headers],[AmtUnitPrice]],Products[#Headers],0))</f>
        <v>25.875</v>
      </c>
      <c r="O885" s="1">
        <f>Orders[[#This Row],[AmtUnitPrice]] *Orders[[#This Row],[Quantity]]</f>
        <v>77.625</v>
      </c>
    </row>
    <row r="886" spans="1:15" x14ac:dyDescent="0.25">
      <c r="A886" s="3" t="s">
        <v>1721</v>
      </c>
      <c r="B886" s="5">
        <v>43941</v>
      </c>
      <c r="C886" s="3" t="s">
        <v>1722</v>
      </c>
      <c r="D886" s="3" t="s">
        <v>160</v>
      </c>
      <c r="E886" s="4">
        <v>1</v>
      </c>
      <c r="F886" t="str">
        <f>_xlfn.XLOOKUP(Orders[[#This Row],[FK_CustomerID]],Customers[CustomerID],Customers[CustomerName],,0)</f>
        <v>Delainey Kiddy</v>
      </c>
      <c r="G886" t="str">
        <f>_xlfn.XLOOKUP(Orders[[#This Row],[FK_CustomerID]],Customers[CustomerID],Customers[Email],,0)</f>
        <v>dkiddyok@fda.gov</v>
      </c>
      <c r="H886" t="str">
        <f>_xlfn.XLOOKUP(Orders[[#This Row],[FK_CustomerID]],Customers[CustomerID],Customers[Country],,0)</f>
        <v>United States</v>
      </c>
      <c r="I886" t="str" cm="1">
        <f t="array" ref="I886">INDEX(Products[],MATCH(Orders[[#This Row],[FK_ProductID]:[FK_ProductID]],Products[[ProductID]:[ProductID]],0),MATCH(Orders[[#Headers],[CoffeeType]],Products[#Headers],0))</f>
        <v>Rob</v>
      </c>
      <c r="J886" t="str" cm="1">
        <f t="array" ref="J886">_xlfn.SWITCH(Orders[[#This Row],[CoffeeType]], "Rob", "Robusta", "Exc", "Excelsa", "Ara", "Arabica", "Lib", "Liberica")</f>
        <v>Robusta</v>
      </c>
      <c r="K886" t="str" cm="1">
        <f t="array" ref="K886">INDEX(Products[],MATCH(Orders[[#This Row],[FK_ProductID]:[FK_ProductID]],Products[[ProductID]:[ProductID]],0),MATCH(Orders[[#Headers],[RoastType]],Products[#Headers],0))</f>
        <v>D</v>
      </c>
      <c r="L886" t="str" cm="1">
        <f t="array" ref="L886">_xlfn.SWITCH(Orders[[#This Row],[RoastType]], "L", "Light", "M", "Medium", "D", "Dark")</f>
        <v>Dark</v>
      </c>
      <c r="M886" s="2" cm="1">
        <f t="array" ref="M886">INDEX(Products[],MATCH(Orders[[#This Row],[FK_ProductID]:[FK_ProductID]],Products[[ProductID]:[ProductID]],0),MATCH(Orders[[#Headers],[SizeKg]],Products[#Headers],0))</f>
        <v>0.5</v>
      </c>
      <c r="N886" s="1" cm="1">
        <f t="array" ref="N886">INDEX(Products[],MATCH(Orders[[#This Row],[FK_ProductID]:[FK_ProductID]],Products[[ProductID]:[ProductID]],0),MATCH(Orders[[#Headers],[AmtUnitPrice]],Products[#Headers],0))</f>
        <v>5.37</v>
      </c>
      <c r="O886" s="1">
        <f>Orders[[#This Row],[AmtUnitPrice]] *Orders[[#This Row],[Quantity]]</f>
        <v>5.37</v>
      </c>
    </row>
    <row r="887" spans="1:15" x14ac:dyDescent="0.25">
      <c r="A887" s="3" t="s">
        <v>1723</v>
      </c>
      <c r="B887" s="5">
        <v>43664</v>
      </c>
      <c r="C887" s="3" t="s">
        <v>1724</v>
      </c>
      <c r="D887" s="3" t="s">
        <v>49</v>
      </c>
      <c r="E887" s="4">
        <v>6</v>
      </c>
      <c r="F887" t="str">
        <f>_xlfn.XLOOKUP(Orders[[#This Row],[FK_CustomerID]],Customers[CustomerID],Customers[CustomerName],,0)</f>
        <v>Helli Petroulis</v>
      </c>
      <c r="G887" t="str">
        <f>_xlfn.XLOOKUP(Orders[[#This Row],[FK_CustomerID]],Customers[CustomerID],Customers[Email],,0)</f>
        <v>hpetroulisol@state.tx.us</v>
      </c>
      <c r="H887" t="str">
        <f>_xlfn.XLOOKUP(Orders[[#This Row],[FK_CustomerID]],Customers[CustomerID],Customers[Country],,0)</f>
        <v>Ireland</v>
      </c>
      <c r="I887" t="str" cm="1">
        <f t="array" ref="I887">INDEX(Products[],MATCH(Orders[[#This Row],[FK_ProductID]:[FK_ProductID]],Products[[ProductID]:[ProductID]],0),MATCH(Orders[[#Headers],[CoffeeType]],Products[#Headers],0))</f>
        <v>Rob</v>
      </c>
      <c r="J887" t="str" cm="1">
        <f t="array" ref="J887">_xlfn.SWITCH(Orders[[#This Row],[CoffeeType]], "Rob", "Robusta", "Exc", "Excelsa", "Ara", "Arabica", "Lib", "Liberica")</f>
        <v>Robusta</v>
      </c>
      <c r="K887" t="str" cm="1">
        <f t="array" ref="K887">INDEX(Products[],MATCH(Orders[[#This Row],[FK_ProductID]:[FK_ProductID]],Products[[ProductID]:[ProductID]],0),MATCH(Orders[[#Headers],[RoastType]],Products[#Headers],0))</f>
        <v>D</v>
      </c>
      <c r="L887" t="str" cm="1">
        <f t="array" ref="L887">_xlfn.SWITCH(Orders[[#This Row],[RoastType]], "L", "Light", "M", "Medium", "D", "Dark")</f>
        <v>Dark</v>
      </c>
      <c r="M887" s="2" cm="1">
        <f t="array" ref="M887">INDEX(Products[],MATCH(Orders[[#This Row],[FK_ProductID]:[FK_ProductID]],Products[[ProductID]:[ProductID]],0),MATCH(Orders[[#Headers],[SizeKg]],Products[#Headers],0))</f>
        <v>2.5</v>
      </c>
      <c r="N887" s="1" cm="1">
        <f t="array" ref="N887">INDEX(Products[],MATCH(Orders[[#This Row],[FK_ProductID]:[FK_ProductID]],Products[[ProductID]:[ProductID]],0),MATCH(Orders[[#Headers],[AmtUnitPrice]],Products[#Headers],0))</f>
        <v>20.585000000000001</v>
      </c>
      <c r="O887" s="1">
        <f>Orders[[#This Row],[AmtUnitPrice]] *Orders[[#This Row],[Quantity]]</f>
        <v>123.51</v>
      </c>
    </row>
    <row r="888" spans="1:15" x14ac:dyDescent="0.25">
      <c r="A888" s="3" t="s">
        <v>1725</v>
      </c>
      <c r="B888" s="5">
        <v>44518</v>
      </c>
      <c r="C888" s="3" t="s">
        <v>1726</v>
      </c>
      <c r="D888" s="3" t="s">
        <v>92</v>
      </c>
      <c r="E888" s="4">
        <v>2</v>
      </c>
      <c r="F888" t="str">
        <f>_xlfn.XLOOKUP(Orders[[#This Row],[FK_CustomerID]],Customers[CustomerID],Customers[CustomerName],,0)</f>
        <v>Marty Scholl</v>
      </c>
      <c r="G888" t="str">
        <f>_xlfn.XLOOKUP(Orders[[#This Row],[FK_CustomerID]],Customers[CustomerID],Customers[Email],,0)</f>
        <v>mschollom@taobao.com</v>
      </c>
      <c r="H888" t="str">
        <f>_xlfn.XLOOKUP(Orders[[#This Row],[FK_CustomerID]],Customers[CustomerID],Customers[Country],,0)</f>
        <v>United States</v>
      </c>
      <c r="I888" t="str" cm="1">
        <f t="array" ref="I888">INDEX(Products[],MATCH(Orders[[#This Row],[FK_ProductID]:[FK_ProductID]],Products[[ProductID]:[ProductID]],0),MATCH(Orders[[#Headers],[CoffeeType]],Products[#Headers],0))</f>
        <v>Lib</v>
      </c>
      <c r="J888" t="str" cm="1">
        <f t="array" ref="J888">_xlfn.SWITCH(Orders[[#This Row],[CoffeeType]], "Rob", "Robusta", "Exc", "Excelsa", "Ara", "Arabica", "Lib", "Liberica")</f>
        <v>Liberica</v>
      </c>
      <c r="K888" t="str" cm="1">
        <f t="array" ref="K888">INDEX(Products[],MATCH(Orders[[#This Row],[FK_ProductID]:[FK_ProductID]],Products[[ProductID]:[ProductID]],0),MATCH(Orders[[#Headers],[RoastType]],Products[#Headers],0))</f>
        <v>M</v>
      </c>
      <c r="L888" t="str" cm="1">
        <f t="array" ref="L888">_xlfn.SWITCH(Orders[[#This Row],[RoastType]], "L", "Light", "M", "Medium", "D", "Dark")</f>
        <v>Medium</v>
      </c>
      <c r="M888" s="2" cm="1">
        <f t="array" ref="M888">INDEX(Products[],MATCH(Orders[[#This Row],[FK_ProductID]:[FK_ProductID]],Products[[ProductID]:[ProductID]],0),MATCH(Orders[[#Headers],[SizeKg]],Products[#Headers],0))</f>
        <v>0.5</v>
      </c>
      <c r="N888" s="1" cm="1">
        <f t="array" ref="N888">INDEX(Products[],MATCH(Orders[[#This Row],[FK_ProductID]:[FK_ProductID]],Products[[ProductID]:[ProductID]],0),MATCH(Orders[[#Headers],[AmtUnitPrice]],Products[#Headers],0))</f>
        <v>8.73</v>
      </c>
      <c r="O888" s="1">
        <f>Orders[[#This Row],[AmtUnitPrice]] *Orders[[#This Row],[Quantity]]</f>
        <v>17.46</v>
      </c>
    </row>
    <row r="889" spans="1:15" x14ac:dyDescent="0.25">
      <c r="A889" s="3" t="s">
        <v>1727</v>
      </c>
      <c r="B889" s="5">
        <v>44002</v>
      </c>
      <c r="C889" s="3" t="s">
        <v>1728</v>
      </c>
      <c r="D889" s="3" t="s">
        <v>268</v>
      </c>
      <c r="E889" s="4">
        <v>3</v>
      </c>
      <c r="F889" t="str">
        <f>_xlfn.XLOOKUP(Orders[[#This Row],[FK_CustomerID]],Customers[CustomerID],Customers[CustomerName],,0)</f>
        <v>Kienan Ferson</v>
      </c>
      <c r="G889" t="str">
        <f>_xlfn.XLOOKUP(Orders[[#This Row],[FK_CustomerID]],Customers[CustomerID],Customers[Email],,0)</f>
        <v>kfersonon@g.co</v>
      </c>
      <c r="H889" t="str">
        <f>_xlfn.XLOOKUP(Orders[[#This Row],[FK_CustomerID]],Customers[CustomerID],Customers[Country],,0)</f>
        <v>United States</v>
      </c>
      <c r="I889" t="str" cm="1">
        <f t="array" ref="I889">INDEX(Products[],MATCH(Orders[[#This Row],[FK_ProductID]:[FK_ProductID]],Products[[ProductID]:[ProductID]],0),MATCH(Orders[[#Headers],[CoffeeType]],Products[#Headers],0))</f>
        <v>Exc</v>
      </c>
      <c r="J889" t="str" cm="1">
        <f t="array" ref="J889">_xlfn.SWITCH(Orders[[#This Row],[CoffeeType]], "Rob", "Robusta", "Exc", "Excelsa", "Ara", "Arabica", "Lib", "Liberica")</f>
        <v>Excelsa</v>
      </c>
      <c r="K889" t="str" cm="1">
        <f t="array" ref="K889">INDEX(Products[],MATCH(Orders[[#This Row],[FK_ProductID]:[FK_ProductID]],Products[[ProductID]:[ProductID]],0),MATCH(Orders[[#Headers],[RoastType]],Products[#Headers],0))</f>
        <v>L</v>
      </c>
      <c r="L889" t="str" cm="1">
        <f t="array" ref="L889">_xlfn.SWITCH(Orders[[#This Row],[RoastType]], "L", "Light", "M", "Medium", "D", "Dark")</f>
        <v>Light</v>
      </c>
      <c r="M889" s="2" cm="1">
        <f t="array" ref="M889">INDEX(Products[],MATCH(Orders[[#This Row],[FK_ProductID]:[FK_ProductID]],Products[[ProductID]:[ProductID]],0),MATCH(Orders[[#Headers],[SizeKg]],Products[#Headers],0))</f>
        <v>0.2</v>
      </c>
      <c r="N889" s="1" cm="1">
        <f t="array" ref="N889">INDEX(Products[],MATCH(Orders[[#This Row],[FK_ProductID]:[FK_ProductID]],Products[[ProductID]:[ProductID]],0),MATCH(Orders[[#Headers],[AmtUnitPrice]],Products[#Headers],0))</f>
        <v>4.4550000000000001</v>
      </c>
      <c r="O889" s="1">
        <f>Orders[[#This Row],[AmtUnitPrice]] *Orders[[#This Row],[Quantity]]</f>
        <v>13.365</v>
      </c>
    </row>
    <row r="890" spans="1:15" x14ac:dyDescent="0.25">
      <c r="A890" s="3" t="s">
        <v>1729</v>
      </c>
      <c r="B890" s="5">
        <v>44292</v>
      </c>
      <c r="C890" s="3" t="s">
        <v>1730</v>
      </c>
      <c r="D890" s="3" t="s">
        <v>129</v>
      </c>
      <c r="E890" s="4">
        <v>2</v>
      </c>
      <c r="F890" t="str">
        <f>_xlfn.XLOOKUP(Orders[[#This Row],[FK_CustomerID]],Customers[CustomerID],Customers[CustomerName],,0)</f>
        <v>Blake Kelloway</v>
      </c>
      <c r="G890" t="str">
        <f>_xlfn.XLOOKUP(Orders[[#This Row],[FK_CustomerID]],Customers[CustomerID],Customers[Email],,0)</f>
        <v>bkellowayoo@omniture.com</v>
      </c>
      <c r="H890" t="str">
        <f>_xlfn.XLOOKUP(Orders[[#This Row],[FK_CustomerID]],Customers[CustomerID],Customers[Country],,0)</f>
        <v>United States</v>
      </c>
      <c r="I890" t="str" cm="1">
        <f t="array" ref="I890">INDEX(Products[],MATCH(Orders[[#This Row],[FK_ProductID]:[FK_ProductID]],Products[[ProductID]:[ProductID]],0),MATCH(Orders[[#Headers],[CoffeeType]],Products[#Headers],0))</f>
        <v>Ara</v>
      </c>
      <c r="J890" t="str" cm="1">
        <f t="array" ref="J890">_xlfn.SWITCH(Orders[[#This Row],[CoffeeType]], "Rob", "Robusta", "Exc", "Excelsa", "Ara", "Arabica", "Lib", "Liberica")</f>
        <v>Arabica</v>
      </c>
      <c r="K890" t="str" cm="1">
        <f t="array" ref="K890">INDEX(Products[],MATCH(Orders[[#This Row],[FK_ProductID]:[FK_ProductID]],Products[[ProductID]:[ProductID]],0),MATCH(Orders[[#Headers],[RoastType]],Products[#Headers],0))</f>
        <v>L</v>
      </c>
      <c r="L890" t="str" cm="1">
        <f t="array" ref="L890">_xlfn.SWITCH(Orders[[#This Row],[RoastType]], "L", "Light", "M", "Medium", "D", "Dark")</f>
        <v>Light</v>
      </c>
      <c r="M890" s="2" cm="1">
        <f t="array" ref="M890">INDEX(Products[],MATCH(Orders[[#This Row],[FK_ProductID]:[FK_ProductID]],Products[[ProductID]:[ProductID]],0),MATCH(Orders[[#Headers],[SizeKg]],Products[#Headers],0))</f>
        <v>0.2</v>
      </c>
      <c r="N890" s="1" cm="1">
        <f t="array" ref="N890">INDEX(Products[],MATCH(Orders[[#This Row],[FK_ProductID]:[FK_ProductID]],Products[[ProductID]:[ProductID]],0),MATCH(Orders[[#Headers],[AmtUnitPrice]],Products[#Headers],0))</f>
        <v>3.8849999999999998</v>
      </c>
      <c r="O890" s="1">
        <f>Orders[[#This Row],[AmtUnitPrice]] *Orders[[#This Row],[Quantity]]</f>
        <v>7.77</v>
      </c>
    </row>
    <row r="891" spans="1:15" x14ac:dyDescent="0.25">
      <c r="A891" s="3" t="s">
        <v>1731</v>
      </c>
      <c r="B891" s="5">
        <v>43633</v>
      </c>
      <c r="C891" s="3" t="s">
        <v>1732</v>
      </c>
      <c r="D891" s="3" t="s">
        <v>115</v>
      </c>
      <c r="E891" s="4">
        <v>1</v>
      </c>
      <c r="F891" t="str">
        <f>_xlfn.XLOOKUP(Orders[[#This Row],[FK_CustomerID]],Customers[CustomerID],Customers[CustomerName],,0)</f>
        <v>Scarlett Oliffe</v>
      </c>
      <c r="G891" t="str">
        <f>_xlfn.XLOOKUP(Orders[[#This Row],[FK_CustomerID]],Customers[CustomerID],Customers[Email],,0)</f>
        <v>soliffeop@yellowbook.com</v>
      </c>
      <c r="H891" t="str">
        <f>_xlfn.XLOOKUP(Orders[[#This Row],[FK_CustomerID]],Customers[CustomerID],Customers[Country],,0)</f>
        <v>United States</v>
      </c>
      <c r="I891" t="str" cm="1">
        <f t="array" ref="I891">INDEX(Products[],MATCH(Orders[[#This Row],[FK_ProductID]:[FK_ProductID]],Products[[ProductID]:[ProductID]],0),MATCH(Orders[[#Headers],[CoffeeType]],Products[#Headers],0))</f>
        <v>Rob</v>
      </c>
      <c r="J891" t="str" cm="1">
        <f t="array" ref="J891">_xlfn.SWITCH(Orders[[#This Row],[CoffeeType]], "Rob", "Robusta", "Exc", "Excelsa", "Ara", "Arabica", "Lib", "Liberica")</f>
        <v>Robusta</v>
      </c>
      <c r="K891" t="str" cm="1">
        <f t="array" ref="K891">INDEX(Products[],MATCH(Orders[[#This Row],[FK_ProductID]:[FK_ProductID]],Products[[ProductID]:[ProductID]],0),MATCH(Orders[[#Headers],[RoastType]],Products[#Headers],0))</f>
        <v>D</v>
      </c>
      <c r="L891" t="str" cm="1">
        <f t="array" ref="L891">_xlfn.SWITCH(Orders[[#This Row],[RoastType]], "L", "Light", "M", "Medium", "D", "Dark")</f>
        <v>Dark</v>
      </c>
      <c r="M891" s="2" cm="1">
        <f t="array" ref="M891">INDEX(Products[],MATCH(Orders[[#This Row],[FK_ProductID]:[FK_ProductID]],Products[[ProductID]:[ProductID]],0),MATCH(Orders[[#Headers],[SizeKg]],Products[#Headers],0))</f>
        <v>0.2</v>
      </c>
      <c r="N891" s="1" cm="1">
        <f t="array" ref="N891">INDEX(Products[],MATCH(Orders[[#This Row],[FK_ProductID]:[FK_ProductID]],Products[[ProductID]:[ProductID]],0),MATCH(Orders[[#Headers],[AmtUnitPrice]],Products[#Headers],0))</f>
        <v>2.6850000000000001</v>
      </c>
      <c r="O891" s="1">
        <f>Orders[[#This Row],[AmtUnitPrice]] *Orders[[#This Row],[Quantity]]</f>
        <v>2.6850000000000001</v>
      </c>
    </row>
    <row r="892" spans="1:15" x14ac:dyDescent="0.25">
      <c r="A892" s="3" t="s">
        <v>1733</v>
      </c>
      <c r="B892" s="5">
        <v>44646</v>
      </c>
      <c r="C892" s="3" t="s">
        <v>1718</v>
      </c>
      <c r="D892" s="3" t="s">
        <v>49</v>
      </c>
      <c r="E892" s="4">
        <v>1</v>
      </c>
      <c r="F892" t="str">
        <f>_xlfn.XLOOKUP(Orders[[#This Row],[FK_CustomerID]],Customers[CustomerID],Customers[CustomerName],,0)</f>
        <v>Kippie Marrison</v>
      </c>
      <c r="G892" t="str">
        <f>_xlfn.XLOOKUP(Orders[[#This Row],[FK_CustomerID]],Customers[CustomerID],Customers[Email],,0)</f>
        <v>kmarrisonoq@dropbox.com</v>
      </c>
      <c r="H892" t="str">
        <f>_xlfn.XLOOKUP(Orders[[#This Row],[FK_CustomerID]],Customers[CustomerID],Customers[Country],,0)</f>
        <v>United States</v>
      </c>
      <c r="I892" t="str" cm="1">
        <f t="array" ref="I892">INDEX(Products[],MATCH(Orders[[#This Row],[FK_ProductID]:[FK_ProductID]],Products[[ProductID]:[ProductID]],0),MATCH(Orders[[#Headers],[CoffeeType]],Products[#Headers],0))</f>
        <v>Rob</v>
      </c>
      <c r="J892" t="str" cm="1">
        <f t="array" ref="J892">_xlfn.SWITCH(Orders[[#This Row],[CoffeeType]], "Rob", "Robusta", "Exc", "Excelsa", "Ara", "Arabica", "Lib", "Liberica")</f>
        <v>Robusta</v>
      </c>
      <c r="K892" t="str" cm="1">
        <f t="array" ref="K892">INDEX(Products[],MATCH(Orders[[#This Row],[FK_ProductID]:[FK_ProductID]],Products[[ProductID]:[ProductID]],0),MATCH(Orders[[#Headers],[RoastType]],Products[#Headers],0))</f>
        <v>D</v>
      </c>
      <c r="L892" t="str" cm="1">
        <f t="array" ref="L892">_xlfn.SWITCH(Orders[[#This Row],[RoastType]], "L", "Light", "M", "Medium", "D", "Dark")</f>
        <v>Dark</v>
      </c>
      <c r="M892" s="2" cm="1">
        <f t="array" ref="M892">INDEX(Products[],MATCH(Orders[[#This Row],[FK_ProductID]:[FK_ProductID]],Products[[ProductID]:[ProductID]],0),MATCH(Orders[[#Headers],[SizeKg]],Products[#Headers],0))</f>
        <v>2.5</v>
      </c>
      <c r="N892" s="1" cm="1">
        <f t="array" ref="N892">INDEX(Products[],MATCH(Orders[[#This Row],[FK_ProductID]:[FK_ProductID]],Products[[ProductID]:[ProductID]],0),MATCH(Orders[[#Headers],[AmtUnitPrice]],Products[#Headers],0))</f>
        <v>20.585000000000001</v>
      </c>
      <c r="O892" s="1">
        <f>Orders[[#This Row],[AmtUnitPrice]] *Orders[[#This Row],[Quantity]]</f>
        <v>20.585000000000001</v>
      </c>
    </row>
    <row r="893" spans="1:15" x14ac:dyDescent="0.25">
      <c r="A893" s="3" t="s">
        <v>1734</v>
      </c>
      <c r="B893" s="5">
        <v>44469</v>
      </c>
      <c r="C893" s="3" t="s">
        <v>1735</v>
      </c>
      <c r="D893" s="3" t="s">
        <v>132</v>
      </c>
      <c r="E893" s="4">
        <v>5</v>
      </c>
      <c r="F893" t="str">
        <f>_xlfn.XLOOKUP(Orders[[#This Row],[FK_CustomerID]],Customers[CustomerID],Customers[CustomerName],,0)</f>
        <v>Celestia Dolohunty</v>
      </c>
      <c r="G893" t="str">
        <f>_xlfn.XLOOKUP(Orders[[#This Row],[FK_CustomerID]],Customers[CustomerID],Customers[Email],,0)</f>
        <v>cdolohuntyor@dailymail.co.uk</v>
      </c>
      <c r="H893" t="str">
        <f>_xlfn.XLOOKUP(Orders[[#This Row],[FK_CustomerID]],Customers[CustomerID],Customers[Country],,0)</f>
        <v>United States</v>
      </c>
      <c r="I893" t="str" cm="1">
        <f t="array" ref="I893">INDEX(Products[],MATCH(Orders[[#This Row],[FK_ProductID]:[FK_ProductID]],Products[[ProductID]:[ProductID]],0),MATCH(Orders[[#Headers],[CoffeeType]],Products[#Headers],0))</f>
        <v>Ara</v>
      </c>
      <c r="J893" t="str" cm="1">
        <f t="array" ref="J893">_xlfn.SWITCH(Orders[[#This Row],[CoffeeType]], "Rob", "Robusta", "Exc", "Excelsa", "Ara", "Arabica", "Lib", "Liberica")</f>
        <v>Arabica</v>
      </c>
      <c r="K893" t="str" cm="1">
        <f t="array" ref="K893">INDEX(Products[],MATCH(Orders[[#This Row],[FK_ProductID]:[FK_ProductID]],Products[[ProductID]:[ProductID]],0),MATCH(Orders[[#Headers],[RoastType]],Products[#Headers],0))</f>
        <v>D</v>
      </c>
      <c r="L893" t="str" cm="1">
        <f t="array" ref="L893">_xlfn.SWITCH(Orders[[#This Row],[RoastType]], "L", "Light", "M", "Medium", "D", "Dark")</f>
        <v>Dark</v>
      </c>
      <c r="M893" s="2" cm="1">
        <f t="array" ref="M893">INDEX(Products[],MATCH(Orders[[#This Row],[FK_ProductID]:[FK_ProductID]],Products[[ProductID]:[ProductID]],0),MATCH(Orders[[#Headers],[SizeKg]],Products[#Headers],0))</f>
        <v>2.5</v>
      </c>
      <c r="N893" s="1" cm="1">
        <f t="array" ref="N893">INDEX(Products[],MATCH(Orders[[#This Row],[FK_ProductID]:[FK_ProductID]],Products[[ProductID]:[ProductID]],0),MATCH(Orders[[#Headers],[AmtUnitPrice]],Products[#Headers],0))</f>
        <v>22.885000000000002</v>
      </c>
      <c r="O893" s="1">
        <f>Orders[[#This Row],[AmtUnitPrice]] *Orders[[#This Row],[Quantity]]</f>
        <v>114.42500000000001</v>
      </c>
    </row>
    <row r="894" spans="1:15" x14ac:dyDescent="0.25">
      <c r="A894" s="3" t="s">
        <v>1736</v>
      </c>
      <c r="B894" s="5">
        <v>43635</v>
      </c>
      <c r="C894" s="3" t="s">
        <v>1737</v>
      </c>
      <c r="D894" s="3" t="s">
        <v>78</v>
      </c>
      <c r="E894" s="4">
        <v>5</v>
      </c>
      <c r="F894" t="str">
        <f>_xlfn.XLOOKUP(Orders[[#This Row],[FK_CustomerID]],Customers[CustomerID],Customers[CustomerName],,0)</f>
        <v>Patsy Vasilenko</v>
      </c>
      <c r="G894" t="str">
        <f>_xlfn.XLOOKUP(Orders[[#This Row],[FK_CustomerID]],Customers[CustomerID],Customers[Email],,0)</f>
        <v>pvasilenkoos@addtoany.com</v>
      </c>
      <c r="H894" t="str">
        <f>_xlfn.XLOOKUP(Orders[[#This Row],[FK_CustomerID]],Customers[CustomerID],Customers[Country],,0)</f>
        <v>United Kingdom</v>
      </c>
      <c r="I894" t="str" cm="1">
        <f t="array" ref="I894">INDEX(Products[],MATCH(Orders[[#This Row],[FK_ProductID]:[FK_ProductID]],Products[[ProductID]:[ProductID]],0),MATCH(Orders[[#Headers],[CoffeeType]],Products[#Headers],0))</f>
        <v>Exc</v>
      </c>
      <c r="J894" t="str" cm="1">
        <f t="array" ref="J894">_xlfn.SWITCH(Orders[[#This Row],[CoffeeType]], "Rob", "Robusta", "Exc", "Excelsa", "Ara", "Arabica", "Lib", "Liberica")</f>
        <v>Excelsa</v>
      </c>
      <c r="K894" t="str" cm="1">
        <f t="array" ref="K894">INDEX(Products[],MATCH(Orders[[#This Row],[FK_ProductID]:[FK_ProductID]],Products[[ProductID]:[ProductID]],0),MATCH(Orders[[#Headers],[RoastType]],Products[#Headers],0))</f>
        <v>M</v>
      </c>
      <c r="L894" t="str" cm="1">
        <f t="array" ref="L894">_xlfn.SWITCH(Orders[[#This Row],[RoastType]], "L", "Light", "M", "Medium", "D", "Dark")</f>
        <v>Medium</v>
      </c>
      <c r="M894" s="2" cm="1">
        <f t="array" ref="M894">INDEX(Products[],MATCH(Orders[[#This Row],[FK_ProductID]:[FK_ProductID]],Products[[ProductID]:[ProductID]],0),MATCH(Orders[[#Headers],[SizeKg]],Products[#Headers],0))</f>
        <v>0.2</v>
      </c>
      <c r="N894" s="1" cm="1">
        <f t="array" ref="N894">INDEX(Products[],MATCH(Orders[[#This Row],[FK_ProductID]:[FK_ProductID]],Products[[ProductID]:[ProductID]],0),MATCH(Orders[[#Headers],[AmtUnitPrice]],Products[#Headers],0))</f>
        <v>4.125</v>
      </c>
      <c r="O894" s="1">
        <f>Orders[[#This Row],[AmtUnitPrice]] *Orders[[#This Row],[Quantity]]</f>
        <v>20.625</v>
      </c>
    </row>
    <row r="895" spans="1:15" x14ac:dyDescent="0.25">
      <c r="A895" s="3" t="s">
        <v>1738</v>
      </c>
      <c r="B895" s="5">
        <v>44651</v>
      </c>
      <c r="C895" s="3" t="s">
        <v>1739</v>
      </c>
      <c r="D895" s="3" t="s">
        <v>97</v>
      </c>
      <c r="E895" s="4">
        <v>6</v>
      </c>
      <c r="F895" t="str">
        <f>_xlfn.XLOOKUP(Orders[[#This Row],[FK_CustomerID]],Customers[CustomerID],Customers[CustomerName],,0)</f>
        <v>Raphaela Schankelborg</v>
      </c>
      <c r="G895" t="str">
        <f>_xlfn.XLOOKUP(Orders[[#This Row],[FK_CustomerID]],Customers[CustomerID],Customers[Email],,0)</f>
        <v>rschankelborgot@ameblo.jp</v>
      </c>
      <c r="H895" t="str">
        <f>_xlfn.XLOOKUP(Orders[[#This Row],[FK_CustomerID]],Customers[CustomerID],Customers[Country],,0)</f>
        <v>United States</v>
      </c>
      <c r="I895" t="str" cm="1">
        <f t="array" ref="I895">INDEX(Products[],MATCH(Orders[[#This Row],[FK_ProductID]:[FK_ProductID]],Products[[ProductID]:[ProductID]],0),MATCH(Orders[[#Headers],[CoffeeType]],Products[#Headers],0))</f>
        <v>Lib</v>
      </c>
      <c r="J895" t="str" cm="1">
        <f t="array" ref="J895">_xlfn.SWITCH(Orders[[#This Row],[CoffeeType]], "Rob", "Robusta", "Exc", "Excelsa", "Ara", "Arabica", "Lib", "Liberica")</f>
        <v>Liberica</v>
      </c>
      <c r="K895" t="str" cm="1">
        <f t="array" ref="K895">INDEX(Products[],MATCH(Orders[[#This Row],[FK_ProductID]:[FK_ProductID]],Products[[ProductID]:[ProductID]],0),MATCH(Orders[[#Headers],[RoastType]],Products[#Headers],0))</f>
        <v>L</v>
      </c>
      <c r="L895" t="str" cm="1">
        <f t="array" ref="L895">_xlfn.SWITCH(Orders[[#This Row],[RoastType]], "L", "Light", "M", "Medium", "D", "Dark")</f>
        <v>Light</v>
      </c>
      <c r="M895" s="2" cm="1">
        <f t="array" ref="M895">INDEX(Products[],MATCH(Orders[[#This Row],[FK_ProductID]:[FK_ProductID]],Products[[ProductID]:[ProductID]],0),MATCH(Orders[[#Headers],[SizeKg]],Products[#Headers],0))</f>
        <v>0.5</v>
      </c>
      <c r="N895" s="1" cm="1">
        <f t="array" ref="N895">INDEX(Products[],MATCH(Orders[[#This Row],[FK_ProductID]:[FK_ProductID]],Products[[ProductID]:[ProductID]],0),MATCH(Orders[[#Headers],[AmtUnitPrice]],Products[#Headers],0))</f>
        <v>9.51</v>
      </c>
      <c r="O895" s="1">
        <f>Orders[[#This Row],[AmtUnitPrice]] *Orders[[#This Row],[Quantity]]</f>
        <v>57.06</v>
      </c>
    </row>
    <row r="896" spans="1:15" x14ac:dyDescent="0.25">
      <c r="A896" s="3" t="s">
        <v>1740</v>
      </c>
      <c r="B896" s="5">
        <v>44016</v>
      </c>
      <c r="C896" s="3" t="s">
        <v>1741</v>
      </c>
      <c r="D896" s="3" t="s">
        <v>49</v>
      </c>
      <c r="E896" s="4">
        <v>4</v>
      </c>
      <c r="F896" t="str">
        <f>_xlfn.XLOOKUP(Orders[[#This Row],[FK_CustomerID]],Customers[CustomerID],Customers[CustomerName],,0)</f>
        <v>Sharity Wickens</v>
      </c>
      <c r="G896" t="str">
        <f>_xlfn.XLOOKUP(Orders[[#This Row],[FK_CustomerID]],Customers[CustomerID],Customers[Email],,0)</f>
        <v/>
      </c>
      <c r="H896" t="str">
        <f>_xlfn.XLOOKUP(Orders[[#This Row],[FK_CustomerID]],Customers[CustomerID],Customers[Country],,0)</f>
        <v>Ireland</v>
      </c>
      <c r="I896" t="str" cm="1">
        <f t="array" ref="I896">INDEX(Products[],MATCH(Orders[[#This Row],[FK_ProductID]:[FK_ProductID]],Products[[ProductID]:[ProductID]],0),MATCH(Orders[[#Headers],[CoffeeType]],Products[#Headers],0))</f>
        <v>Rob</v>
      </c>
      <c r="J896" t="str" cm="1">
        <f t="array" ref="J896">_xlfn.SWITCH(Orders[[#This Row],[CoffeeType]], "Rob", "Robusta", "Exc", "Excelsa", "Ara", "Arabica", "Lib", "Liberica")</f>
        <v>Robusta</v>
      </c>
      <c r="K896" t="str" cm="1">
        <f t="array" ref="K896">INDEX(Products[],MATCH(Orders[[#This Row],[FK_ProductID]:[FK_ProductID]],Products[[ProductID]:[ProductID]],0),MATCH(Orders[[#Headers],[RoastType]],Products[#Headers],0))</f>
        <v>D</v>
      </c>
      <c r="L896" t="str" cm="1">
        <f t="array" ref="L896">_xlfn.SWITCH(Orders[[#This Row],[RoastType]], "L", "Light", "M", "Medium", "D", "Dark")</f>
        <v>Dark</v>
      </c>
      <c r="M896" s="2" cm="1">
        <f t="array" ref="M896">INDEX(Products[],MATCH(Orders[[#This Row],[FK_ProductID]:[FK_ProductID]],Products[[ProductID]:[ProductID]],0),MATCH(Orders[[#Headers],[SizeKg]],Products[#Headers],0))</f>
        <v>2.5</v>
      </c>
      <c r="N896" s="1" cm="1">
        <f t="array" ref="N896">INDEX(Products[],MATCH(Orders[[#This Row],[FK_ProductID]:[FK_ProductID]],Products[[ProductID]:[ProductID]],0),MATCH(Orders[[#Headers],[AmtUnitPrice]],Products[#Headers],0))</f>
        <v>20.585000000000001</v>
      </c>
      <c r="O896" s="1">
        <f>Orders[[#This Row],[AmtUnitPrice]] *Orders[[#This Row],[Quantity]]</f>
        <v>82.34</v>
      </c>
    </row>
    <row r="897" spans="1:15" x14ac:dyDescent="0.25">
      <c r="A897" s="3" t="s">
        <v>1742</v>
      </c>
      <c r="B897" s="5">
        <v>44521</v>
      </c>
      <c r="C897" s="3" t="s">
        <v>1743</v>
      </c>
      <c r="D897" s="3" t="s">
        <v>126</v>
      </c>
      <c r="E897" s="4">
        <v>5</v>
      </c>
      <c r="F897" t="str">
        <f>_xlfn.XLOOKUP(Orders[[#This Row],[FK_CustomerID]],Customers[CustomerID],Customers[CustomerName],,0)</f>
        <v>Derick Snow</v>
      </c>
      <c r="G897" t="str">
        <f>_xlfn.XLOOKUP(Orders[[#This Row],[FK_CustomerID]],Customers[CustomerID],Customers[Email],,0)</f>
        <v/>
      </c>
      <c r="H897" t="str">
        <f>_xlfn.XLOOKUP(Orders[[#This Row],[FK_CustomerID]],Customers[CustomerID],Customers[Country],,0)</f>
        <v>United States</v>
      </c>
      <c r="I897" t="str" cm="1">
        <f t="array" ref="I897">INDEX(Products[],MATCH(Orders[[#This Row],[FK_ProductID]:[FK_ProductID]],Products[[ProductID]:[ProductID]],0),MATCH(Orders[[#Headers],[CoffeeType]],Products[#Headers],0))</f>
        <v>Exc</v>
      </c>
      <c r="J897" t="str" cm="1">
        <f t="array" ref="J897">_xlfn.SWITCH(Orders[[#This Row],[CoffeeType]], "Rob", "Robusta", "Exc", "Excelsa", "Ara", "Arabica", "Lib", "Liberica")</f>
        <v>Excelsa</v>
      </c>
      <c r="K897" t="str" cm="1">
        <f t="array" ref="K897">INDEX(Products[],MATCH(Orders[[#This Row],[FK_ProductID]:[FK_ProductID]],Products[[ProductID]:[ProductID]],0),MATCH(Orders[[#Headers],[RoastType]],Products[#Headers],0))</f>
        <v>M</v>
      </c>
      <c r="L897" t="str" cm="1">
        <f t="array" ref="L897">_xlfn.SWITCH(Orders[[#This Row],[RoastType]], "L", "Light", "M", "Medium", "D", "Dark")</f>
        <v>Medium</v>
      </c>
      <c r="M897" s="2" cm="1">
        <f t="array" ref="M897">INDEX(Products[],MATCH(Orders[[#This Row],[FK_ProductID]:[FK_ProductID]],Products[[ProductID]:[ProductID]],0),MATCH(Orders[[#Headers],[SizeKg]],Products[#Headers],0))</f>
        <v>2.5</v>
      </c>
      <c r="N897" s="1" cm="1">
        <f t="array" ref="N897">INDEX(Products[],MATCH(Orders[[#This Row],[FK_ProductID]:[FK_ProductID]],Products[[ProductID]:[ProductID]],0),MATCH(Orders[[#Headers],[AmtUnitPrice]],Products[#Headers],0))</f>
        <v>31.625</v>
      </c>
      <c r="O897" s="1">
        <f>Orders[[#This Row],[AmtUnitPrice]] *Orders[[#This Row],[Quantity]]</f>
        <v>158.125</v>
      </c>
    </row>
    <row r="898" spans="1:15" x14ac:dyDescent="0.25">
      <c r="A898" s="3" t="s">
        <v>1744</v>
      </c>
      <c r="B898" s="5">
        <v>44347</v>
      </c>
      <c r="C898" s="3" t="s">
        <v>1745</v>
      </c>
      <c r="D898" s="3" t="s">
        <v>160</v>
      </c>
      <c r="E898" s="4">
        <v>6</v>
      </c>
      <c r="F898" t="str">
        <f>_xlfn.XLOOKUP(Orders[[#This Row],[FK_CustomerID]],Customers[CustomerID],Customers[CustomerName],,0)</f>
        <v>Baxy Cargen</v>
      </c>
      <c r="G898" t="str">
        <f>_xlfn.XLOOKUP(Orders[[#This Row],[FK_CustomerID]],Customers[CustomerID],Customers[Email],,0)</f>
        <v>bcargenow@geocities.jp</v>
      </c>
      <c r="H898" t="str">
        <f>_xlfn.XLOOKUP(Orders[[#This Row],[FK_CustomerID]],Customers[CustomerID],Customers[Country],,0)</f>
        <v>United States</v>
      </c>
      <c r="I898" t="str" cm="1">
        <f t="array" ref="I898">INDEX(Products[],MATCH(Orders[[#This Row],[FK_ProductID]:[FK_ProductID]],Products[[ProductID]:[ProductID]],0),MATCH(Orders[[#Headers],[CoffeeType]],Products[#Headers],0))</f>
        <v>Rob</v>
      </c>
      <c r="J898" t="str" cm="1">
        <f t="array" ref="J898">_xlfn.SWITCH(Orders[[#This Row],[CoffeeType]], "Rob", "Robusta", "Exc", "Excelsa", "Ara", "Arabica", "Lib", "Liberica")</f>
        <v>Robusta</v>
      </c>
      <c r="K898" t="str" cm="1">
        <f t="array" ref="K898">INDEX(Products[],MATCH(Orders[[#This Row],[FK_ProductID]:[FK_ProductID]],Products[[ProductID]:[ProductID]],0),MATCH(Orders[[#Headers],[RoastType]],Products[#Headers],0))</f>
        <v>D</v>
      </c>
      <c r="L898" t="str" cm="1">
        <f t="array" ref="L898">_xlfn.SWITCH(Orders[[#This Row],[RoastType]], "L", "Light", "M", "Medium", "D", "Dark")</f>
        <v>Dark</v>
      </c>
      <c r="M898" s="2" cm="1">
        <f t="array" ref="M898">INDEX(Products[],MATCH(Orders[[#This Row],[FK_ProductID]:[FK_ProductID]],Products[[ProductID]:[ProductID]],0),MATCH(Orders[[#Headers],[SizeKg]],Products[#Headers],0))</f>
        <v>0.5</v>
      </c>
      <c r="N898" s="1" cm="1">
        <f t="array" ref="N898">INDEX(Products[],MATCH(Orders[[#This Row],[FK_ProductID]:[FK_ProductID]],Products[[ProductID]:[ProductID]],0),MATCH(Orders[[#Headers],[AmtUnitPrice]],Products[#Headers],0))</f>
        <v>5.37</v>
      </c>
      <c r="O898" s="1">
        <f>Orders[[#This Row],[AmtUnitPrice]] *Orders[[#This Row],[Quantity]]</f>
        <v>32.22</v>
      </c>
    </row>
    <row r="899" spans="1:15" x14ac:dyDescent="0.25">
      <c r="A899" s="3" t="s">
        <v>1746</v>
      </c>
      <c r="B899" s="5">
        <v>43932</v>
      </c>
      <c r="C899" s="3" t="s">
        <v>1747</v>
      </c>
      <c r="D899" s="3" t="s">
        <v>259</v>
      </c>
      <c r="E899" s="4">
        <v>2</v>
      </c>
      <c r="F899" t="str">
        <f>_xlfn.XLOOKUP(Orders[[#This Row],[FK_CustomerID]],Customers[CustomerID],Customers[CustomerName],,0)</f>
        <v>Ryann Stickler</v>
      </c>
      <c r="G899" t="str">
        <f>_xlfn.XLOOKUP(Orders[[#This Row],[FK_CustomerID]],Customers[CustomerID],Customers[Email],,0)</f>
        <v>rsticklerox@printfriendly.com</v>
      </c>
      <c r="H899" t="str">
        <f>_xlfn.XLOOKUP(Orders[[#This Row],[FK_CustomerID]],Customers[CustomerID],Customers[Country],,0)</f>
        <v>United Kingdom</v>
      </c>
      <c r="I899" t="str" cm="1">
        <f t="array" ref="I899">INDEX(Products[],MATCH(Orders[[#This Row],[FK_ProductID]:[FK_ProductID]],Products[[ProductID]:[ProductID]],0),MATCH(Orders[[#Headers],[CoffeeType]],Products[#Headers],0))</f>
        <v>Exc</v>
      </c>
      <c r="J899" t="str" cm="1">
        <f t="array" ref="J899">_xlfn.SWITCH(Orders[[#This Row],[CoffeeType]], "Rob", "Robusta", "Exc", "Excelsa", "Ara", "Arabica", "Lib", "Liberica")</f>
        <v>Excelsa</v>
      </c>
      <c r="K899" t="str" cm="1">
        <f t="array" ref="K899">INDEX(Products[],MATCH(Orders[[#This Row],[FK_ProductID]:[FK_ProductID]],Products[[ProductID]:[ProductID]],0),MATCH(Orders[[#Headers],[RoastType]],Products[#Headers],0))</f>
        <v>D</v>
      </c>
      <c r="L899" t="str" cm="1">
        <f t="array" ref="L899">_xlfn.SWITCH(Orders[[#This Row],[RoastType]], "L", "Light", "M", "Medium", "D", "Dark")</f>
        <v>Dark</v>
      </c>
      <c r="M899" s="2" cm="1">
        <f t="array" ref="M899">INDEX(Products[],MATCH(Orders[[#This Row],[FK_ProductID]:[FK_ProductID]],Products[[ProductID]:[ProductID]],0),MATCH(Orders[[#Headers],[SizeKg]],Products[#Headers],0))</f>
        <v>1</v>
      </c>
      <c r="N899" s="1" cm="1">
        <f t="array" ref="N899">INDEX(Products[],MATCH(Orders[[#This Row],[FK_ProductID]:[FK_ProductID]],Products[[ProductID]:[ProductID]],0),MATCH(Orders[[#Headers],[AmtUnitPrice]],Products[#Headers],0))</f>
        <v>12.15</v>
      </c>
      <c r="O899" s="1">
        <f>Orders[[#This Row],[AmtUnitPrice]] *Orders[[#This Row],[Quantity]]</f>
        <v>24.3</v>
      </c>
    </row>
    <row r="900" spans="1:15" x14ac:dyDescent="0.25">
      <c r="A900" s="3" t="s">
        <v>1748</v>
      </c>
      <c r="B900" s="5">
        <v>44089</v>
      </c>
      <c r="C900" s="3" t="s">
        <v>1749</v>
      </c>
      <c r="D900" s="3" t="s">
        <v>171</v>
      </c>
      <c r="E900" s="4">
        <v>5</v>
      </c>
      <c r="F900" t="str">
        <f>_xlfn.XLOOKUP(Orders[[#This Row],[FK_CustomerID]],Customers[CustomerID],Customers[CustomerName],,0)</f>
        <v>Daryn Cassius</v>
      </c>
      <c r="G900" t="str">
        <f>_xlfn.XLOOKUP(Orders[[#This Row],[FK_CustomerID]],Customers[CustomerID],Customers[Email],,0)</f>
        <v/>
      </c>
      <c r="H900" t="str">
        <f>_xlfn.XLOOKUP(Orders[[#This Row],[FK_CustomerID]],Customers[CustomerID],Customers[Country],,0)</f>
        <v>United States</v>
      </c>
      <c r="I900" t="str" cm="1">
        <f t="array" ref="I900">INDEX(Products[],MATCH(Orders[[#This Row],[FK_ProductID]:[FK_ProductID]],Products[[ProductID]:[ProductID]],0),MATCH(Orders[[#Headers],[CoffeeType]],Products[#Headers],0))</f>
        <v>Rob</v>
      </c>
      <c r="J900" t="str" cm="1">
        <f t="array" ref="J900">_xlfn.SWITCH(Orders[[#This Row],[CoffeeType]], "Rob", "Robusta", "Exc", "Excelsa", "Ara", "Arabica", "Lib", "Liberica")</f>
        <v>Robusta</v>
      </c>
      <c r="K900" t="str" cm="1">
        <f t="array" ref="K900">INDEX(Products[],MATCH(Orders[[#This Row],[FK_ProductID]:[FK_ProductID]],Products[[ProductID]:[ProductID]],0),MATCH(Orders[[#Headers],[RoastType]],Products[#Headers],0))</f>
        <v>L</v>
      </c>
      <c r="L900" t="str" cm="1">
        <f t="array" ref="L900">_xlfn.SWITCH(Orders[[#This Row],[RoastType]], "L", "Light", "M", "Medium", "D", "Dark")</f>
        <v>Light</v>
      </c>
      <c r="M900" s="2" cm="1">
        <f t="array" ref="M900">INDEX(Products[],MATCH(Orders[[#This Row],[FK_ProductID]:[FK_ProductID]],Products[[ProductID]:[ProductID]],0),MATCH(Orders[[#Headers],[SizeKg]],Products[#Headers],0))</f>
        <v>0.5</v>
      </c>
      <c r="N900" s="1" cm="1">
        <f t="array" ref="N900">INDEX(Products[],MATCH(Orders[[#This Row],[FK_ProductID]:[FK_ProductID]],Products[[ProductID]:[ProductID]],0),MATCH(Orders[[#Headers],[AmtUnitPrice]],Products[#Headers],0))</f>
        <v>7.17</v>
      </c>
      <c r="O900" s="1">
        <f>Orders[[#This Row],[AmtUnitPrice]] *Orders[[#This Row],[Quantity]]</f>
        <v>35.85</v>
      </c>
    </row>
    <row r="901" spans="1:15" x14ac:dyDescent="0.25">
      <c r="A901" s="3" t="s">
        <v>1750</v>
      </c>
      <c r="B901" s="5">
        <v>44523</v>
      </c>
      <c r="C901" s="3" t="s">
        <v>1743</v>
      </c>
      <c r="D901" s="3" t="s">
        <v>110</v>
      </c>
      <c r="E901" s="4">
        <v>5</v>
      </c>
      <c r="F901" t="str">
        <f>_xlfn.XLOOKUP(Orders[[#This Row],[FK_CustomerID]],Customers[CustomerID],Customers[CustomerName],,0)</f>
        <v>Derick Snow</v>
      </c>
      <c r="G901" t="str">
        <f>_xlfn.XLOOKUP(Orders[[#This Row],[FK_CustomerID]],Customers[CustomerID],Customers[Email],,0)</f>
        <v/>
      </c>
      <c r="H901" t="str">
        <f>_xlfn.XLOOKUP(Orders[[#This Row],[FK_CustomerID]],Customers[CustomerID],Customers[Country],,0)</f>
        <v>United States</v>
      </c>
      <c r="I901" t="str" cm="1">
        <f t="array" ref="I901">INDEX(Products[],MATCH(Orders[[#This Row],[FK_ProductID]:[FK_ProductID]],Products[[ProductID]:[ProductID]],0),MATCH(Orders[[#Headers],[CoffeeType]],Products[#Headers],0))</f>
        <v>Lib</v>
      </c>
      <c r="J901" t="str" cm="1">
        <f t="array" ref="J901">_xlfn.SWITCH(Orders[[#This Row],[CoffeeType]], "Rob", "Robusta", "Exc", "Excelsa", "Ara", "Arabica", "Lib", "Liberica")</f>
        <v>Liberica</v>
      </c>
      <c r="K901" t="str" cm="1">
        <f t="array" ref="K901">INDEX(Products[],MATCH(Orders[[#This Row],[FK_ProductID]:[FK_ProductID]],Products[[ProductID]:[ProductID]],0),MATCH(Orders[[#Headers],[RoastType]],Products[#Headers],0))</f>
        <v>M</v>
      </c>
      <c r="L901" t="str" cm="1">
        <f t="array" ref="L901">_xlfn.SWITCH(Orders[[#This Row],[RoastType]], "L", "Light", "M", "Medium", "D", "Dark")</f>
        <v>Medium</v>
      </c>
      <c r="M901" s="2" cm="1">
        <f t="array" ref="M901">INDEX(Products[],MATCH(Orders[[#This Row],[FK_ProductID]:[FK_ProductID]],Products[[ProductID]:[ProductID]],0),MATCH(Orders[[#Headers],[SizeKg]],Products[#Headers],0))</f>
        <v>1</v>
      </c>
      <c r="N901" s="1" cm="1">
        <f t="array" ref="N901">INDEX(Products[],MATCH(Orders[[#This Row],[FK_ProductID]:[FK_ProductID]],Products[[ProductID]:[ProductID]],0),MATCH(Orders[[#Headers],[AmtUnitPrice]],Products[#Headers],0))</f>
        <v>14.55</v>
      </c>
      <c r="O901" s="1">
        <f>Orders[[#This Row],[AmtUnitPrice]] *Orders[[#This Row],[Quantity]]</f>
        <v>72.75</v>
      </c>
    </row>
    <row r="902" spans="1:15" x14ac:dyDescent="0.25">
      <c r="A902" s="3" t="s">
        <v>1751</v>
      </c>
      <c r="B902" s="5">
        <v>44584</v>
      </c>
      <c r="C902" s="3" t="s">
        <v>1752</v>
      </c>
      <c r="D902" s="3" t="s">
        <v>146</v>
      </c>
      <c r="E902" s="4">
        <v>3</v>
      </c>
      <c r="F902" t="str">
        <f>_xlfn.XLOOKUP(Orders[[#This Row],[FK_CustomerID]],Customers[CustomerID],Customers[CustomerName],,0)</f>
        <v>Skelly Dolohunty</v>
      </c>
      <c r="G902" t="str">
        <f>_xlfn.XLOOKUP(Orders[[#This Row],[FK_CustomerID]],Customers[CustomerID],Customers[Email],,0)</f>
        <v/>
      </c>
      <c r="H902" t="str">
        <f>_xlfn.XLOOKUP(Orders[[#This Row],[FK_CustomerID]],Customers[CustomerID],Customers[Country],,0)</f>
        <v>Ireland</v>
      </c>
      <c r="I902" t="str" cm="1">
        <f t="array" ref="I902">INDEX(Products[],MATCH(Orders[[#This Row],[FK_ProductID]:[FK_ProductID]],Products[[ProductID]:[ProductID]],0),MATCH(Orders[[#Headers],[CoffeeType]],Products[#Headers],0))</f>
        <v>Lib</v>
      </c>
      <c r="J902" t="str" cm="1">
        <f t="array" ref="J902">_xlfn.SWITCH(Orders[[#This Row],[CoffeeType]], "Rob", "Robusta", "Exc", "Excelsa", "Ara", "Arabica", "Lib", "Liberica")</f>
        <v>Liberica</v>
      </c>
      <c r="K902" t="str" cm="1">
        <f t="array" ref="K902">INDEX(Products[],MATCH(Orders[[#This Row],[FK_ProductID]:[FK_ProductID]],Products[[ProductID]:[ProductID]],0),MATCH(Orders[[#Headers],[RoastType]],Products[#Headers],0))</f>
        <v>L</v>
      </c>
      <c r="L902" t="str" cm="1">
        <f t="array" ref="L902">_xlfn.SWITCH(Orders[[#This Row],[RoastType]], "L", "Light", "M", "Medium", "D", "Dark")</f>
        <v>Light</v>
      </c>
      <c r="M902" s="2" cm="1">
        <f t="array" ref="M902">INDEX(Products[],MATCH(Orders[[#This Row],[FK_ProductID]:[FK_ProductID]],Products[[ProductID]:[ProductID]],0),MATCH(Orders[[#Headers],[SizeKg]],Products[#Headers],0))</f>
        <v>1</v>
      </c>
      <c r="N902" s="1" cm="1">
        <f t="array" ref="N902">INDEX(Products[],MATCH(Orders[[#This Row],[FK_ProductID]:[FK_ProductID]],Products[[ProductID]:[ProductID]],0),MATCH(Orders[[#Headers],[AmtUnitPrice]],Products[#Headers],0))</f>
        <v>15.85</v>
      </c>
      <c r="O902" s="1">
        <f>Orders[[#This Row],[AmtUnitPrice]] *Orders[[#This Row],[Quantity]]</f>
        <v>47.55</v>
      </c>
    </row>
    <row r="903" spans="1:15" x14ac:dyDescent="0.25">
      <c r="A903" s="3" t="s">
        <v>1753</v>
      </c>
      <c r="B903" s="5">
        <v>44223</v>
      </c>
      <c r="C903" s="3" t="s">
        <v>1754</v>
      </c>
      <c r="D903" s="3" t="s">
        <v>196</v>
      </c>
      <c r="E903" s="4">
        <v>1</v>
      </c>
      <c r="F903" t="str">
        <f>_xlfn.XLOOKUP(Orders[[#This Row],[FK_CustomerID]],Customers[CustomerID],Customers[CustomerName],,0)</f>
        <v>Drake Jevon</v>
      </c>
      <c r="G903" t="str">
        <f>_xlfn.XLOOKUP(Orders[[#This Row],[FK_CustomerID]],Customers[CustomerID],Customers[Email],,0)</f>
        <v>djevonp1@ibm.com</v>
      </c>
      <c r="H903" t="str">
        <f>_xlfn.XLOOKUP(Orders[[#This Row],[FK_CustomerID]],Customers[CustomerID],Customers[Country],,0)</f>
        <v>United States</v>
      </c>
      <c r="I903" t="str" cm="1">
        <f t="array" ref="I903">INDEX(Products[],MATCH(Orders[[#This Row],[FK_ProductID]:[FK_ProductID]],Products[[ProductID]:[ProductID]],0),MATCH(Orders[[#Headers],[CoffeeType]],Products[#Headers],0))</f>
        <v>Rob</v>
      </c>
      <c r="J903" t="str" cm="1">
        <f t="array" ref="J903">_xlfn.SWITCH(Orders[[#This Row],[CoffeeType]], "Rob", "Robusta", "Exc", "Excelsa", "Ara", "Arabica", "Lib", "Liberica")</f>
        <v>Robusta</v>
      </c>
      <c r="K903" t="str" cm="1">
        <f t="array" ref="K903">INDEX(Products[],MATCH(Orders[[#This Row],[FK_ProductID]:[FK_ProductID]],Products[[ProductID]:[ProductID]],0),MATCH(Orders[[#Headers],[RoastType]],Products[#Headers],0))</f>
        <v>L</v>
      </c>
      <c r="L903" t="str" cm="1">
        <f t="array" ref="L903">_xlfn.SWITCH(Orders[[#This Row],[RoastType]], "L", "Light", "M", "Medium", "D", "Dark")</f>
        <v>Light</v>
      </c>
      <c r="M903" s="2" cm="1">
        <f t="array" ref="M903">INDEX(Products[],MATCH(Orders[[#This Row],[FK_ProductID]:[FK_ProductID]],Products[[ProductID]:[ProductID]],0),MATCH(Orders[[#Headers],[SizeKg]],Products[#Headers],0))</f>
        <v>0.2</v>
      </c>
      <c r="N903" s="1" cm="1">
        <f t="array" ref="N903">INDEX(Products[],MATCH(Orders[[#This Row],[FK_ProductID]:[FK_ProductID]],Products[[ProductID]:[ProductID]],0),MATCH(Orders[[#Headers],[AmtUnitPrice]],Products[#Headers],0))</f>
        <v>3.585</v>
      </c>
      <c r="O903" s="1">
        <f>Orders[[#This Row],[AmtUnitPrice]] *Orders[[#This Row],[Quantity]]</f>
        <v>3.585</v>
      </c>
    </row>
    <row r="904" spans="1:15" x14ac:dyDescent="0.25">
      <c r="A904" s="3" t="s">
        <v>1755</v>
      </c>
      <c r="B904" s="5">
        <v>43640</v>
      </c>
      <c r="C904" s="3" t="s">
        <v>1756</v>
      </c>
      <c r="D904" s="3" t="s">
        <v>126</v>
      </c>
      <c r="E904" s="4">
        <v>5</v>
      </c>
      <c r="F904" t="str">
        <f>_xlfn.XLOOKUP(Orders[[#This Row],[FK_CustomerID]],Customers[CustomerID],Customers[CustomerName],,0)</f>
        <v>Hall Ranner</v>
      </c>
      <c r="G904" t="str">
        <f>_xlfn.XLOOKUP(Orders[[#This Row],[FK_CustomerID]],Customers[CustomerID],Customers[Email],,0)</f>
        <v>hrannerp2@omniture.com</v>
      </c>
      <c r="H904" t="str">
        <f>_xlfn.XLOOKUP(Orders[[#This Row],[FK_CustomerID]],Customers[CustomerID],Customers[Country],,0)</f>
        <v>United States</v>
      </c>
      <c r="I904" t="str" cm="1">
        <f t="array" ref="I904">INDEX(Products[],MATCH(Orders[[#This Row],[FK_ProductID]:[FK_ProductID]],Products[[ProductID]:[ProductID]],0),MATCH(Orders[[#Headers],[CoffeeType]],Products[#Headers],0))</f>
        <v>Exc</v>
      </c>
      <c r="J904" t="str" cm="1">
        <f t="array" ref="J904">_xlfn.SWITCH(Orders[[#This Row],[CoffeeType]], "Rob", "Robusta", "Exc", "Excelsa", "Ara", "Arabica", "Lib", "Liberica")</f>
        <v>Excelsa</v>
      </c>
      <c r="K904" t="str" cm="1">
        <f t="array" ref="K904">INDEX(Products[],MATCH(Orders[[#This Row],[FK_ProductID]:[FK_ProductID]],Products[[ProductID]:[ProductID]],0),MATCH(Orders[[#Headers],[RoastType]],Products[#Headers],0))</f>
        <v>M</v>
      </c>
      <c r="L904" t="str" cm="1">
        <f t="array" ref="L904">_xlfn.SWITCH(Orders[[#This Row],[RoastType]], "L", "Light", "M", "Medium", "D", "Dark")</f>
        <v>Medium</v>
      </c>
      <c r="M904" s="2" cm="1">
        <f t="array" ref="M904">INDEX(Products[],MATCH(Orders[[#This Row],[FK_ProductID]:[FK_ProductID]],Products[[ProductID]:[ProductID]],0),MATCH(Orders[[#Headers],[SizeKg]],Products[#Headers],0))</f>
        <v>2.5</v>
      </c>
      <c r="N904" s="1" cm="1">
        <f t="array" ref="N904">INDEX(Products[],MATCH(Orders[[#This Row],[FK_ProductID]:[FK_ProductID]],Products[[ProductID]:[ProductID]],0),MATCH(Orders[[#Headers],[AmtUnitPrice]],Products[#Headers],0))</f>
        <v>31.625</v>
      </c>
      <c r="O904" s="1">
        <f>Orders[[#This Row],[AmtUnitPrice]] *Orders[[#This Row],[Quantity]]</f>
        <v>158.125</v>
      </c>
    </row>
    <row r="905" spans="1:15" x14ac:dyDescent="0.25">
      <c r="A905" s="3" t="s">
        <v>1757</v>
      </c>
      <c r="B905" s="5">
        <v>43905</v>
      </c>
      <c r="C905" s="3" t="s">
        <v>1758</v>
      </c>
      <c r="D905" s="3" t="s">
        <v>92</v>
      </c>
      <c r="E905" s="4">
        <v>2</v>
      </c>
      <c r="F905" t="str">
        <f>_xlfn.XLOOKUP(Orders[[#This Row],[FK_CustomerID]],Customers[CustomerID],Customers[CustomerName],,0)</f>
        <v>Berkly Imrie</v>
      </c>
      <c r="G905" t="str">
        <f>_xlfn.XLOOKUP(Orders[[#This Row],[FK_CustomerID]],Customers[CustomerID],Customers[Email],,0)</f>
        <v>bimriep3@addtoany.com</v>
      </c>
      <c r="H905" t="str">
        <f>_xlfn.XLOOKUP(Orders[[#This Row],[FK_CustomerID]],Customers[CustomerID],Customers[Country],,0)</f>
        <v>United States</v>
      </c>
      <c r="I905" t="str" cm="1">
        <f t="array" ref="I905">INDEX(Products[],MATCH(Orders[[#This Row],[FK_ProductID]:[FK_ProductID]],Products[[ProductID]:[ProductID]],0),MATCH(Orders[[#Headers],[CoffeeType]],Products[#Headers],0))</f>
        <v>Lib</v>
      </c>
      <c r="J905" t="str" cm="1">
        <f t="array" ref="J905">_xlfn.SWITCH(Orders[[#This Row],[CoffeeType]], "Rob", "Robusta", "Exc", "Excelsa", "Ara", "Arabica", "Lib", "Liberica")</f>
        <v>Liberica</v>
      </c>
      <c r="K905" t="str" cm="1">
        <f t="array" ref="K905">INDEX(Products[],MATCH(Orders[[#This Row],[FK_ProductID]:[FK_ProductID]],Products[[ProductID]:[ProductID]],0),MATCH(Orders[[#Headers],[RoastType]],Products[#Headers],0))</f>
        <v>M</v>
      </c>
      <c r="L905" t="str" cm="1">
        <f t="array" ref="L905">_xlfn.SWITCH(Orders[[#This Row],[RoastType]], "L", "Light", "M", "Medium", "D", "Dark")</f>
        <v>Medium</v>
      </c>
      <c r="M905" s="2" cm="1">
        <f t="array" ref="M905">INDEX(Products[],MATCH(Orders[[#This Row],[FK_ProductID]:[FK_ProductID]],Products[[ProductID]:[ProductID]],0),MATCH(Orders[[#Headers],[SizeKg]],Products[#Headers],0))</f>
        <v>0.5</v>
      </c>
      <c r="N905" s="1" cm="1">
        <f t="array" ref="N905">INDEX(Products[],MATCH(Orders[[#This Row],[FK_ProductID]:[FK_ProductID]],Products[[ProductID]:[ProductID]],0),MATCH(Orders[[#Headers],[AmtUnitPrice]],Products[#Headers],0))</f>
        <v>8.73</v>
      </c>
      <c r="O905" s="1">
        <f>Orders[[#This Row],[AmtUnitPrice]] *Orders[[#This Row],[Quantity]]</f>
        <v>17.46</v>
      </c>
    </row>
    <row r="906" spans="1:15" x14ac:dyDescent="0.25">
      <c r="A906" s="3" t="s">
        <v>1759</v>
      </c>
      <c r="B906" s="5">
        <v>44463</v>
      </c>
      <c r="C906" s="3" t="s">
        <v>1760</v>
      </c>
      <c r="D906" s="3" t="s">
        <v>218</v>
      </c>
      <c r="E906" s="4">
        <v>5</v>
      </c>
      <c r="F906" t="str">
        <f>_xlfn.XLOOKUP(Orders[[#This Row],[FK_CustomerID]],Customers[CustomerID],Customers[CustomerName],,0)</f>
        <v>Dorey Sopper</v>
      </c>
      <c r="G906" t="str">
        <f>_xlfn.XLOOKUP(Orders[[#This Row],[FK_CustomerID]],Customers[CustomerID],Customers[Email],,0)</f>
        <v>dsopperp4@eventbrite.com</v>
      </c>
      <c r="H906" t="str">
        <f>_xlfn.XLOOKUP(Orders[[#This Row],[FK_CustomerID]],Customers[CustomerID],Customers[Country],,0)</f>
        <v>United States</v>
      </c>
      <c r="I906" t="str" cm="1">
        <f t="array" ref="I906">INDEX(Products[],MATCH(Orders[[#This Row],[FK_ProductID]:[FK_ProductID]],Products[[ProductID]:[ProductID]],0),MATCH(Orders[[#Headers],[CoffeeType]],Products[#Headers],0))</f>
        <v>Ara</v>
      </c>
      <c r="J906" t="str" cm="1">
        <f t="array" ref="J906">_xlfn.SWITCH(Orders[[#This Row],[CoffeeType]], "Rob", "Robusta", "Exc", "Excelsa", "Ara", "Arabica", "Lib", "Liberica")</f>
        <v>Arabica</v>
      </c>
      <c r="K906" t="str" cm="1">
        <f t="array" ref="K906">INDEX(Products[],MATCH(Orders[[#This Row],[FK_ProductID]:[FK_ProductID]],Products[[ProductID]:[ProductID]],0),MATCH(Orders[[#Headers],[RoastType]],Products[#Headers],0))</f>
        <v>L</v>
      </c>
      <c r="L906" t="str" cm="1">
        <f t="array" ref="L906">_xlfn.SWITCH(Orders[[#This Row],[RoastType]], "L", "Light", "M", "Medium", "D", "Dark")</f>
        <v>Light</v>
      </c>
      <c r="M906" s="2" cm="1">
        <f t="array" ref="M906">INDEX(Products[],MATCH(Orders[[#This Row],[FK_ProductID]:[FK_ProductID]],Products[[ProductID]:[ProductID]],0),MATCH(Orders[[#Headers],[SizeKg]],Products[#Headers],0))</f>
        <v>2.5</v>
      </c>
      <c r="N906" s="1" cm="1">
        <f t="array" ref="N906">INDEX(Products[],MATCH(Orders[[#This Row],[FK_ProductID]:[FK_ProductID]],Products[[ProductID]:[ProductID]],0),MATCH(Orders[[#Headers],[AmtUnitPrice]],Products[#Headers],0))</f>
        <v>29.785</v>
      </c>
      <c r="O906" s="1">
        <f>Orders[[#This Row],[AmtUnitPrice]] *Orders[[#This Row],[Quantity]]</f>
        <v>148.92500000000001</v>
      </c>
    </row>
    <row r="907" spans="1:15" x14ac:dyDescent="0.25">
      <c r="A907" s="3" t="s">
        <v>1761</v>
      </c>
      <c r="B907" s="5">
        <v>43560</v>
      </c>
      <c r="C907" s="3" t="s">
        <v>1762</v>
      </c>
      <c r="D907" s="3" t="s">
        <v>81</v>
      </c>
      <c r="E907" s="4">
        <v>6</v>
      </c>
      <c r="F907" t="str">
        <f>_xlfn.XLOOKUP(Orders[[#This Row],[FK_CustomerID]],Customers[CustomerID],Customers[CustomerName],,0)</f>
        <v>Darcy Lochran</v>
      </c>
      <c r="G907" t="str">
        <f>_xlfn.XLOOKUP(Orders[[#This Row],[FK_CustomerID]],Customers[CustomerID],Customers[Email],,0)</f>
        <v/>
      </c>
      <c r="H907" t="str">
        <f>_xlfn.XLOOKUP(Orders[[#This Row],[FK_CustomerID]],Customers[CustomerID],Customers[Country],,0)</f>
        <v>United States</v>
      </c>
      <c r="I907" t="str" cm="1">
        <f t="array" ref="I907">INDEX(Products[],MATCH(Orders[[#This Row],[FK_ProductID]:[FK_ProductID]],Products[[ProductID]:[ProductID]],0),MATCH(Orders[[#Headers],[CoffeeType]],Products[#Headers],0))</f>
        <v>Ara</v>
      </c>
      <c r="J907" t="str" cm="1">
        <f t="array" ref="J907">_xlfn.SWITCH(Orders[[#This Row],[CoffeeType]], "Rob", "Robusta", "Exc", "Excelsa", "Ara", "Arabica", "Lib", "Liberica")</f>
        <v>Arabica</v>
      </c>
      <c r="K907" t="str" cm="1">
        <f t="array" ref="K907">INDEX(Products[],MATCH(Orders[[#This Row],[FK_ProductID]:[FK_ProductID]],Products[[ProductID]:[ProductID]],0),MATCH(Orders[[#Headers],[RoastType]],Products[#Headers],0))</f>
        <v>M</v>
      </c>
      <c r="L907" t="str" cm="1">
        <f t="array" ref="L907">_xlfn.SWITCH(Orders[[#This Row],[RoastType]], "L", "Light", "M", "Medium", "D", "Dark")</f>
        <v>Medium</v>
      </c>
      <c r="M907" s="2" cm="1">
        <f t="array" ref="M907">INDEX(Products[],MATCH(Orders[[#This Row],[FK_ProductID]:[FK_ProductID]],Products[[ProductID]:[ProductID]],0),MATCH(Orders[[#Headers],[SizeKg]],Products[#Headers],0))</f>
        <v>0.5</v>
      </c>
      <c r="N907" s="1" cm="1">
        <f t="array" ref="N907">INDEX(Products[],MATCH(Orders[[#This Row],[FK_ProductID]:[FK_ProductID]],Products[[ProductID]:[ProductID]],0),MATCH(Orders[[#Headers],[AmtUnitPrice]],Products[#Headers],0))</f>
        <v>6.75</v>
      </c>
      <c r="O907" s="1">
        <f>Orders[[#This Row],[AmtUnitPrice]] *Orders[[#This Row],[Quantity]]</f>
        <v>40.5</v>
      </c>
    </row>
    <row r="908" spans="1:15" x14ac:dyDescent="0.25">
      <c r="A908" s="3" t="s">
        <v>1763</v>
      </c>
      <c r="B908" s="5">
        <v>44588</v>
      </c>
      <c r="C908" s="3" t="s">
        <v>1764</v>
      </c>
      <c r="D908" s="3" t="s">
        <v>81</v>
      </c>
      <c r="E908" s="4">
        <v>4</v>
      </c>
      <c r="F908" t="str">
        <f>_xlfn.XLOOKUP(Orders[[#This Row],[FK_CustomerID]],Customers[CustomerID],Customers[CustomerName],,0)</f>
        <v>Lauritz Ledgley</v>
      </c>
      <c r="G908" t="str">
        <f>_xlfn.XLOOKUP(Orders[[#This Row],[FK_CustomerID]],Customers[CustomerID],Customers[Email],,0)</f>
        <v>lledgleyp6@de.vu</v>
      </c>
      <c r="H908" t="str">
        <f>_xlfn.XLOOKUP(Orders[[#This Row],[FK_CustomerID]],Customers[CustomerID],Customers[Country],,0)</f>
        <v>United States</v>
      </c>
      <c r="I908" t="str" cm="1">
        <f t="array" ref="I908">INDEX(Products[],MATCH(Orders[[#This Row],[FK_ProductID]:[FK_ProductID]],Products[[ProductID]:[ProductID]],0),MATCH(Orders[[#Headers],[CoffeeType]],Products[#Headers],0))</f>
        <v>Ara</v>
      </c>
      <c r="J908" t="str" cm="1">
        <f t="array" ref="J908">_xlfn.SWITCH(Orders[[#This Row],[CoffeeType]], "Rob", "Robusta", "Exc", "Excelsa", "Ara", "Arabica", "Lib", "Liberica")</f>
        <v>Arabica</v>
      </c>
      <c r="K908" t="str" cm="1">
        <f t="array" ref="K908">INDEX(Products[],MATCH(Orders[[#This Row],[FK_ProductID]:[FK_ProductID]],Products[[ProductID]:[ProductID]],0),MATCH(Orders[[#Headers],[RoastType]],Products[#Headers],0))</f>
        <v>M</v>
      </c>
      <c r="L908" t="str" cm="1">
        <f t="array" ref="L908">_xlfn.SWITCH(Orders[[#This Row],[RoastType]], "L", "Light", "M", "Medium", "D", "Dark")</f>
        <v>Medium</v>
      </c>
      <c r="M908" s="2" cm="1">
        <f t="array" ref="M908">INDEX(Products[],MATCH(Orders[[#This Row],[FK_ProductID]:[FK_ProductID]],Products[[ProductID]:[ProductID]],0),MATCH(Orders[[#Headers],[SizeKg]],Products[#Headers],0))</f>
        <v>0.5</v>
      </c>
      <c r="N908" s="1" cm="1">
        <f t="array" ref="N908">INDEX(Products[],MATCH(Orders[[#This Row],[FK_ProductID]:[FK_ProductID]],Products[[ProductID]:[ProductID]],0),MATCH(Orders[[#Headers],[AmtUnitPrice]],Products[#Headers],0))</f>
        <v>6.75</v>
      </c>
      <c r="O908" s="1">
        <f>Orders[[#This Row],[AmtUnitPrice]] *Orders[[#This Row],[Quantity]]</f>
        <v>27</v>
      </c>
    </row>
    <row r="909" spans="1:15" x14ac:dyDescent="0.25">
      <c r="A909" s="3" t="s">
        <v>1765</v>
      </c>
      <c r="B909" s="5">
        <v>44449</v>
      </c>
      <c r="C909" s="3" t="s">
        <v>1766</v>
      </c>
      <c r="D909" s="3" t="s">
        <v>27</v>
      </c>
      <c r="E909" s="4">
        <v>3</v>
      </c>
      <c r="F909" t="str">
        <f>_xlfn.XLOOKUP(Orders[[#This Row],[FK_CustomerID]],Customers[CustomerID],Customers[CustomerName],,0)</f>
        <v>Tawnya Menary</v>
      </c>
      <c r="G909" t="str">
        <f>_xlfn.XLOOKUP(Orders[[#This Row],[FK_CustomerID]],Customers[CustomerID],Customers[Email],,0)</f>
        <v>tmenaryp7@phoca.cz</v>
      </c>
      <c r="H909" t="str">
        <f>_xlfn.XLOOKUP(Orders[[#This Row],[FK_CustomerID]],Customers[CustomerID],Customers[Country],,0)</f>
        <v>United States</v>
      </c>
      <c r="I909" t="str" cm="1">
        <f t="array" ref="I909">INDEX(Products[],MATCH(Orders[[#This Row],[FK_ProductID]:[FK_ProductID]],Products[[ProductID]:[ProductID]],0),MATCH(Orders[[#Headers],[CoffeeType]],Products[#Headers],0))</f>
        <v>Lib</v>
      </c>
      <c r="J909" t="str" cm="1">
        <f t="array" ref="J909">_xlfn.SWITCH(Orders[[#This Row],[CoffeeType]], "Rob", "Robusta", "Exc", "Excelsa", "Ara", "Arabica", "Lib", "Liberica")</f>
        <v>Liberica</v>
      </c>
      <c r="K909" t="str" cm="1">
        <f t="array" ref="K909">INDEX(Products[],MATCH(Orders[[#This Row],[FK_ProductID]:[FK_ProductID]],Products[[ProductID]:[ProductID]],0),MATCH(Orders[[#Headers],[RoastType]],Products[#Headers],0))</f>
        <v>D</v>
      </c>
      <c r="L909" t="str" cm="1">
        <f t="array" ref="L909">_xlfn.SWITCH(Orders[[#This Row],[RoastType]], "L", "Light", "M", "Medium", "D", "Dark")</f>
        <v>Dark</v>
      </c>
      <c r="M909" s="2" cm="1">
        <f t="array" ref="M909">INDEX(Products[],MATCH(Orders[[#This Row],[FK_ProductID]:[FK_ProductID]],Products[[ProductID]:[ProductID]],0),MATCH(Orders[[#Headers],[SizeKg]],Products[#Headers],0))</f>
        <v>1</v>
      </c>
      <c r="N909" s="1" cm="1">
        <f t="array" ref="N909">INDEX(Products[],MATCH(Orders[[#This Row],[FK_ProductID]:[FK_ProductID]],Products[[ProductID]:[ProductID]],0),MATCH(Orders[[#Headers],[AmtUnitPrice]],Products[#Headers],0))</f>
        <v>12.95</v>
      </c>
      <c r="O909" s="1">
        <f>Orders[[#This Row],[AmtUnitPrice]] *Orders[[#This Row],[Quantity]]</f>
        <v>38.849999999999994</v>
      </c>
    </row>
    <row r="910" spans="1:15" x14ac:dyDescent="0.25">
      <c r="A910" s="3" t="s">
        <v>1767</v>
      </c>
      <c r="B910" s="5">
        <v>43836</v>
      </c>
      <c r="C910" s="3" t="s">
        <v>1768</v>
      </c>
      <c r="D910" s="3" t="s">
        <v>203</v>
      </c>
      <c r="E910" s="4">
        <v>5</v>
      </c>
      <c r="F910" t="str">
        <f>_xlfn.XLOOKUP(Orders[[#This Row],[FK_CustomerID]],Customers[CustomerID],Customers[CustomerName],,0)</f>
        <v>Gustaf Ciccotti</v>
      </c>
      <c r="G910" t="str">
        <f>_xlfn.XLOOKUP(Orders[[#This Row],[FK_CustomerID]],Customers[CustomerID],Customers[Email],,0)</f>
        <v>gciccottip8@so-net.ne.jp</v>
      </c>
      <c r="H910" t="str">
        <f>_xlfn.XLOOKUP(Orders[[#This Row],[FK_CustomerID]],Customers[CustomerID],Customers[Country],,0)</f>
        <v>United States</v>
      </c>
      <c r="I910" t="str" cm="1">
        <f t="array" ref="I910">INDEX(Products[],MATCH(Orders[[#This Row],[FK_ProductID]:[FK_ProductID]],Products[[ProductID]:[ProductID]],0),MATCH(Orders[[#Headers],[CoffeeType]],Products[#Headers],0))</f>
        <v>Rob</v>
      </c>
      <c r="J910" t="str" cm="1">
        <f t="array" ref="J910">_xlfn.SWITCH(Orders[[#This Row],[CoffeeType]], "Rob", "Robusta", "Exc", "Excelsa", "Ara", "Arabica", "Lib", "Liberica")</f>
        <v>Robusta</v>
      </c>
      <c r="K910" t="str" cm="1">
        <f t="array" ref="K910">INDEX(Products[],MATCH(Orders[[#This Row],[FK_ProductID]:[FK_ProductID]],Products[[ProductID]:[ProductID]],0),MATCH(Orders[[#Headers],[RoastType]],Products[#Headers],0))</f>
        <v>L</v>
      </c>
      <c r="L910" t="str" cm="1">
        <f t="array" ref="L910">_xlfn.SWITCH(Orders[[#This Row],[RoastType]], "L", "Light", "M", "Medium", "D", "Dark")</f>
        <v>Light</v>
      </c>
      <c r="M910" s="2" cm="1">
        <f t="array" ref="M910">INDEX(Products[],MATCH(Orders[[#This Row],[FK_ProductID]:[FK_ProductID]],Products[[ProductID]:[ProductID]],0),MATCH(Orders[[#Headers],[SizeKg]],Products[#Headers],0))</f>
        <v>1</v>
      </c>
      <c r="N910" s="1" cm="1">
        <f t="array" ref="N910">INDEX(Products[],MATCH(Orders[[#This Row],[FK_ProductID]:[FK_ProductID]],Products[[ProductID]:[ProductID]],0),MATCH(Orders[[#Headers],[AmtUnitPrice]],Products[#Headers],0))</f>
        <v>11.95</v>
      </c>
      <c r="O910" s="1">
        <f>Orders[[#This Row],[AmtUnitPrice]] *Orders[[#This Row],[Quantity]]</f>
        <v>59.75</v>
      </c>
    </row>
    <row r="911" spans="1:15" x14ac:dyDescent="0.25">
      <c r="A911" s="3" t="s">
        <v>1769</v>
      </c>
      <c r="B911" s="5">
        <v>44635</v>
      </c>
      <c r="C911" s="3" t="s">
        <v>1770</v>
      </c>
      <c r="D911" s="3" t="s">
        <v>196</v>
      </c>
      <c r="E911" s="4">
        <v>3</v>
      </c>
      <c r="F911" t="str">
        <f>_xlfn.XLOOKUP(Orders[[#This Row],[FK_CustomerID]],Customers[CustomerID],Customers[CustomerName],,0)</f>
        <v>Bobbe Renner</v>
      </c>
      <c r="G911" t="str">
        <f>_xlfn.XLOOKUP(Orders[[#This Row],[FK_CustomerID]],Customers[CustomerID],Customers[Email],,0)</f>
        <v/>
      </c>
      <c r="H911" t="str">
        <f>_xlfn.XLOOKUP(Orders[[#This Row],[FK_CustomerID]],Customers[CustomerID],Customers[Country],,0)</f>
        <v>United States</v>
      </c>
      <c r="I911" t="str" cm="1">
        <f t="array" ref="I911">INDEX(Products[],MATCH(Orders[[#This Row],[FK_ProductID]:[FK_ProductID]],Products[[ProductID]:[ProductID]],0),MATCH(Orders[[#Headers],[CoffeeType]],Products[#Headers],0))</f>
        <v>Rob</v>
      </c>
      <c r="J911" t="str" cm="1">
        <f t="array" ref="J911">_xlfn.SWITCH(Orders[[#This Row],[CoffeeType]], "Rob", "Robusta", "Exc", "Excelsa", "Ara", "Arabica", "Lib", "Liberica")</f>
        <v>Robusta</v>
      </c>
      <c r="K911" t="str" cm="1">
        <f t="array" ref="K911">INDEX(Products[],MATCH(Orders[[#This Row],[FK_ProductID]:[FK_ProductID]],Products[[ProductID]:[ProductID]],0),MATCH(Orders[[#Headers],[RoastType]],Products[#Headers],0))</f>
        <v>L</v>
      </c>
      <c r="L911" t="str" cm="1">
        <f t="array" ref="L911">_xlfn.SWITCH(Orders[[#This Row],[RoastType]], "L", "Light", "M", "Medium", "D", "Dark")</f>
        <v>Light</v>
      </c>
      <c r="M911" s="2" cm="1">
        <f t="array" ref="M911">INDEX(Products[],MATCH(Orders[[#This Row],[FK_ProductID]:[FK_ProductID]],Products[[ProductID]:[ProductID]],0),MATCH(Orders[[#Headers],[SizeKg]],Products[#Headers],0))</f>
        <v>0.2</v>
      </c>
      <c r="N911" s="1" cm="1">
        <f t="array" ref="N911">INDEX(Products[],MATCH(Orders[[#This Row],[FK_ProductID]:[FK_ProductID]],Products[[ProductID]:[ProductID]],0),MATCH(Orders[[#Headers],[AmtUnitPrice]],Products[#Headers],0))</f>
        <v>3.585</v>
      </c>
      <c r="O911" s="1">
        <f>Orders[[#This Row],[AmtUnitPrice]] *Orders[[#This Row],[Quantity]]</f>
        <v>10.754999999999999</v>
      </c>
    </row>
    <row r="912" spans="1:15" x14ac:dyDescent="0.25">
      <c r="A912" s="3" t="s">
        <v>1771</v>
      </c>
      <c r="B912" s="5">
        <v>44447</v>
      </c>
      <c r="C912" s="3" t="s">
        <v>1772</v>
      </c>
      <c r="D912" s="3" t="s">
        <v>132</v>
      </c>
      <c r="E912" s="4">
        <v>4</v>
      </c>
      <c r="F912" t="str">
        <f>_xlfn.XLOOKUP(Orders[[#This Row],[FK_CustomerID]],Customers[CustomerID],Customers[CustomerName],,0)</f>
        <v>Wilton Jallin</v>
      </c>
      <c r="G912" t="str">
        <f>_xlfn.XLOOKUP(Orders[[#This Row],[FK_CustomerID]],Customers[CustomerID],Customers[Email],,0)</f>
        <v>wjallinpa@pcworld.com</v>
      </c>
      <c r="H912" t="str">
        <f>_xlfn.XLOOKUP(Orders[[#This Row],[FK_CustomerID]],Customers[CustomerID],Customers[Country],,0)</f>
        <v>United States</v>
      </c>
      <c r="I912" t="str" cm="1">
        <f t="array" ref="I912">INDEX(Products[],MATCH(Orders[[#This Row],[FK_ProductID]:[FK_ProductID]],Products[[ProductID]:[ProductID]],0),MATCH(Orders[[#Headers],[CoffeeType]],Products[#Headers],0))</f>
        <v>Ara</v>
      </c>
      <c r="J912" t="str" cm="1">
        <f t="array" ref="J912">_xlfn.SWITCH(Orders[[#This Row],[CoffeeType]], "Rob", "Robusta", "Exc", "Excelsa", "Ara", "Arabica", "Lib", "Liberica")</f>
        <v>Arabica</v>
      </c>
      <c r="K912" t="str" cm="1">
        <f t="array" ref="K912">INDEX(Products[],MATCH(Orders[[#This Row],[FK_ProductID]:[FK_ProductID]],Products[[ProductID]:[ProductID]],0),MATCH(Orders[[#Headers],[RoastType]],Products[#Headers],0))</f>
        <v>D</v>
      </c>
      <c r="L912" t="str" cm="1">
        <f t="array" ref="L912">_xlfn.SWITCH(Orders[[#This Row],[RoastType]], "L", "Light", "M", "Medium", "D", "Dark")</f>
        <v>Dark</v>
      </c>
      <c r="M912" s="2" cm="1">
        <f t="array" ref="M912">INDEX(Products[],MATCH(Orders[[#This Row],[FK_ProductID]:[FK_ProductID]],Products[[ProductID]:[ProductID]],0),MATCH(Orders[[#Headers],[SizeKg]],Products[#Headers],0))</f>
        <v>2.5</v>
      </c>
      <c r="N912" s="1" cm="1">
        <f t="array" ref="N912">INDEX(Products[],MATCH(Orders[[#This Row],[FK_ProductID]:[FK_ProductID]],Products[[ProductID]:[ProductID]],0),MATCH(Orders[[#Headers],[AmtUnitPrice]],Products[#Headers],0))</f>
        <v>22.885000000000002</v>
      </c>
      <c r="O912" s="1">
        <f>Orders[[#This Row],[AmtUnitPrice]] *Orders[[#This Row],[Quantity]]</f>
        <v>91.54</v>
      </c>
    </row>
    <row r="913" spans="1:15" x14ac:dyDescent="0.25">
      <c r="A913" s="3" t="s">
        <v>1773</v>
      </c>
      <c r="B913" s="5">
        <v>44511</v>
      </c>
      <c r="C913" s="3" t="s">
        <v>1774</v>
      </c>
      <c r="D913" s="3" t="s">
        <v>75</v>
      </c>
      <c r="E913" s="4">
        <v>4</v>
      </c>
      <c r="F913" t="str">
        <f>_xlfn.XLOOKUP(Orders[[#This Row],[FK_CustomerID]],Customers[CustomerID],Customers[CustomerName],,0)</f>
        <v>Mindy Bogey</v>
      </c>
      <c r="G913" t="str">
        <f>_xlfn.XLOOKUP(Orders[[#This Row],[FK_CustomerID]],Customers[CustomerID],Customers[Email],,0)</f>
        <v>mbogeypb@thetimes.co.uk</v>
      </c>
      <c r="H913" t="str">
        <f>_xlfn.XLOOKUP(Orders[[#This Row],[FK_CustomerID]],Customers[CustomerID],Customers[Country],,0)</f>
        <v>United States</v>
      </c>
      <c r="I913" t="str" cm="1">
        <f t="array" ref="I913">INDEX(Products[],MATCH(Orders[[#This Row],[FK_ProductID]:[FK_ProductID]],Products[[ProductID]:[ProductID]],0),MATCH(Orders[[#Headers],[CoffeeType]],Products[#Headers],0))</f>
        <v>Ara</v>
      </c>
      <c r="J913" t="str" cm="1">
        <f t="array" ref="J913">_xlfn.SWITCH(Orders[[#This Row],[CoffeeType]], "Rob", "Robusta", "Exc", "Excelsa", "Ara", "Arabica", "Lib", "Liberica")</f>
        <v>Arabica</v>
      </c>
      <c r="K913" t="str" cm="1">
        <f t="array" ref="K913">INDEX(Products[],MATCH(Orders[[#This Row],[FK_ProductID]:[FK_ProductID]],Products[[ProductID]:[ProductID]],0),MATCH(Orders[[#Headers],[RoastType]],Products[#Headers],0))</f>
        <v>M</v>
      </c>
      <c r="L913" t="str" cm="1">
        <f t="array" ref="L913">_xlfn.SWITCH(Orders[[#This Row],[RoastType]], "L", "Light", "M", "Medium", "D", "Dark")</f>
        <v>Medium</v>
      </c>
      <c r="M913" s="2" cm="1">
        <f t="array" ref="M913">INDEX(Products[],MATCH(Orders[[#This Row],[FK_ProductID]:[FK_ProductID]],Products[[ProductID]:[ProductID]],0),MATCH(Orders[[#Headers],[SizeKg]],Products[#Headers],0))</f>
        <v>1</v>
      </c>
      <c r="N913" s="1" cm="1">
        <f t="array" ref="N913">INDEX(Products[],MATCH(Orders[[#This Row],[FK_ProductID]:[FK_ProductID]],Products[[ProductID]:[ProductID]],0),MATCH(Orders[[#Headers],[AmtUnitPrice]],Products[#Headers],0))</f>
        <v>11.25</v>
      </c>
      <c r="O913" s="1">
        <f>Orders[[#This Row],[AmtUnitPrice]] *Orders[[#This Row],[Quantity]]</f>
        <v>45</v>
      </c>
    </row>
    <row r="914" spans="1:15" x14ac:dyDescent="0.25">
      <c r="A914" s="3" t="s">
        <v>1775</v>
      </c>
      <c r="B914" s="5">
        <v>43726</v>
      </c>
      <c r="C914" s="3" t="s">
        <v>1776</v>
      </c>
      <c r="D914" s="3" t="s">
        <v>55</v>
      </c>
      <c r="E914" s="4">
        <v>6</v>
      </c>
      <c r="F914" t="str">
        <f>_xlfn.XLOOKUP(Orders[[#This Row],[FK_CustomerID]],Customers[CustomerID],Customers[CustomerName],,0)</f>
        <v>Paulie Fonzone</v>
      </c>
      <c r="G914" t="str">
        <f>_xlfn.XLOOKUP(Orders[[#This Row],[FK_CustomerID]],Customers[CustomerID],Customers[Email],,0)</f>
        <v/>
      </c>
      <c r="H914" t="str">
        <f>_xlfn.XLOOKUP(Orders[[#This Row],[FK_CustomerID]],Customers[CustomerID],Customers[Country],,0)</f>
        <v>United States</v>
      </c>
      <c r="I914" t="str" cm="1">
        <f t="array" ref="I914">INDEX(Products[],MATCH(Orders[[#This Row],[FK_ProductID]:[FK_ProductID]],Products[[ProductID]:[ProductID]],0),MATCH(Orders[[#Headers],[CoffeeType]],Products[#Headers],0))</f>
        <v>Rob</v>
      </c>
      <c r="J914" t="str" cm="1">
        <f t="array" ref="J914">_xlfn.SWITCH(Orders[[#This Row],[CoffeeType]], "Rob", "Robusta", "Exc", "Excelsa", "Ara", "Arabica", "Lib", "Liberica")</f>
        <v>Robusta</v>
      </c>
      <c r="K914" t="str" cm="1">
        <f t="array" ref="K914">INDEX(Products[],MATCH(Orders[[#This Row],[FK_ProductID]:[FK_ProductID]],Products[[ProductID]:[ProductID]],0),MATCH(Orders[[#Headers],[RoastType]],Products[#Headers],0))</f>
        <v>M</v>
      </c>
      <c r="L914" t="str" cm="1">
        <f t="array" ref="L914">_xlfn.SWITCH(Orders[[#This Row],[RoastType]], "L", "Light", "M", "Medium", "D", "Dark")</f>
        <v>Medium</v>
      </c>
      <c r="M914" s="2" cm="1">
        <f t="array" ref="M914">INDEX(Products[],MATCH(Orders[[#This Row],[FK_ProductID]:[FK_ProductID]],Products[[ProductID]:[ProductID]],0),MATCH(Orders[[#Headers],[SizeKg]],Products[#Headers],0))</f>
        <v>2.5</v>
      </c>
      <c r="N914" s="1" cm="1">
        <f t="array" ref="N914">INDEX(Products[],MATCH(Orders[[#This Row],[FK_ProductID]:[FK_ProductID]],Products[[ProductID]:[ProductID]],0),MATCH(Orders[[#Headers],[AmtUnitPrice]],Products[#Headers],0))</f>
        <v>22.885000000000002</v>
      </c>
      <c r="O914" s="1">
        <f>Orders[[#This Row],[AmtUnitPrice]] *Orders[[#This Row],[Quantity]]</f>
        <v>137.31</v>
      </c>
    </row>
    <row r="915" spans="1:15" x14ac:dyDescent="0.25">
      <c r="A915" s="3" t="s">
        <v>1777</v>
      </c>
      <c r="B915" s="5">
        <v>44406</v>
      </c>
      <c r="C915" s="3" t="s">
        <v>1778</v>
      </c>
      <c r="D915" s="3" t="s">
        <v>81</v>
      </c>
      <c r="E915" s="4">
        <v>1</v>
      </c>
      <c r="F915" t="str">
        <f>_xlfn.XLOOKUP(Orders[[#This Row],[FK_CustomerID]],Customers[CustomerID],Customers[CustomerName],,0)</f>
        <v>Merrile Cobbledick</v>
      </c>
      <c r="G915" t="str">
        <f>_xlfn.XLOOKUP(Orders[[#This Row],[FK_CustomerID]],Customers[CustomerID],Customers[Email],,0)</f>
        <v>mcobbledickpd@ucsd.edu</v>
      </c>
      <c r="H915" t="str">
        <f>_xlfn.XLOOKUP(Orders[[#This Row],[FK_CustomerID]],Customers[CustomerID],Customers[Country],,0)</f>
        <v>United States</v>
      </c>
      <c r="I915" t="str" cm="1">
        <f t="array" ref="I915">INDEX(Products[],MATCH(Orders[[#This Row],[FK_ProductID]:[FK_ProductID]],Products[[ProductID]:[ProductID]],0),MATCH(Orders[[#Headers],[CoffeeType]],Products[#Headers],0))</f>
        <v>Ara</v>
      </c>
      <c r="J915" t="str" cm="1">
        <f t="array" ref="J915">_xlfn.SWITCH(Orders[[#This Row],[CoffeeType]], "Rob", "Robusta", "Exc", "Excelsa", "Ara", "Arabica", "Lib", "Liberica")</f>
        <v>Arabica</v>
      </c>
      <c r="K915" t="str" cm="1">
        <f t="array" ref="K915">INDEX(Products[],MATCH(Orders[[#This Row],[FK_ProductID]:[FK_ProductID]],Products[[ProductID]:[ProductID]],0),MATCH(Orders[[#Headers],[RoastType]],Products[#Headers],0))</f>
        <v>M</v>
      </c>
      <c r="L915" t="str" cm="1">
        <f t="array" ref="L915">_xlfn.SWITCH(Orders[[#This Row],[RoastType]], "L", "Light", "M", "Medium", "D", "Dark")</f>
        <v>Medium</v>
      </c>
      <c r="M915" s="2" cm="1">
        <f t="array" ref="M915">INDEX(Products[],MATCH(Orders[[#This Row],[FK_ProductID]:[FK_ProductID]],Products[[ProductID]:[ProductID]],0),MATCH(Orders[[#Headers],[SizeKg]],Products[#Headers],0))</f>
        <v>0.5</v>
      </c>
      <c r="N915" s="1" cm="1">
        <f t="array" ref="N915">INDEX(Products[],MATCH(Orders[[#This Row],[FK_ProductID]:[FK_ProductID]],Products[[ProductID]:[ProductID]],0),MATCH(Orders[[#Headers],[AmtUnitPrice]],Products[#Headers],0))</f>
        <v>6.75</v>
      </c>
      <c r="O915" s="1">
        <f>Orders[[#This Row],[AmtUnitPrice]] *Orders[[#This Row],[Quantity]]</f>
        <v>6.75</v>
      </c>
    </row>
    <row r="916" spans="1:15" x14ac:dyDescent="0.25">
      <c r="A916" s="3" t="s">
        <v>1779</v>
      </c>
      <c r="B916" s="5">
        <v>44640</v>
      </c>
      <c r="C916" s="3" t="s">
        <v>1780</v>
      </c>
      <c r="D916" s="3" t="s">
        <v>75</v>
      </c>
      <c r="E916" s="4">
        <v>4</v>
      </c>
      <c r="F916" t="str">
        <f>_xlfn.XLOOKUP(Orders[[#This Row],[FK_CustomerID]],Customers[CustomerID],Customers[CustomerName],,0)</f>
        <v>Antonius Lewry</v>
      </c>
      <c r="G916" t="str">
        <f>_xlfn.XLOOKUP(Orders[[#This Row],[FK_CustomerID]],Customers[CustomerID],Customers[Email],,0)</f>
        <v>alewrype@whitehouse.gov</v>
      </c>
      <c r="H916" t="str">
        <f>_xlfn.XLOOKUP(Orders[[#This Row],[FK_CustomerID]],Customers[CustomerID],Customers[Country],,0)</f>
        <v>United States</v>
      </c>
      <c r="I916" t="str" cm="1">
        <f t="array" ref="I916">INDEX(Products[],MATCH(Orders[[#This Row],[FK_ProductID]:[FK_ProductID]],Products[[ProductID]:[ProductID]],0),MATCH(Orders[[#Headers],[CoffeeType]],Products[#Headers],0))</f>
        <v>Ara</v>
      </c>
      <c r="J916" t="str" cm="1">
        <f t="array" ref="J916">_xlfn.SWITCH(Orders[[#This Row],[CoffeeType]], "Rob", "Robusta", "Exc", "Excelsa", "Ara", "Arabica", "Lib", "Liberica")</f>
        <v>Arabica</v>
      </c>
      <c r="K916" t="str" cm="1">
        <f t="array" ref="K916">INDEX(Products[],MATCH(Orders[[#This Row],[FK_ProductID]:[FK_ProductID]],Products[[ProductID]:[ProductID]],0),MATCH(Orders[[#Headers],[RoastType]],Products[#Headers],0))</f>
        <v>M</v>
      </c>
      <c r="L916" t="str" cm="1">
        <f t="array" ref="L916">_xlfn.SWITCH(Orders[[#This Row],[RoastType]], "L", "Light", "M", "Medium", "D", "Dark")</f>
        <v>Medium</v>
      </c>
      <c r="M916" s="2" cm="1">
        <f t="array" ref="M916">INDEX(Products[],MATCH(Orders[[#This Row],[FK_ProductID]:[FK_ProductID]],Products[[ProductID]:[ProductID]],0),MATCH(Orders[[#Headers],[SizeKg]],Products[#Headers],0))</f>
        <v>1</v>
      </c>
      <c r="N916" s="1" cm="1">
        <f t="array" ref="N916">INDEX(Products[],MATCH(Orders[[#This Row],[FK_ProductID]:[FK_ProductID]],Products[[ProductID]:[ProductID]],0),MATCH(Orders[[#Headers],[AmtUnitPrice]],Products[#Headers],0))</f>
        <v>11.25</v>
      </c>
      <c r="O916" s="1">
        <f>Orders[[#This Row],[AmtUnitPrice]] *Orders[[#This Row],[Quantity]]</f>
        <v>45</v>
      </c>
    </row>
    <row r="917" spans="1:15" x14ac:dyDescent="0.25">
      <c r="A917" s="3" t="s">
        <v>1781</v>
      </c>
      <c r="B917" s="5">
        <v>43955</v>
      </c>
      <c r="C917" s="3" t="s">
        <v>1782</v>
      </c>
      <c r="D917" s="3" t="s">
        <v>544</v>
      </c>
      <c r="E917" s="4">
        <v>3</v>
      </c>
      <c r="F917" t="str">
        <f>_xlfn.XLOOKUP(Orders[[#This Row],[FK_CustomerID]],Customers[CustomerID],Customers[CustomerName],,0)</f>
        <v>Isis Hessel</v>
      </c>
      <c r="G917" t="str">
        <f>_xlfn.XLOOKUP(Orders[[#This Row],[FK_CustomerID]],Customers[CustomerID],Customers[Email],,0)</f>
        <v>ihesselpf@ox.ac.uk</v>
      </c>
      <c r="H917" t="str">
        <f>_xlfn.XLOOKUP(Orders[[#This Row],[FK_CustomerID]],Customers[CustomerID],Customers[Country],,0)</f>
        <v>United States</v>
      </c>
      <c r="I917" t="str" cm="1">
        <f t="array" ref="I917">INDEX(Products[],MATCH(Orders[[#This Row],[FK_ProductID]:[FK_ProductID]],Products[[ProductID]:[ProductID]],0),MATCH(Orders[[#Headers],[CoffeeType]],Products[#Headers],0))</f>
        <v>Exc</v>
      </c>
      <c r="J917" t="str" cm="1">
        <f t="array" ref="J917">_xlfn.SWITCH(Orders[[#This Row],[CoffeeType]], "Rob", "Robusta", "Exc", "Excelsa", "Ara", "Arabica", "Lib", "Liberica")</f>
        <v>Excelsa</v>
      </c>
      <c r="K917" t="str" cm="1">
        <f t="array" ref="K917">INDEX(Products[],MATCH(Orders[[#This Row],[FK_ProductID]:[FK_ProductID]],Products[[ProductID]:[ProductID]],0),MATCH(Orders[[#Headers],[RoastType]],Products[#Headers],0))</f>
        <v>D</v>
      </c>
      <c r="L917" t="str" cm="1">
        <f t="array" ref="L917">_xlfn.SWITCH(Orders[[#This Row],[RoastType]], "L", "Light", "M", "Medium", "D", "Dark")</f>
        <v>Dark</v>
      </c>
      <c r="M917" s="2" cm="1">
        <f t="array" ref="M917">INDEX(Products[],MATCH(Orders[[#This Row],[FK_ProductID]:[FK_ProductID]],Products[[ProductID]:[ProductID]],0),MATCH(Orders[[#Headers],[SizeKg]],Products[#Headers],0))</f>
        <v>2.5</v>
      </c>
      <c r="N917" s="1" cm="1">
        <f t="array" ref="N917">INDEX(Products[],MATCH(Orders[[#This Row],[FK_ProductID]:[FK_ProductID]],Products[[ProductID]:[ProductID]],0),MATCH(Orders[[#Headers],[AmtUnitPrice]],Products[#Headers],0))</f>
        <v>27.945</v>
      </c>
      <c r="O917" s="1">
        <f>Orders[[#This Row],[AmtUnitPrice]] *Orders[[#This Row],[Quantity]]</f>
        <v>83.835000000000008</v>
      </c>
    </row>
    <row r="918" spans="1:15" x14ac:dyDescent="0.25">
      <c r="A918" s="3" t="s">
        <v>1783</v>
      </c>
      <c r="B918" s="5">
        <v>44291</v>
      </c>
      <c r="C918" s="3" t="s">
        <v>1784</v>
      </c>
      <c r="D918" s="3" t="s">
        <v>65</v>
      </c>
      <c r="E918" s="4">
        <v>1</v>
      </c>
      <c r="F918" t="str">
        <f>_xlfn.XLOOKUP(Orders[[#This Row],[FK_CustomerID]],Customers[CustomerID],Customers[CustomerName],,0)</f>
        <v>Harland Trematick</v>
      </c>
      <c r="G918" t="str">
        <f>_xlfn.XLOOKUP(Orders[[#This Row],[FK_CustomerID]],Customers[CustomerID],Customers[Email],,0)</f>
        <v/>
      </c>
      <c r="H918" t="str">
        <f>_xlfn.XLOOKUP(Orders[[#This Row],[FK_CustomerID]],Customers[CustomerID],Customers[Country],,0)</f>
        <v>Ireland</v>
      </c>
      <c r="I918" t="str" cm="1">
        <f t="array" ref="I918">INDEX(Products[],MATCH(Orders[[#This Row],[FK_ProductID]:[FK_ProductID]],Products[[ProductID]:[ProductID]],0),MATCH(Orders[[#Headers],[CoffeeType]],Products[#Headers],0))</f>
        <v>Exc</v>
      </c>
      <c r="J918" t="str" cm="1">
        <f t="array" ref="J918">_xlfn.SWITCH(Orders[[#This Row],[CoffeeType]], "Rob", "Robusta", "Exc", "Excelsa", "Ara", "Arabica", "Lib", "Liberica")</f>
        <v>Excelsa</v>
      </c>
      <c r="K918" t="str" cm="1">
        <f t="array" ref="K918">INDEX(Products[],MATCH(Orders[[#This Row],[FK_ProductID]:[FK_ProductID]],Products[[ProductID]:[ProductID]],0),MATCH(Orders[[#Headers],[RoastType]],Products[#Headers],0))</f>
        <v>D</v>
      </c>
      <c r="L918" t="str" cm="1">
        <f t="array" ref="L918">_xlfn.SWITCH(Orders[[#This Row],[RoastType]], "L", "Light", "M", "Medium", "D", "Dark")</f>
        <v>Dark</v>
      </c>
      <c r="M918" s="2" cm="1">
        <f t="array" ref="M918">INDEX(Products[],MATCH(Orders[[#This Row],[FK_ProductID]:[FK_ProductID]],Products[[ProductID]:[ProductID]],0),MATCH(Orders[[#Headers],[SizeKg]],Products[#Headers],0))</f>
        <v>0.2</v>
      </c>
      <c r="N918" s="1" cm="1">
        <f t="array" ref="N918">INDEX(Products[],MATCH(Orders[[#This Row],[FK_ProductID]:[FK_ProductID]],Products[[ProductID]:[ProductID]],0),MATCH(Orders[[#Headers],[AmtUnitPrice]],Products[#Headers],0))</f>
        <v>3.645</v>
      </c>
      <c r="O918" s="1">
        <f>Orders[[#This Row],[AmtUnitPrice]] *Orders[[#This Row],[Quantity]]</f>
        <v>3.645</v>
      </c>
    </row>
    <row r="919" spans="1:15" x14ac:dyDescent="0.25">
      <c r="A919" s="3" t="s">
        <v>1785</v>
      </c>
      <c r="B919" s="5">
        <v>44573</v>
      </c>
      <c r="C919" s="3" t="s">
        <v>1786</v>
      </c>
      <c r="D919" s="3" t="s">
        <v>81</v>
      </c>
      <c r="E919" s="4">
        <v>1</v>
      </c>
      <c r="F919" t="str">
        <f>_xlfn.XLOOKUP(Orders[[#This Row],[FK_CustomerID]],Customers[CustomerID],Customers[CustomerName],,0)</f>
        <v>Chloris Sorrell</v>
      </c>
      <c r="G919" t="str">
        <f>_xlfn.XLOOKUP(Orders[[#This Row],[FK_CustomerID]],Customers[CustomerID],Customers[Email],,0)</f>
        <v>csorrellph@amazon.com</v>
      </c>
      <c r="H919" t="str">
        <f>_xlfn.XLOOKUP(Orders[[#This Row],[FK_CustomerID]],Customers[CustomerID],Customers[Country],,0)</f>
        <v>United Kingdom</v>
      </c>
      <c r="I919" t="str" cm="1">
        <f t="array" ref="I919">INDEX(Products[],MATCH(Orders[[#This Row],[FK_ProductID]:[FK_ProductID]],Products[[ProductID]:[ProductID]],0),MATCH(Orders[[#Headers],[CoffeeType]],Products[#Headers],0))</f>
        <v>Ara</v>
      </c>
      <c r="J919" t="str" cm="1">
        <f t="array" ref="J919">_xlfn.SWITCH(Orders[[#This Row],[CoffeeType]], "Rob", "Robusta", "Exc", "Excelsa", "Ara", "Arabica", "Lib", "Liberica")</f>
        <v>Arabica</v>
      </c>
      <c r="K919" t="str" cm="1">
        <f t="array" ref="K919">INDEX(Products[],MATCH(Orders[[#This Row],[FK_ProductID]:[FK_ProductID]],Products[[ProductID]:[ProductID]],0),MATCH(Orders[[#Headers],[RoastType]],Products[#Headers],0))</f>
        <v>M</v>
      </c>
      <c r="L919" t="str" cm="1">
        <f t="array" ref="L919">_xlfn.SWITCH(Orders[[#This Row],[RoastType]], "L", "Light", "M", "Medium", "D", "Dark")</f>
        <v>Medium</v>
      </c>
      <c r="M919" s="2" cm="1">
        <f t="array" ref="M919">INDEX(Products[],MATCH(Orders[[#This Row],[FK_ProductID]:[FK_ProductID]],Products[[ProductID]:[ProductID]],0),MATCH(Orders[[#Headers],[SizeKg]],Products[#Headers],0))</f>
        <v>0.5</v>
      </c>
      <c r="N919" s="1" cm="1">
        <f t="array" ref="N919">INDEX(Products[],MATCH(Orders[[#This Row],[FK_ProductID]:[FK_ProductID]],Products[[ProductID]:[ProductID]],0),MATCH(Orders[[#Headers],[AmtUnitPrice]],Products[#Headers],0))</f>
        <v>6.75</v>
      </c>
      <c r="O919" s="1">
        <f>Orders[[#This Row],[AmtUnitPrice]] *Orders[[#This Row],[Quantity]]</f>
        <v>6.75</v>
      </c>
    </row>
    <row r="920" spans="1:15" x14ac:dyDescent="0.25">
      <c r="A920" s="3" t="s">
        <v>1785</v>
      </c>
      <c r="B920" s="5">
        <v>44573</v>
      </c>
      <c r="C920" s="3" t="s">
        <v>1786</v>
      </c>
      <c r="D920" s="3" t="s">
        <v>30</v>
      </c>
      <c r="E920" s="4">
        <v>3</v>
      </c>
      <c r="F920" t="str">
        <f>_xlfn.XLOOKUP(Orders[[#This Row],[FK_CustomerID]],Customers[CustomerID],Customers[CustomerName],,0)</f>
        <v>Chloris Sorrell</v>
      </c>
      <c r="G920" t="str">
        <f>_xlfn.XLOOKUP(Orders[[#This Row],[FK_CustomerID]],Customers[CustomerID],Customers[Email],,0)</f>
        <v>csorrellph@amazon.com</v>
      </c>
      <c r="H920" t="str">
        <f>_xlfn.XLOOKUP(Orders[[#This Row],[FK_CustomerID]],Customers[CustomerID],Customers[Country],,0)</f>
        <v>United Kingdom</v>
      </c>
      <c r="I920" t="str" cm="1">
        <f t="array" ref="I920">INDEX(Products[],MATCH(Orders[[#This Row],[FK_ProductID]:[FK_ProductID]],Products[[ProductID]:[ProductID]],0),MATCH(Orders[[#Headers],[CoffeeType]],Products[#Headers],0))</f>
        <v>Exc</v>
      </c>
      <c r="J920" t="str" cm="1">
        <f t="array" ref="J920">_xlfn.SWITCH(Orders[[#This Row],[CoffeeType]], "Rob", "Robusta", "Exc", "Excelsa", "Ara", "Arabica", "Lib", "Liberica")</f>
        <v>Excelsa</v>
      </c>
      <c r="K920" t="str" cm="1">
        <f t="array" ref="K920">INDEX(Products[],MATCH(Orders[[#This Row],[FK_ProductID]:[FK_ProductID]],Products[[ProductID]:[ProductID]],0),MATCH(Orders[[#Headers],[RoastType]],Products[#Headers],0))</f>
        <v>D</v>
      </c>
      <c r="L920" t="str" cm="1">
        <f t="array" ref="L920">_xlfn.SWITCH(Orders[[#This Row],[RoastType]], "L", "Light", "M", "Medium", "D", "Dark")</f>
        <v>Dark</v>
      </c>
      <c r="M920" s="2" cm="1">
        <f t="array" ref="M920">INDEX(Products[],MATCH(Orders[[#This Row],[FK_ProductID]:[FK_ProductID]],Products[[ProductID]:[ProductID]],0),MATCH(Orders[[#Headers],[SizeKg]],Products[#Headers],0))</f>
        <v>0.5</v>
      </c>
      <c r="N920" s="1" cm="1">
        <f t="array" ref="N920">INDEX(Products[],MATCH(Orders[[#This Row],[FK_ProductID]:[FK_ProductID]],Products[[ProductID]:[ProductID]],0),MATCH(Orders[[#Headers],[AmtUnitPrice]],Products[#Headers],0))</f>
        <v>7.29</v>
      </c>
      <c r="O920" s="1">
        <f>Orders[[#This Row],[AmtUnitPrice]] *Orders[[#This Row],[Quantity]]</f>
        <v>21.87</v>
      </c>
    </row>
    <row r="921" spans="1:15" x14ac:dyDescent="0.25">
      <c r="A921" s="3" t="s">
        <v>1787</v>
      </c>
      <c r="B921" s="5">
        <v>44181</v>
      </c>
      <c r="C921" s="3" t="s">
        <v>1788</v>
      </c>
      <c r="D921" s="3" t="s">
        <v>115</v>
      </c>
      <c r="E921" s="4">
        <v>5</v>
      </c>
      <c r="F921" t="str">
        <f>_xlfn.XLOOKUP(Orders[[#This Row],[FK_CustomerID]],Customers[CustomerID],Customers[CustomerName],,0)</f>
        <v>Quintina Heavyside</v>
      </c>
      <c r="G921" t="str">
        <f>_xlfn.XLOOKUP(Orders[[#This Row],[FK_CustomerID]],Customers[CustomerID],Customers[Email],,0)</f>
        <v>qheavysidepj@unc.edu</v>
      </c>
      <c r="H921" t="str">
        <f>_xlfn.XLOOKUP(Orders[[#This Row],[FK_CustomerID]],Customers[CustomerID],Customers[Country],,0)</f>
        <v>United States</v>
      </c>
      <c r="I921" t="str" cm="1">
        <f t="array" ref="I921">INDEX(Products[],MATCH(Orders[[#This Row],[FK_ProductID]:[FK_ProductID]],Products[[ProductID]:[ProductID]],0),MATCH(Orders[[#Headers],[CoffeeType]],Products[#Headers],0))</f>
        <v>Rob</v>
      </c>
      <c r="J921" t="str" cm="1">
        <f t="array" ref="J921">_xlfn.SWITCH(Orders[[#This Row],[CoffeeType]], "Rob", "Robusta", "Exc", "Excelsa", "Ara", "Arabica", "Lib", "Liberica")</f>
        <v>Robusta</v>
      </c>
      <c r="K921" t="str" cm="1">
        <f t="array" ref="K921">INDEX(Products[],MATCH(Orders[[#This Row],[FK_ProductID]:[FK_ProductID]],Products[[ProductID]:[ProductID]],0),MATCH(Orders[[#Headers],[RoastType]],Products[#Headers],0))</f>
        <v>D</v>
      </c>
      <c r="L921" t="str" cm="1">
        <f t="array" ref="L921">_xlfn.SWITCH(Orders[[#This Row],[RoastType]], "L", "Light", "M", "Medium", "D", "Dark")</f>
        <v>Dark</v>
      </c>
      <c r="M921" s="2" cm="1">
        <f t="array" ref="M921">INDEX(Products[],MATCH(Orders[[#This Row],[FK_ProductID]:[FK_ProductID]],Products[[ProductID]:[ProductID]],0),MATCH(Orders[[#Headers],[SizeKg]],Products[#Headers],0))</f>
        <v>0.2</v>
      </c>
      <c r="N921" s="1" cm="1">
        <f t="array" ref="N921">INDEX(Products[],MATCH(Orders[[#This Row],[FK_ProductID]:[FK_ProductID]],Products[[ProductID]:[ProductID]],0),MATCH(Orders[[#Headers],[AmtUnitPrice]],Products[#Headers],0))</f>
        <v>2.6850000000000001</v>
      </c>
      <c r="O921" s="1">
        <f>Orders[[#This Row],[AmtUnitPrice]] *Orders[[#This Row],[Quantity]]</f>
        <v>13.425000000000001</v>
      </c>
    </row>
    <row r="922" spans="1:15" x14ac:dyDescent="0.25">
      <c r="A922" s="3" t="s">
        <v>1789</v>
      </c>
      <c r="B922" s="5">
        <v>44711</v>
      </c>
      <c r="C922" s="3" t="s">
        <v>1790</v>
      </c>
      <c r="D922" s="3" t="s">
        <v>49</v>
      </c>
      <c r="E922" s="4">
        <v>6</v>
      </c>
      <c r="F922" t="str">
        <f>_xlfn.XLOOKUP(Orders[[#This Row],[FK_CustomerID]],Customers[CustomerID],Customers[CustomerName],,0)</f>
        <v>Hadley Reuven</v>
      </c>
      <c r="G922" t="str">
        <f>_xlfn.XLOOKUP(Orders[[#This Row],[FK_CustomerID]],Customers[CustomerID],Customers[Email],,0)</f>
        <v>hreuvenpk@whitehouse.gov</v>
      </c>
      <c r="H922" t="str">
        <f>_xlfn.XLOOKUP(Orders[[#This Row],[FK_CustomerID]],Customers[CustomerID],Customers[Country],,0)</f>
        <v>United States</v>
      </c>
      <c r="I922" t="str" cm="1">
        <f t="array" ref="I922">INDEX(Products[],MATCH(Orders[[#This Row],[FK_ProductID]:[FK_ProductID]],Products[[ProductID]:[ProductID]],0),MATCH(Orders[[#Headers],[CoffeeType]],Products[#Headers],0))</f>
        <v>Rob</v>
      </c>
      <c r="J922" t="str" cm="1">
        <f t="array" ref="J922">_xlfn.SWITCH(Orders[[#This Row],[CoffeeType]], "Rob", "Robusta", "Exc", "Excelsa", "Ara", "Arabica", "Lib", "Liberica")</f>
        <v>Robusta</v>
      </c>
      <c r="K922" t="str" cm="1">
        <f t="array" ref="K922">INDEX(Products[],MATCH(Orders[[#This Row],[FK_ProductID]:[FK_ProductID]],Products[[ProductID]:[ProductID]],0),MATCH(Orders[[#Headers],[RoastType]],Products[#Headers],0))</f>
        <v>D</v>
      </c>
      <c r="L922" t="str" cm="1">
        <f t="array" ref="L922">_xlfn.SWITCH(Orders[[#This Row],[RoastType]], "L", "Light", "M", "Medium", "D", "Dark")</f>
        <v>Dark</v>
      </c>
      <c r="M922" s="2" cm="1">
        <f t="array" ref="M922">INDEX(Products[],MATCH(Orders[[#This Row],[FK_ProductID]:[FK_ProductID]],Products[[ProductID]:[ProductID]],0),MATCH(Orders[[#Headers],[SizeKg]],Products[#Headers],0))</f>
        <v>2.5</v>
      </c>
      <c r="N922" s="1" cm="1">
        <f t="array" ref="N922">INDEX(Products[],MATCH(Orders[[#This Row],[FK_ProductID]:[FK_ProductID]],Products[[ProductID]:[ProductID]],0),MATCH(Orders[[#Headers],[AmtUnitPrice]],Products[#Headers],0))</f>
        <v>20.585000000000001</v>
      </c>
      <c r="O922" s="1">
        <f>Orders[[#This Row],[AmtUnitPrice]] *Orders[[#This Row],[Quantity]]</f>
        <v>123.51</v>
      </c>
    </row>
    <row r="923" spans="1:15" x14ac:dyDescent="0.25">
      <c r="A923" s="3" t="s">
        <v>1791</v>
      </c>
      <c r="B923" s="5">
        <v>44509</v>
      </c>
      <c r="C923" s="3" t="s">
        <v>1792</v>
      </c>
      <c r="D923" s="3" t="s">
        <v>52</v>
      </c>
      <c r="E923" s="4">
        <v>2</v>
      </c>
      <c r="F923" t="str">
        <f>_xlfn.XLOOKUP(Orders[[#This Row],[FK_CustomerID]],Customers[CustomerID],Customers[CustomerName],,0)</f>
        <v>Mitch Attwool</v>
      </c>
      <c r="G923" t="str">
        <f>_xlfn.XLOOKUP(Orders[[#This Row],[FK_CustomerID]],Customers[CustomerID],Customers[Email],,0)</f>
        <v>mattwoolpl@nba.com</v>
      </c>
      <c r="H923" t="str">
        <f>_xlfn.XLOOKUP(Orders[[#This Row],[FK_CustomerID]],Customers[CustomerID],Customers[Country],,0)</f>
        <v>United States</v>
      </c>
      <c r="I923" t="str" cm="1">
        <f t="array" ref="I923">INDEX(Products[],MATCH(Orders[[#This Row],[FK_ProductID]:[FK_ProductID]],Products[[ProductID]:[ProductID]],0),MATCH(Orders[[#Headers],[CoffeeType]],Products[#Headers],0))</f>
        <v>Lib</v>
      </c>
      <c r="J923" t="str" cm="1">
        <f t="array" ref="J923">_xlfn.SWITCH(Orders[[#This Row],[CoffeeType]], "Rob", "Robusta", "Exc", "Excelsa", "Ara", "Arabica", "Lib", "Liberica")</f>
        <v>Liberica</v>
      </c>
      <c r="K923" t="str" cm="1">
        <f t="array" ref="K923">INDEX(Products[],MATCH(Orders[[#This Row],[FK_ProductID]:[FK_ProductID]],Products[[ProductID]:[ProductID]],0),MATCH(Orders[[#Headers],[RoastType]],Products[#Headers],0))</f>
        <v>D</v>
      </c>
      <c r="L923" t="str" cm="1">
        <f t="array" ref="L923">_xlfn.SWITCH(Orders[[#This Row],[RoastType]], "L", "Light", "M", "Medium", "D", "Dark")</f>
        <v>Dark</v>
      </c>
      <c r="M923" s="2" cm="1">
        <f t="array" ref="M923">INDEX(Products[],MATCH(Orders[[#This Row],[FK_ProductID]:[FK_ProductID]],Products[[ProductID]:[ProductID]],0),MATCH(Orders[[#Headers],[SizeKg]],Products[#Headers],0))</f>
        <v>0.2</v>
      </c>
      <c r="N923" s="1" cm="1">
        <f t="array" ref="N923">INDEX(Products[],MATCH(Orders[[#This Row],[FK_ProductID]:[FK_ProductID]],Products[[ProductID]:[ProductID]],0),MATCH(Orders[[#Headers],[AmtUnitPrice]],Products[#Headers],0))</f>
        <v>3.8849999999999998</v>
      </c>
      <c r="O923" s="1">
        <f>Orders[[#This Row],[AmtUnitPrice]] *Orders[[#This Row],[Quantity]]</f>
        <v>7.77</v>
      </c>
    </row>
    <row r="924" spans="1:15" x14ac:dyDescent="0.25">
      <c r="A924" s="3" t="s">
        <v>1793</v>
      </c>
      <c r="B924" s="5">
        <v>44659</v>
      </c>
      <c r="C924" s="3" t="s">
        <v>1794</v>
      </c>
      <c r="D924" s="3" t="s">
        <v>75</v>
      </c>
      <c r="E924" s="4">
        <v>6</v>
      </c>
      <c r="F924" t="str">
        <f>_xlfn.XLOOKUP(Orders[[#This Row],[FK_CustomerID]],Customers[CustomerID],Customers[CustomerName],,0)</f>
        <v>Charin Maplethorp</v>
      </c>
      <c r="G924" t="str">
        <f>_xlfn.XLOOKUP(Orders[[#This Row],[FK_CustomerID]],Customers[CustomerID],Customers[Email],,0)</f>
        <v/>
      </c>
      <c r="H924" t="str">
        <f>_xlfn.XLOOKUP(Orders[[#This Row],[FK_CustomerID]],Customers[CustomerID],Customers[Country],,0)</f>
        <v>United States</v>
      </c>
      <c r="I924" t="str" cm="1">
        <f t="array" ref="I924">INDEX(Products[],MATCH(Orders[[#This Row],[FK_ProductID]:[FK_ProductID]],Products[[ProductID]:[ProductID]],0),MATCH(Orders[[#Headers],[CoffeeType]],Products[#Headers],0))</f>
        <v>Ara</v>
      </c>
      <c r="J924" t="str" cm="1">
        <f t="array" ref="J924">_xlfn.SWITCH(Orders[[#This Row],[CoffeeType]], "Rob", "Robusta", "Exc", "Excelsa", "Ara", "Arabica", "Lib", "Liberica")</f>
        <v>Arabica</v>
      </c>
      <c r="K924" t="str" cm="1">
        <f t="array" ref="K924">INDEX(Products[],MATCH(Orders[[#This Row],[FK_ProductID]:[FK_ProductID]],Products[[ProductID]:[ProductID]],0),MATCH(Orders[[#Headers],[RoastType]],Products[#Headers],0))</f>
        <v>M</v>
      </c>
      <c r="L924" t="str" cm="1">
        <f t="array" ref="L924">_xlfn.SWITCH(Orders[[#This Row],[RoastType]], "L", "Light", "M", "Medium", "D", "Dark")</f>
        <v>Medium</v>
      </c>
      <c r="M924" s="2" cm="1">
        <f t="array" ref="M924">INDEX(Products[],MATCH(Orders[[#This Row],[FK_ProductID]:[FK_ProductID]],Products[[ProductID]:[ProductID]],0),MATCH(Orders[[#Headers],[SizeKg]],Products[#Headers],0))</f>
        <v>1</v>
      </c>
      <c r="N924" s="1" cm="1">
        <f t="array" ref="N924">INDEX(Products[],MATCH(Orders[[#This Row],[FK_ProductID]:[FK_ProductID]],Products[[ProductID]:[ProductID]],0),MATCH(Orders[[#Headers],[AmtUnitPrice]],Products[#Headers],0))</f>
        <v>11.25</v>
      </c>
      <c r="O924" s="1">
        <f>Orders[[#This Row],[AmtUnitPrice]] *Orders[[#This Row],[Quantity]]</f>
        <v>67.5</v>
      </c>
    </row>
    <row r="925" spans="1:15" x14ac:dyDescent="0.25">
      <c r="A925" s="3" t="s">
        <v>1795</v>
      </c>
      <c r="B925" s="5">
        <v>43746</v>
      </c>
      <c r="C925" s="3" t="s">
        <v>1796</v>
      </c>
      <c r="D925" s="3" t="s">
        <v>544</v>
      </c>
      <c r="E925" s="4">
        <v>1</v>
      </c>
      <c r="F925" t="str">
        <f>_xlfn.XLOOKUP(Orders[[#This Row],[FK_CustomerID]],Customers[CustomerID],Customers[CustomerName],,0)</f>
        <v>Goldie Wynes</v>
      </c>
      <c r="G925" t="str">
        <f>_xlfn.XLOOKUP(Orders[[#This Row],[FK_CustomerID]],Customers[CustomerID],Customers[Email],,0)</f>
        <v>gwynespn@dagondesign.com</v>
      </c>
      <c r="H925" t="str">
        <f>_xlfn.XLOOKUP(Orders[[#This Row],[FK_CustomerID]],Customers[CustomerID],Customers[Country],,0)</f>
        <v>United States</v>
      </c>
      <c r="I925" t="str" cm="1">
        <f t="array" ref="I925">INDEX(Products[],MATCH(Orders[[#This Row],[FK_ProductID]:[FK_ProductID]],Products[[ProductID]:[ProductID]],0),MATCH(Orders[[#Headers],[CoffeeType]],Products[#Headers],0))</f>
        <v>Exc</v>
      </c>
      <c r="J925" t="str" cm="1">
        <f t="array" ref="J925">_xlfn.SWITCH(Orders[[#This Row],[CoffeeType]], "Rob", "Robusta", "Exc", "Excelsa", "Ara", "Arabica", "Lib", "Liberica")</f>
        <v>Excelsa</v>
      </c>
      <c r="K925" t="str" cm="1">
        <f t="array" ref="K925">INDEX(Products[],MATCH(Orders[[#This Row],[FK_ProductID]:[FK_ProductID]],Products[[ProductID]:[ProductID]],0),MATCH(Orders[[#Headers],[RoastType]],Products[#Headers],0))</f>
        <v>D</v>
      </c>
      <c r="L925" t="str" cm="1">
        <f t="array" ref="L925">_xlfn.SWITCH(Orders[[#This Row],[RoastType]], "L", "Light", "M", "Medium", "D", "Dark")</f>
        <v>Dark</v>
      </c>
      <c r="M925" s="2" cm="1">
        <f t="array" ref="M925">INDEX(Products[],MATCH(Orders[[#This Row],[FK_ProductID]:[FK_ProductID]],Products[[ProductID]:[ProductID]],0),MATCH(Orders[[#Headers],[SizeKg]],Products[#Headers],0))</f>
        <v>2.5</v>
      </c>
      <c r="N925" s="1" cm="1">
        <f t="array" ref="N925">INDEX(Products[],MATCH(Orders[[#This Row],[FK_ProductID]:[FK_ProductID]],Products[[ProductID]:[ProductID]],0),MATCH(Orders[[#Headers],[AmtUnitPrice]],Products[#Headers],0))</f>
        <v>27.945</v>
      </c>
      <c r="O925" s="1">
        <f>Orders[[#This Row],[AmtUnitPrice]] *Orders[[#This Row],[Quantity]]</f>
        <v>27.945</v>
      </c>
    </row>
    <row r="926" spans="1:15" x14ac:dyDescent="0.25">
      <c r="A926" s="3" t="s">
        <v>1797</v>
      </c>
      <c r="B926" s="5">
        <v>44451</v>
      </c>
      <c r="C926" s="3" t="s">
        <v>1798</v>
      </c>
      <c r="D926" s="3" t="s">
        <v>218</v>
      </c>
      <c r="E926" s="4">
        <v>3</v>
      </c>
      <c r="F926" t="str">
        <f>_xlfn.XLOOKUP(Orders[[#This Row],[FK_CustomerID]],Customers[CustomerID],Customers[CustomerName],,0)</f>
        <v>Celie MacCourt</v>
      </c>
      <c r="G926" t="str">
        <f>_xlfn.XLOOKUP(Orders[[#This Row],[FK_CustomerID]],Customers[CustomerID],Customers[Email],,0)</f>
        <v>cmaccourtpo@amazon.com</v>
      </c>
      <c r="H926" t="str">
        <f>_xlfn.XLOOKUP(Orders[[#This Row],[FK_CustomerID]],Customers[CustomerID],Customers[Country],,0)</f>
        <v>United States</v>
      </c>
      <c r="I926" t="str" cm="1">
        <f t="array" ref="I926">INDEX(Products[],MATCH(Orders[[#This Row],[FK_ProductID]:[FK_ProductID]],Products[[ProductID]:[ProductID]],0),MATCH(Orders[[#Headers],[CoffeeType]],Products[#Headers],0))</f>
        <v>Ara</v>
      </c>
      <c r="J926" t="str" cm="1">
        <f t="array" ref="J926">_xlfn.SWITCH(Orders[[#This Row],[CoffeeType]], "Rob", "Robusta", "Exc", "Excelsa", "Ara", "Arabica", "Lib", "Liberica")</f>
        <v>Arabica</v>
      </c>
      <c r="K926" t="str" cm="1">
        <f t="array" ref="K926">INDEX(Products[],MATCH(Orders[[#This Row],[FK_ProductID]:[FK_ProductID]],Products[[ProductID]:[ProductID]],0),MATCH(Orders[[#Headers],[RoastType]],Products[#Headers],0))</f>
        <v>L</v>
      </c>
      <c r="L926" t="str" cm="1">
        <f t="array" ref="L926">_xlfn.SWITCH(Orders[[#This Row],[RoastType]], "L", "Light", "M", "Medium", "D", "Dark")</f>
        <v>Light</v>
      </c>
      <c r="M926" s="2" cm="1">
        <f t="array" ref="M926">INDEX(Products[],MATCH(Orders[[#This Row],[FK_ProductID]:[FK_ProductID]],Products[[ProductID]:[ProductID]],0),MATCH(Orders[[#Headers],[SizeKg]],Products[#Headers],0))</f>
        <v>2.5</v>
      </c>
      <c r="N926" s="1" cm="1">
        <f t="array" ref="N926">INDEX(Products[],MATCH(Orders[[#This Row],[FK_ProductID]:[FK_ProductID]],Products[[ProductID]:[ProductID]],0),MATCH(Orders[[#Headers],[AmtUnitPrice]],Products[#Headers],0))</f>
        <v>29.785</v>
      </c>
      <c r="O926" s="1">
        <f>Orders[[#This Row],[AmtUnitPrice]] *Orders[[#This Row],[Quantity]]</f>
        <v>89.355000000000004</v>
      </c>
    </row>
    <row r="927" spans="1:15" x14ac:dyDescent="0.25">
      <c r="A927" s="3" t="s">
        <v>1799</v>
      </c>
      <c r="B927" s="5">
        <v>44770</v>
      </c>
      <c r="C927" s="3" t="s">
        <v>1743</v>
      </c>
      <c r="D927" s="3" t="s">
        <v>81</v>
      </c>
      <c r="E927" s="4">
        <v>3</v>
      </c>
      <c r="F927" t="str">
        <f>_xlfn.XLOOKUP(Orders[[#This Row],[FK_CustomerID]],Customers[CustomerID],Customers[CustomerName],,0)</f>
        <v>Derick Snow</v>
      </c>
      <c r="G927" t="str">
        <f>_xlfn.XLOOKUP(Orders[[#This Row],[FK_CustomerID]],Customers[CustomerID],Customers[Email],,0)</f>
        <v/>
      </c>
      <c r="H927" t="str">
        <f>_xlfn.XLOOKUP(Orders[[#This Row],[FK_CustomerID]],Customers[CustomerID],Customers[Country],,0)</f>
        <v>United States</v>
      </c>
      <c r="I927" t="str" cm="1">
        <f t="array" ref="I927">INDEX(Products[],MATCH(Orders[[#This Row],[FK_ProductID]:[FK_ProductID]],Products[[ProductID]:[ProductID]],0),MATCH(Orders[[#Headers],[CoffeeType]],Products[#Headers],0))</f>
        <v>Ara</v>
      </c>
      <c r="J927" t="str" cm="1">
        <f t="array" ref="J927">_xlfn.SWITCH(Orders[[#This Row],[CoffeeType]], "Rob", "Robusta", "Exc", "Excelsa", "Ara", "Arabica", "Lib", "Liberica")</f>
        <v>Arabica</v>
      </c>
      <c r="K927" t="str" cm="1">
        <f t="array" ref="K927">INDEX(Products[],MATCH(Orders[[#This Row],[FK_ProductID]:[FK_ProductID]],Products[[ProductID]:[ProductID]],0),MATCH(Orders[[#Headers],[RoastType]],Products[#Headers],0))</f>
        <v>M</v>
      </c>
      <c r="L927" t="str" cm="1">
        <f t="array" ref="L927">_xlfn.SWITCH(Orders[[#This Row],[RoastType]], "L", "Light", "M", "Medium", "D", "Dark")</f>
        <v>Medium</v>
      </c>
      <c r="M927" s="2" cm="1">
        <f t="array" ref="M927">INDEX(Products[],MATCH(Orders[[#This Row],[FK_ProductID]:[FK_ProductID]],Products[[ProductID]:[ProductID]],0),MATCH(Orders[[#Headers],[SizeKg]],Products[#Headers],0))</f>
        <v>0.5</v>
      </c>
      <c r="N927" s="1" cm="1">
        <f t="array" ref="N927">INDEX(Products[],MATCH(Orders[[#This Row],[FK_ProductID]:[FK_ProductID]],Products[[ProductID]:[ProductID]],0),MATCH(Orders[[#Headers],[AmtUnitPrice]],Products[#Headers],0))</f>
        <v>6.75</v>
      </c>
      <c r="O927" s="1">
        <f>Orders[[#This Row],[AmtUnitPrice]] *Orders[[#This Row],[Quantity]]</f>
        <v>20.25</v>
      </c>
    </row>
    <row r="928" spans="1:15" x14ac:dyDescent="0.25">
      <c r="A928" s="3" t="s">
        <v>1800</v>
      </c>
      <c r="B928" s="5">
        <v>44012</v>
      </c>
      <c r="C928" s="3" t="s">
        <v>1801</v>
      </c>
      <c r="D928" s="3" t="s">
        <v>81</v>
      </c>
      <c r="E928" s="4">
        <v>5</v>
      </c>
      <c r="F928" t="str">
        <f>_xlfn.XLOOKUP(Orders[[#This Row],[FK_CustomerID]],Customers[CustomerID],Customers[CustomerName],,0)</f>
        <v>Evy Wilsone</v>
      </c>
      <c r="G928" t="str">
        <f>_xlfn.XLOOKUP(Orders[[#This Row],[FK_CustomerID]],Customers[CustomerID],Customers[Email],,0)</f>
        <v>ewilsonepq@eepurl.com</v>
      </c>
      <c r="H928" t="str">
        <f>_xlfn.XLOOKUP(Orders[[#This Row],[FK_CustomerID]],Customers[CustomerID],Customers[Country],,0)</f>
        <v>United States</v>
      </c>
      <c r="I928" t="str" cm="1">
        <f t="array" ref="I928">INDEX(Products[],MATCH(Orders[[#This Row],[FK_ProductID]:[FK_ProductID]],Products[[ProductID]:[ProductID]],0),MATCH(Orders[[#Headers],[CoffeeType]],Products[#Headers],0))</f>
        <v>Ara</v>
      </c>
      <c r="J928" t="str" cm="1">
        <f t="array" ref="J928">_xlfn.SWITCH(Orders[[#This Row],[CoffeeType]], "Rob", "Robusta", "Exc", "Excelsa", "Ara", "Arabica", "Lib", "Liberica")</f>
        <v>Arabica</v>
      </c>
      <c r="K928" t="str" cm="1">
        <f t="array" ref="K928">INDEX(Products[],MATCH(Orders[[#This Row],[FK_ProductID]:[FK_ProductID]],Products[[ProductID]:[ProductID]],0),MATCH(Orders[[#Headers],[RoastType]],Products[#Headers],0))</f>
        <v>M</v>
      </c>
      <c r="L928" t="str" cm="1">
        <f t="array" ref="L928">_xlfn.SWITCH(Orders[[#This Row],[RoastType]], "L", "Light", "M", "Medium", "D", "Dark")</f>
        <v>Medium</v>
      </c>
      <c r="M928" s="2" cm="1">
        <f t="array" ref="M928">INDEX(Products[],MATCH(Orders[[#This Row],[FK_ProductID]:[FK_ProductID]],Products[[ProductID]:[ProductID]],0),MATCH(Orders[[#Headers],[SizeKg]],Products[#Headers],0))</f>
        <v>0.5</v>
      </c>
      <c r="N928" s="1" cm="1">
        <f t="array" ref="N928">INDEX(Products[],MATCH(Orders[[#This Row],[FK_ProductID]:[FK_ProductID]],Products[[ProductID]:[ProductID]],0),MATCH(Orders[[#Headers],[AmtUnitPrice]],Products[#Headers],0))</f>
        <v>6.75</v>
      </c>
      <c r="O928" s="1">
        <f>Orders[[#This Row],[AmtUnitPrice]] *Orders[[#This Row],[Quantity]]</f>
        <v>33.75</v>
      </c>
    </row>
    <row r="929" spans="1:15" x14ac:dyDescent="0.25">
      <c r="A929" s="3" t="s">
        <v>1802</v>
      </c>
      <c r="B929" s="5">
        <v>43474</v>
      </c>
      <c r="C929" s="3" t="s">
        <v>1803</v>
      </c>
      <c r="D929" s="3" t="s">
        <v>544</v>
      </c>
      <c r="E929" s="4">
        <v>4</v>
      </c>
      <c r="F929" t="str">
        <f>_xlfn.XLOOKUP(Orders[[#This Row],[FK_CustomerID]],Customers[CustomerID],Customers[CustomerName],,0)</f>
        <v>Dolores Duffie</v>
      </c>
      <c r="G929" t="str">
        <f>_xlfn.XLOOKUP(Orders[[#This Row],[FK_CustomerID]],Customers[CustomerID],Customers[Email],,0)</f>
        <v>dduffiepr@time.com</v>
      </c>
      <c r="H929" t="str">
        <f>_xlfn.XLOOKUP(Orders[[#This Row],[FK_CustomerID]],Customers[CustomerID],Customers[Country],,0)</f>
        <v>United States</v>
      </c>
      <c r="I929" t="str" cm="1">
        <f t="array" ref="I929">INDEX(Products[],MATCH(Orders[[#This Row],[FK_ProductID]:[FK_ProductID]],Products[[ProductID]:[ProductID]],0),MATCH(Orders[[#Headers],[CoffeeType]],Products[#Headers],0))</f>
        <v>Exc</v>
      </c>
      <c r="J929" t="str" cm="1">
        <f t="array" ref="J929">_xlfn.SWITCH(Orders[[#This Row],[CoffeeType]], "Rob", "Robusta", "Exc", "Excelsa", "Ara", "Arabica", "Lib", "Liberica")</f>
        <v>Excelsa</v>
      </c>
      <c r="K929" t="str" cm="1">
        <f t="array" ref="K929">INDEX(Products[],MATCH(Orders[[#This Row],[FK_ProductID]:[FK_ProductID]],Products[[ProductID]:[ProductID]],0),MATCH(Orders[[#Headers],[RoastType]],Products[#Headers],0))</f>
        <v>D</v>
      </c>
      <c r="L929" t="str" cm="1">
        <f t="array" ref="L929">_xlfn.SWITCH(Orders[[#This Row],[RoastType]], "L", "Light", "M", "Medium", "D", "Dark")</f>
        <v>Dark</v>
      </c>
      <c r="M929" s="2" cm="1">
        <f t="array" ref="M929">INDEX(Products[],MATCH(Orders[[#This Row],[FK_ProductID]:[FK_ProductID]],Products[[ProductID]:[ProductID]],0),MATCH(Orders[[#Headers],[SizeKg]],Products[#Headers],0))</f>
        <v>2.5</v>
      </c>
      <c r="N929" s="1" cm="1">
        <f t="array" ref="N929">INDEX(Products[],MATCH(Orders[[#This Row],[FK_ProductID]:[FK_ProductID]],Products[[ProductID]:[ProductID]],0),MATCH(Orders[[#Headers],[AmtUnitPrice]],Products[#Headers],0))</f>
        <v>27.945</v>
      </c>
      <c r="O929" s="1">
        <f>Orders[[#This Row],[AmtUnitPrice]] *Orders[[#This Row],[Quantity]]</f>
        <v>111.78</v>
      </c>
    </row>
    <row r="930" spans="1:15" x14ac:dyDescent="0.25">
      <c r="A930" s="3" t="s">
        <v>1804</v>
      </c>
      <c r="B930" s="5">
        <v>44754</v>
      </c>
      <c r="C930" s="3" t="s">
        <v>1805</v>
      </c>
      <c r="D930" s="3" t="s">
        <v>126</v>
      </c>
      <c r="E930" s="4">
        <v>2</v>
      </c>
      <c r="F930" t="str">
        <f>_xlfn.XLOOKUP(Orders[[#This Row],[FK_CustomerID]],Customers[CustomerID],Customers[CustomerName],,0)</f>
        <v>Mathilda Matiasek</v>
      </c>
      <c r="G930" t="str">
        <f>_xlfn.XLOOKUP(Orders[[#This Row],[FK_CustomerID]],Customers[CustomerID],Customers[Email],,0)</f>
        <v>mmatiasekps@ucoz.ru</v>
      </c>
      <c r="H930" t="str">
        <f>_xlfn.XLOOKUP(Orders[[#This Row],[FK_CustomerID]],Customers[CustomerID],Customers[Country],,0)</f>
        <v>United States</v>
      </c>
      <c r="I930" t="str" cm="1">
        <f t="array" ref="I930">INDEX(Products[],MATCH(Orders[[#This Row],[FK_ProductID]:[FK_ProductID]],Products[[ProductID]:[ProductID]],0),MATCH(Orders[[#Headers],[CoffeeType]],Products[#Headers],0))</f>
        <v>Exc</v>
      </c>
      <c r="J930" t="str" cm="1">
        <f t="array" ref="J930">_xlfn.SWITCH(Orders[[#This Row],[CoffeeType]], "Rob", "Robusta", "Exc", "Excelsa", "Ara", "Arabica", "Lib", "Liberica")</f>
        <v>Excelsa</v>
      </c>
      <c r="K930" t="str" cm="1">
        <f t="array" ref="K930">INDEX(Products[],MATCH(Orders[[#This Row],[FK_ProductID]:[FK_ProductID]],Products[[ProductID]:[ProductID]],0),MATCH(Orders[[#Headers],[RoastType]],Products[#Headers],0))</f>
        <v>M</v>
      </c>
      <c r="L930" t="str" cm="1">
        <f t="array" ref="L930">_xlfn.SWITCH(Orders[[#This Row],[RoastType]], "L", "Light", "M", "Medium", "D", "Dark")</f>
        <v>Medium</v>
      </c>
      <c r="M930" s="2" cm="1">
        <f t="array" ref="M930">INDEX(Products[],MATCH(Orders[[#This Row],[FK_ProductID]:[FK_ProductID]],Products[[ProductID]:[ProductID]],0),MATCH(Orders[[#Headers],[SizeKg]],Products[#Headers],0))</f>
        <v>2.5</v>
      </c>
      <c r="N930" s="1" cm="1">
        <f t="array" ref="N930">INDEX(Products[],MATCH(Orders[[#This Row],[FK_ProductID]:[FK_ProductID]],Products[[ProductID]:[ProductID]],0),MATCH(Orders[[#Headers],[AmtUnitPrice]],Products[#Headers],0))</f>
        <v>31.625</v>
      </c>
      <c r="O930" s="1">
        <f>Orders[[#This Row],[AmtUnitPrice]] *Orders[[#This Row],[Quantity]]</f>
        <v>63.25</v>
      </c>
    </row>
    <row r="931" spans="1:15" x14ac:dyDescent="0.25">
      <c r="A931" s="3" t="s">
        <v>1806</v>
      </c>
      <c r="B931" s="5">
        <v>44165</v>
      </c>
      <c r="C931" s="3" t="s">
        <v>1807</v>
      </c>
      <c r="D931" s="3" t="s">
        <v>268</v>
      </c>
      <c r="E931" s="4">
        <v>2</v>
      </c>
      <c r="F931" t="str">
        <f>_xlfn.XLOOKUP(Orders[[#This Row],[FK_CustomerID]],Customers[CustomerID],Customers[CustomerName],,0)</f>
        <v>Jarred Camillo</v>
      </c>
      <c r="G931" t="str">
        <f>_xlfn.XLOOKUP(Orders[[#This Row],[FK_CustomerID]],Customers[CustomerID],Customers[Email],,0)</f>
        <v>jcamillopt@shinystat.com</v>
      </c>
      <c r="H931" t="str">
        <f>_xlfn.XLOOKUP(Orders[[#This Row],[FK_CustomerID]],Customers[CustomerID],Customers[Country],,0)</f>
        <v>United States</v>
      </c>
      <c r="I931" t="str" cm="1">
        <f t="array" ref="I931">INDEX(Products[],MATCH(Orders[[#This Row],[FK_ProductID]:[FK_ProductID]],Products[[ProductID]:[ProductID]],0),MATCH(Orders[[#Headers],[CoffeeType]],Products[#Headers],0))</f>
        <v>Exc</v>
      </c>
      <c r="J931" t="str" cm="1">
        <f t="array" ref="J931">_xlfn.SWITCH(Orders[[#This Row],[CoffeeType]], "Rob", "Robusta", "Exc", "Excelsa", "Ara", "Arabica", "Lib", "Liberica")</f>
        <v>Excelsa</v>
      </c>
      <c r="K931" t="str" cm="1">
        <f t="array" ref="K931">INDEX(Products[],MATCH(Orders[[#This Row],[FK_ProductID]:[FK_ProductID]],Products[[ProductID]:[ProductID]],0),MATCH(Orders[[#Headers],[RoastType]],Products[#Headers],0))</f>
        <v>L</v>
      </c>
      <c r="L931" t="str" cm="1">
        <f t="array" ref="L931">_xlfn.SWITCH(Orders[[#This Row],[RoastType]], "L", "Light", "M", "Medium", "D", "Dark")</f>
        <v>Light</v>
      </c>
      <c r="M931" s="2" cm="1">
        <f t="array" ref="M931">INDEX(Products[],MATCH(Orders[[#This Row],[FK_ProductID]:[FK_ProductID]],Products[[ProductID]:[ProductID]],0),MATCH(Orders[[#Headers],[SizeKg]],Products[#Headers],0))</f>
        <v>0.2</v>
      </c>
      <c r="N931" s="1" cm="1">
        <f t="array" ref="N931">INDEX(Products[],MATCH(Orders[[#This Row],[FK_ProductID]:[FK_ProductID]],Products[[ProductID]:[ProductID]],0),MATCH(Orders[[#Headers],[AmtUnitPrice]],Products[#Headers],0))</f>
        <v>4.4550000000000001</v>
      </c>
      <c r="O931" s="1">
        <f>Orders[[#This Row],[AmtUnitPrice]] *Orders[[#This Row],[Quantity]]</f>
        <v>8.91</v>
      </c>
    </row>
    <row r="932" spans="1:15" x14ac:dyDescent="0.25">
      <c r="A932" s="3" t="s">
        <v>1808</v>
      </c>
      <c r="B932" s="5">
        <v>43546</v>
      </c>
      <c r="C932" s="3" t="s">
        <v>1809</v>
      </c>
      <c r="D932" s="3" t="s">
        <v>259</v>
      </c>
      <c r="E932" s="4">
        <v>1</v>
      </c>
      <c r="F932" t="str">
        <f>_xlfn.XLOOKUP(Orders[[#This Row],[FK_CustomerID]],Customers[CustomerID],Customers[CustomerName],,0)</f>
        <v>Kameko Philbrick</v>
      </c>
      <c r="G932" t="str">
        <f>_xlfn.XLOOKUP(Orders[[#This Row],[FK_CustomerID]],Customers[CustomerID],Customers[Email],,0)</f>
        <v>kphilbrickpu@cdc.gov</v>
      </c>
      <c r="H932" t="str">
        <f>_xlfn.XLOOKUP(Orders[[#This Row],[FK_CustomerID]],Customers[CustomerID],Customers[Country],,0)</f>
        <v>United States</v>
      </c>
      <c r="I932" t="str" cm="1">
        <f t="array" ref="I932">INDEX(Products[],MATCH(Orders[[#This Row],[FK_ProductID]:[FK_ProductID]],Products[[ProductID]:[ProductID]],0),MATCH(Orders[[#Headers],[CoffeeType]],Products[#Headers],0))</f>
        <v>Exc</v>
      </c>
      <c r="J932" t="str" cm="1">
        <f t="array" ref="J932">_xlfn.SWITCH(Orders[[#This Row],[CoffeeType]], "Rob", "Robusta", "Exc", "Excelsa", "Ara", "Arabica", "Lib", "Liberica")</f>
        <v>Excelsa</v>
      </c>
      <c r="K932" t="str" cm="1">
        <f t="array" ref="K932">INDEX(Products[],MATCH(Orders[[#This Row],[FK_ProductID]:[FK_ProductID]],Products[[ProductID]:[ProductID]],0),MATCH(Orders[[#Headers],[RoastType]],Products[#Headers],0))</f>
        <v>D</v>
      </c>
      <c r="L932" t="str" cm="1">
        <f t="array" ref="L932">_xlfn.SWITCH(Orders[[#This Row],[RoastType]], "L", "Light", "M", "Medium", "D", "Dark")</f>
        <v>Dark</v>
      </c>
      <c r="M932" s="2" cm="1">
        <f t="array" ref="M932">INDEX(Products[],MATCH(Orders[[#This Row],[FK_ProductID]:[FK_ProductID]],Products[[ProductID]:[ProductID]],0),MATCH(Orders[[#Headers],[SizeKg]],Products[#Headers],0))</f>
        <v>1</v>
      </c>
      <c r="N932" s="1" cm="1">
        <f t="array" ref="N932">INDEX(Products[],MATCH(Orders[[#This Row],[FK_ProductID]:[FK_ProductID]],Products[[ProductID]:[ProductID]],0),MATCH(Orders[[#Headers],[AmtUnitPrice]],Products[#Headers],0))</f>
        <v>12.15</v>
      </c>
      <c r="O932" s="1">
        <f>Orders[[#This Row],[AmtUnitPrice]] *Orders[[#This Row],[Quantity]]</f>
        <v>12.15</v>
      </c>
    </row>
    <row r="933" spans="1:15" x14ac:dyDescent="0.25">
      <c r="A933" s="3" t="s">
        <v>1810</v>
      </c>
      <c r="B933" s="5">
        <v>44607</v>
      </c>
      <c r="C933" s="3" t="s">
        <v>1811</v>
      </c>
      <c r="D933" s="3" t="s">
        <v>86</v>
      </c>
      <c r="E933" s="4">
        <v>4</v>
      </c>
      <c r="F933" t="str">
        <f>_xlfn.XLOOKUP(Orders[[#This Row],[FK_CustomerID]],Customers[CustomerID],Customers[CustomerName],,0)</f>
        <v>Mallory Shrimpling</v>
      </c>
      <c r="G933" t="str">
        <f>_xlfn.XLOOKUP(Orders[[#This Row],[FK_CustomerID]],Customers[CustomerID],Customers[Email],,0)</f>
        <v/>
      </c>
      <c r="H933" t="str">
        <f>_xlfn.XLOOKUP(Orders[[#This Row],[FK_CustomerID]],Customers[CustomerID],Customers[Country],,0)</f>
        <v>United States</v>
      </c>
      <c r="I933" t="str" cm="1">
        <f t="array" ref="I933">INDEX(Products[],MATCH(Orders[[#This Row],[FK_ProductID]:[FK_ProductID]],Products[[ProductID]:[ProductID]],0),MATCH(Orders[[#Headers],[CoffeeType]],Products[#Headers],0))</f>
        <v>Ara</v>
      </c>
      <c r="J933" t="str" cm="1">
        <f t="array" ref="J933">_xlfn.SWITCH(Orders[[#This Row],[CoffeeType]], "Rob", "Robusta", "Exc", "Excelsa", "Ara", "Arabica", "Lib", "Liberica")</f>
        <v>Arabica</v>
      </c>
      <c r="K933" t="str" cm="1">
        <f t="array" ref="K933">INDEX(Products[],MATCH(Orders[[#This Row],[FK_ProductID]:[FK_ProductID]],Products[[ProductID]:[ProductID]],0),MATCH(Orders[[#Headers],[RoastType]],Products[#Headers],0))</f>
        <v>D</v>
      </c>
      <c r="L933" t="str" cm="1">
        <f t="array" ref="L933">_xlfn.SWITCH(Orders[[#This Row],[RoastType]], "L", "Light", "M", "Medium", "D", "Dark")</f>
        <v>Dark</v>
      </c>
      <c r="M933" s="2" cm="1">
        <f t="array" ref="M933">INDEX(Products[],MATCH(Orders[[#This Row],[FK_ProductID]:[FK_ProductID]],Products[[ProductID]:[ProductID]],0),MATCH(Orders[[#Headers],[SizeKg]],Products[#Headers],0))</f>
        <v>0.5</v>
      </c>
      <c r="N933" s="1" cm="1">
        <f t="array" ref="N933">INDEX(Products[],MATCH(Orders[[#This Row],[FK_ProductID]:[FK_ProductID]],Products[[ProductID]:[ProductID]],0),MATCH(Orders[[#Headers],[AmtUnitPrice]],Products[#Headers],0))</f>
        <v>5.97</v>
      </c>
      <c r="O933" s="1">
        <f>Orders[[#This Row],[AmtUnitPrice]] *Orders[[#This Row],[Quantity]]</f>
        <v>23.88</v>
      </c>
    </row>
    <row r="934" spans="1:15" x14ac:dyDescent="0.25">
      <c r="A934" s="3" t="s">
        <v>1812</v>
      </c>
      <c r="B934" s="5">
        <v>44117</v>
      </c>
      <c r="C934" s="3" t="s">
        <v>1813</v>
      </c>
      <c r="D934" s="3" t="s">
        <v>23</v>
      </c>
      <c r="E934" s="4">
        <v>4</v>
      </c>
      <c r="F934" t="str">
        <f>_xlfn.XLOOKUP(Orders[[#This Row],[FK_CustomerID]],Customers[CustomerID],Customers[CustomerName],,0)</f>
        <v>Barnett Sillis</v>
      </c>
      <c r="G934" t="str">
        <f>_xlfn.XLOOKUP(Orders[[#This Row],[FK_CustomerID]],Customers[CustomerID],Customers[Email],,0)</f>
        <v>bsillispw@istockphoto.com</v>
      </c>
      <c r="H934" t="str">
        <f>_xlfn.XLOOKUP(Orders[[#This Row],[FK_CustomerID]],Customers[CustomerID],Customers[Country],,0)</f>
        <v>United States</v>
      </c>
      <c r="I934" t="str" cm="1">
        <f t="array" ref="I934">INDEX(Products[],MATCH(Orders[[#This Row],[FK_ProductID]:[FK_ProductID]],Products[[ProductID]:[ProductID]],0),MATCH(Orders[[#Headers],[CoffeeType]],Products[#Headers],0))</f>
        <v>Exc</v>
      </c>
      <c r="J934" t="str" cm="1">
        <f t="array" ref="J934">_xlfn.SWITCH(Orders[[#This Row],[CoffeeType]], "Rob", "Robusta", "Exc", "Excelsa", "Ara", "Arabica", "Lib", "Liberica")</f>
        <v>Excelsa</v>
      </c>
      <c r="K934" t="str" cm="1">
        <f t="array" ref="K934">INDEX(Products[],MATCH(Orders[[#This Row],[FK_ProductID]:[FK_ProductID]],Products[[ProductID]:[ProductID]],0),MATCH(Orders[[#Headers],[RoastType]],Products[#Headers],0))</f>
        <v>M</v>
      </c>
      <c r="L934" t="str" cm="1">
        <f t="array" ref="L934">_xlfn.SWITCH(Orders[[#This Row],[RoastType]], "L", "Light", "M", "Medium", "D", "Dark")</f>
        <v>Medium</v>
      </c>
      <c r="M934" s="2" cm="1">
        <f t="array" ref="M934">INDEX(Products[],MATCH(Orders[[#This Row],[FK_ProductID]:[FK_ProductID]],Products[[ProductID]:[ProductID]],0),MATCH(Orders[[#Headers],[SizeKg]],Products[#Headers],0))</f>
        <v>1</v>
      </c>
      <c r="N934" s="1" cm="1">
        <f t="array" ref="N934">INDEX(Products[],MATCH(Orders[[#This Row],[FK_ProductID]:[FK_ProductID]],Products[[ProductID]:[ProductID]],0),MATCH(Orders[[#Headers],[AmtUnitPrice]],Products[#Headers],0))</f>
        <v>13.75</v>
      </c>
      <c r="O934" s="1">
        <f>Orders[[#This Row],[AmtUnitPrice]] *Orders[[#This Row],[Quantity]]</f>
        <v>55</v>
      </c>
    </row>
    <row r="935" spans="1:15" x14ac:dyDescent="0.25">
      <c r="A935" s="3" t="s">
        <v>1814</v>
      </c>
      <c r="B935" s="5">
        <v>44557</v>
      </c>
      <c r="C935" s="3" t="s">
        <v>1815</v>
      </c>
      <c r="D935" s="3" t="s">
        <v>193</v>
      </c>
      <c r="E935" s="4">
        <v>3</v>
      </c>
      <c r="F935" t="str">
        <f>_xlfn.XLOOKUP(Orders[[#This Row],[FK_CustomerID]],Customers[CustomerID],Customers[CustomerName],,0)</f>
        <v>Brenn Dundredge</v>
      </c>
      <c r="G935" t="str">
        <f>_xlfn.XLOOKUP(Orders[[#This Row],[FK_CustomerID]],Customers[CustomerID],Customers[Email],,0)</f>
        <v/>
      </c>
      <c r="H935" t="str">
        <f>_xlfn.XLOOKUP(Orders[[#This Row],[FK_CustomerID]],Customers[CustomerID],Customers[Country],,0)</f>
        <v>United States</v>
      </c>
      <c r="I935" t="str" cm="1">
        <f t="array" ref="I935">INDEX(Products[],MATCH(Orders[[#This Row],[FK_ProductID]:[FK_ProductID]],Products[[ProductID]:[ProductID]],0),MATCH(Orders[[#Headers],[CoffeeType]],Products[#Headers],0))</f>
        <v>Rob</v>
      </c>
      <c r="J935" t="str" cm="1">
        <f t="array" ref="J935">_xlfn.SWITCH(Orders[[#This Row],[CoffeeType]], "Rob", "Robusta", "Exc", "Excelsa", "Ara", "Arabica", "Lib", "Liberica")</f>
        <v>Robusta</v>
      </c>
      <c r="K935" t="str" cm="1">
        <f t="array" ref="K935">INDEX(Products[],MATCH(Orders[[#This Row],[FK_ProductID]:[FK_ProductID]],Products[[ProductID]:[ProductID]],0),MATCH(Orders[[#Headers],[RoastType]],Products[#Headers],0))</f>
        <v>D</v>
      </c>
      <c r="L935" t="str" cm="1">
        <f t="array" ref="L935">_xlfn.SWITCH(Orders[[#This Row],[RoastType]], "L", "Light", "M", "Medium", "D", "Dark")</f>
        <v>Dark</v>
      </c>
      <c r="M935" s="2" cm="1">
        <f t="array" ref="M935">INDEX(Products[],MATCH(Orders[[#This Row],[FK_ProductID]:[FK_ProductID]],Products[[ProductID]:[ProductID]],0),MATCH(Orders[[#Headers],[SizeKg]],Products[#Headers],0))</f>
        <v>1</v>
      </c>
      <c r="N935" s="1" cm="1">
        <f t="array" ref="N935">INDEX(Products[],MATCH(Orders[[#This Row],[FK_ProductID]:[FK_ProductID]],Products[[ProductID]:[ProductID]],0),MATCH(Orders[[#Headers],[AmtUnitPrice]],Products[#Headers],0))</f>
        <v>8.9499999999999993</v>
      </c>
      <c r="O935" s="1">
        <f>Orders[[#This Row],[AmtUnitPrice]] *Orders[[#This Row],[Quantity]]</f>
        <v>26.849999999999998</v>
      </c>
    </row>
    <row r="936" spans="1:15" x14ac:dyDescent="0.25">
      <c r="A936" s="3" t="s">
        <v>1816</v>
      </c>
      <c r="B936" s="5">
        <v>44409</v>
      </c>
      <c r="C936" s="3" t="s">
        <v>1817</v>
      </c>
      <c r="D936" s="3" t="s">
        <v>55</v>
      </c>
      <c r="E936" s="4">
        <v>5</v>
      </c>
      <c r="F936" t="str">
        <f>_xlfn.XLOOKUP(Orders[[#This Row],[FK_CustomerID]],Customers[CustomerID],Customers[CustomerName],,0)</f>
        <v>Read Cutts</v>
      </c>
      <c r="G936" t="str">
        <f>_xlfn.XLOOKUP(Orders[[#This Row],[FK_CustomerID]],Customers[CustomerID],Customers[Email],,0)</f>
        <v>rcuttspy@techcrunch.com</v>
      </c>
      <c r="H936" t="str">
        <f>_xlfn.XLOOKUP(Orders[[#This Row],[FK_CustomerID]],Customers[CustomerID],Customers[Country],,0)</f>
        <v>United States</v>
      </c>
      <c r="I936" t="str" cm="1">
        <f t="array" ref="I936">INDEX(Products[],MATCH(Orders[[#This Row],[FK_ProductID]:[FK_ProductID]],Products[[ProductID]:[ProductID]],0),MATCH(Orders[[#Headers],[CoffeeType]],Products[#Headers],0))</f>
        <v>Rob</v>
      </c>
      <c r="J936" t="str" cm="1">
        <f t="array" ref="J936">_xlfn.SWITCH(Orders[[#This Row],[CoffeeType]], "Rob", "Robusta", "Exc", "Excelsa", "Ara", "Arabica", "Lib", "Liberica")</f>
        <v>Robusta</v>
      </c>
      <c r="K936" t="str" cm="1">
        <f t="array" ref="K936">INDEX(Products[],MATCH(Orders[[#This Row],[FK_ProductID]:[FK_ProductID]],Products[[ProductID]:[ProductID]],0),MATCH(Orders[[#Headers],[RoastType]],Products[#Headers],0))</f>
        <v>M</v>
      </c>
      <c r="L936" t="str" cm="1">
        <f t="array" ref="L936">_xlfn.SWITCH(Orders[[#This Row],[RoastType]], "L", "Light", "M", "Medium", "D", "Dark")</f>
        <v>Medium</v>
      </c>
      <c r="M936" s="2" cm="1">
        <f t="array" ref="M936">INDEX(Products[],MATCH(Orders[[#This Row],[FK_ProductID]:[FK_ProductID]],Products[[ProductID]:[ProductID]],0),MATCH(Orders[[#Headers],[SizeKg]],Products[#Headers],0))</f>
        <v>2.5</v>
      </c>
      <c r="N936" s="1" cm="1">
        <f t="array" ref="N936">INDEX(Products[],MATCH(Orders[[#This Row],[FK_ProductID]:[FK_ProductID]],Products[[ProductID]:[ProductID]],0),MATCH(Orders[[#Headers],[AmtUnitPrice]],Products[#Headers],0))</f>
        <v>22.885000000000002</v>
      </c>
      <c r="O936" s="1">
        <f>Orders[[#This Row],[AmtUnitPrice]] *Orders[[#This Row],[Quantity]]</f>
        <v>114.42500000000001</v>
      </c>
    </row>
    <row r="937" spans="1:15" x14ac:dyDescent="0.25">
      <c r="A937" s="3" t="s">
        <v>1818</v>
      </c>
      <c r="B937" s="5">
        <v>44153</v>
      </c>
      <c r="C937" s="3" t="s">
        <v>1819</v>
      </c>
      <c r="D937" s="3" t="s">
        <v>185</v>
      </c>
      <c r="E937" s="4">
        <v>6</v>
      </c>
      <c r="F937" t="str">
        <f>_xlfn.XLOOKUP(Orders[[#This Row],[FK_CustomerID]],Customers[CustomerID],Customers[CustomerName],,0)</f>
        <v>Michale Delves</v>
      </c>
      <c r="G937" t="str">
        <f>_xlfn.XLOOKUP(Orders[[#This Row],[FK_CustomerID]],Customers[CustomerID],Customers[Email],,0)</f>
        <v>mdelvespz@nature.com</v>
      </c>
      <c r="H937" t="str">
        <f>_xlfn.XLOOKUP(Orders[[#This Row],[FK_CustomerID]],Customers[CustomerID],Customers[Country],,0)</f>
        <v>United States</v>
      </c>
      <c r="I937" t="str" cm="1">
        <f t="array" ref="I937">INDEX(Products[],MATCH(Orders[[#This Row],[FK_ProductID]:[FK_ProductID]],Products[[ProductID]:[ProductID]],0),MATCH(Orders[[#Headers],[CoffeeType]],Products[#Headers],0))</f>
        <v>Ara</v>
      </c>
      <c r="J937" t="str" cm="1">
        <f t="array" ref="J937">_xlfn.SWITCH(Orders[[#This Row],[CoffeeType]], "Rob", "Robusta", "Exc", "Excelsa", "Ara", "Arabica", "Lib", "Liberica")</f>
        <v>Arabica</v>
      </c>
      <c r="K937" t="str" cm="1">
        <f t="array" ref="K937">INDEX(Products[],MATCH(Orders[[#This Row],[FK_ProductID]:[FK_ProductID]],Products[[ProductID]:[ProductID]],0),MATCH(Orders[[#Headers],[RoastType]],Products[#Headers],0))</f>
        <v>M</v>
      </c>
      <c r="L937" t="str" cm="1">
        <f t="array" ref="L937">_xlfn.SWITCH(Orders[[#This Row],[RoastType]], "L", "Light", "M", "Medium", "D", "Dark")</f>
        <v>Medium</v>
      </c>
      <c r="M937" s="2" cm="1">
        <f t="array" ref="M937">INDEX(Products[],MATCH(Orders[[#This Row],[FK_ProductID]:[FK_ProductID]],Products[[ProductID]:[ProductID]],0),MATCH(Orders[[#Headers],[SizeKg]],Products[#Headers],0))</f>
        <v>2.5</v>
      </c>
      <c r="N937" s="1" cm="1">
        <f t="array" ref="N937">INDEX(Products[],MATCH(Orders[[#This Row],[FK_ProductID]:[FK_ProductID]],Products[[ProductID]:[ProductID]],0),MATCH(Orders[[#Headers],[AmtUnitPrice]],Products[#Headers],0))</f>
        <v>25.875</v>
      </c>
      <c r="O937" s="1">
        <f>Orders[[#This Row],[AmtUnitPrice]] *Orders[[#This Row],[Quantity]]</f>
        <v>155.25</v>
      </c>
    </row>
    <row r="938" spans="1:15" x14ac:dyDescent="0.25">
      <c r="A938" s="3" t="s">
        <v>1820</v>
      </c>
      <c r="B938" s="5">
        <v>44493</v>
      </c>
      <c r="C938" s="3" t="s">
        <v>1821</v>
      </c>
      <c r="D938" s="3" t="s">
        <v>137</v>
      </c>
      <c r="E938" s="4">
        <v>3</v>
      </c>
      <c r="F938" t="str">
        <f>_xlfn.XLOOKUP(Orders[[#This Row],[FK_CustomerID]],Customers[CustomerID],Customers[CustomerName],,0)</f>
        <v>Devland Gritton</v>
      </c>
      <c r="G938" t="str">
        <f>_xlfn.XLOOKUP(Orders[[#This Row],[FK_CustomerID]],Customers[CustomerID],Customers[Email],,0)</f>
        <v>dgrittonq0@nydailynews.com</v>
      </c>
      <c r="H938" t="str">
        <f>_xlfn.XLOOKUP(Orders[[#This Row],[FK_CustomerID]],Customers[CustomerID],Customers[Country],,0)</f>
        <v>United States</v>
      </c>
      <c r="I938" t="str" cm="1">
        <f t="array" ref="I938">INDEX(Products[],MATCH(Orders[[#This Row],[FK_ProductID]:[FK_ProductID]],Products[[ProductID]:[ProductID]],0),MATCH(Orders[[#Headers],[CoffeeType]],Products[#Headers],0))</f>
        <v>Lib</v>
      </c>
      <c r="J938" t="str" cm="1">
        <f t="array" ref="J938">_xlfn.SWITCH(Orders[[#This Row],[CoffeeType]], "Rob", "Robusta", "Exc", "Excelsa", "Ara", "Arabica", "Lib", "Liberica")</f>
        <v>Liberica</v>
      </c>
      <c r="K938" t="str" cm="1">
        <f t="array" ref="K938">INDEX(Products[],MATCH(Orders[[#This Row],[FK_ProductID]:[FK_ProductID]],Products[[ProductID]:[ProductID]],0),MATCH(Orders[[#Headers],[RoastType]],Products[#Headers],0))</f>
        <v>D</v>
      </c>
      <c r="L938" t="str" cm="1">
        <f t="array" ref="L938">_xlfn.SWITCH(Orders[[#This Row],[RoastType]], "L", "Light", "M", "Medium", "D", "Dark")</f>
        <v>Dark</v>
      </c>
      <c r="M938" s="2" cm="1">
        <f t="array" ref="M938">INDEX(Products[],MATCH(Orders[[#This Row],[FK_ProductID]:[FK_ProductID]],Products[[ProductID]:[ProductID]],0),MATCH(Orders[[#Headers],[SizeKg]],Products[#Headers],0))</f>
        <v>0.5</v>
      </c>
      <c r="N938" s="1" cm="1">
        <f t="array" ref="N938">INDEX(Products[],MATCH(Orders[[#This Row],[FK_ProductID]:[FK_ProductID]],Products[[ProductID]:[ProductID]],0),MATCH(Orders[[#Headers],[AmtUnitPrice]],Products[#Headers],0))</f>
        <v>7.77</v>
      </c>
      <c r="O938" s="1">
        <f>Orders[[#This Row],[AmtUnitPrice]] *Orders[[#This Row],[Quantity]]</f>
        <v>23.31</v>
      </c>
    </row>
    <row r="939" spans="1:15" x14ac:dyDescent="0.25">
      <c r="A939" s="3" t="s">
        <v>1820</v>
      </c>
      <c r="B939" s="5">
        <v>44493</v>
      </c>
      <c r="C939" s="3" t="s">
        <v>1821</v>
      </c>
      <c r="D939" s="3" t="s">
        <v>55</v>
      </c>
      <c r="E939" s="4">
        <v>4</v>
      </c>
      <c r="F939" t="str">
        <f>_xlfn.XLOOKUP(Orders[[#This Row],[FK_CustomerID]],Customers[CustomerID],Customers[CustomerName],,0)</f>
        <v>Devland Gritton</v>
      </c>
      <c r="G939" t="str">
        <f>_xlfn.XLOOKUP(Orders[[#This Row],[FK_CustomerID]],Customers[CustomerID],Customers[Email],,0)</f>
        <v>dgrittonq0@nydailynews.com</v>
      </c>
      <c r="H939" t="str">
        <f>_xlfn.XLOOKUP(Orders[[#This Row],[FK_CustomerID]],Customers[CustomerID],Customers[Country],,0)</f>
        <v>United States</v>
      </c>
      <c r="I939" t="str" cm="1">
        <f t="array" ref="I939">INDEX(Products[],MATCH(Orders[[#This Row],[FK_ProductID]:[FK_ProductID]],Products[[ProductID]:[ProductID]],0),MATCH(Orders[[#Headers],[CoffeeType]],Products[#Headers],0))</f>
        <v>Rob</v>
      </c>
      <c r="J939" t="str" cm="1">
        <f t="array" ref="J939">_xlfn.SWITCH(Orders[[#This Row],[CoffeeType]], "Rob", "Robusta", "Exc", "Excelsa", "Ara", "Arabica", "Lib", "Liberica")</f>
        <v>Robusta</v>
      </c>
      <c r="K939" t="str" cm="1">
        <f t="array" ref="K939">INDEX(Products[],MATCH(Orders[[#This Row],[FK_ProductID]:[FK_ProductID]],Products[[ProductID]:[ProductID]],0),MATCH(Orders[[#Headers],[RoastType]],Products[#Headers],0))</f>
        <v>M</v>
      </c>
      <c r="L939" t="str" cm="1">
        <f t="array" ref="L939">_xlfn.SWITCH(Orders[[#This Row],[RoastType]], "L", "Light", "M", "Medium", "D", "Dark")</f>
        <v>Medium</v>
      </c>
      <c r="M939" s="2" cm="1">
        <f t="array" ref="M939">INDEX(Products[],MATCH(Orders[[#This Row],[FK_ProductID]:[FK_ProductID]],Products[[ProductID]:[ProductID]],0),MATCH(Orders[[#Headers],[SizeKg]],Products[#Headers],0))</f>
        <v>2.5</v>
      </c>
      <c r="N939" s="1" cm="1">
        <f t="array" ref="N939">INDEX(Products[],MATCH(Orders[[#This Row],[FK_ProductID]:[FK_ProductID]],Products[[ProductID]:[ProductID]],0),MATCH(Orders[[#Headers],[AmtUnitPrice]],Products[#Headers],0))</f>
        <v>22.885000000000002</v>
      </c>
      <c r="O939" s="1">
        <f>Orders[[#This Row],[AmtUnitPrice]] *Orders[[#This Row],[Quantity]]</f>
        <v>91.54</v>
      </c>
    </row>
    <row r="940" spans="1:15" x14ac:dyDescent="0.25">
      <c r="A940" s="3" t="s">
        <v>1822</v>
      </c>
      <c r="B940" s="5">
        <v>43829</v>
      </c>
      <c r="C940" s="3" t="s">
        <v>1823</v>
      </c>
      <c r="D940" s="3" t="s">
        <v>151</v>
      </c>
      <c r="E940" s="4">
        <v>5</v>
      </c>
      <c r="F940" t="str">
        <f>_xlfn.XLOOKUP(Orders[[#This Row],[FK_CustomerID]],Customers[CustomerID],Customers[CustomerName],,0)</f>
        <v>Dell Gut</v>
      </c>
      <c r="G940" t="str">
        <f>_xlfn.XLOOKUP(Orders[[#This Row],[FK_CustomerID]],Customers[CustomerID],Customers[Email],,0)</f>
        <v>dgutq2@umich.edu</v>
      </c>
      <c r="H940" t="str">
        <f>_xlfn.XLOOKUP(Orders[[#This Row],[FK_CustomerID]],Customers[CustomerID],Customers[Country],,0)</f>
        <v>United States</v>
      </c>
      <c r="I940" t="str" cm="1">
        <f t="array" ref="I940">INDEX(Products[],MATCH(Orders[[#This Row],[FK_ProductID]:[FK_ProductID]],Products[[ProductID]:[ProductID]],0),MATCH(Orders[[#Headers],[CoffeeType]],Products[#Headers],0))</f>
        <v>Exc</v>
      </c>
      <c r="J940" t="str" cm="1">
        <f t="array" ref="J940">_xlfn.SWITCH(Orders[[#This Row],[CoffeeType]], "Rob", "Robusta", "Exc", "Excelsa", "Ara", "Arabica", "Lib", "Liberica")</f>
        <v>Excelsa</v>
      </c>
      <c r="K940" t="str" cm="1">
        <f t="array" ref="K940">INDEX(Products[],MATCH(Orders[[#This Row],[FK_ProductID]:[FK_ProductID]],Products[[ProductID]:[ProductID]],0),MATCH(Orders[[#Headers],[RoastType]],Products[#Headers],0))</f>
        <v>L</v>
      </c>
      <c r="L940" t="str" cm="1">
        <f t="array" ref="L940">_xlfn.SWITCH(Orders[[#This Row],[RoastType]], "L", "Light", "M", "Medium", "D", "Dark")</f>
        <v>Light</v>
      </c>
      <c r="M940" s="2" cm="1">
        <f t="array" ref="M940">INDEX(Products[],MATCH(Orders[[#This Row],[FK_ProductID]:[FK_ProductID]],Products[[ProductID]:[ProductID]],0),MATCH(Orders[[#Headers],[SizeKg]],Products[#Headers],0))</f>
        <v>1</v>
      </c>
      <c r="N940" s="1" cm="1">
        <f t="array" ref="N940">INDEX(Products[],MATCH(Orders[[#This Row],[FK_ProductID]:[FK_ProductID]],Products[[ProductID]:[ProductID]],0),MATCH(Orders[[#Headers],[AmtUnitPrice]],Products[#Headers],0))</f>
        <v>14.85</v>
      </c>
      <c r="O940" s="1">
        <f>Orders[[#This Row],[AmtUnitPrice]] *Orders[[#This Row],[Quantity]]</f>
        <v>74.25</v>
      </c>
    </row>
    <row r="941" spans="1:15" x14ac:dyDescent="0.25">
      <c r="A941" s="3" t="s">
        <v>1824</v>
      </c>
      <c r="B941" s="5">
        <v>44229</v>
      </c>
      <c r="C941" s="3" t="s">
        <v>1825</v>
      </c>
      <c r="D941" s="3" t="s">
        <v>33</v>
      </c>
      <c r="E941" s="4">
        <v>6</v>
      </c>
      <c r="F941" t="str">
        <f>_xlfn.XLOOKUP(Orders[[#This Row],[FK_CustomerID]],Customers[CustomerID],Customers[CustomerName],,0)</f>
        <v>Willy Pummery</v>
      </c>
      <c r="G941" t="str">
        <f>_xlfn.XLOOKUP(Orders[[#This Row],[FK_CustomerID]],Customers[CustomerID],Customers[Email],,0)</f>
        <v>wpummeryq3@topsy.com</v>
      </c>
      <c r="H941" t="str">
        <f>_xlfn.XLOOKUP(Orders[[#This Row],[FK_CustomerID]],Customers[CustomerID],Customers[Country],,0)</f>
        <v>United States</v>
      </c>
      <c r="I941" t="str" cm="1">
        <f t="array" ref="I941">INDEX(Products[],MATCH(Orders[[#This Row],[FK_ProductID]:[FK_ProductID]],Products[[ProductID]:[ProductID]],0),MATCH(Orders[[#Headers],[CoffeeType]],Products[#Headers],0))</f>
        <v>Lib</v>
      </c>
      <c r="J941" t="str" cm="1">
        <f t="array" ref="J941">_xlfn.SWITCH(Orders[[#This Row],[CoffeeType]], "Rob", "Robusta", "Exc", "Excelsa", "Ara", "Arabica", "Lib", "Liberica")</f>
        <v>Liberica</v>
      </c>
      <c r="K941" t="str" cm="1">
        <f t="array" ref="K941">INDEX(Products[],MATCH(Orders[[#This Row],[FK_ProductID]:[FK_ProductID]],Products[[ProductID]:[ProductID]],0),MATCH(Orders[[#Headers],[RoastType]],Products[#Headers],0))</f>
        <v>L</v>
      </c>
      <c r="L941" t="str" cm="1">
        <f t="array" ref="L941">_xlfn.SWITCH(Orders[[#This Row],[RoastType]], "L", "Light", "M", "Medium", "D", "Dark")</f>
        <v>Light</v>
      </c>
      <c r="M941" s="2" cm="1">
        <f t="array" ref="M941">INDEX(Products[],MATCH(Orders[[#This Row],[FK_ProductID]:[FK_ProductID]],Products[[ProductID]:[ProductID]],0),MATCH(Orders[[#Headers],[SizeKg]],Products[#Headers],0))</f>
        <v>0.2</v>
      </c>
      <c r="N941" s="1" cm="1">
        <f t="array" ref="N941">INDEX(Products[],MATCH(Orders[[#This Row],[FK_ProductID]:[FK_ProductID]],Products[[ProductID]:[ProductID]],0),MATCH(Orders[[#Headers],[AmtUnitPrice]],Products[#Headers],0))</f>
        <v>4.7549999999999999</v>
      </c>
      <c r="O941" s="1">
        <f>Orders[[#This Row],[AmtUnitPrice]] *Orders[[#This Row],[Quantity]]</f>
        <v>28.53</v>
      </c>
    </row>
    <row r="942" spans="1:15" x14ac:dyDescent="0.25">
      <c r="A942" s="3" t="s">
        <v>1826</v>
      </c>
      <c r="B942" s="5">
        <v>44332</v>
      </c>
      <c r="C942" s="3" t="s">
        <v>1827</v>
      </c>
      <c r="D942" s="3" t="s">
        <v>171</v>
      </c>
      <c r="E942" s="4">
        <v>2</v>
      </c>
      <c r="F942" t="str">
        <f>_xlfn.XLOOKUP(Orders[[#This Row],[FK_CustomerID]],Customers[CustomerID],Customers[CustomerName],,0)</f>
        <v>Geoffrey Siuda</v>
      </c>
      <c r="G942" t="str">
        <f>_xlfn.XLOOKUP(Orders[[#This Row],[FK_CustomerID]],Customers[CustomerID],Customers[Email],,0)</f>
        <v>gsiudaq4@nytimes.com</v>
      </c>
      <c r="H942" t="str">
        <f>_xlfn.XLOOKUP(Orders[[#This Row],[FK_CustomerID]],Customers[CustomerID],Customers[Country],,0)</f>
        <v>United States</v>
      </c>
      <c r="I942" t="str" cm="1">
        <f t="array" ref="I942">INDEX(Products[],MATCH(Orders[[#This Row],[FK_ProductID]:[FK_ProductID]],Products[[ProductID]:[ProductID]],0),MATCH(Orders[[#Headers],[CoffeeType]],Products[#Headers],0))</f>
        <v>Rob</v>
      </c>
      <c r="J942" t="str" cm="1">
        <f t="array" ref="J942">_xlfn.SWITCH(Orders[[#This Row],[CoffeeType]], "Rob", "Robusta", "Exc", "Excelsa", "Ara", "Arabica", "Lib", "Liberica")</f>
        <v>Robusta</v>
      </c>
      <c r="K942" t="str" cm="1">
        <f t="array" ref="K942">INDEX(Products[],MATCH(Orders[[#This Row],[FK_ProductID]:[FK_ProductID]],Products[[ProductID]:[ProductID]],0),MATCH(Orders[[#Headers],[RoastType]],Products[#Headers],0))</f>
        <v>L</v>
      </c>
      <c r="L942" t="str" cm="1">
        <f t="array" ref="L942">_xlfn.SWITCH(Orders[[#This Row],[RoastType]], "L", "Light", "M", "Medium", "D", "Dark")</f>
        <v>Light</v>
      </c>
      <c r="M942" s="2" cm="1">
        <f t="array" ref="M942">INDEX(Products[],MATCH(Orders[[#This Row],[FK_ProductID]:[FK_ProductID]],Products[[ProductID]:[ProductID]],0),MATCH(Orders[[#Headers],[SizeKg]],Products[#Headers],0))</f>
        <v>0.5</v>
      </c>
      <c r="N942" s="1" cm="1">
        <f t="array" ref="N942">INDEX(Products[],MATCH(Orders[[#This Row],[FK_ProductID]:[FK_ProductID]],Products[[ProductID]:[ProductID]],0),MATCH(Orders[[#Headers],[AmtUnitPrice]],Products[#Headers],0))</f>
        <v>7.17</v>
      </c>
      <c r="O942" s="1">
        <f>Orders[[#This Row],[AmtUnitPrice]] *Orders[[#This Row],[Quantity]]</f>
        <v>14.34</v>
      </c>
    </row>
    <row r="943" spans="1:15" x14ac:dyDescent="0.25">
      <c r="A943" s="3" t="s">
        <v>1828</v>
      </c>
      <c r="B943" s="5">
        <v>44674</v>
      </c>
      <c r="C943" s="3" t="s">
        <v>1829</v>
      </c>
      <c r="D943" s="3" t="s">
        <v>206</v>
      </c>
      <c r="E943" s="4">
        <v>2</v>
      </c>
      <c r="F943" t="str">
        <f>_xlfn.XLOOKUP(Orders[[#This Row],[FK_CustomerID]],Customers[CustomerID],Customers[CustomerName],,0)</f>
        <v>Henderson Crowne</v>
      </c>
      <c r="G943" t="str">
        <f>_xlfn.XLOOKUP(Orders[[#This Row],[FK_CustomerID]],Customers[CustomerID],Customers[Email],,0)</f>
        <v>hcrowneq5@wufoo.com</v>
      </c>
      <c r="H943" t="str">
        <f>_xlfn.XLOOKUP(Orders[[#This Row],[FK_CustomerID]],Customers[CustomerID],Customers[Country],,0)</f>
        <v>Ireland</v>
      </c>
      <c r="I943" t="str" cm="1">
        <f t="array" ref="I943">INDEX(Products[],MATCH(Orders[[#This Row],[FK_ProductID]:[FK_ProductID]],Products[[ProductID]:[ProductID]],0),MATCH(Orders[[#Headers],[CoffeeType]],Products[#Headers],0))</f>
        <v>Ara</v>
      </c>
      <c r="J943" t="str" cm="1">
        <f t="array" ref="J943">_xlfn.SWITCH(Orders[[#This Row],[CoffeeType]], "Rob", "Robusta", "Exc", "Excelsa", "Ara", "Arabica", "Lib", "Liberica")</f>
        <v>Arabica</v>
      </c>
      <c r="K943" t="str" cm="1">
        <f t="array" ref="K943">INDEX(Products[],MATCH(Orders[[#This Row],[FK_ProductID]:[FK_ProductID]],Products[[ProductID]:[ProductID]],0),MATCH(Orders[[#Headers],[RoastType]],Products[#Headers],0))</f>
        <v>L</v>
      </c>
      <c r="L943" t="str" cm="1">
        <f t="array" ref="L943">_xlfn.SWITCH(Orders[[#This Row],[RoastType]], "L", "Light", "M", "Medium", "D", "Dark")</f>
        <v>Light</v>
      </c>
      <c r="M943" s="2" cm="1">
        <f t="array" ref="M943">INDEX(Products[],MATCH(Orders[[#This Row],[FK_ProductID]:[FK_ProductID]],Products[[ProductID]:[ProductID]],0),MATCH(Orders[[#Headers],[SizeKg]],Products[#Headers],0))</f>
        <v>0.5</v>
      </c>
      <c r="N943" s="1" cm="1">
        <f t="array" ref="N943">INDEX(Products[],MATCH(Orders[[#This Row],[FK_ProductID]:[FK_ProductID]],Products[[ProductID]:[ProductID]],0),MATCH(Orders[[#Headers],[AmtUnitPrice]],Products[#Headers],0))</f>
        <v>7.77</v>
      </c>
      <c r="O943" s="1">
        <f>Orders[[#This Row],[AmtUnitPrice]] *Orders[[#This Row],[Quantity]]</f>
        <v>15.54</v>
      </c>
    </row>
    <row r="944" spans="1:15" x14ac:dyDescent="0.25">
      <c r="A944" s="3" t="s">
        <v>1830</v>
      </c>
      <c r="B944" s="5">
        <v>44464</v>
      </c>
      <c r="C944" s="3" t="s">
        <v>1831</v>
      </c>
      <c r="D944" s="3" t="s">
        <v>203</v>
      </c>
      <c r="E944" s="4">
        <v>3</v>
      </c>
      <c r="F944" t="str">
        <f>_xlfn.XLOOKUP(Orders[[#This Row],[FK_CustomerID]],Customers[CustomerID],Customers[CustomerName],,0)</f>
        <v>Vernor Pawsey</v>
      </c>
      <c r="G944" t="str">
        <f>_xlfn.XLOOKUP(Orders[[#This Row],[FK_CustomerID]],Customers[CustomerID],Customers[Email],,0)</f>
        <v>vpawseyq6@tiny.cc</v>
      </c>
      <c r="H944" t="str">
        <f>_xlfn.XLOOKUP(Orders[[#This Row],[FK_CustomerID]],Customers[CustomerID],Customers[Country],,0)</f>
        <v>United States</v>
      </c>
      <c r="I944" t="str" cm="1">
        <f t="array" ref="I944">INDEX(Products[],MATCH(Orders[[#This Row],[FK_ProductID]:[FK_ProductID]],Products[[ProductID]:[ProductID]],0),MATCH(Orders[[#Headers],[CoffeeType]],Products[#Headers],0))</f>
        <v>Rob</v>
      </c>
      <c r="J944" t="str" cm="1">
        <f t="array" ref="J944">_xlfn.SWITCH(Orders[[#This Row],[CoffeeType]], "Rob", "Robusta", "Exc", "Excelsa", "Ara", "Arabica", "Lib", "Liberica")</f>
        <v>Robusta</v>
      </c>
      <c r="K944" t="str" cm="1">
        <f t="array" ref="K944">INDEX(Products[],MATCH(Orders[[#This Row],[FK_ProductID]:[FK_ProductID]],Products[[ProductID]:[ProductID]],0),MATCH(Orders[[#Headers],[RoastType]],Products[#Headers],0))</f>
        <v>L</v>
      </c>
      <c r="L944" t="str" cm="1">
        <f t="array" ref="L944">_xlfn.SWITCH(Orders[[#This Row],[RoastType]], "L", "Light", "M", "Medium", "D", "Dark")</f>
        <v>Light</v>
      </c>
      <c r="M944" s="2" cm="1">
        <f t="array" ref="M944">INDEX(Products[],MATCH(Orders[[#This Row],[FK_ProductID]:[FK_ProductID]],Products[[ProductID]:[ProductID]],0),MATCH(Orders[[#Headers],[SizeKg]],Products[#Headers],0))</f>
        <v>1</v>
      </c>
      <c r="N944" s="1" cm="1">
        <f t="array" ref="N944">INDEX(Products[],MATCH(Orders[[#This Row],[FK_ProductID]:[FK_ProductID]],Products[[ProductID]:[ProductID]],0),MATCH(Orders[[#Headers],[AmtUnitPrice]],Products[#Headers],0))</f>
        <v>11.95</v>
      </c>
      <c r="O944" s="1">
        <f>Orders[[#This Row],[AmtUnitPrice]] *Orders[[#This Row],[Quantity]]</f>
        <v>35.849999999999994</v>
      </c>
    </row>
    <row r="945" spans="1:15" x14ac:dyDescent="0.25">
      <c r="A945" s="3" t="s">
        <v>1832</v>
      </c>
      <c r="B945" s="5">
        <v>44719</v>
      </c>
      <c r="C945" s="3" t="s">
        <v>1833</v>
      </c>
      <c r="D945" s="3" t="s">
        <v>206</v>
      </c>
      <c r="E945" s="4">
        <v>6</v>
      </c>
      <c r="F945" t="str">
        <f>_xlfn.XLOOKUP(Orders[[#This Row],[FK_CustomerID]],Customers[CustomerID],Customers[CustomerName],,0)</f>
        <v>Augustin Waterhouse</v>
      </c>
      <c r="G945" t="str">
        <f>_xlfn.XLOOKUP(Orders[[#This Row],[FK_CustomerID]],Customers[CustomerID],Customers[Email],,0)</f>
        <v>awaterhouseq7@istockphoto.com</v>
      </c>
      <c r="H945" t="str">
        <f>_xlfn.XLOOKUP(Orders[[#This Row],[FK_CustomerID]],Customers[CustomerID],Customers[Country],,0)</f>
        <v>United States</v>
      </c>
      <c r="I945" t="str" cm="1">
        <f t="array" ref="I945">INDEX(Products[],MATCH(Orders[[#This Row],[FK_ProductID]:[FK_ProductID]],Products[[ProductID]:[ProductID]],0),MATCH(Orders[[#Headers],[CoffeeType]],Products[#Headers],0))</f>
        <v>Ara</v>
      </c>
      <c r="J945" t="str" cm="1">
        <f t="array" ref="J945">_xlfn.SWITCH(Orders[[#This Row],[CoffeeType]], "Rob", "Robusta", "Exc", "Excelsa", "Ara", "Arabica", "Lib", "Liberica")</f>
        <v>Arabica</v>
      </c>
      <c r="K945" t="str" cm="1">
        <f t="array" ref="K945">INDEX(Products[],MATCH(Orders[[#This Row],[FK_ProductID]:[FK_ProductID]],Products[[ProductID]:[ProductID]],0),MATCH(Orders[[#Headers],[RoastType]],Products[#Headers],0))</f>
        <v>L</v>
      </c>
      <c r="L945" t="str" cm="1">
        <f t="array" ref="L945">_xlfn.SWITCH(Orders[[#This Row],[RoastType]], "L", "Light", "M", "Medium", "D", "Dark")</f>
        <v>Light</v>
      </c>
      <c r="M945" s="2" cm="1">
        <f t="array" ref="M945">INDEX(Products[],MATCH(Orders[[#This Row],[FK_ProductID]:[FK_ProductID]],Products[[ProductID]:[ProductID]],0),MATCH(Orders[[#Headers],[SizeKg]],Products[#Headers],0))</f>
        <v>0.5</v>
      </c>
      <c r="N945" s="1" cm="1">
        <f t="array" ref="N945">INDEX(Products[],MATCH(Orders[[#This Row],[FK_ProductID]:[FK_ProductID]],Products[[ProductID]:[ProductID]],0),MATCH(Orders[[#Headers],[AmtUnitPrice]],Products[#Headers],0))</f>
        <v>7.77</v>
      </c>
      <c r="O945" s="1">
        <f>Orders[[#This Row],[AmtUnitPrice]] *Orders[[#This Row],[Quantity]]</f>
        <v>46.62</v>
      </c>
    </row>
    <row r="946" spans="1:15" x14ac:dyDescent="0.25">
      <c r="A946" s="3" t="s">
        <v>1834</v>
      </c>
      <c r="B946" s="5">
        <v>44054</v>
      </c>
      <c r="C946" s="3" t="s">
        <v>1835</v>
      </c>
      <c r="D946" s="3" t="s">
        <v>171</v>
      </c>
      <c r="E946" s="4">
        <v>5</v>
      </c>
      <c r="F946" t="str">
        <f>_xlfn.XLOOKUP(Orders[[#This Row],[FK_CustomerID]],Customers[CustomerID],Customers[CustomerName],,0)</f>
        <v>Fanchon Haughian</v>
      </c>
      <c r="G946" t="str">
        <f>_xlfn.XLOOKUP(Orders[[#This Row],[FK_CustomerID]],Customers[CustomerID],Customers[Email],,0)</f>
        <v>fhaughianq8@1688.com</v>
      </c>
      <c r="H946" t="str">
        <f>_xlfn.XLOOKUP(Orders[[#This Row],[FK_CustomerID]],Customers[CustomerID],Customers[Country],,0)</f>
        <v>United States</v>
      </c>
      <c r="I946" t="str" cm="1">
        <f t="array" ref="I946">INDEX(Products[],MATCH(Orders[[#This Row],[FK_ProductID]:[FK_ProductID]],Products[[ProductID]:[ProductID]],0),MATCH(Orders[[#Headers],[CoffeeType]],Products[#Headers],0))</f>
        <v>Rob</v>
      </c>
      <c r="J946" t="str" cm="1">
        <f t="array" ref="J946">_xlfn.SWITCH(Orders[[#This Row],[CoffeeType]], "Rob", "Robusta", "Exc", "Excelsa", "Ara", "Arabica", "Lib", "Liberica")</f>
        <v>Robusta</v>
      </c>
      <c r="K946" t="str" cm="1">
        <f t="array" ref="K946">INDEX(Products[],MATCH(Orders[[#This Row],[FK_ProductID]:[FK_ProductID]],Products[[ProductID]:[ProductID]],0),MATCH(Orders[[#Headers],[RoastType]],Products[#Headers],0))</f>
        <v>L</v>
      </c>
      <c r="L946" t="str" cm="1">
        <f t="array" ref="L946">_xlfn.SWITCH(Orders[[#This Row],[RoastType]], "L", "Light", "M", "Medium", "D", "Dark")</f>
        <v>Light</v>
      </c>
      <c r="M946" s="2" cm="1">
        <f t="array" ref="M946">INDEX(Products[],MATCH(Orders[[#This Row],[FK_ProductID]:[FK_ProductID]],Products[[ProductID]:[ProductID]],0),MATCH(Orders[[#Headers],[SizeKg]],Products[#Headers],0))</f>
        <v>0.5</v>
      </c>
      <c r="N946" s="1" cm="1">
        <f t="array" ref="N946">INDEX(Products[],MATCH(Orders[[#This Row],[FK_ProductID]:[FK_ProductID]],Products[[ProductID]:[ProductID]],0),MATCH(Orders[[#Headers],[AmtUnitPrice]],Products[#Headers],0))</f>
        <v>7.17</v>
      </c>
      <c r="O946" s="1">
        <f>Orders[[#This Row],[AmtUnitPrice]] *Orders[[#This Row],[Quantity]]</f>
        <v>35.85</v>
      </c>
    </row>
    <row r="947" spans="1:15" x14ac:dyDescent="0.25">
      <c r="A947" s="3" t="s">
        <v>1836</v>
      </c>
      <c r="B947" s="5">
        <v>43524</v>
      </c>
      <c r="C947" s="3" t="s">
        <v>1837</v>
      </c>
      <c r="D947" s="3" t="s">
        <v>123</v>
      </c>
      <c r="E947" s="4">
        <v>4</v>
      </c>
      <c r="F947" t="str">
        <f>_xlfn.XLOOKUP(Orders[[#This Row],[FK_CustomerID]],Customers[CustomerID],Customers[CustomerName],,0)</f>
        <v>Jaimie Hatz</v>
      </c>
      <c r="G947" t="str">
        <f>_xlfn.XLOOKUP(Orders[[#This Row],[FK_CustomerID]],Customers[CustomerID],Customers[Email],,0)</f>
        <v/>
      </c>
      <c r="H947" t="str">
        <f>_xlfn.XLOOKUP(Orders[[#This Row],[FK_CustomerID]],Customers[CustomerID],Customers[Country],,0)</f>
        <v>United States</v>
      </c>
      <c r="I947" t="str" cm="1">
        <f t="array" ref="I947">INDEX(Products[],MATCH(Orders[[#This Row],[FK_ProductID]:[FK_ProductID]],Products[[ProductID]:[ProductID]],0),MATCH(Orders[[#Headers],[CoffeeType]],Products[#Headers],0))</f>
        <v>Lib</v>
      </c>
      <c r="J947" t="str" cm="1">
        <f t="array" ref="J947">_xlfn.SWITCH(Orders[[#This Row],[CoffeeType]], "Rob", "Robusta", "Exc", "Excelsa", "Ara", "Arabica", "Lib", "Liberica")</f>
        <v>Liberica</v>
      </c>
      <c r="K947" t="str" cm="1">
        <f t="array" ref="K947">INDEX(Products[],MATCH(Orders[[#This Row],[FK_ProductID]:[FK_ProductID]],Products[[ProductID]:[ProductID]],0),MATCH(Orders[[#Headers],[RoastType]],Products[#Headers],0))</f>
        <v>D</v>
      </c>
      <c r="L947" t="str" cm="1">
        <f t="array" ref="L947">_xlfn.SWITCH(Orders[[#This Row],[RoastType]], "L", "Light", "M", "Medium", "D", "Dark")</f>
        <v>Dark</v>
      </c>
      <c r="M947" s="2" cm="1">
        <f t="array" ref="M947">INDEX(Products[],MATCH(Orders[[#This Row],[FK_ProductID]:[FK_ProductID]],Products[[ProductID]:[ProductID]],0),MATCH(Orders[[#Headers],[SizeKg]],Products[#Headers],0))</f>
        <v>2.5</v>
      </c>
      <c r="N947" s="1" cm="1">
        <f t="array" ref="N947">INDEX(Products[],MATCH(Orders[[#This Row],[FK_ProductID]:[FK_ProductID]],Products[[ProductID]:[ProductID]],0),MATCH(Orders[[#Headers],[AmtUnitPrice]],Products[#Headers],0))</f>
        <v>29.785</v>
      </c>
      <c r="O947" s="1">
        <f>Orders[[#This Row],[AmtUnitPrice]] *Orders[[#This Row],[Quantity]]</f>
        <v>119.14</v>
      </c>
    </row>
    <row r="948" spans="1:15" x14ac:dyDescent="0.25">
      <c r="A948" s="3" t="s">
        <v>1838</v>
      </c>
      <c r="B948" s="5">
        <v>43719</v>
      </c>
      <c r="C948" s="3" t="s">
        <v>1839</v>
      </c>
      <c r="D948" s="3" t="s">
        <v>137</v>
      </c>
      <c r="E948" s="4">
        <v>3</v>
      </c>
      <c r="F948" t="str">
        <f>_xlfn.XLOOKUP(Orders[[#This Row],[FK_CustomerID]],Customers[CustomerID],Customers[CustomerName],,0)</f>
        <v>Edeline Edney</v>
      </c>
      <c r="G948" t="str">
        <f>_xlfn.XLOOKUP(Orders[[#This Row],[FK_CustomerID]],Customers[CustomerID],Customers[Email],,0)</f>
        <v/>
      </c>
      <c r="H948" t="str">
        <f>_xlfn.XLOOKUP(Orders[[#This Row],[FK_CustomerID]],Customers[CustomerID],Customers[Country],,0)</f>
        <v>United States</v>
      </c>
      <c r="I948" t="str" cm="1">
        <f t="array" ref="I948">INDEX(Products[],MATCH(Orders[[#This Row],[FK_ProductID]:[FK_ProductID]],Products[[ProductID]:[ProductID]],0),MATCH(Orders[[#Headers],[CoffeeType]],Products[#Headers],0))</f>
        <v>Lib</v>
      </c>
      <c r="J948" t="str" cm="1">
        <f t="array" ref="J948">_xlfn.SWITCH(Orders[[#This Row],[CoffeeType]], "Rob", "Robusta", "Exc", "Excelsa", "Ara", "Arabica", "Lib", "Liberica")</f>
        <v>Liberica</v>
      </c>
      <c r="K948" t="str" cm="1">
        <f t="array" ref="K948">INDEX(Products[],MATCH(Orders[[#This Row],[FK_ProductID]:[FK_ProductID]],Products[[ProductID]:[ProductID]],0),MATCH(Orders[[#Headers],[RoastType]],Products[#Headers],0))</f>
        <v>D</v>
      </c>
      <c r="L948" t="str" cm="1">
        <f t="array" ref="L948">_xlfn.SWITCH(Orders[[#This Row],[RoastType]], "L", "Light", "M", "Medium", "D", "Dark")</f>
        <v>Dark</v>
      </c>
      <c r="M948" s="2" cm="1">
        <f t="array" ref="M948">INDEX(Products[],MATCH(Orders[[#This Row],[FK_ProductID]:[FK_ProductID]],Products[[ProductID]:[ProductID]],0),MATCH(Orders[[#Headers],[SizeKg]],Products[#Headers],0))</f>
        <v>0.5</v>
      </c>
      <c r="N948" s="1" cm="1">
        <f t="array" ref="N948">INDEX(Products[],MATCH(Orders[[#This Row],[FK_ProductID]:[FK_ProductID]],Products[[ProductID]:[ProductID]],0),MATCH(Orders[[#Headers],[AmtUnitPrice]],Products[#Headers],0))</f>
        <v>7.77</v>
      </c>
      <c r="O948" s="1">
        <f>Orders[[#This Row],[AmtUnitPrice]] *Orders[[#This Row],[Quantity]]</f>
        <v>23.31</v>
      </c>
    </row>
    <row r="949" spans="1:15" x14ac:dyDescent="0.25">
      <c r="A949" s="3" t="s">
        <v>1840</v>
      </c>
      <c r="B949" s="5">
        <v>44294</v>
      </c>
      <c r="C949" s="3" t="s">
        <v>1841</v>
      </c>
      <c r="D949" s="3" t="s">
        <v>75</v>
      </c>
      <c r="E949" s="4">
        <v>1</v>
      </c>
      <c r="F949" t="str">
        <f>_xlfn.XLOOKUP(Orders[[#This Row],[FK_CustomerID]],Customers[CustomerID],Customers[CustomerName],,0)</f>
        <v>Rickie Faltin</v>
      </c>
      <c r="G949" t="str">
        <f>_xlfn.XLOOKUP(Orders[[#This Row],[FK_CustomerID]],Customers[CustomerID],Customers[Email],,0)</f>
        <v>rfaltinqb@topsy.com</v>
      </c>
      <c r="H949" t="str">
        <f>_xlfn.XLOOKUP(Orders[[#This Row],[FK_CustomerID]],Customers[CustomerID],Customers[Country],,0)</f>
        <v>Ireland</v>
      </c>
      <c r="I949" t="str" cm="1">
        <f t="array" ref="I949">INDEX(Products[],MATCH(Orders[[#This Row],[FK_ProductID]:[FK_ProductID]],Products[[ProductID]:[ProductID]],0),MATCH(Orders[[#Headers],[CoffeeType]],Products[#Headers],0))</f>
        <v>Ara</v>
      </c>
      <c r="J949" t="str" cm="1">
        <f t="array" ref="J949">_xlfn.SWITCH(Orders[[#This Row],[CoffeeType]], "Rob", "Robusta", "Exc", "Excelsa", "Ara", "Arabica", "Lib", "Liberica")</f>
        <v>Arabica</v>
      </c>
      <c r="K949" t="str" cm="1">
        <f t="array" ref="K949">INDEX(Products[],MATCH(Orders[[#This Row],[FK_ProductID]:[FK_ProductID]],Products[[ProductID]:[ProductID]],0),MATCH(Orders[[#Headers],[RoastType]],Products[#Headers],0))</f>
        <v>M</v>
      </c>
      <c r="L949" t="str" cm="1">
        <f t="array" ref="L949">_xlfn.SWITCH(Orders[[#This Row],[RoastType]], "L", "Light", "M", "Medium", "D", "Dark")</f>
        <v>Medium</v>
      </c>
      <c r="M949" s="2" cm="1">
        <f t="array" ref="M949">INDEX(Products[],MATCH(Orders[[#This Row],[FK_ProductID]:[FK_ProductID]],Products[[ProductID]:[ProductID]],0),MATCH(Orders[[#Headers],[SizeKg]],Products[#Headers],0))</f>
        <v>1</v>
      </c>
      <c r="N949" s="1" cm="1">
        <f t="array" ref="N949">INDEX(Products[],MATCH(Orders[[#This Row],[FK_ProductID]:[FK_ProductID]],Products[[ProductID]:[ProductID]],0),MATCH(Orders[[#Headers],[AmtUnitPrice]],Products[#Headers],0))</f>
        <v>11.25</v>
      </c>
      <c r="O949" s="1">
        <f>Orders[[#This Row],[AmtUnitPrice]] *Orders[[#This Row],[Quantity]]</f>
        <v>11.25</v>
      </c>
    </row>
    <row r="950" spans="1:15" x14ac:dyDescent="0.25">
      <c r="A950" s="3" t="s">
        <v>1842</v>
      </c>
      <c r="B950" s="5">
        <v>44445</v>
      </c>
      <c r="C950" s="3" t="s">
        <v>1843</v>
      </c>
      <c r="D950" s="3" t="s">
        <v>544</v>
      </c>
      <c r="E950" s="4">
        <v>3</v>
      </c>
      <c r="F950" t="str">
        <f>_xlfn.XLOOKUP(Orders[[#This Row],[FK_CustomerID]],Customers[CustomerID],Customers[CustomerName],,0)</f>
        <v>Gnni Cheeke</v>
      </c>
      <c r="G950" t="str">
        <f>_xlfn.XLOOKUP(Orders[[#This Row],[FK_CustomerID]],Customers[CustomerID],Customers[Email],,0)</f>
        <v>gcheekeqc@sitemeter.com</v>
      </c>
      <c r="H950" t="str">
        <f>_xlfn.XLOOKUP(Orders[[#This Row],[FK_CustomerID]],Customers[CustomerID],Customers[Country],,0)</f>
        <v>United Kingdom</v>
      </c>
      <c r="I950" t="str" cm="1">
        <f t="array" ref="I950">INDEX(Products[],MATCH(Orders[[#This Row],[FK_ProductID]:[FK_ProductID]],Products[[ProductID]:[ProductID]],0),MATCH(Orders[[#Headers],[CoffeeType]],Products[#Headers],0))</f>
        <v>Exc</v>
      </c>
      <c r="J950" t="str" cm="1">
        <f t="array" ref="J950">_xlfn.SWITCH(Orders[[#This Row],[CoffeeType]], "Rob", "Robusta", "Exc", "Excelsa", "Ara", "Arabica", "Lib", "Liberica")</f>
        <v>Excelsa</v>
      </c>
      <c r="K950" t="str" cm="1">
        <f t="array" ref="K950">INDEX(Products[],MATCH(Orders[[#This Row],[FK_ProductID]:[FK_ProductID]],Products[[ProductID]:[ProductID]],0),MATCH(Orders[[#Headers],[RoastType]],Products[#Headers],0))</f>
        <v>D</v>
      </c>
      <c r="L950" t="str" cm="1">
        <f t="array" ref="L950">_xlfn.SWITCH(Orders[[#This Row],[RoastType]], "L", "Light", "M", "Medium", "D", "Dark")</f>
        <v>Dark</v>
      </c>
      <c r="M950" s="2" cm="1">
        <f t="array" ref="M950">INDEX(Products[],MATCH(Orders[[#This Row],[FK_ProductID]:[FK_ProductID]],Products[[ProductID]:[ProductID]],0),MATCH(Orders[[#Headers],[SizeKg]],Products[#Headers],0))</f>
        <v>2.5</v>
      </c>
      <c r="N950" s="1" cm="1">
        <f t="array" ref="N950">INDEX(Products[],MATCH(Orders[[#This Row],[FK_ProductID]:[FK_ProductID]],Products[[ProductID]:[ProductID]],0),MATCH(Orders[[#Headers],[AmtUnitPrice]],Products[#Headers],0))</f>
        <v>27.945</v>
      </c>
      <c r="O950" s="1">
        <f>Orders[[#This Row],[AmtUnitPrice]] *Orders[[#This Row],[Quantity]]</f>
        <v>83.835000000000008</v>
      </c>
    </row>
    <row r="951" spans="1:15" x14ac:dyDescent="0.25">
      <c r="A951" s="3" t="s">
        <v>1844</v>
      </c>
      <c r="B951" s="5">
        <v>44449</v>
      </c>
      <c r="C951" s="3" t="s">
        <v>1845</v>
      </c>
      <c r="D951" s="3" t="s">
        <v>24</v>
      </c>
      <c r="E951" s="4">
        <v>4</v>
      </c>
      <c r="F951" t="str">
        <f>_xlfn.XLOOKUP(Orders[[#This Row],[FK_CustomerID]],Customers[CustomerID],Customers[CustomerName],,0)</f>
        <v>Gwenni Ratt</v>
      </c>
      <c r="G951" t="str">
        <f>_xlfn.XLOOKUP(Orders[[#This Row],[FK_CustomerID]],Customers[CustomerID],Customers[Email],,0)</f>
        <v>grattqd@phpbb.com</v>
      </c>
      <c r="H951" t="str">
        <f>_xlfn.XLOOKUP(Orders[[#This Row],[FK_CustomerID]],Customers[CustomerID],Customers[Country],,0)</f>
        <v>Ireland</v>
      </c>
      <c r="I951" t="str" cm="1">
        <f t="array" ref="I951">INDEX(Products[],MATCH(Orders[[#This Row],[FK_ProductID]:[FK_ProductID]],Products[[ProductID]:[ProductID]],0),MATCH(Orders[[#Headers],[CoffeeType]],Products[#Headers],0))</f>
        <v>Rob</v>
      </c>
      <c r="J951" t="str" cm="1">
        <f t="array" ref="J951">_xlfn.SWITCH(Orders[[#This Row],[CoffeeType]], "Rob", "Robusta", "Exc", "Excelsa", "Ara", "Arabica", "Lib", "Liberica")</f>
        <v>Robusta</v>
      </c>
      <c r="K951" t="str" cm="1">
        <f t="array" ref="K951">INDEX(Products[],MATCH(Orders[[#This Row],[FK_ProductID]:[FK_ProductID]],Products[[ProductID]:[ProductID]],0),MATCH(Orders[[#Headers],[RoastType]],Products[#Headers],0))</f>
        <v>L</v>
      </c>
      <c r="L951" t="str" cm="1">
        <f t="array" ref="L951">_xlfn.SWITCH(Orders[[#This Row],[RoastType]], "L", "Light", "M", "Medium", "D", "Dark")</f>
        <v>Light</v>
      </c>
      <c r="M951" s="2" cm="1">
        <f t="array" ref="M951">INDEX(Products[],MATCH(Orders[[#This Row],[FK_ProductID]:[FK_ProductID]],Products[[ProductID]:[ProductID]],0),MATCH(Orders[[#Headers],[SizeKg]],Products[#Headers],0))</f>
        <v>2.5</v>
      </c>
      <c r="N951" s="1" cm="1">
        <f t="array" ref="N951">INDEX(Products[],MATCH(Orders[[#This Row],[FK_ProductID]:[FK_ProductID]],Products[[ProductID]:[ProductID]],0),MATCH(Orders[[#Headers],[AmtUnitPrice]],Products[#Headers],0))</f>
        <v>27.484999999999999</v>
      </c>
      <c r="O951" s="1">
        <f>Orders[[#This Row],[AmtUnitPrice]] *Orders[[#This Row],[Quantity]]</f>
        <v>109.94</v>
      </c>
    </row>
    <row r="952" spans="1:15" x14ac:dyDescent="0.25">
      <c r="A952" s="3" t="s">
        <v>1846</v>
      </c>
      <c r="B952" s="5">
        <v>44703</v>
      </c>
      <c r="C952" s="3" t="s">
        <v>1847</v>
      </c>
      <c r="D952" s="3" t="s">
        <v>196</v>
      </c>
      <c r="E952" s="4">
        <v>4</v>
      </c>
      <c r="F952" t="str">
        <f>_xlfn.XLOOKUP(Orders[[#This Row],[FK_CustomerID]],Customers[CustomerID],Customers[CustomerName],,0)</f>
        <v>Johnath Fairebrother</v>
      </c>
      <c r="G952" t="str">
        <f>_xlfn.XLOOKUP(Orders[[#This Row],[FK_CustomerID]],Customers[CustomerID],Customers[Email],,0)</f>
        <v/>
      </c>
      <c r="H952" t="str">
        <f>_xlfn.XLOOKUP(Orders[[#This Row],[FK_CustomerID]],Customers[CustomerID],Customers[Country],,0)</f>
        <v>United States</v>
      </c>
      <c r="I952" t="str" cm="1">
        <f t="array" ref="I952">INDEX(Products[],MATCH(Orders[[#This Row],[FK_ProductID]:[FK_ProductID]],Products[[ProductID]:[ProductID]],0),MATCH(Orders[[#Headers],[CoffeeType]],Products[#Headers],0))</f>
        <v>Rob</v>
      </c>
      <c r="J952" t="str" cm="1">
        <f t="array" ref="J952">_xlfn.SWITCH(Orders[[#This Row],[CoffeeType]], "Rob", "Robusta", "Exc", "Excelsa", "Ara", "Arabica", "Lib", "Liberica")</f>
        <v>Robusta</v>
      </c>
      <c r="K952" t="str" cm="1">
        <f t="array" ref="K952">INDEX(Products[],MATCH(Orders[[#This Row],[FK_ProductID]:[FK_ProductID]],Products[[ProductID]:[ProductID]],0),MATCH(Orders[[#Headers],[RoastType]],Products[#Headers],0))</f>
        <v>L</v>
      </c>
      <c r="L952" t="str" cm="1">
        <f t="array" ref="L952">_xlfn.SWITCH(Orders[[#This Row],[RoastType]], "L", "Light", "M", "Medium", "D", "Dark")</f>
        <v>Light</v>
      </c>
      <c r="M952" s="2" cm="1">
        <f t="array" ref="M952">INDEX(Products[],MATCH(Orders[[#This Row],[FK_ProductID]:[FK_ProductID]],Products[[ProductID]:[ProductID]],0),MATCH(Orders[[#Headers],[SizeKg]],Products[#Headers],0))</f>
        <v>0.2</v>
      </c>
      <c r="N952" s="1" cm="1">
        <f t="array" ref="N952">INDEX(Products[],MATCH(Orders[[#This Row],[FK_ProductID]:[FK_ProductID]],Products[[ProductID]:[ProductID]],0),MATCH(Orders[[#Headers],[AmtUnitPrice]],Products[#Headers],0))</f>
        <v>3.585</v>
      </c>
      <c r="O952" s="1">
        <f>Orders[[#This Row],[AmtUnitPrice]] *Orders[[#This Row],[Quantity]]</f>
        <v>14.34</v>
      </c>
    </row>
    <row r="953" spans="1:15" x14ac:dyDescent="0.25">
      <c r="A953" s="3" t="s">
        <v>1848</v>
      </c>
      <c r="B953" s="5">
        <v>44092</v>
      </c>
      <c r="C953" s="3" t="s">
        <v>1849</v>
      </c>
      <c r="D953" s="3" t="s">
        <v>196</v>
      </c>
      <c r="E953" s="4">
        <v>6</v>
      </c>
      <c r="F953" t="str">
        <f>_xlfn.XLOOKUP(Orders[[#This Row],[FK_CustomerID]],Customers[CustomerID],Customers[CustomerName],,0)</f>
        <v>Ingamar Eberlein</v>
      </c>
      <c r="G953" t="str">
        <f>_xlfn.XLOOKUP(Orders[[#This Row],[FK_CustomerID]],Customers[CustomerID],Customers[Email],,0)</f>
        <v>ieberleinqf@hc360.com</v>
      </c>
      <c r="H953" t="str">
        <f>_xlfn.XLOOKUP(Orders[[#This Row],[FK_CustomerID]],Customers[CustomerID],Customers[Country],,0)</f>
        <v>United States</v>
      </c>
      <c r="I953" t="str" cm="1">
        <f t="array" ref="I953">INDEX(Products[],MATCH(Orders[[#This Row],[FK_ProductID]:[FK_ProductID]],Products[[ProductID]:[ProductID]],0),MATCH(Orders[[#Headers],[CoffeeType]],Products[#Headers],0))</f>
        <v>Rob</v>
      </c>
      <c r="J953" t="str" cm="1">
        <f t="array" ref="J953">_xlfn.SWITCH(Orders[[#This Row],[CoffeeType]], "Rob", "Robusta", "Exc", "Excelsa", "Ara", "Arabica", "Lib", "Liberica")</f>
        <v>Robusta</v>
      </c>
      <c r="K953" t="str" cm="1">
        <f t="array" ref="K953">INDEX(Products[],MATCH(Orders[[#This Row],[FK_ProductID]:[FK_ProductID]],Products[[ProductID]:[ProductID]],0),MATCH(Orders[[#Headers],[RoastType]],Products[#Headers],0))</f>
        <v>L</v>
      </c>
      <c r="L953" t="str" cm="1">
        <f t="array" ref="L953">_xlfn.SWITCH(Orders[[#This Row],[RoastType]], "L", "Light", "M", "Medium", "D", "Dark")</f>
        <v>Light</v>
      </c>
      <c r="M953" s="2" cm="1">
        <f t="array" ref="M953">INDEX(Products[],MATCH(Orders[[#This Row],[FK_ProductID]:[FK_ProductID]],Products[[ProductID]:[ProductID]],0),MATCH(Orders[[#Headers],[SizeKg]],Products[#Headers],0))</f>
        <v>0.2</v>
      </c>
      <c r="N953" s="1" cm="1">
        <f t="array" ref="N953">INDEX(Products[],MATCH(Orders[[#This Row],[FK_ProductID]:[FK_ProductID]],Products[[ProductID]:[ProductID]],0),MATCH(Orders[[#Headers],[AmtUnitPrice]],Products[#Headers],0))</f>
        <v>3.585</v>
      </c>
      <c r="O953" s="1">
        <f>Orders[[#This Row],[AmtUnitPrice]] *Orders[[#This Row],[Quantity]]</f>
        <v>21.509999999999998</v>
      </c>
    </row>
    <row r="954" spans="1:15" x14ac:dyDescent="0.25">
      <c r="A954" s="3" t="s">
        <v>1850</v>
      </c>
      <c r="B954" s="5">
        <v>44439</v>
      </c>
      <c r="C954" s="3" t="s">
        <v>1851</v>
      </c>
      <c r="D954" s="3" t="s">
        <v>75</v>
      </c>
      <c r="E954" s="4">
        <v>2</v>
      </c>
      <c r="F954" t="str">
        <f>_xlfn.XLOOKUP(Orders[[#This Row],[FK_CustomerID]],Customers[CustomerID],Customers[CustomerName],,0)</f>
        <v>Jilly Dreng</v>
      </c>
      <c r="G954" t="str">
        <f>_xlfn.XLOOKUP(Orders[[#This Row],[FK_CustomerID]],Customers[CustomerID],Customers[Email],,0)</f>
        <v>jdrengqg@uiuc.edu</v>
      </c>
      <c r="H954" t="str">
        <f>_xlfn.XLOOKUP(Orders[[#This Row],[FK_CustomerID]],Customers[CustomerID],Customers[Country],,0)</f>
        <v>Ireland</v>
      </c>
      <c r="I954" t="str" cm="1">
        <f t="array" ref="I954">INDEX(Products[],MATCH(Orders[[#This Row],[FK_ProductID]:[FK_ProductID]],Products[[ProductID]:[ProductID]],0),MATCH(Orders[[#Headers],[CoffeeType]],Products[#Headers],0))</f>
        <v>Ara</v>
      </c>
      <c r="J954" t="str" cm="1">
        <f t="array" ref="J954">_xlfn.SWITCH(Orders[[#This Row],[CoffeeType]], "Rob", "Robusta", "Exc", "Excelsa", "Ara", "Arabica", "Lib", "Liberica")</f>
        <v>Arabica</v>
      </c>
      <c r="K954" t="str" cm="1">
        <f t="array" ref="K954">INDEX(Products[],MATCH(Orders[[#This Row],[FK_ProductID]:[FK_ProductID]],Products[[ProductID]:[ProductID]],0),MATCH(Orders[[#Headers],[RoastType]],Products[#Headers],0))</f>
        <v>M</v>
      </c>
      <c r="L954" t="str" cm="1">
        <f t="array" ref="L954">_xlfn.SWITCH(Orders[[#This Row],[RoastType]], "L", "Light", "M", "Medium", "D", "Dark")</f>
        <v>Medium</v>
      </c>
      <c r="M954" s="2" cm="1">
        <f t="array" ref="M954">INDEX(Products[],MATCH(Orders[[#This Row],[FK_ProductID]:[FK_ProductID]],Products[[ProductID]:[ProductID]],0),MATCH(Orders[[#Headers],[SizeKg]],Products[#Headers],0))</f>
        <v>1</v>
      </c>
      <c r="N954" s="1" cm="1">
        <f t="array" ref="N954">INDEX(Products[],MATCH(Orders[[#This Row],[FK_ProductID]:[FK_ProductID]],Products[[ProductID]:[ProductID]],0),MATCH(Orders[[#Headers],[AmtUnitPrice]],Products[#Headers],0))</f>
        <v>11.25</v>
      </c>
      <c r="O954" s="1">
        <f>Orders[[#This Row],[AmtUnitPrice]] *Orders[[#This Row],[Quantity]]</f>
        <v>22.5</v>
      </c>
    </row>
    <row r="955" spans="1:15" x14ac:dyDescent="0.25">
      <c r="A955" s="3" t="s">
        <v>1852</v>
      </c>
      <c r="B955" s="5">
        <v>44582</v>
      </c>
      <c r="C955" s="3" t="s">
        <v>1815</v>
      </c>
      <c r="D955" s="3" t="s">
        <v>129</v>
      </c>
      <c r="E955" s="4">
        <v>1</v>
      </c>
      <c r="F955" t="str">
        <f>_xlfn.XLOOKUP(Orders[[#This Row],[FK_CustomerID]],Customers[CustomerID],Customers[CustomerName],,0)</f>
        <v>Brenn Dundredge</v>
      </c>
      <c r="G955" t="str">
        <f>_xlfn.XLOOKUP(Orders[[#This Row],[FK_CustomerID]],Customers[CustomerID],Customers[Email],,0)</f>
        <v/>
      </c>
      <c r="H955" t="str">
        <f>_xlfn.XLOOKUP(Orders[[#This Row],[FK_CustomerID]],Customers[CustomerID],Customers[Country],,0)</f>
        <v>United States</v>
      </c>
      <c r="I955" t="str" cm="1">
        <f t="array" ref="I955">INDEX(Products[],MATCH(Orders[[#This Row],[FK_ProductID]:[FK_ProductID]],Products[[ProductID]:[ProductID]],0),MATCH(Orders[[#Headers],[CoffeeType]],Products[#Headers],0))</f>
        <v>Ara</v>
      </c>
      <c r="J955" t="str" cm="1">
        <f t="array" ref="J955">_xlfn.SWITCH(Orders[[#This Row],[CoffeeType]], "Rob", "Robusta", "Exc", "Excelsa", "Ara", "Arabica", "Lib", "Liberica")</f>
        <v>Arabica</v>
      </c>
      <c r="K955" t="str" cm="1">
        <f t="array" ref="K955">INDEX(Products[],MATCH(Orders[[#This Row],[FK_ProductID]:[FK_ProductID]],Products[[ProductID]:[ProductID]],0),MATCH(Orders[[#Headers],[RoastType]],Products[#Headers],0))</f>
        <v>L</v>
      </c>
      <c r="L955" t="str" cm="1">
        <f t="array" ref="L955">_xlfn.SWITCH(Orders[[#This Row],[RoastType]], "L", "Light", "M", "Medium", "D", "Dark")</f>
        <v>Light</v>
      </c>
      <c r="M955" s="2" cm="1">
        <f t="array" ref="M955">INDEX(Products[],MATCH(Orders[[#This Row],[FK_ProductID]:[FK_ProductID]],Products[[ProductID]:[ProductID]],0),MATCH(Orders[[#Headers],[SizeKg]],Products[#Headers],0))</f>
        <v>0.2</v>
      </c>
      <c r="N955" s="1" cm="1">
        <f t="array" ref="N955">INDEX(Products[],MATCH(Orders[[#This Row],[FK_ProductID]:[FK_ProductID]],Products[[ProductID]:[ProductID]],0),MATCH(Orders[[#Headers],[AmtUnitPrice]],Products[#Headers],0))</f>
        <v>3.8849999999999998</v>
      </c>
      <c r="O955" s="1">
        <f>Orders[[#This Row],[AmtUnitPrice]] *Orders[[#This Row],[Quantity]]</f>
        <v>3.8849999999999998</v>
      </c>
    </row>
    <row r="956" spans="1:15" x14ac:dyDescent="0.25">
      <c r="A956" s="3" t="s">
        <v>1853</v>
      </c>
      <c r="B956" s="5">
        <v>44722</v>
      </c>
      <c r="C956" s="3" t="s">
        <v>1815</v>
      </c>
      <c r="D956" s="3" t="s">
        <v>544</v>
      </c>
      <c r="E956" s="4">
        <v>1</v>
      </c>
      <c r="F956" t="str">
        <f>_xlfn.XLOOKUP(Orders[[#This Row],[FK_CustomerID]],Customers[CustomerID],Customers[CustomerName],,0)</f>
        <v>Brenn Dundredge</v>
      </c>
      <c r="G956" t="str">
        <f>_xlfn.XLOOKUP(Orders[[#This Row],[FK_CustomerID]],Customers[CustomerID],Customers[Email],,0)</f>
        <v/>
      </c>
      <c r="H956" t="str">
        <f>_xlfn.XLOOKUP(Orders[[#This Row],[FK_CustomerID]],Customers[CustomerID],Customers[Country],,0)</f>
        <v>United States</v>
      </c>
      <c r="I956" t="str" cm="1">
        <f t="array" ref="I956">INDEX(Products[],MATCH(Orders[[#This Row],[FK_ProductID]:[FK_ProductID]],Products[[ProductID]:[ProductID]],0),MATCH(Orders[[#Headers],[CoffeeType]],Products[#Headers],0))</f>
        <v>Exc</v>
      </c>
      <c r="J956" t="str" cm="1">
        <f t="array" ref="J956">_xlfn.SWITCH(Orders[[#This Row],[CoffeeType]], "Rob", "Robusta", "Exc", "Excelsa", "Ara", "Arabica", "Lib", "Liberica")</f>
        <v>Excelsa</v>
      </c>
      <c r="K956" t="str" cm="1">
        <f t="array" ref="K956">INDEX(Products[],MATCH(Orders[[#This Row],[FK_ProductID]:[FK_ProductID]],Products[[ProductID]:[ProductID]],0),MATCH(Orders[[#Headers],[RoastType]],Products[#Headers],0))</f>
        <v>D</v>
      </c>
      <c r="L956" t="str" cm="1">
        <f t="array" ref="L956">_xlfn.SWITCH(Orders[[#This Row],[RoastType]], "L", "Light", "M", "Medium", "D", "Dark")</f>
        <v>Dark</v>
      </c>
      <c r="M956" s="2" cm="1">
        <f t="array" ref="M956">INDEX(Products[],MATCH(Orders[[#This Row],[FK_ProductID]:[FK_ProductID]],Products[[ProductID]:[ProductID]],0),MATCH(Orders[[#Headers],[SizeKg]],Products[#Headers],0))</f>
        <v>2.5</v>
      </c>
      <c r="N956" s="1" cm="1">
        <f t="array" ref="N956">INDEX(Products[],MATCH(Orders[[#This Row],[FK_ProductID]:[FK_ProductID]],Products[[ProductID]:[ProductID]],0),MATCH(Orders[[#Headers],[AmtUnitPrice]],Products[#Headers],0))</f>
        <v>27.945</v>
      </c>
      <c r="O956" s="1">
        <f>Orders[[#This Row],[AmtUnitPrice]] *Orders[[#This Row],[Quantity]]</f>
        <v>27.945</v>
      </c>
    </row>
    <row r="957" spans="1:15" x14ac:dyDescent="0.25">
      <c r="A957" s="3" t="s">
        <v>1854</v>
      </c>
      <c r="B957" s="5">
        <v>43582</v>
      </c>
      <c r="C957" s="3" t="s">
        <v>1815</v>
      </c>
      <c r="D957" s="3" t="s">
        <v>44</v>
      </c>
      <c r="E957" s="4">
        <v>5</v>
      </c>
      <c r="F957" t="str">
        <f>_xlfn.XLOOKUP(Orders[[#This Row],[FK_CustomerID]],Customers[CustomerID],Customers[CustomerName],,0)</f>
        <v>Brenn Dundredge</v>
      </c>
      <c r="G957" t="str">
        <f>_xlfn.XLOOKUP(Orders[[#This Row],[FK_CustomerID]],Customers[CustomerID],Customers[Email],,0)</f>
        <v/>
      </c>
      <c r="H957" t="str">
        <f>_xlfn.XLOOKUP(Orders[[#This Row],[FK_CustomerID]],Customers[CustomerID],Customers[Country],,0)</f>
        <v>United States</v>
      </c>
      <c r="I957" t="str" cm="1">
        <f t="array" ref="I957">INDEX(Products[],MATCH(Orders[[#This Row],[FK_ProductID]:[FK_ProductID]],Products[[ProductID]:[ProductID]],0),MATCH(Orders[[#Headers],[CoffeeType]],Products[#Headers],0))</f>
        <v>Exc</v>
      </c>
      <c r="J957" t="str" cm="1">
        <f t="array" ref="J957">_xlfn.SWITCH(Orders[[#This Row],[CoffeeType]], "Rob", "Robusta", "Exc", "Excelsa", "Ara", "Arabica", "Lib", "Liberica")</f>
        <v>Excelsa</v>
      </c>
      <c r="K957" t="str" cm="1">
        <f t="array" ref="K957">INDEX(Products[],MATCH(Orders[[#This Row],[FK_ProductID]:[FK_ProductID]],Products[[ProductID]:[ProductID]],0),MATCH(Orders[[#Headers],[RoastType]],Products[#Headers],0))</f>
        <v>L</v>
      </c>
      <c r="L957" t="str" cm="1">
        <f t="array" ref="L957">_xlfn.SWITCH(Orders[[#This Row],[RoastType]], "L", "Light", "M", "Medium", "D", "Dark")</f>
        <v>Light</v>
      </c>
      <c r="M957" s="2" cm="1">
        <f t="array" ref="M957">INDEX(Products[],MATCH(Orders[[#This Row],[FK_ProductID]:[FK_ProductID]],Products[[ProductID]:[ProductID]],0),MATCH(Orders[[#Headers],[SizeKg]],Products[#Headers],0))</f>
        <v>2.5</v>
      </c>
      <c r="N957" s="1" cm="1">
        <f t="array" ref="N957">INDEX(Products[],MATCH(Orders[[#This Row],[FK_ProductID]:[FK_ProductID]],Products[[ProductID]:[ProductID]],0),MATCH(Orders[[#Headers],[AmtUnitPrice]],Products[#Headers],0))</f>
        <v>34.155000000000001</v>
      </c>
      <c r="O957" s="1">
        <f>Orders[[#This Row],[AmtUnitPrice]] *Orders[[#This Row],[Quantity]]</f>
        <v>170.77500000000001</v>
      </c>
    </row>
    <row r="958" spans="1:15" x14ac:dyDescent="0.25">
      <c r="A958" s="3" t="s">
        <v>1854</v>
      </c>
      <c r="B958" s="5">
        <v>43582</v>
      </c>
      <c r="C958" s="3" t="s">
        <v>1815</v>
      </c>
      <c r="D958" s="3" t="s">
        <v>24</v>
      </c>
      <c r="E958" s="4">
        <v>2</v>
      </c>
      <c r="F958" t="str">
        <f>_xlfn.XLOOKUP(Orders[[#This Row],[FK_CustomerID]],Customers[CustomerID],Customers[CustomerName],,0)</f>
        <v>Brenn Dundredge</v>
      </c>
      <c r="G958" t="str">
        <f>_xlfn.XLOOKUP(Orders[[#This Row],[FK_CustomerID]],Customers[CustomerID],Customers[Email],,0)</f>
        <v/>
      </c>
      <c r="H958" t="str">
        <f>_xlfn.XLOOKUP(Orders[[#This Row],[FK_CustomerID]],Customers[CustomerID],Customers[Country],,0)</f>
        <v>United States</v>
      </c>
      <c r="I958" t="str" cm="1">
        <f t="array" ref="I958">INDEX(Products[],MATCH(Orders[[#This Row],[FK_ProductID]:[FK_ProductID]],Products[[ProductID]:[ProductID]],0),MATCH(Orders[[#Headers],[CoffeeType]],Products[#Headers],0))</f>
        <v>Rob</v>
      </c>
      <c r="J958" t="str" cm="1">
        <f t="array" ref="J958">_xlfn.SWITCH(Orders[[#This Row],[CoffeeType]], "Rob", "Robusta", "Exc", "Excelsa", "Ara", "Arabica", "Lib", "Liberica")</f>
        <v>Robusta</v>
      </c>
      <c r="K958" t="str" cm="1">
        <f t="array" ref="K958">INDEX(Products[],MATCH(Orders[[#This Row],[FK_ProductID]:[FK_ProductID]],Products[[ProductID]:[ProductID]],0),MATCH(Orders[[#Headers],[RoastType]],Products[#Headers],0))</f>
        <v>L</v>
      </c>
      <c r="L958" t="str" cm="1">
        <f t="array" ref="L958">_xlfn.SWITCH(Orders[[#This Row],[RoastType]], "L", "Light", "M", "Medium", "D", "Dark")</f>
        <v>Light</v>
      </c>
      <c r="M958" s="2" cm="1">
        <f t="array" ref="M958">INDEX(Products[],MATCH(Orders[[#This Row],[FK_ProductID]:[FK_ProductID]],Products[[ProductID]:[ProductID]],0),MATCH(Orders[[#Headers],[SizeKg]],Products[#Headers],0))</f>
        <v>2.5</v>
      </c>
      <c r="N958" s="1" cm="1">
        <f t="array" ref="N958">INDEX(Products[],MATCH(Orders[[#This Row],[FK_ProductID]:[FK_ProductID]],Products[[ProductID]:[ProductID]],0),MATCH(Orders[[#Headers],[AmtUnitPrice]],Products[#Headers],0))</f>
        <v>27.484999999999999</v>
      </c>
      <c r="O958" s="1">
        <f>Orders[[#This Row],[AmtUnitPrice]] *Orders[[#This Row],[Quantity]]</f>
        <v>54.97</v>
      </c>
    </row>
    <row r="959" spans="1:15" x14ac:dyDescent="0.25">
      <c r="A959" s="3" t="s">
        <v>1854</v>
      </c>
      <c r="B959" s="5">
        <v>43582</v>
      </c>
      <c r="C959" s="3" t="s">
        <v>1815</v>
      </c>
      <c r="D959" s="3" t="s">
        <v>151</v>
      </c>
      <c r="E959" s="4">
        <v>1</v>
      </c>
      <c r="F959" t="str">
        <f>_xlfn.XLOOKUP(Orders[[#This Row],[FK_CustomerID]],Customers[CustomerID],Customers[CustomerName],,0)</f>
        <v>Brenn Dundredge</v>
      </c>
      <c r="G959" t="str">
        <f>_xlfn.XLOOKUP(Orders[[#This Row],[FK_CustomerID]],Customers[CustomerID],Customers[Email],,0)</f>
        <v/>
      </c>
      <c r="H959" t="str">
        <f>_xlfn.XLOOKUP(Orders[[#This Row],[FK_CustomerID]],Customers[CustomerID],Customers[Country],,0)</f>
        <v>United States</v>
      </c>
      <c r="I959" t="str" cm="1">
        <f t="array" ref="I959">INDEX(Products[],MATCH(Orders[[#This Row],[FK_ProductID]:[FK_ProductID]],Products[[ProductID]:[ProductID]],0),MATCH(Orders[[#Headers],[CoffeeType]],Products[#Headers],0))</f>
        <v>Exc</v>
      </c>
      <c r="J959" t="str" cm="1">
        <f t="array" ref="J959">_xlfn.SWITCH(Orders[[#This Row],[CoffeeType]], "Rob", "Robusta", "Exc", "Excelsa", "Ara", "Arabica", "Lib", "Liberica")</f>
        <v>Excelsa</v>
      </c>
      <c r="K959" t="str" cm="1">
        <f t="array" ref="K959">INDEX(Products[],MATCH(Orders[[#This Row],[FK_ProductID]:[FK_ProductID]],Products[[ProductID]:[ProductID]],0),MATCH(Orders[[#Headers],[RoastType]],Products[#Headers],0))</f>
        <v>L</v>
      </c>
      <c r="L959" t="str" cm="1">
        <f t="array" ref="L959">_xlfn.SWITCH(Orders[[#This Row],[RoastType]], "L", "Light", "M", "Medium", "D", "Dark")</f>
        <v>Light</v>
      </c>
      <c r="M959" s="2" cm="1">
        <f t="array" ref="M959">INDEX(Products[],MATCH(Orders[[#This Row],[FK_ProductID]:[FK_ProductID]],Products[[ProductID]:[ProductID]],0),MATCH(Orders[[#Headers],[SizeKg]],Products[#Headers],0))</f>
        <v>1</v>
      </c>
      <c r="N959" s="1" cm="1">
        <f t="array" ref="N959">INDEX(Products[],MATCH(Orders[[#This Row],[FK_ProductID]:[FK_ProductID]],Products[[ProductID]:[ProductID]],0),MATCH(Orders[[#Headers],[AmtUnitPrice]],Products[#Headers],0))</f>
        <v>14.85</v>
      </c>
      <c r="O959" s="1">
        <f>Orders[[#This Row],[AmtUnitPrice]] *Orders[[#This Row],[Quantity]]</f>
        <v>14.85</v>
      </c>
    </row>
    <row r="960" spans="1:15" x14ac:dyDescent="0.25">
      <c r="A960" s="3" t="s">
        <v>1854</v>
      </c>
      <c r="B960" s="5">
        <v>43582</v>
      </c>
      <c r="C960" s="3" t="s">
        <v>1815</v>
      </c>
      <c r="D960" s="3" t="s">
        <v>129</v>
      </c>
      <c r="E960" s="4">
        <v>2</v>
      </c>
      <c r="F960" t="str">
        <f>_xlfn.XLOOKUP(Orders[[#This Row],[FK_CustomerID]],Customers[CustomerID],Customers[CustomerName],,0)</f>
        <v>Brenn Dundredge</v>
      </c>
      <c r="G960" t="str">
        <f>_xlfn.XLOOKUP(Orders[[#This Row],[FK_CustomerID]],Customers[CustomerID],Customers[Email],,0)</f>
        <v/>
      </c>
      <c r="H960" t="str">
        <f>_xlfn.XLOOKUP(Orders[[#This Row],[FK_CustomerID]],Customers[CustomerID],Customers[Country],,0)</f>
        <v>United States</v>
      </c>
      <c r="I960" t="str" cm="1">
        <f t="array" ref="I960">INDEX(Products[],MATCH(Orders[[#This Row],[FK_ProductID]:[FK_ProductID]],Products[[ProductID]:[ProductID]],0),MATCH(Orders[[#Headers],[CoffeeType]],Products[#Headers],0))</f>
        <v>Ara</v>
      </c>
      <c r="J960" t="str" cm="1">
        <f t="array" ref="J960">_xlfn.SWITCH(Orders[[#This Row],[CoffeeType]], "Rob", "Robusta", "Exc", "Excelsa", "Ara", "Arabica", "Lib", "Liberica")</f>
        <v>Arabica</v>
      </c>
      <c r="K960" t="str" cm="1">
        <f t="array" ref="K960">INDEX(Products[],MATCH(Orders[[#This Row],[FK_ProductID]:[FK_ProductID]],Products[[ProductID]:[ProductID]],0),MATCH(Orders[[#Headers],[RoastType]],Products[#Headers],0))</f>
        <v>L</v>
      </c>
      <c r="L960" t="str" cm="1">
        <f t="array" ref="L960">_xlfn.SWITCH(Orders[[#This Row],[RoastType]], "L", "Light", "M", "Medium", "D", "Dark")</f>
        <v>Light</v>
      </c>
      <c r="M960" s="2" cm="1">
        <f t="array" ref="M960">INDEX(Products[],MATCH(Orders[[#This Row],[FK_ProductID]:[FK_ProductID]],Products[[ProductID]:[ProductID]],0),MATCH(Orders[[#Headers],[SizeKg]],Products[#Headers],0))</f>
        <v>0.2</v>
      </c>
      <c r="N960" s="1" cm="1">
        <f t="array" ref="N960">INDEX(Products[],MATCH(Orders[[#This Row],[FK_ProductID]:[FK_ProductID]],Products[[ProductID]:[ProductID]],0),MATCH(Orders[[#Headers],[AmtUnitPrice]],Products[#Headers],0))</f>
        <v>3.8849999999999998</v>
      </c>
      <c r="O960" s="1">
        <f>Orders[[#This Row],[AmtUnitPrice]] *Orders[[#This Row],[Quantity]]</f>
        <v>7.77</v>
      </c>
    </row>
    <row r="961" spans="1:15" x14ac:dyDescent="0.25">
      <c r="A961" s="3" t="s">
        <v>1855</v>
      </c>
      <c r="B961" s="5">
        <v>44598</v>
      </c>
      <c r="C961" s="3" t="s">
        <v>1856</v>
      </c>
      <c r="D961" s="3" t="s">
        <v>33</v>
      </c>
      <c r="E961" s="4">
        <v>5</v>
      </c>
      <c r="F961" t="str">
        <f>_xlfn.XLOOKUP(Orders[[#This Row],[FK_CustomerID]],Customers[CustomerID],Customers[CustomerName],,0)</f>
        <v>Rhodie Strathern</v>
      </c>
      <c r="G961" t="str">
        <f>_xlfn.XLOOKUP(Orders[[#This Row],[FK_CustomerID]],Customers[CustomerID],Customers[Email],,0)</f>
        <v>rstrathernqn@devhub.com</v>
      </c>
      <c r="H961" t="str">
        <f>_xlfn.XLOOKUP(Orders[[#This Row],[FK_CustomerID]],Customers[CustomerID],Customers[Country],,0)</f>
        <v>United States</v>
      </c>
      <c r="I961" t="str" cm="1">
        <f t="array" ref="I961">INDEX(Products[],MATCH(Orders[[#This Row],[FK_ProductID]:[FK_ProductID]],Products[[ProductID]:[ProductID]],0),MATCH(Orders[[#Headers],[CoffeeType]],Products[#Headers],0))</f>
        <v>Lib</v>
      </c>
      <c r="J961" t="str" cm="1">
        <f t="array" ref="J961">_xlfn.SWITCH(Orders[[#This Row],[CoffeeType]], "Rob", "Robusta", "Exc", "Excelsa", "Ara", "Arabica", "Lib", "Liberica")</f>
        <v>Liberica</v>
      </c>
      <c r="K961" t="str" cm="1">
        <f t="array" ref="K961">INDEX(Products[],MATCH(Orders[[#This Row],[FK_ProductID]:[FK_ProductID]],Products[[ProductID]:[ProductID]],0),MATCH(Orders[[#Headers],[RoastType]],Products[#Headers],0))</f>
        <v>L</v>
      </c>
      <c r="L961" t="str" cm="1">
        <f t="array" ref="L961">_xlfn.SWITCH(Orders[[#This Row],[RoastType]], "L", "Light", "M", "Medium", "D", "Dark")</f>
        <v>Light</v>
      </c>
      <c r="M961" s="2" cm="1">
        <f t="array" ref="M961">INDEX(Products[],MATCH(Orders[[#This Row],[FK_ProductID]:[FK_ProductID]],Products[[ProductID]:[ProductID]],0),MATCH(Orders[[#Headers],[SizeKg]],Products[#Headers],0))</f>
        <v>0.2</v>
      </c>
      <c r="N961" s="1" cm="1">
        <f t="array" ref="N961">INDEX(Products[],MATCH(Orders[[#This Row],[FK_ProductID]:[FK_ProductID]],Products[[ProductID]:[ProductID]],0),MATCH(Orders[[#Headers],[AmtUnitPrice]],Products[#Headers],0))</f>
        <v>4.7549999999999999</v>
      </c>
      <c r="O961" s="1">
        <f>Orders[[#This Row],[AmtUnitPrice]] *Orders[[#This Row],[Quantity]]</f>
        <v>23.774999999999999</v>
      </c>
    </row>
    <row r="962" spans="1:15" x14ac:dyDescent="0.25">
      <c r="A962" s="3" t="s">
        <v>1857</v>
      </c>
      <c r="B962" s="5">
        <v>44591</v>
      </c>
      <c r="C962" s="3" t="s">
        <v>1858</v>
      </c>
      <c r="D962" s="3" t="s">
        <v>146</v>
      </c>
      <c r="E962" s="4">
        <v>5</v>
      </c>
      <c r="F962" t="str">
        <f>_xlfn.XLOOKUP(Orders[[#This Row],[FK_CustomerID]],Customers[CustomerID],Customers[CustomerName],,0)</f>
        <v>Chad Miguel</v>
      </c>
      <c r="G962" t="str">
        <f>_xlfn.XLOOKUP(Orders[[#This Row],[FK_CustomerID]],Customers[CustomerID],Customers[Email],,0)</f>
        <v>cmiguelqo@exblog.jp</v>
      </c>
      <c r="H962" t="str">
        <f>_xlfn.XLOOKUP(Orders[[#This Row],[FK_CustomerID]],Customers[CustomerID],Customers[Country],,0)</f>
        <v>United States</v>
      </c>
      <c r="I962" t="str" cm="1">
        <f t="array" ref="I962">INDEX(Products[],MATCH(Orders[[#This Row],[FK_ProductID]:[FK_ProductID]],Products[[ProductID]:[ProductID]],0),MATCH(Orders[[#Headers],[CoffeeType]],Products[#Headers],0))</f>
        <v>Lib</v>
      </c>
      <c r="J962" t="str" cm="1">
        <f t="array" ref="J962">_xlfn.SWITCH(Orders[[#This Row],[CoffeeType]], "Rob", "Robusta", "Exc", "Excelsa", "Ara", "Arabica", "Lib", "Liberica")</f>
        <v>Liberica</v>
      </c>
      <c r="K962" t="str" cm="1">
        <f t="array" ref="K962">INDEX(Products[],MATCH(Orders[[#This Row],[FK_ProductID]:[FK_ProductID]],Products[[ProductID]:[ProductID]],0),MATCH(Orders[[#Headers],[RoastType]],Products[#Headers],0))</f>
        <v>L</v>
      </c>
      <c r="L962" t="str" cm="1">
        <f t="array" ref="L962">_xlfn.SWITCH(Orders[[#This Row],[RoastType]], "L", "Light", "M", "Medium", "D", "Dark")</f>
        <v>Light</v>
      </c>
      <c r="M962" s="2" cm="1">
        <f t="array" ref="M962">INDEX(Products[],MATCH(Orders[[#This Row],[FK_ProductID]:[FK_ProductID]],Products[[ProductID]:[ProductID]],0),MATCH(Orders[[#Headers],[SizeKg]],Products[#Headers],0))</f>
        <v>1</v>
      </c>
      <c r="N962" s="1" cm="1">
        <f t="array" ref="N962">INDEX(Products[],MATCH(Orders[[#This Row],[FK_ProductID]:[FK_ProductID]],Products[[ProductID]:[ProductID]],0),MATCH(Orders[[#Headers],[AmtUnitPrice]],Products[#Headers],0))</f>
        <v>15.85</v>
      </c>
      <c r="O962" s="1">
        <f>Orders[[#This Row],[AmtUnitPrice]] *Orders[[#This Row],[Quantity]]</f>
        <v>79.25</v>
      </c>
    </row>
    <row r="963" spans="1:15" x14ac:dyDescent="0.25">
      <c r="A963" s="3" t="s">
        <v>1859</v>
      </c>
      <c r="B963" s="5">
        <v>44158</v>
      </c>
      <c r="C963" s="3" t="s">
        <v>1860</v>
      </c>
      <c r="D963" s="3" t="s">
        <v>132</v>
      </c>
      <c r="E963" s="4">
        <v>2</v>
      </c>
      <c r="F963" t="str">
        <f>_xlfn.XLOOKUP(Orders[[#This Row],[FK_CustomerID]],Customers[CustomerID],Customers[CustomerName],,0)</f>
        <v>Florinda Matusovsky</v>
      </c>
      <c r="G963" t="str">
        <f>_xlfn.XLOOKUP(Orders[[#This Row],[FK_CustomerID]],Customers[CustomerID],Customers[Email],,0)</f>
        <v/>
      </c>
      <c r="H963" t="str">
        <f>_xlfn.XLOOKUP(Orders[[#This Row],[FK_CustomerID]],Customers[CustomerID],Customers[Country],,0)</f>
        <v>United States</v>
      </c>
      <c r="I963" t="str" cm="1">
        <f t="array" ref="I963">INDEX(Products[],MATCH(Orders[[#This Row],[FK_ProductID]:[FK_ProductID]],Products[[ProductID]:[ProductID]],0),MATCH(Orders[[#Headers],[CoffeeType]],Products[#Headers],0))</f>
        <v>Ara</v>
      </c>
      <c r="J963" t="str" cm="1">
        <f t="array" ref="J963">_xlfn.SWITCH(Orders[[#This Row],[CoffeeType]], "Rob", "Robusta", "Exc", "Excelsa", "Ara", "Arabica", "Lib", "Liberica")</f>
        <v>Arabica</v>
      </c>
      <c r="K963" t="str" cm="1">
        <f t="array" ref="K963">INDEX(Products[],MATCH(Orders[[#This Row],[FK_ProductID]:[FK_ProductID]],Products[[ProductID]:[ProductID]],0),MATCH(Orders[[#Headers],[RoastType]],Products[#Headers],0))</f>
        <v>D</v>
      </c>
      <c r="L963" t="str" cm="1">
        <f t="array" ref="L963">_xlfn.SWITCH(Orders[[#This Row],[RoastType]], "L", "Light", "M", "Medium", "D", "Dark")</f>
        <v>Dark</v>
      </c>
      <c r="M963" s="2" cm="1">
        <f t="array" ref="M963">INDEX(Products[],MATCH(Orders[[#This Row],[FK_ProductID]:[FK_ProductID]],Products[[ProductID]:[ProductID]],0),MATCH(Orders[[#Headers],[SizeKg]],Products[#Headers],0))</f>
        <v>2.5</v>
      </c>
      <c r="N963" s="1" cm="1">
        <f t="array" ref="N963">INDEX(Products[],MATCH(Orders[[#This Row],[FK_ProductID]:[FK_ProductID]],Products[[ProductID]:[ProductID]],0),MATCH(Orders[[#Headers],[AmtUnitPrice]],Products[#Headers],0))</f>
        <v>22.885000000000002</v>
      </c>
      <c r="O963" s="1">
        <f>Orders[[#This Row],[AmtUnitPrice]] *Orders[[#This Row],[Quantity]]</f>
        <v>45.77</v>
      </c>
    </row>
    <row r="964" spans="1:15" x14ac:dyDescent="0.25">
      <c r="A964" s="3" t="s">
        <v>1861</v>
      </c>
      <c r="B964" s="5">
        <v>44664</v>
      </c>
      <c r="C964" s="3" t="s">
        <v>1862</v>
      </c>
      <c r="D964" s="3" t="s">
        <v>193</v>
      </c>
      <c r="E964" s="4">
        <v>1</v>
      </c>
      <c r="F964" t="str">
        <f>_xlfn.XLOOKUP(Orders[[#This Row],[FK_CustomerID]],Customers[CustomerID],Customers[CustomerName],,0)</f>
        <v>Morly Rocks</v>
      </c>
      <c r="G964" t="str">
        <f>_xlfn.XLOOKUP(Orders[[#This Row],[FK_CustomerID]],Customers[CustomerID],Customers[Email],,0)</f>
        <v>mrocksqq@exblog.jp</v>
      </c>
      <c r="H964" t="str">
        <f>_xlfn.XLOOKUP(Orders[[#This Row],[FK_CustomerID]],Customers[CustomerID],Customers[Country],,0)</f>
        <v>Ireland</v>
      </c>
      <c r="I964" t="str" cm="1">
        <f t="array" ref="I964">INDEX(Products[],MATCH(Orders[[#This Row],[FK_ProductID]:[FK_ProductID]],Products[[ProductID]:[ProductID]],0),MATCH(Orders[[#Headers],[CoffeeType]],Products[#Headers],0))</f>
        <v>Rob</v>
      </c>
      <c r="J964" t="str" cm="1">
        <f t="array" ref="J964">_xlfn.SWITCH(Orders[[#This Row],[CoffeeType]], "Rob", "Robusta", "Exc", "Excelsa", "Ara", "Arabica", "Lib", "Liberica")</f>
        <v>Robusta</v>
      </c>
      <c r="K964" t="str" cm="1">
        <f t="array" ref="K964">INDEX(Products[],MATCH(Orders[[#This Row],[FK_ProductID]:[FK_ProductID]],Products[[ProductID]:[ProductID]],0),MATCH(Orders[[#Headers],[RoastType]],Products[#Headers],0))</f>
        <v>D</v>
      </c>
      <c r="L964" t="str" cm="1">
        <f t="array" ref="L964">_xlfn.SWITCH(Orders[[#This Row],[RoastType]], "L", "Light", "M", "Medium", "D", "Dark")</f>
        <v>Dark</v>
      </c>
      <c r="M964" s="2" cm="1">
        <f t="array" ref="M964">INDEX(Products[],MATCH(Orders[[#This Row],[FK_ProductID]:[FK_ProductID]],Products[[ProductID]:[ProductID]],0),MATCH(Orders[[#Headers],[SizeKg]],Products[#Headers],0))</f>
        <v>1</v>
      </c>
      <c r="N964" s="1" cm="1">
        <f t="array" ref="N964">INDEX(Products[],MATCH(Orders[[#This Row],[FK_ProductID]:[FK_ProductID]],Products[[ProductID]:[ProductID]],0),MATCH(Orders[[#Headers],[AmtUnitPrice]],Products[#Headers],0))</f>
        <v>8.9499999999999993</v>
      </c>
      <c r="O964" s="1">
        <f>Orders[[#This Row],[AmtUnitPrice]] *Orders[[#This Row],[Quantity]]</f>
        <v>8.9499999999999993</v>
      </c>
    </row>
    <row r="965" spans="1:15" x14ac:dyDescent="0.25">
      <c r="A965" s="3" t="s">
        <v>1863</v>
      </c>
      <c r="B965" s="5">
        <v>44203</v>
      </c>
      <c r="C965" s="3" t="s">
        <v>1864</v>
      </c>
      <c r="D965" s="3" t="s">
        <v>36</v>
      </c>
      <c r="E965" s="4">
        <v>4</v>
      </c>
      <c r="F965" t="str">
        <f>_xlfn.XLOOKUP(Orders[[#This Row],[FK_CustomerID]],Customers[CustomerID],Customers[CustomerName],,0)</f>
        <v>Yuri Burrells</v>
      </c>
      <c r="G965" t="str">
        <f>_xlfn.XLOOKUP(Orders[[#This Row],[FK_CustomerID]],Customers[CustomerID],Customers[Email],,0)</f>
        <v>yburrellsqr@vinaora.com</v>
      </c>
      <c r="H965" t="str">
        <f>_xlfn.XLOOKUP(Orders[[#This Row],[FK_CustomerID]],Customers[CustomerID],Customers[Country],,0)</f>
        <v>United States</v>
      </c>
      <c r="I965" t="str" cm="1">
        <f t="array" ref="I965">INDEX(Products[],MATCH(Orders[[#This Row],[FK_ProductID]:[FK_ProductID]],Products[[ProductID]:[ProductID]],0),MATCH(Orders[[#Headers],[CoffeeType]],Products[#Headers],0))</f>
        <v>Rob</v>
      </c>
      <c r="J965" t="str" cm="1">
        <f t="array" ref="J965">_xlfn.SWITCH(Orders[[#This Row],[CoffeeType]], "Rob", "Robusta", "Exc", "Excelsa", "Ara", "Arabica", "Lib", "Liberica")</f>
        <v>Robusta</v>
      </c>
      <c r="K965" t="str" cm="1">
        <f t="array" ref="K965">INDEX(Products[],MATCH(Orders[[#This Row],[FK_ProductID]:[FK_ProductID]],Products[[ProductID]:[ProductID]],0),MATCH(Orders[[#Headers],[RoastType]],Products[#Headers],0))</f>
        <v>M</v>
      </c>
      <c r="L965" t="str" cm="1">
        <f t="array" ref="L965">_xlfn.SWITCH(Orders[[#This Row],[RoastType]], "L", "Light", "M", "Medium", "D", "Dark")</f>
        <v>Medium</v>
      </c>
      <c r="M965" s="2" cm="1">
        <f t="array" ref="M965">INDEX(Products[],MATCH(Orders[[#This Row],[FK_ProductID]:[FK_ProductID]],Products[[ProductID]:[ProductID]],0),MATCH(Orders[[#Headers],[SizeKg]],Products[#Headers],0))</f>
        <v>0.5</v>
      </c>
      <c r="N965" s="1" cm="1">
        <f t="array" ref="N965">INDEX(Products[],MATCH(Orders[[#This Row],[FK_ProductID]:[FK_ProductID]],Products[[ProductID]:[ProductID]],0),MATCH(Orders[[#Headers],[AmtUnitPrice]],Products[#Headers],0))</f>
        <v>5.97</v>
      </c>
      <c r="O965" s="1">
        <f>Orders[[#This Row],[AmtUnitPrice]] *Orders[[#This Row],[Quantity]]</f>
        <v>23.88</v>
      </c>
    </row>
    <row r="966" spans="1:15" x14ac:dyDescent="0.25">
      <c r="A966" s="3" t="s">
        <v>1865</v>
      </c>
      <c r="B966" s="5">
        <v>43865</v>
      </c>
      <c r="C966" s="3" t="s">
        <v>1866</v>
      </c>
      <c r="D966" s="3" t="s">
        <v>268</v>
      </c>
      <c r="E966" s="4">
        <v>5</v>
      </c>
      <c r="F966" t="str">
        <f>_xlfn.XLOOKUP(Orders[[#This Row],[FK_CustomerID]],Customers[CustomerID],Customers[CustomerName],,0)</f>
        <v>Cleopatra Goodrum</v>
      </c>
      <c r="G966" t="str">
        <f>_xlfn.XLOOKUP(Orders[[#This Row],[FK_CustomerID]],Customers[CustomerID],Customers[Email],,0)</f>
        <v>cgoodrumqs@goodreads.com</v>
      </c>
      <c r="H966" t="str">
        <f>_xlfn.XLOOKUP(Orders[[#This Row],[FK_CustomerID]],Customers[CustomerID],Customers[Country],,0)</f>
        <v>United States</v>
      </c>
      <c r="I966" t="str" cm="1">
        <f t="array" ref="I966">INDEX(Products[],MATCH(Orders[[#This Row],[FK_ProductID]:[FK_ProductID]],Products[[ProductID]:[ProductID]],0),MATCH(Orders[[#Headers],[CoffeeType]],Products[#Headers],0))</f>
        <v>Exc</v>
      </c>
      <c r="J966" t="str" cm="1">
        <f t="array" ref="J966">_xlfn.SWITCH(Orders[[#This Row],[CoffeeType]], "Rob", "Robusta", "Exc", "Excelsa", "Ara", "Arabica", "Lib", "Liberica")</f>
        <v>Excelsa</v>
      </c>
      <c r="K966" t="str" cm="1">
        <f t="array" ref="K966">INDEX(Products[],MATCH(Orders[[#This Row],[FK_ProductID]:[FK_ProductID]],Products[[ProductID]:[ProductID]],0),MATCH(Orders[[#Headers],[RoastType]],Products[#Headers],0))</f>
        <v>L</v>
      </c>
      <c r="L966" t="str" cm="1">
        <f t="array" ref="L966">_xlfn.SWITCH(Orders[[#This Row],[RoastType]], "L", "Light", "M", "Medium", "D", "Dark")</f>
        <v>Light</v>
      </c>
      <c r="M966" s="2" cm="1">
        <f t="array" ref="M966">INDEX(Products[],MATCH(Orders[[#This Row],[FK_ProductID]:[FK_ProductID]],Products[[ProductID]:[ProductID]],0),MATCH(Orders[[#Headers],[SizeKg]],Products[#Headers],0))</f>
        <v>0.2</v>
      </c>
      <c r="N966" s="1" cm="1">
        <f t="array" ref="N966">INDEX(Products[],MATCH(Orders[[#This Row],[FK_ProductID]:[FK_ProductID]],Products[[ProductID]:[ProductID]],0),MATCH(Orders[[#Headers],[AmtUnitPrice]],Products[#Headers],0))</f>
        <v>4.4550000000000001</v>
      </c>
      <c r="O966" s="1">
        <f>Orders[[#This Row],[AmtUnitPrice]] *Orders[[#This Row],[Quantity]]</f>
        <v>22.274999999999999</v>
      </c>
    </row>
    <row r="967" spans="1:15" x14ac:dyDescent="0.25">
      <c r="A967" s="3" t="s">
        <v>1867</v>
      </c>
      <c r="B967" s="5">
        <v>43724</v>
      </c>
      <c r="C967" s="3" t="s">
        <v>1868</v>
      </c>
      <c r="D967" s="3" t="s">
        <v>15</v>
      </c>
      <c r="E967" s="4">
        <v>3</v>
      </c>
      <c r="F967" t="str">
        <f>_xlfn.XLOOKUP(Orders[[#This Row],[FK_CustomerID]],Customers[CustomerID],Customers[CustomerName],,0)</f>
        <v>Joey Jefferys</v>
      </c>
      <c r="G967" t="str">
        <f>_xlfn.XLOOKUP(Orders[[#This Row],[FK_CustomerID]],Customers[CustomerID],Customers[Email],,0)</f>
        <v>jjefferysqt@blog.com</v>
      </c>
      <c r="H967" t="str">
        <f>_xlfn.XLOOKUP(Orders[[#This Row],[FK_CustomerID]],Customers[CustomerID],Customers[Country],,0)</f>
        <v>United States</v>
      </c>
      <c r="I967" t="str" cm="1">
        <f t="array" ref="I967">INDEX(Products[],MATCH(Orders[[#This Row],[FK_ProductID]:[FK_ProductID]],Products[[ProductID]:[ProductID]],0),MATCH(Orders[[#Headers],[CoffeeType]],Products[#Headers],0))</f>
        <v>Rob</v>
      </c>
      <c r="J967" t="str" cm="1">
        <f t="array" ref="J967">_xlfn.SWITCH(Orders[[#This Row],[CoffeeType]], "Rob", "Robusta", "Exc", "Excelsa", "Ara", "Arabica", "Lib", "Liberica")</f>
        <v>Robusta</v>
      </c>
      <c r="K967" t="str" cm="1">
        <f t="array" ref="K967">INDEX(Products[],MATCH(Orders[[#This Row],[FK_ProductID]:[FK_ProductID]],Products[[ProductID]:[ProductID]],0),MATCH(Orders[[#Headers],[RoastType]],Products[#Headers],0))</f>
        <v>M</v>
      </c>
      <c r="L967" t="str" cm="1">
        <f t="array" ref="L967">_xlfn.SWITCH(Orders[[#This Row],[RoastType]], "L", "Light", "M", "Medium", "D", "Dark")</f>
        <v>Medium</v>
      </c>
      <c r="M967" s="2" cm="1">
        <f t="array" ref="M967">INDEX(Products[],MATCH(Orders[[#This Row],[FK_ProductID]:[FK_ProductID]],Products[[ProductID]:[ProductID]],0),MATCH(Orders[[#Headers],[SizeKg]],Products[#Headers],0))</f>
        <v>1</v>
      </c>
      <c r="N967" s="1" cm="1">
        <f t="array" ref="N967">INDEX(Products[],MATCH(Orders[[#This Row],[FK_ProductID]:[FK_ProductID]],Products[[ProductID]:[ProductID]],0),MATCH(Orders[[#Headers],[AmtUnitPrice]],Products[#Headers],0))</f>
        <v>9.9499999999999993</v>
      </c>
      <c r="O967" s="1">
        <f>Orders[[#This Row],[AmtUnitPrice]] *Orders[[#This Row],[Quantity]]</f>
        <v>29.849999999999998</v>
      </c>
    </row>
    <row r="968" spans="1:15" x14ac:dyDescent="0.25">
      <c r="A968" s="3" t="s">
        <v>1869</v>
      </c>
      <c r="B968" s="5">
        <v>43491</v>
      </c>
      <c r="C968" s="3" t="s">
        <v>1870</v>
      </c>
      <c r="D968" s="3" t="s">
        <v>190</v>
      </c>
      <c r="E968" s="4">
        <v>6</v>
      </c>
      <c r="F968" t="str">
        <f>_xlfn.XLOOKUP(Orders[[#This Row],[FK_CustomerID]],Customers[CustomerID],Customers[CustomerName],,0)</f>
        <v>Bearnard Wardell</v>
      </c>
      <c r="G968" t="str">
        <f>_xlfn.XLOOKUP(Orders[[#This Row],[FK_CustomerID]],Customers[CustomerID],Customers[Email],,0)</f>
        <v>bwardellqu@adobe.com</v>
      </c>
      <c r="H968" t="str">
        <f>_xlfn.XLOOKUP(Orders[[#This Row],[FK_CustomerID]],Customers[CustomerID],Customers[Country],,0)</f>
        <v>United States</v>
      </c>
      <c r="I968" t="str" cm="1">
        <f t="array" ref="I968">INDEX(Products[],MATCH(Orders[[#This Row],[FK_ProductID]:[FK_ProductID]],Products[[ProductID]:[ProductID]],0),MATCH(Orders[[#Headers],[CoffeeType]],Products[#Headers],0))</f>
        <v>Exc</v>
      </c>
      <c r="J968" t="str" cm="1">
        <f t="array" ref="J968">_xlfn.SWITCH(Orders[[#This Row],[CoffeeType]], "Rob", "Robusta", "Exc", "Excelsa", "Ara", "Arabica", "Lib", "Liberica")</f>
        <v>Excelsa</v>
      </c>
      <c r="K968" t="str" cm="1">
        <f t="array" ref="K968">INDEX(Products[],MATCH(Orders[[#This Row],[FK_ProductID]:[FK_ProductID]],Products[[ProductID]:[ProductID]],0),MATCH(Orders[[#Headers],[RoastType]],Products[#Headers],0))</f>
        <v>L</v>
      </c>
      <c r="L968" t="str" cm="1">
        <f t="array" ref="L968">_xlfn.SWITCH(Orders[[#This Row],[RoastType]], "L", "Light", "M", "Medium", "D", "Dark")</f>
        <v>Light</v>
      </c>
      <c r="M968" s="2" cm="1">
        <f t="array" ref="M968">INDEX(Products[],MATCH(Orders[[#This Row],[FK_ProductID]:[FK_ProductID]],Products[[ProductID]:[ProductID]],0),MATCH(Orders[[#Headers],[SizeKg]],Products[#Headers],0))</f>
        <v>0.5</v>
      </c>
      <c r="N968" s="1" cm="1">
        <f t="array" ref="N968">INDEX(Products[],MATCH(Orders[[#This Row],[FK_ProductID]:[FK_ProductID]],Products[[ProductID]:[ProductID]],0),MATCH(Orders[[#Headers],[AmtUnitPrice]],Products[#Headers],0))</f>
        <v>8.91</v>
      </c>
      <c r="O968" s="1">
        <f>Orders[[#This Row],[AmtUnitPrice]] *Orders[[#This Row],[Quantity]]</f>
        <v>53.46</v>
      </c>
    </row>
    <row r="969" spans="1:15" x14ac:dyDescent="0.25">
      <c r="A969" s="3" t="s">
        <v>1871</v>
      </c>
      <c r="B969" s="5">
        <v>44246</v>
      </c>
      <c r="C969" s="3" t="s">
        <v>1872</v>
      </c>
      <c r="D969" s="3" t="s">
        <v>115</v>
      </c>
      <c r="E969" s="4">
        <v>1</v>
      </c>
      <c r="F969" t="str">
        <f>_xlfn.XLOOKUP(Orders[[#This Row],[FK_CustomerID]],Customers[CustomerID],Customers[CustomerName],,0)</f>
        <v>Zeke Walisiak</v>
      </c>
      <c r="G969" t="str">
        <f>_xlfn.XLOOKUP(Orders[[#This Row],[FK_CustomerID]],Customers[CustomerID],Customers[Email],,0)</f>
        <v>zwalisiakqv@ucsd.edu</v>
      </c>
      <c r="H969" t="str">
        <f>_xlfn.XLOOKUP(Orders[[#This Row],[FK_CustomerID]],Customers[CustomerID],Customers[Country],,0)</f>
        <v>Ireland</v>
      </c>
      <c r="I969" t="str" cm="1">
        <f t="array" ref="I969">INDEX(Products[],MATCH(Orders[[#This Row],[FK_ProductID]:[FK_ProductID]],Products[[ProductID]:[ProductID]],0),MATCH(Orders[[#Headers],[CoffeeType]],Products[#Headers],0))</f>
        <v>Rob</v>
      </c>
      <c r="J969" t="str" cm="1">
        <f t="array" ref="J969">_xlfn.SWITCH(Orders[[#This Row],[CoffeeType]], "Rob", "Robusta", "Exc", "Excelsa", "Ara", "Arabica", "Lib", "Liberica")</f>
        <v>Robusta</v>
      </c>
      <c r="K969" t="str" cm="1">
        <f t="array" ref="K969">INDEX(Products[],MATCH(Orders[[#This Row],[FK_ProductID]:[FK_ProductID]],Products[[ProductID]:[ProductID]],0),MATCH(Orders[[#Headers],[RoastType]],Products[#Headers],0))</f>
        <v>D</v>
      </c>
      <c r="L969" t="str" cm="1">
        <f t="array" ref="L969">_xlfn.SWITCH(Orders[[#This Row],[RoastType]], "L", "Light", "M", "Medium", "D", "Dark")</f>
        <v>Dark</v>
      </c>
      <c r="M969" s="2" cm="1">
        <f t="array" ref="M969">INDEX(Products[],MATCH(Orders[[#This Row],[FK_ProductID]:[FK_ProductID]],Products[[ProductID]:[ProductID]],0),MATCH(Orders[[#Headers],[SizeKg]],Products[#Headers],0))</f>
        <v>0.2</v>
      </c>
      <c r="N969" s="1" cm="1">
        <f t="array" ref="N969">INDEX(Products[],MATCH(Orders[[#This Row],[FK_ProductID]:[FK_ProductID]],Products[[ProductID]:[ProductID]],0),MATCH(Orders[[#Headers],[AmtUnitPrice]],Products[#Headers],0))</f>
        <v>2.6850000000000001</v>
      </c>
      <c r="O969" s="1">
        <f>Orders[[#This Row],[AmtUnitPrice]] *Orders[[#This Row],[Quantity]]</f>
        <v>2.6850000000000001</v>
      </c>
    </row>
    <row r="970" spans="1:15" x14ac:dyDescent="0.25">
      <c r="A970" s="3" t="s">
        <v>1873</v>
      </c>
      <c r="B970" s="5">
        <v>44642</v>
      </c>
      <c r="C970" s="3" t="s">
        <v>1874</v>
      </c>
      <c r="D970" s="3" t="s">
        <v>176</v>
      </c>
      <c r="E970" s="4">
        <v>2</v>
      </c>
      <c r="F970" t="str">
        <f>_xlfn.XLOOKUP(Orders[[#This Row],[FK_CustomerID]],Customers[CustomerID],Customers[CustomerName],,0)</f>
        <v>Wiley Leopold</v>
      </c>
      <c r="G970" t="str">
        <f>_xlfn.XLOOKUP(Orders[[#This Row],[FK_CustomerID]],Customers[CustomerID],Customers[Email],,0)</f>
        <v>wleopoldqw@blogspot.com</v>
      </c>
      <c r="H970" t="str">
        <f>_xlfn.XLOOKUP(Orders[[#This Row],[FK_CustomerID]],Customers[CustomerID],Customers[Country],,0)</f>
        <v>United States</v>
      </c>
      <c r="I970" t="str" cm="1">
        <f t="array" ref="I970">INDEX(Products[],MATCH(Orders[[#This Row],[FK_ProductID]:[FK_ProductID]],Products[[ProductID]:[ProductID]],0),MATCH(Orders[[#Headers],[CoffeeType]],Products[#Headers],0))</f>
        <v>Rob</v>
      </c>
      <c r="J970" t="str" cm="1">
        <f t="array" ref="J970">_xlfn.SWITCH(Orders[[#This Row],[CoffeeType]], "Rob", "Robusta", "Exc", "Excelsa", "Ara", "Arabica", "Lib", "Liberica")</f>
        <v>Robusta</v>
      </c>
      <c r="K970" t="str" cm="1">
        <f t="array" ref="K970">INDEX(Products[],MATCH(Orders[[#This Row],[FK_ProductID]:[FK_ProductID]],Products[[ProductID]:[ProductID]],0),MATCH(Orders[[#Headers],[RoastType]],Products[#Headers],0))</f>
        <v>M</v>
      </c>
      <c r="L970" t="str" cm="1">
        <f t="array" ref="L970">_xlfn.SWITCH(Orders[[#This Row],[RoastType]], "L", "Light", "M", "Medium", "D", "Dark")</f>
        <v>Medium</v>
      </c>
      <c r="M970" s="2" cm="1">
        <f t="array" ref="M970">INDEX(Products[],MATCH(Orders[[#This Row],[FK_ProductID]:[FK_ProductID]],Products[[ProductID]:[ProductID]],0),MATCH(Orders[[#Headers],[SizeKg]],Products[#Headers],0))</f>
        <v>0.2</v>
      </c>
      <c r="N970" s="1" cm="1">
        <f t="array" ref="N970">INDEX(Products[],MATCH(Orders[[#This Row],[FK_ProductID]:[FK_ProductID]],Products[[ProductID]:[ProductID]],0),MATCH(Orders[[#Headers],[AmtUnitPrice]],Products[#Headers],0))</f>
        <v>2.9849999999999999</v>
      </c>
      <c r="O970" s="1">
        <f>Orders[[#This Row],[AmtUnitPrice]] *Orders[[#This Row],[Quantity]]</f>
        <v>5.97</v>
      </c>
    </row>
    <row r="971" spans="1:15" x14ac:dyDescent="0.25">
      <c r="A971" s="3" t="s">
        <v>1875</v>
      </c>
      <c r="B971" s="5">
        <v>43649</v>
      </c>
      <c r="C971" s="3" t="s">
        <v>1876</v>
      </c>
      <c r="D971" s="3" t="s">
        <v>27</v>
      </c>
      <c r="E971" s="4">
        <v>1</v>
      </c>
      <c r="F971" t="str">
        <f>_xlfn.XLOOKUP(Orders[[#This Row],[FK_CustomerID]],Customers[CustomerID],Customers[CustomerName],,0)</f>
        <v>Chiarra Shalders</v>
      </c>
      <c r="G971" t="str">
        <f>_xlfn.XLOOKUP(Orders[[#This Row],[FK_CustomerID]],Customers[CustomerID],Customers[Email],,0)</f>
        <v>cshaldersqx@cisco.com</v>
      </c>
      <c r="H971" t="str">
        <f>_xlfn.XLOOKUP(Orders[[#This Row],[FK_CustomerID]],Customers[CustomerID],Customers[Country],,0)</f>
        <v>United States</v>
      </c>
      <c r="I971" t="str" cm="1">
        <f t="array" ref="I971">INDEX(Products[],MATCH(Orders[[#This Row],[FK_ProductID]:[FK_ProductID]],Products[[ProductID]:[ProductID]],0),MATCH(Orders[[#Headers],[CoffeeType]],Products[#Headers],0))</f>
        <v>Lib</v>
      </c>
      <c r="J971" t="str" cm="1">
        <f t="array" ref="J971">_xlfn.SWITCH(Orders[[#This Row],[CoffeeType]], "Rob", "Robusta", "Exc", "Excelsa", "Ara", "Arabica", "Lib", "Liberica")</f>
        <v>Liberica</v>
      </c>
      <c r="K971" t="str" cm="1">
        <f t="array" ref="K971">INDEX(Products[],MATCH(Orders[[#This Row],[FK_ProductID]:[FK_ProductID]],Products[[ProductID]:[ProductID]],0),MATCH(Orders[[#Headers],[RoastType]],Products[#Headers],0))</f>
        <v>D</v>
      </c>
      <c r="L971" t="str" cm="1">
        <f t="array" ref="L971">_xlfn.SWITCH(Orders[[#This Row],[RoastType]], "L", "Light", "M", "Medium", "D", "Dark")</f>
        <v>Dark</v>
      </c>
      <c r="M971" s="2" cm="1">
        <f t="array" ref="M971">INDEX(Products[],MATCH(Orders[[#This Row],[FK_ProductID]:[FK_ProductID]],Products[[ProductID]:[ProductID]],0),MATCH(Orders[[#Headers],[SizeKg]],Products[#Headers],0))</f>
        <v>1</v>
      </c>
      <c r="N971" s="1" cm="1">
        <f t="array" ref="N971">INDEX(Products[],MATCH(Orders[[#This Row],[FK_ProductID]:[FK_ProductID]],Products[[ProductID]:[ProductID]],0),MATCH(Orders[[#Headers],[AmtUnitPrice]],Products[#Headers],0))</f>
        <v>12.95</v>
      </c>
      <c r="O971" s="1">
        <f>Orders[[#This Row],[AmtUnitPrice]] *Orders[[#This Row],[Quantity]]</f>
        <v>12.95</v>
      </c>
    </row>
    <row r="972" spans="1:15" x14ac:dyDescent="0.25">
      <c r="A972" s="3" t="s">
        <v>1877</v>
      </c>
      <c r="B972" s="5">
        <v>43729</v>
      </c>
      <c r="C972" s="3" t="s">
        <v>1878</v>
      </c>
      <c r="D972" s="3" t="s">
        <v>17</v>
      </c>
      <c r="E972" s="4">
        <v>1</v>
      </c>
      <c r="F972" t="str">
        <f>_xlfn.XLOOKUP(Orders[[#This Row],[FK_CustomerID]],Customers[CustomerID],Customers[CustomerName],,0)</f>
        <v>Sharl Southerill</v>
      </c>
      <c r="G972" t="str">
        <f>_xlfn.XLOOKUP(Orders[[#This Row],[FK_CustomerID]],Customers[CustomerID],Customers[Email],,0)</f>
        <v/>
      </c>
      <c r="H972" t="str">
        <f>_xlfn.XLOOKUP(Orders[[#This Row],[FK_CustomerID]],Customers[CustomerID],Customers[Country],,0)</f>
        <v>United States</v>
      </c>
      <c r="I972" t="str" cm="1">
        <f t="array" ref="I972">INDEX(Products[],MATCH(Orders[[#This Row],[FK_ProductID]:[FK_ProductID]],Products[[ProductID]:[ProductID]],0),MATCH(Orders[[#Headers],[CoffeeType]],Products[#Headers],0))</f>
        <v>Exc</v>
      </c>
      <c r="J972" t="str" cm="1">
        <f t="array" ref="J972">_xlfn.SWITCH(Orders[[#This Row],[CoffeeType]], "Rob", "Robusta", "Exc", "Excelsa", "Ara", "Arabica", "Lib", "Liberica")</f>
        <v>Excelsa</v>
      </c>
      <c r="K972" t="str" cm="1">
        <f t="array" ref="K972">INDEX(Products[],MATCH(Orders[[#This Row],[FK_ProductID]:[FK_ProductID]],Products[[ProductID]:[ProductID]],0),MATCH(Orders[[#Headers],[RoastType]],Products[#Headers],0))</f>
        <v>M</v>
      </c>
      <c r="L972" t="str" cm="1">
        <f t="array" ref="L972">_xlfn.SWITCH(Orders[[#This Row],[RoastType]], "L", "Light", "M", "Medium", "D", "Dark")</f>
        <v>Medium</v>
      </c>
      <c r="M972" s="2" cm="1">
        <f t="array" ref="M972">INDEX(Products[],MATCH(Orders[[#This Row],[FK_ProductID]:[FK_ProductID]],Products[[ProductID]:[ProductID]],0),MATCH(Orders[[#Headers],[SizeKg]],Products[#Headers],0))</f>
        <v>0.5</v>
      </c>
      <c r="N972" s="1" cm="1">
        <f t="array" ref="N972">INDEX(Products[],MATCH(Orders[[#This Row],[FK_ProductID]:[FK_ProductID]],Products[[ProductID]:[ProductID]],0),MATCH(Orders[[#Headers],[AmtUnitPrice]],Products[#Headers],0))</f>
        <v>8.25</v>
      </c>
      <c r="O972" s="1">
        <f>Orders[[#This Row],[AmtUnitPrice]] *Orders[[#This Row],[Quantity]]</f>
        <v>8.25</v>
      </c>
    </row>
    <row r="973" spans="1:15" x14ac:dyDescent="0.25">
      <c r="A973" s="3" t="s">
        <v>1879</v>
      </c>
      <c r="B973" s="5">
        <v>43703</v>
      </c>
      <c r="C973" s="3" t="s">
        <v>1880</v>
      </c>
      <c r="D973" s="3" t="s">
        <v>218</v>
      </c>
      <c r="E973" s="4">
        <v>5</v>
      </c>
      <c r="F973" t="str">
        <f>_xlfn.XLOOKUP(Orders[[#This Row],[FK_CustomerID]],Customers[CustomerID],Customers[CustomerName],,0)</f>
        <v>Noni Furber</v>
      </c>
      <c r="G973" t="str">
        <f>_xlfn.XLOOKUP(Orders[[#This Row],[FK_CustomerID]],Customers[CustomerID],Customers[Email],,0)</f>
        <v>nfurberqz@jugem.jp</v>
      </c>
      <c r="H973" t="str">
        <f>_xlfn.XLOOKUP(Orders[[#This Row],[FK_CustomerID]],Customers[CustomerID],Customers[Country],,0)</f>
        <v>United States</v>
      </c>
      <c r="I973" t="str" cm="1">
        <f t="array" ref="I973">INDEX(Products[],MATCH(Orders[[#This Row],[FK_ProductID]:[FK_ProductID]],Products[[ProductID]:[ProductID]],0),MATCH(Orders[[#Headers],[CoffeeType]],Products[#Headers],0))</f>
        <v>Ara</v>
      </c>
      <c r="J973" t="str" cm="1">
        <f t="array" ref="J973">_xlfn.SWITCH(Orders[[#This Row],[CoffeeType]], "Rob", "Robusta", "Exc", "Excelsa", "Ara", "Arabica", "Lib", "Liberica")</f>
        <v>Arabica</v>
      </c>
      <c r="K973" t="str" cm="1">
        <f t="array" ref="K973">INDEX(Products[],MATCH(Orders[[#This Row],[FK_ProductID]:[FK_ProductID]],Products[[ProductID]:[ProductID]],0),MATCH(Orders[[#Headers],[RoastType]],Products[#Headers],0))</f>
        <v>L</v>
      </c>
      <c r="L973" t="str" cm="1">
        <f t="array" ref="L973">_xlfn.SWITCH(Orders[[#This Row],[RoastType]], "L", "Light", "M", "Medium", "D", "Dark")</f>
        <v>Light</v>
      </c>
      <c r="M973" s="2" cm="1">
        <f t="array" ref="M973">INDEX(Products[],MATCH(Orders[[#This Row],[FK_ProductID]:[FK_ProductID]],Products[[ProductID]:[ProductID]],0),MATCH(Orders[[#Headers],[SizeKg]],Products[#Headers],0))</f>
        <v>2.5</v>
      </c>
      <c r="N973" s="1" cm="1">
        <f t="array" ref="N973">INDEX(Products[],MATCH(Orders[[#This Row],[FK_ProductID]:[FK_ProductID]],Products[[ProductID]:[ProductID]],0),MATCH(Orders[[#Headers],[AmtUnitPrice]],Products[#Headers],0))</f>
        <v>29.785</v>
      </c>
      <c r="O973" s="1">
        <f>Orders[[#This Row],[AmtUnitPrice]] *Orders[[#This Row],[Quantity]]</f>
        <v>148.92500000000001</v>
      </c>
    </row>
    <row r="974" spans="1:15" x14ac:dyDescent="0.25">
      <c r="A974" s="3" t="s">
        <v>1881</v>
      </c>
      <c r="B974" s="5">
        <v>44411</v>
      </c>
      <c r="C974" s="3" t="s">
        <v>1882</v>
      </c>
      <c r="D974" s="3" t="s">
        <v>218</v>
      </c>
      <c r="E974" s="4">
        <v>3</v>
      </c>
      <c r="F974" t="str">
        <f>_xlfn.XLOOKUP(Orders[[#This Row],[FK_CustomerID]],Customers[CustomerID],Customers[CustomerName],,0)</f>
        <v>Dinah Crutcher</v>
      </c>
      <c r="G974" t="str">
        <f>_xlfn.XLOOKUP(Orders[[#This Row],[FK_CustomerID]],Customers[CustomerID],Customers[Email],,0)</f>
        <v/>
      </c>
      <c r="H974" t="str">
        <f>_xlfn.XLOOKUP(Orders[[#This Row],[FK_CustomerID]],Customers[CustomerID],Customers[Country],,0)</f>
        <v>Ireland</v>
      </c>
      <c r="I974" t="str" cm="1">
        <f t="array" ref="I974">INDEX(Products[],MATCH(Orders[[#This Row],[FK_ProductID]:[FK_ProductID]],Products[[ProductID]:[ProductID]],0),MATCH(Orders[[#Headers],[CoffeeType]],Products[#Headers],0))</f>
        <v>Ara</v>
      </c>
      <c r="J974" t="str" cm="1">
        <f t="array" ref="J974">_xlfn.SWITCH(Orders[[#This Row],[CoffeeType]], "Rob", "Robusta", "Exc", "Excelsa", "Ara", "Arabica", "Lib", "Liberica")</f>
        <v>Arabica</v>
      </c>
      <c r="K974" t="str" cm="1">
        <f t="array" ref="K974">INDEX(Products[],MATCH(Orders[[#This Row],[FK_ProductID]:[FK_ProductID]],Products[[ProductID]:[ProductID]],0),MATCH(Orders[[#Headers],[RoastType]],Products[#Headers],0))</f>
        <v>L</v>
      </c>
      <c r="L974" t="str" cm="1">
        <f t="array" ref="L974">_xlfn.SWITCH(Orders[[#This Row],[RoastType]], "L", "Light", "M", "Medium", "D", "Dark")</f>
        <v>Light</v>
      </c>
      <c r="M974" s="2" cm="1">
        <f t="array" ref="M974">INDEX(Products[],MATCH(Orders[[#This Row],[FK_ProductID]:[FK_ProductID]],Products[[ProductID]:[ProductID]],0),MATCH(Orders[[#Headers],[SizeKg]],Products[#Headers],0))</f>
        <v>2.5</v>
      </c>
      <c r="N974" s="1" cm="1">
        <f t="array" ref="N974">INDEX(Products[],MATCH(Orders[[#This Row],[FK_ProductID]:[FK_ProductID]],Products[[ProductID]:[ProductID]],0),MATCH(Orders[[#Headers],[AmtUnitPrice]],Products[#Headers],0))</f>
        <v>29.785</v>
      </c>
      <c r="O974" s="1">
        <f>Orders[[#This Row],[AmtUnitPrice]] *Orders[[#This Row],[Quantity]]</f>
        <v>89.355000000000004</v>
      </c>
    </row>
    <row r="975" spans="1:15" x14ac:dyDescent="0.25">
      <c r="A975" s="3" t="s">
        <v>1883</v>
      </c>
      <c r="B975" s="5">
        <v>44493</v>
      </c>
      <c r="C975" s="3" t="s">
        <v>1884</v>
      </c>
      <c r="D975" s="3" t="s">
        <v>110</v>
      </c>
      <c r="E975" s="4">
        <v>6</v>
      </c>
      <c r="F975" t="str">
        <f>_xlfn.XLOOKUP(Orders[[#This Row],[FK_CustomerID]],Customers[CustomerID],Customers[CustomerName],,0)</f>
        <v>Charlean Keave</v>
      </c>
      <c r="G975" t="str">
        <f>_xlfn.XLOOKUP(Orders[[#This Row],[FK_CustomerID]],Customers[CustomerID],Customers[Email],,0)</f>
        <v>ckeaver1@ucoz.com</v>
      </c>
      <c r="H975" t="str">
        <f>_xlfn.XLOOKUP(Orders[[#This Row],[FK_CustomerID]],Customers[CustomerID],Customers[Country],,0)</f>
        <v>United States</v>
      </c>
      <c r="I975" t="str" cm="1">
        <f t="array" ref="I975">INDEX(Products[],MATCH(Orders[[#This Row],[FK_ProductID]:[FK_ProductID]],Products[[ProductID]:[ProductID]],0),MATCH(Orders[[#Headers],[CoffeeType]],Products[#Headers],0))</f>
        <v>Lib</v>
      </c>
      <c r="J975" t="str" cm="1">
        <f t="array" ref="J975">_xlfn.SWITCH(Orders[[#This Row],[CoffeeType]], "Rob", "Robusta", "Exc", "Excelsa", "Ara", "Arabica", "Lib", "Liberica")</f>
        <v>Liberica</v>
      </c>
      <c r="K975" t="str" cm="1">
        <f t="array" ref="K975">INDEX(Products[],MATCH(Orders[[#This Row],[FK_ProductID]:[FK_ProductID]],Products[[ProductID]:[ProductID]],0),MATCH(Orders[[#Headers],[RoastType]],Products[#Headers],0))</f>
        <v>M</v>
      </c>
      <c r="L975" t="str" cm="1">
        <f t="array" ref="L975">_xlfn.SWITCH(Orders[[#This Row],[RoastType]], "L", "Light", "M", "Medium", "D", "Dark")</f>
        <v>Medium</v>
      </c>
      <c r="M975" s="2" cm="1">
        <f t="array" ref="M975">INDEX(Products[],MATCH(Orders[[#This Row],[FK_ProductID]:[FK_ProductID]],Products[[ProductID]:[ProductID]],0),MATCH(Orders[[#Headers],[SizeKg]],Products[#Headers],0))</f>
        <v>1</v>
      </c>
      <c r="N975" s="1" cm="1">
        <f t="array" ref="N975">INDEX(Products[],MATCH(Orders[[#This Row],[FK_ProductID]:[FK_ProductID]],Products[[ProductID]:[ProductID]],0),MATCH(Orders[[#Headers],[AmtUnitPrice]],Products[#Headers],0))</f>
        <v>14.55</v>
      </c>
      <c r="O975" s="1">
        <f>Orders[[#This Row],[AmtUnitPrice]] *Orders[[#This Row],[Quantity]]</f>
        <v>87.300000000000011</v>
      </c>
    </row>
    <row r="976" spans="1:15" x14ac:dyDescent="0.25">
      <c r="A976" s="3" t="s">
        <v>1885</v>
      </c>
      <c r="B976" s="5">
        <v>43556</v>
      </c>
      <c r="C976" s="3" t="s">
        <v>1886</v>
      </c>
      <c r="D976" s="3" t="s">
        <v>160</v>
      </c>
      <c r="E976" s="4">
        <v>1</v>
      </c>
      <c r="F976" t="str">
        <f>_xlfn.XLOOKUP(Orders[[#This Row],[FK_CustomerID]],Customers[CustomerID],Customers[CustomerName],,0)</f>
        <v>Sada Roseborough</v>
      </c>
      <c r="G976" t="str">
        <f>_xlfn.XLOOKUP(Orders[[#This Row],[FK_CustomerID]],Customers[CustomerID],Customers[Email],,0)</f>
        <v>sroseboroughr2@virginia.edu</v>
      </c>
      <c r="H976" t="str">
        <f>_xlfn.XLOOKUP(Orders[[#This Row],[FK_CustomerID]],Customers[CustomerID],Customers[Country],,0)</f>
        <v>United States</v>
      </c>
      <c r="I976" t="str" cm="1">
        <f t="array" ref="I976">INDEX(Products[],MATCH(Orders[[#This Row],[FK_ProductID]:[FK_ProductID]],Products[[ProductID]:[ProductID]],0),MATCH(Orders[[#Headers],[CoffeeType]],Products[#Headers],0))</f>
        <v>Rob</v>
      </c>
      <c r="J976" t="str" cm="1">
        <f t="array" ref="J976">_xlfn.SWITCH(Orders[[#This Row],[CoffeeType]], "Rob", "Robusta", "Exc", "Excelsa", "Ara", "Arabica", "Lib", "Liberica")</f>
        <v>Robusta</v>
      </c>
      <c r="K976" t="str" cm="1">
        <f t="array" ref="K976">INDEX(Products[],MATCH(Orders[[#This Row],[FK_ProductID]:[FK_ProductID]],Products[[ProductID]:[ProductID]],0),MATCH(Orders[[#Headers],[RoastType]],Products[#Headers],0))</f>
        <v>D</v>
      </c>
      <c r="L976" t="str" cm="1">
        <f t="array" ref="L976">_xlfn.SWITCH(Orders[[#This Row],[RoastType]], "L", "Light", "M", "Medium", "D", "Dark")</f>
        <v>Dark</v>
      </c>
      <c r="M976" s="2" cm="1">
        <f t="array" ref="M976">INDEX(Products[],MATCH(Orders[[#This Row],[FK_ProductID]:[FK_ProductID]],Products[[ProductID]:[ProductID]],0),MATCH(Orders[[#Headers],[SizeKg]],Products[#Headers],0))</f>
        <v>0.5</v>
      </c>
      <c r="N976" s="1" cm="1">
        <f t="array" ref="N976">INDEX(Products[],MATCH(Orders[[#This Row],[FK_ProductID]:[FK_ProductID]],Products[[ProductID]:[ProductID]],0),MATCH(Orders[[#Headers],[AmtUnitPrice]],Products[#Headers],0))</f>
        <v>5.37</v>
      </c>
      <c r="O976" s="1">
        <f>Orders[[#This Row],[AmtUnitPrice]] *Orders[[#This Row],[Quantity]]</f>
        <v>5.37</v>
      </c>
    </row>
    <row r="977" spans="1:15" x14ac:dyDescent="0.25">
      <c r="A977" s="3" t="s">
        <v>1887</v>
      </c>
      <c r="B977" s="5">
        <v>44538</v>
      </c>
      <c r="C977" s="3" t="s">
        <v>1888</v>
      </c>
      <c r="D977" s="3" t="s">
        <v>68</v>
      </c>
      <c r="E977" s="4">
        <v>3</v>
      </c>
      <c r="F977" t="str">
        <f>_xlfn.XLOOKUP(Orders[[#This Row],[FK_CustomerID]],Customers[CustomerID],Customers[CustomerName],,0)</f>
        <v>Clayton Kingwell</v>
      </c>
      <c r="G977" t="str">
        <f>_xlfn.XLOOKUP(Orders[[#This Row],[FK_CustomerID]],Customers[CustomerID],Customers[Email],,0)</f>
        <v>ckingwellr3@squarespace.com</v>
      </c>
      <c r="H977" t="str">
        <f>_xlfn.XLOOKUP(Orders[[#This Row],[FK_CustomerID]],Customers[CustomerID],Customers[Country],,0)</f>
        <v>Ireland</v>
      </c>
      <c r="I977" t="str" cm="1">
        <f t="array" ref="I977">INDEX(Products[],MATCH(Orders[[#This Row],[FK_ProductID]:[FK_ProductID]],Products[[ProductID]:[ProductID]],0),MATCH(Orders[[#Headers],[CoffeeType]],Products[#Headers],0))</f>
        <v>Ara</v>
      </c>
      <c r="J977" t="str" cm="1">
        <f t="array" ref="J977">_xlfn.SWITCH(Orders[[#This Row],[CoffeeType]], "Rob", "Robusta", "Exc", "Excelsa", "Ara", "Arabica", "Lib", "Liberica")</f>
        <v>Arabica</v>
      </c>
      <c r="K977" t="str" cm="1">
        <f t="array" ref="K977">INDEX(Products[],MATCH(Orders[[#This Row],[FK_ProductID]:[FK_ProductID]],Products[[ProductID]:[ProductID]],0),MATCH(Orders[[#Headers],[RoastType]],Products[#Headers],0))</f>
        <v>D</v>
      </c>
      <c r="L977" t="str" cm="1">
        <f t="array" ref="L977">_xlfn.SWITCH(Orders[[#This Row],[RoastType]], "L", "Light", "M", "Medium", "D", "Dark")</f>
        <v>Dark</v>
      </c>
      <c r="M977" s="2" cm="1">
        <f t="array" ref="M977">INDEX(Products[],MATCH(Orders[[#This Row],[FK_ProductID]:[FK_ProductID]],Products[[ProductID]:[ProductID]],0),MATCH(Orders[[#Headers],[SizeKg]],Products[#Headers],0))</f>
        <v>0.2</v>
      </c>
      <c r="N977" s="1" cm="1">
        <f t="array" ref="N977">INDEX(Products[],MATCH(Orders[[#This Row],[FK_ProductID]:[FK_ProductID]],Products[[ProductID]:[ProductID]],0),MATCH(Orders[[#Headers],[AmtUnitPrice]],Products[#Headers],0))</f>
        <v>2.9849999999999999</v>
      </c>
      <c r="O977" s="1">
        <f>Orders[[#This Row],[AmtUnitPrice]] *Orders[[#This Row],[Quantity]]</f>
        <v>8.9550000000000001</v>
      </c>
    </row>
    <row r="978" spans="1:15" x14ac:dyDescent="0.25">
      <c r="A978" s="3" t="s">
        <v>1889</v>
      </c>
      <c r="B978" s="5">
        <v>43643</v>
      </c>
      <c r="C978" s="3" t="s">
        <v>1890</v>
      </c>
      <c r="D978" s="3" t="s">
        <v>24</v>
      </c>
      <c r="E978" s="4">
        <v>5</v>
      </c>
      <c r="F978" t="str">
        <f>_xlfn.XLOOKUP(Orders[[#This Row],[FK_CustomerID]],Customers[CustomerID],Customers[CustomerName],,0)</f>
        <v>Kacy Canto</v>
      </c>
      <c r="G978" t="str">
        <f>_xlfn.XLOOKUP(Orders[[#This Row],[FK_CustomerID]],Customers[CustomerID],Customers[Email],,0)</f>
        <v>kcantor4@gmpg.org</v>
      </c>
      <c r="H978" t="str">
        <f>_xlfn.XLOOKUP(Orders[[#This Row],[FK_CustomerID]],Customers[CustomerID],Customers[Country],,0)</f>
        <v>United States</v>
      </c>
      <c r="I978" t="str" cm="1">
        <f t="array" ref="I978">INDEX(Products[],MATCH(Orders[[#This Row],[FK_ProductID]:[FK_ProductID]],Products[[ProductID]:[ProductID]],0),MATCH(Orders[[#Headers],[CoffeeType]],Products[#Headers],0))</f>
        <v>Rob</v>
      </c>
      <c r="J978" t="str" cm="1">
        <f t="array" ref="J978">_xlfn.SWITCH(Orders[[#This Row],[CoffeeType]], "Rob", "Robusta", "Exc", "Excelsa", "Ara", "Arabica", "Lib", "Liberica")</f>
        <v>Robusta</v>
      </c>
      <c r="K978" t="str" cm="1">
        <f t="array" ref="K978">INDEX(Products[],MATCH(Orders[[#This Row],[FK_ProductID]:[FK_ProductID]],Products[[ProductID]:[ProductID]],0),MATCH(Orders[[#Headers],[RoastType]],Products[#Headers],0))</f>
        <v>L</v>
      </c>
      <c r="L978" t="str" cm="1">
        <f t="array" ref="L978">_xlfn.SWITCH(Orders[[#This Row],[RoastType]], "L", "Light", "M", "Medium", "D", "Dark")</f>
        <v>Light</v>
      </c>
      <c r="M978" s="2" cm="1">
        <f t="array" ref="M978">INDEX(Products[],MATCH(Orders[[#This Row],[FK_ProductID]:[FK_ProductID]],Products[[ProductID]:[ProductID]],0),MATCH(Orders[[#Headers],[SizeKg]],Products[#Headers],0))</f>
        <v>2.5</v>
      </c>
      <c r="N978" s="1" cm="1">
        <f t="array" ref="N978">INDEX(Products[],MATCH(Orders[[#This Row],[FK_ProductID]:[FK_ProductID]],Products[[ProductID]:[ProductID]],0),MATCH(Orders[[#Headers],[AmtUnitPrice]],Products[#Headers],0))</f>
        <v>27.484999999999999</v>
      </c>
      <c r="O978" s="1">
        <f>Orders[[#This Row],[AmtUnitPrice]] *Orders[[#This Row],[Quantity]]</f>
        <v>137.42500000000001</v>
      </c>
    </row>
    <row r="979" spans="1:15" x14ac:dyDescent="0.25">
      <c r="A979" s="3" t="s">
        <v>1891</v>
      </c>
      <c r="B979" s="5">
        <v>44026</v>
      </c>
      <c r="C979" s="3" t="s">
        <v>1892</v>
      </c>
      <c r="D979" s="3" t="s">
        <v>203</v>
      </c>
      <c r="E979" s="4">
        <v>5</v>
      </c>
      <c r="F979" t="str">
        <f>_xlfn.XLOOKUP(Orders[[#This Row],[FK_CustomerID]],Customers[CustomerID],Customers[CustomerName],,0)</f>
        <v>Mab Blakemore</v>
      </c>
      <c r="G979" t="str">
        <f>_xlfn.XLOOKUP(Orders[[#This Row],[FK_CustomerID]],Customers[CustomerID],Customers[Email],,0)</f>
        <v>mblakemorer5@nsw.gov.au</v>
      </c>
      <c r="H979" t="str">
        <f>_xlfn.XLOOKUP(Orders[[#This Row],[FK_CustomerID]],Customers[CustomerID],Customers[Country],,0)</f>
        <v>United States</v>
      </c>
      <c r="I979" t="str" cm="1">
        <f t="array" ref="I979">INDEX(Products[],MATCH(Orders[[#This Row],[FK_ProductID]:[FK_ProductID]],Products[[ProductID]:[ProductID]],0),MATCH(Orders[[#Headers],[CoffeeType]],Products[#Headers],0))</f>
        <v>Rob</v>
      </c>
      <c r="J979" t="str" cm="1">
        <f t="array" ref="J979">_xlfn.SWITCH(Orders[[#This Row],[CoffeeType]], "Rob", "Robusta", "Exc", "Excelsa", "Ara", "Arabica", "Lib", "Liberica")</f>
        <v>Robusta</v>
      </c>
      <c r="K979" t="str" cm="1">
        <f t="array" ref="K979">INDEX(Products[],MATCH(Orders[[#This Row],[FK_ProductID]:[FK_ProductID]],Products[[ProductID]:[ProductID]],0),MATCH(Orders[[#Headers],[RoastType]],Products[#Headers],0))</f>
        <v>L</v>
      </c>
      <c r="L979" t="str" cm="1">
        <f t="array" ref="L979">_xlfn.SWITCH(Orders[[#This Row],[RoastType]], "L", "Light", "M", "Medium", "D", "Dark")</f>
        <v>Light</v>
      </c>
      <c r="M979" s="2" cm="1">
        <f t="array" ref="M979">INDEX(Products[],MATCH(Orders[[#This Row],[FK_ProductID]:[FK_ProductID]],Products[[ProductID]:[ProductID]],0),MATCH(Orders[[#Headers],[SizeKg]],Products[#Headers],0))</f>
        <v>1</v>
      </c>
      <c r="N979" s="1" cm="1">
        <f t="array" ref="N979">INDEX(Products[],MATCH(Orders[[#This Row],[FK_ProductID]:[FK_ProductID]],Products[[ProductID]:[ProductID]],0),MATCH(Orders[[#Headers],[AmtUnitPrice]],Products[#Headers],0))</f>
        <v>11.95</v>
      </c>
      <c r="O979" s="1">
        <f>Orders[[#This Row],[AmtUnitPrice]] *Orders[[#This Row],[Quantity]]</f>
        <v>59.75</v>
      </c>
    </row>
    <row r="980" spans="1:15" x14ac:dyDescent="0.25">
      <c r="A980" s="3" t="s">
        <v>1893</v>
      </c>
      <c r="B980" s="5">
        <v>43913</v>
      </c>
      <c r="C980" s="3" t="s">
        <v>1884</v>
      </c>
      <c r="D980" s="3" t="s">
        <v>206</v>
      </c>
      <c r="E980" s="4">
        <v>3</v>
      </c>
      <c r="F980" t="str">
        <f>_xlfn.XLOOKUP(Orders[[#This Row],[FK_CustomerID]],Customers[CustomerID],Customers[CustomerName],,0)</f>
        <v>Charlean Keave</v>
      </c>
      <c r="G980" t="str">
        <f>_xlfn.XLOOKUP(Orders[[#This Row],[FK_CustomerID]],Customers[CustomerID],Customers[Email],,0)</f>
        <v>ckeaver1@ucoz.com</v>
      </c>
      <c r="H980" t="str">
        <f>_xlfn.XLOOKUP(Orders[[#This Row],[FK_CustomerID]],Customers[CustomerID],Customers[Country],,0)</f>
        <v>United States</v>
      </c>
      <c r="I980" t="str" cm="1">
        <f t="array" ref="I980">INDEX(Products[],MATCH(Orders[[#This Row],[FK_ProductID]:[FK_ProductID]],Products[[ProductID]:[ProductID]],0),MATCH(Orders[[#Headers],[CoffeeType]],Products[#Headers],0))</f>
        <v>Ara</v>
      </c>
      <c r="J980" t="str" cm="1">
        <f t="array" ref="J980">_xlfn.SWITCH(Orders[[#This Row],[CoffeeType]], "Rob", "Robusta", "Exc", "Excelsa", "Ara", "Arabica", "Lib", "Liberica")</f>
        <v>Arabica</v>
      </c>
      <c r="K980" t="str" cm="1">
        <f t="array" ref="K980">INDEX(Products[],MATCH(Orders[[#This Row],[FK_ProductID]:[FK_ProductID]],Products[[ProductID]:[ProductID]],0),MATCH(Orders[[#Headers],[RoastType]],Products[#Headers],0))</f>
        <v>L</v>
      </c>
      <c r="L980" t="str" cm="1">
        <f t="array" ref="L980">_xlfn.SWITCH(Orders[[#This Row],[RoastType]], "L", "Light", "M", "Medium", "D", "Dark")</f>
        <v>Light</v>
      </c>
      <c r="M980" s="2" cm="1">
        <f t="array" ref="M980">INDEX(Products[],MATCH(Orders[[#This Row],[FK_ProductID]:[FK_ProductID]],Products[[ProductID]:[ProductID]],0),MATCH(Orders[[#Headers],[SizeKg]],Products[#Headers],0))</f>
        <v>0.5</v>
      </c>
      <c r="N980" s="1" cm="1">
        <f t="array" ref="N980">INDEX(Products[],MATCH(Orders[[#This Row],[FK_ProductID]:[FK_ProductID]],Products[[ProductID]:[ProductID]],0),MATCH(Orders[[#Headers],[AmtUnitPrice]],Products[#Headers],0))</f>
        <v>7.77</v>
      </c>
      <c r="O980" s="1">
        <f>Orders[[#This Row],[AmtUnitPrice]] *Orders[[#This Row],[Quantity]]</f>
        <v>23.31</v>
      </c>
    </row>
    <row r="981" spans="1:15" x14ac:dyDescent="0.25">
      <c r="A981" s="3" t="s">
        <v>1894</v>
      </c>
      <c r="B981" s="5">
        <v>43856</v>
      </c>
      <c r="C981" s="3" t="s">
        <v>1895</v>
      </c>
      <c r="D981" s="3" t="s">
        <v>160</v>
      </c>
      <c r="E981" s="4">
        <v>2</v>
      </c>
      <c r="F981" t="str">
        <f>_xlfn.XLOOKUP(Orders[[#This Row],[FK_CustomerID]],Customers[CustomerID],Customers[CustomerName],,0)</f>
        <v>Javier Causnett</v>
      </c>
      <c r="G981" t="str">
        <f>_xlfn.XLOOKUP(Orders[[#This Row],[FK_CustomerID]],Customers[CustomerID],Customers[Email],,0)</f>
        <v/>
      </c>
      <c r="H981" t="str">
        <f>_xlfn.XLOOKUP(Orders[[#This Row],[FK_CustomerID]],Customers[CustomerID],Customers[Country],,0)</f>
        <v>United States</v>
      </c>
      <c r="I981" t="str" cm="1">
        <f t="array" ref="I981">INDEX(Products[],MATCH(Orders[[#This Row],[FK_ProductID]:[FK_ProductID]],Products[[ProductID]:[ProductID]],0),MATCH(Orders[[#Headers],[CoffeeType]],Products[#Headers],0))</f>
        <v>Rob</v>
      </c>
      <c r="J981" t="str" cm="1">
        <f t="array" ref="J981">_xlfn.SWITCH(Orders[[#This Row],[CoffeeType]], "Rob", "Robusta", "Exc", "Excelsa", "Ara", "Arabica", "Lib", "Liberica")</f>
        <v>Robusta</v>
      </c>
      <c r="K981" t="str" cm="1">
        <f t="array" ref="K981">INDEX(Products[],MATCH(Orders[[#This Row],[FK_ProductID]:[FK_ProductID]],Products[[ProductID]:[ProductID]],0),MATCH(Orders[[#Headers],[RoastType]],Products[#Headers],0))</f>
        <v>D</v>
      </c>
      <c r="L981" t="str" cm="1">
        <f t="array" ref="L981">_xlfn.SWITCH(Orders[[#This Row],[RoastType]], "L", "Light", "M", "Medium", "D", "Dark")</f>
        <v>Dark</v>
      </c>
      <c r="M981" s="2" cm="1">
        <f t="array" ref="M981">INDEX(Products[],MATCH(Orders[[#This Row],[FK_ProductID]:[FK_ProductID]],Products[[ProductID]:[ProductID]],0),MATCH(Orders[[#Headers],[SizeKg]],Products[#Headers],0))</f>
        <v>0.5</v>
      </c>
      <c r="N981" s="1" cm="1">
        <f t="array" ref="N981">INDEX(Products[],MATCH(Orders[[#This Row],[FK_ProductID]:[FK_ProductID]],Products[[ProductID]:[ProductID]],0),MATCH(Orders[[#Headers],[AmtUnitPrice]],Products[#Headers],0))</f>
        <v>5.37</v>
      </c>
      <c r="O981" s="1">
        <f>Orders[[#This Row],[AmtUnitPrice]] *Orders[[#This Row],[Quantity]]</f>
        <v>10.74</v>
      </c>
    </row>
    <row r="982" spans="1:15" x14ac:dyDescent="0.25">
      <c r="A982" s="3" t="s">
        <v>1896</v>
      </c>
      <c r="B982" s="5">
        <v>43982</v>
      </c>
      <c r="C982" s="3" t="s">
        <v>1897</v>
      </c>
      <c r="D982" s="3" t="s">
        <v>544</v>
      </c>
      <c r="E982" s="4">
        <v>6</v>
      </c>
      <c r="F982" t="str">
        <f>_xlfn.XLOOKUP(Orders[[#This Row],[FK_CustomerID]],Customers[CustomerID],Customers[CustomerName],,0)</f>
        <v>Demetris Micheli</v>
      </c>
      <c r="G982" t="str">
        <f>_xlfn.XLOOKUP(Orders[[#This Row],[FK_CustomerID]],Customers[CustomerID],Customers[Email],,0)</f>
        <v/>
      </c>
      <c r="H982" t="str">
        <f>_xlfn.XLOOKUP(Orders[[#This Row],[FK_CustomerID]],Customers[CustomerID],Customers[Country],,0)</f>
        <v>United States</v>
      </c>
      <c r="I982" t="str" cm="1">
        <f t="array" ref="I982">INDEX(Products[],MATCH(Orders[[#This Row],[FK_ProductID]:[FK_ProductID]],Products[[ProductID]:[ProductID]],0),MATCH(Orders[[#Headers],[CoffeeType]],Products[#Headers],0))</f>
        <v>Exc</v>
      </c>
      <c r="J982" t="str" cm="1">
        <f t="array" ref="J982">_xlfn.SWITCH(Orders[[#This Row],[CoffeeType]], "Rob", "Robusta", "Exc", "Excelsa", "Ara", "Arabica", "Lib", "Liberica")</f>
        <v>Excelsa</v>
      </c>
      <c r="K982" t="str" cm="1">
        <f t="array" ref="K982">INDEX(Products[],MATCH(Orders[[#This Row],[FK_ProductID]:[FK_ProductID]],Products[[ProductID]:[ProductID]],0),MATCH(Orders[[#Headers],[RoastType]],Products[#Headers],0))</f>
        <v>D</v>
      </c>
      <c r="L982" t="str" cm="1">
        <f t="array" ref="L982">_xlfn.SWITCH(Orders[[#This Row],[RoastType]], "L", "Light", "M", "Medium", "D", "Dark")</f>
        <v>Dark</v>
      </c>
      <c r="M982" s="2" cm="1">
        <f t="array" ref="M982">INDEX(Products[],MATCH(Orders[[#This Row],[FK_ProductID]:[FK_ProductID]],Products[[ProductID]:[ProductID]],0),MATCH(Orders[[#Headers],[SizeKg]],Products[#Headers],0))</f>
        <v>2.5</v>
      </c>
      <c r="N982" s="1" cm="1">
        <f t="array" ref="N982">INDEX(Products[],MATCH(Orders[[#This Row],[FK_ProductID]:[FK_ProductID]],Products[[ProductID]:[ProductID]],0),MATCH(Orders[[#Headers],[AmtUnitPrice]],Products[#Headers],0))</f>
        <v>27.945</v>
      </c>
      <c r="O982" s="1">
        <f>Orders[[#This Row],[AmtUnitPrice]] *Orders[[#This Row],[Quantity]]</f>
        <v>167.67000000000002</v>
      </c>
    </row>
    <row r="983" spans="1:15" x14ac:dyDescent="0.25">
      <c r="A983" s="3" t="s">
        <v>1898</v>
      </c>
      <c r="B983" s="5">
        <v>44397</v>
      </c>
      <c r="C983" s="3" t="s">
        <v>1899</v>
      </c>
      <c r="D983" s="3" t="s">
        <v>65</v>
      </c>
      <c r="E983" s="4">
        <v>6</v>
      </c>
      <c r="F983" t="str">
        <f>_xlfn.XLOOKUP(Orders[[#This Row],[FK_CustomerID]],Customers[CustomerID],Customers[CustomerName],,0)</f>
        <v>Chloette Bernardot</v>
      </c>
      <c r="G983" t="str">
        <f>_xlfn.XLOOKUP(Orders[[#This Row],[FK_CustomerID]],Customers[CustomerID],Customers[Email],,0)</f>
        <v>cbernardotr9@wix.com</v>
      </c>
      <c r="H983" t="str">
        <f>_xlfn.XLOOKUP(Orders[[#This Row],[FK_CustomerID]],Customers[CustomerID],Customers[Country],,0)</f>
        <v>United States</v>
      </c>
      <c r="I983" t="str" cm="1">
        <f t="array" ref="I983">INDEX(Products[],MATCH(Orders[[#This Row],[FK_ProductID]:[FK_ProductID]],Products[[ProductID]:[ProductID]],0),MATCH(Orders[[#Headers],[CoffeeType]],Products[#Headers],0))</f>
        <v>Exc</v>
      </c>
      <c r="J983" t="str" cm="1">
        <f t="array" ref="J983">_xlfn.SWITCH(Orders[[#This Row],[CoffeeType]], "Rob", "Robusta", "Exc", "Excelsa", "Ara", "Arabica", "Lib", "Liberica")</f>
        <v>Excelsa</v>
      </c>
      <c r="K983" t="str" cm="1">
        <f t="array" ref="K983">INDEX(Products[],MATCH(Orders[[#This Row],[FK_ProductID]:[FK_ProductID]],Products[[ProductID]:[ProductID]],0),MATCH(Orders[[#Headers],[RoastType]],Products[#Headers],0))</f>
        <v>D</v>
      </c>
      <c r="L983" t="str" cm="1">
        <f t="array" ref="L983">_xlfn.SWITCH(Orders[[#This Row],[RoastType]], "L", "Light", "M", "Medium", "D", "Dark")</f>
        <v>Dark</v>
      </c>
      <c r="M983" s="2" cm="1">
        <f t="array" ref="M983">INDEX(Products[],MATCH(Orders[[#This Row],[FK_ProductID]:[FK_ProductID]],Products[[ProductID]:[ProductID]],0),MATCH(Orders[[#Headers],[SizeKg]],Products[#Headers],0))</f>
        <v>0.2</v>
      </c>
      <c r="N983" s="1" cm="1">
        <f t="array" ref="N983">INDEX(Products[],MATCH(Orders[[#This Row],[FK_ProductID]:[FK_ProductID]],Products[[ProductID]:[ProductID]],0),MATCH(Orders[[#Headers],[AmtUnitPrice]],Products[#Headers],0))</f>
        <v>3.645</v>
      </c>
      <c r="O983" s="1">
        <f>Orders[[#This Row],[AmtUnitPrice]] *Orders[[#This Row],[Quantity]]</f>
        <v>21.87</v>
      </c>
    </row>
    <row r="984" spans="1:15" x14ac:dyDescent="0.25">
      <c r="A984" s="3" t="s">
        <v>1900</v>
      </c>
      <c r="B984" s="5">
        <v>44785</v>
      </c>
      <c r="C984" s="3" t="s">
        <v>1901</v>
      </c>
      <c r="D984" s="3" t="s">
        <v>203</v>
      </c>
      <c r="E984" s="4">
        <v>2</v>
      </c>
      <c r="F984" t="str">
        <f>_xlfn.XLOOKUP(Orders[[#This Row],[FK_CustomerID]],Customers[CustomerID],Customers[CustomerName],,0)</f>
        <v>Kim Kemery</v>
      </c>
      <c r="G984" t="str">
        <f>_xlfn.XLOOKUP(Orders[[#This Row],[FK_CustomerID]],Customers[CustomerID],Customers[Email],,0)</f>
        <v>kkemeryra@t.co</v>
      </c>
      <c r="H984" t="str">
        <f>_xlfn.XLOOKUP(Orders[[#This Row],[FK_CustomerID]],Customers[CustomerID],Customers[Country],,0)</f>
        <v>United States</v>
      </c>
      <c r="I984" t="str" cm="1">
        <f t="array" ref="I984">INDEX(Products[],MATCH(Orders[[#This Row],[FK_ProductID]:[FK_ProductID]],Products[[ProductID]:[ProductID]],0),MATCH(Orders[[#Headers],[CoffeeType]],Products[#Headers],0))</f>
        <v>Rob</v>
      </c>
      <c r="J984" t="str" cm="1">
        <f t="array" ref="J984">_xlfn.SWITCH(Orders[[#This Row],[CoffeeType]], "Rob", "Robusta", "Exc", "Excelsa", "Ara", "Arabica", "Lib", "Liberica")</f>
        <v>Robusta</v>
      </c>
      <c r="K984" t="str" cm="1">
        <f t="array" ref="K984">INDEX(Products[],MATCH(Orders[[#This Row],[FK_ProductID]:[FK_ProductID]],Products[[ProductID]:[ProductID]],0),MATCH(Orders[[#Headers],[RoastType]],Products[#Headers],0))</f>
        <v>L</v>
      </c>
      <c r="L984" t="str" cm="1">
        <f t="array" ref="L984">_xlfn.SWITCH(Orders[[#This Row],[RoastType]], "L", "Light", "M", "Medium", "D", "Dark")</f>
        <v>Light</v>
      </c>
      <c r="M984" s="2" cm="1">
        <f t="array" ref="M984">INDEX(Products[],MATCH(Orders[[#This Row],[FK_ProductID]:[FK_ProductID]],Products[[ProductID]:[ProductID]],0),MATCH(Orders[[#Headers],[SizeKg]],Products[#Headers],0))</f>
        <v>1</v>
      </c>
      <c r="N984" s="1" cm="1">
        <f t="array" ref="N984">INDEX(Products[],MATCH(Orders[[#This Row],[FK_ProductID]:[FK_ProductID]],Products[[ProductID]:[ProductID]],0),MATCH(Orders[[#Headers],[AmtUnitPrice]],Products[#Headers],0))</f>
        <v>11.95</v>
      </c>
      <c r="O984" s="1">
        <f>Orders[[#This Row],[AmtUnitPrice]] *Orders[[#This Row],[Quantity]]</f>
        <v>23.9</v>
      </c>
    </row>
    <row r="985" spans="1:15" x14ac:dyDescent="0.25">
      <c r="A985" s="3" t="s">
        <v>1902</v>
      </c>
      <c r="B985" s="5">
        <v>43831</v>
      </c>
      <c r="C985" s="3" t="s">
        <v>1903</v>
      </c>
      <c r="D985" s="3" t="s">
        <v>58</v>
      </c>
      <c r="E985" s="4">
        <v>2</v>
      </c>
      <c r="F985" t="str">
        <f>_xlfn.XLOOKUP(Orders[[#This Row],[FK_CustomerID]],Customers[CustomerID],Customers[CustomerName],,0)</f>
        <v>Fanchette Parlot</v>
      </c>
      <c r="G985" t="str">
        <f>_xlfn.XLOOKUP(Orders[[#This Row],[FK_CustomerID]],Customers[CustomerID],Customers[Email],,0)</f>
        <v>fparlotrb@forbes.com</v>
      </c>
      <c r="H985" t="str">
        <f>_xlfn.XLOOKUP(Orders[[#This Row],[FK_CustomerID]],Customers[CustomerID],Customers[Country],,0)</f>
        <v>United States</v>
      </c>
      <c r="I985" t="str" cm="1">
        <f t="array" ref="I985">INDEX(Products[],MATCH(Orders[[#This Row],[FK_ProductID]:[FK_ProductID]],Products[[ProductID]:[ProductID]],0),MATCH(Orders[[#Headers],[CoffeeType]],Products[#Headers],0))</f>
        <v>Ara</v>
      </c>
      <c r="J985" t="str" cm="1">
        <f t="array" ref="J985">_xlfn.SWITCH(Orders[[#This Row],[CoffeeType]], "Rob", "Robusta", "Exc", "Excelsa", "Ara", "Arabica", "Lib", "Liberica")</f>
        <v>Arabica</v>
      </c>
      <c r="K985" t="str" cm="1">
        <f t="array" ref="K985">INDEX(Products[],MATCH(Orders[[#This Row],[FK_ProductID]:[FK_ProductID]],Products[[ProductID]:[ProductID]],0),MATCH(Orders[[#Headers],[RoastType]],Products[#Headers],0))</f>
        <v>M</v>
      </c>
      <c r="L985" t="str" cm="1">
        <f t="array" ref="L985">_xlfn.SWITCH(Orders[[#This Row],[RoastType]], "L", "Light", "M", "Medium", "D", "Dark")</f>
        <v>Medium</v>
      </c>
      <c r="M985" s="2" cm="1">
        <f t="array" ref="M985">INDEX(Products[],MATCH(Orders[[#This Row],[FK_ProductID]:[FK_ProductID]],Products[[ProductID]:[ProductID]],0),MATCH(Orders[[#Headers],[SizeKg]],Products[#Headers],0))</f>
        <v>0.2</v>
      </c>
      <c r="N985" s="1" cm="1">
        <f t="array" ref="N985">INDEX(Products[],MATCH(Orders[[#This Row],[FK_ProductID]:[FK_ProductID]],Products[[ProductID]:[ProductID]],0),MATCH(Orders[[#Headers],[AmtUnitPrice]],Products[#Headers],0))</f>
        <v>3.375</v>
      </c>
      <c r="O985" s="1">
        <f>Orders[[#This Row],[AmtUnitPrice]] *Orders[[#This Row],[Quantity]]</f>
        <v>6.75</v>
      </c>
    </row>
    <row r="986" spans="1:15" x14ac:dyDescent="0.25">
      <c r="A986" s="3" t="s">
        <v>1904</v>
      </c>
      <c r="B986" s="5">
        <v>44214</v>
      </c>
      <c r="C986" s="3" t="s">
        <v>1905</v>
      </c>
      <c r="D986" s="3" t="s">
        <v>126</v>
      </c>
      <c r="E986" s="4">
        <v>1</v>
      </c>
      <c r="F986" t="str">
        <f>_xlfn.XLOOKUP(Orders[[#This Row],[FK_CustomerID]],Customers[CustomerID],Customers[CustomerName],,0)</f>
        <v>Ramon Cheak</v>
      </c>
      <c r="G986" t="str">
        <f>_xlfn.XLOOKUP(Orders[[#This Row],[FK_CustomerID]],Customers[CustomerID],Customers[Email],,0)</f>
        <v>rcheakrc@tripadvisor.com</v>
      </c>
      <c r="H986" t="str">
        <f>_xlfn.XLOOKUP(Orders[[#This Row],[FK_CustomerID]],Customers[CustomerID],Customers[Country],,0)</f>
        <v>Ireland</v>
      </c>
      <c r="I986" t="str" cm="1">
        <f t="array" ref="I986">INDEX(Products[],MATCH(Orders[[#This Row],[FK_ProductID]:[FK_ProductID]],Products[[ProductID]:[ProductID]],0),MATCH(Orders[[#Headers],[CoffeeType]],Products[#Headers],0))</f>
        <v>Exc</v>
      </c>
      <c r="J986" t="str" cm="1">
        <f t="array" ref="J986">_xlfn.SWITCH(Orders[[#This Row],[CoffeeType]], "Rob", "Robusta", "Exc", "Excelsa", "Ara", "Arabica", "Lib", "Liberica")</f>
        <v>Excelsa</v>
      </c>
      <c r="K986" t="str" cm="1">
        <f t="array" ref="K986">INDEX(Products[],MATCH(Orders[[#This Row],[FK_ProductID]:[FK_ProductID]],Products[[ProductID]:[ProductID]],0),MATCH(Orders[[#Headers],[RoastType]],Products[#Headers],0))</f>
        <v>M</v>
      </c>
      <c r="L986" t="str" cm="1">
        <f t="array" ref="L986">_xlfn.SWITCH(Orders[[#This Row],[RoastType]], "L", "Light", "M", "Medium", "D", "Dark")</f>
        <v>Medium</v>
      </c>
      <c r="M986" s="2" cm="1">
        <f t="array" ref="M986">INDEX(Products[],MATCH(Orders[[#This Row],[FK_ProductID]:[FK_ProductID]],Products[[ProductID]:[ProductID]],0),MATCH(Orders[[#Headers],[SizeKg]],Products[#Headers],0))</f>
        <v>2.5</v>
      </c>
      <c r="N986" s="1" cm="1">
        <f t="array" ref="N986">INDEX(Products[],MATCH(Orders[[#This Row],[FK_ProductID]:[FK_ProductID]],Products[[ProductID]:[ProductID]],0),MATCH(Orders[[#Headers],[AmtUnitPrice]],Products[#Headers],0))</f>
        <v>31.625</v>
      </c>
      <c r="O986" s="1">
        <f>Orders[[#This Row],[AmtUnitPrice]] *Orders[[#This Row],[Quantity]]</f>
        <v>31.625</v>
      </c>
    </row>
    <row r="987" spans="1:15" x14ac:dyDescent="0.25">
      <c r="A987" s="3" t="s">
        <v>1906</v>
      </c>
      <c r="B987" s="5">
        <v>44561</v>
      </c>
      <c r="C987" s="3" t="s">
        <v>1907</v>
      </c>
      <c r="D987" s="3" t="s">
        <v>203</v>
      </c>
      <c r="E987" s="4">
        <v>4</v>
      </c>
      <c r="F987" t="str">
        <f>_xlfn.XLOOKUP(Orders[[#This Row],[FK_CustomerID]],Customers[CustomerID],Customers[CustomerName],,0)</f>
        <v>Koressa O'Geneay</v>
      </c>
      <c r="G987" t="str">
        <f>_xlfn.XLOOKUP(Orders[[#This Row],[FK_CustomerID]],Customers[CustomerID],Customers[Email],,0)</f>
        <v>kogeneayrd@utexas.edu</v>
      </c>
      <c r="H987" t="str">
        <f>_xlfn.XLOOKUP(Orders[[#This Row],[FK_CustomerID]],Customers[CustomerID],Customers[Country],,0)</f>
        <v>United States</v>
      </c>
      <c r="I987" t="str" cm="1">
        <f t="array" ref="I987">INDEX(Products[],MATCH(Orders[[#This Row],[FK_ProductID]:[FK_ProductID]],Products[[ProductID]:[ProductID]],0),MATCH(Orders[[#Headers],[CoffeeType]],Products[#Headers],0))</f>
        <v>Rob</v>
      </c>
      <c r="J987" t="str" cm="1">
        <f t="array" ref="J987">_xlfn.SWITCH(Orders[[#This Row],[CoffeeType]], "Rob", "Robusta", "Exc", "Excelsa", "Ara", "Arabica", "Lib", "Liberica")</f>
        <v>Robusta</v>
      </c>
      <c r="K987" t="str" cm="1">
        <f t="array" ref="K987">INDEX(Products[],MATCH(Orders[[#This Row],[FK_ProductID]:[FK_ProductID]],Products[[ProductID]:[ProductID]],0),MATCH(Orders[[#Headers],[RoastType]],Products[#Headers],0))</f>
        <v>L</v>
      </c>
      <c r="L987" t="str" cm="1">
        <f t="array" ref="L987">_xlfn.SWITCH(Orders[[#This Row],[RoastType]], "L", "Light", "M", "Medium", "D", "Dark")</f>
        <v>Light</v>
      </c>
      <c r="M987" s="2" cm="1">
        <f t="array" ref="M987">INDEX(Products[],MATCH(Orders[[#This Row],[FK_ProductID]:[FK_ProductID]],Products[[ProductID]:[ProductID]],0),MATCH(Orders[[#Headers],[SizeKg]],Products[#Headers],0))</f>
        <v>1</v>
      </c>
      <c r="N987" s="1" cm="1">
        <f t="array" ref="N987">INDEX(Products[],MATCH(Orders[[#This Row],[FK_ProductID]:[FK_ProductID]],Products[[ProductID]:[ProductID]],0),MATCH(Orders[[#Headers],[AmtUnitPrice]],Products[#Headers],0))</f>
        <v>11.95</v>
      </c>
      <c r="O987" s="1">
        <f>Orders[[#This Row],[AmtUnitPrice]] *Orders[[#This Row],[Quantity]]</f>
        <v>47.8</v>
      </c>
    </row>
    <row r="988" spans="1:15" x14ac:dyDescent="0.25">
      <c r="A988" s="3" t="s">
        <v>1908</v>
      </c>
      <c r="B988" s="5">
        <v>43955</v>
      </c>
      <c r="C988" s="3" t="s">
        <v>1909</v>
      </c>
      <c r="D988" s="3" t="s">
        <v>211</v>
      </c>
      <c r="E988" s="4">
        <v>1</v>
      </c>
      <c r="F988" t="str">
        <f>_xlfn.XLOOKUP(Orders[[#This Row],[FK_CustomerID]],Customers[CustomerID],Customers[CustomerName],,0)</f>
        <v>Claudell Ayre</v>
      </c>
      <c r="G988" t="str">
        <f>_xlfn.XLOOKUP(Orders[[#This Row],[FK_CustomerID]],Customers[CustomerID],Customers[Email],,0)</f>
        <v>cayrere@symantec.com</v>
      </c>
      <c r="H988" t="str">
        <f>_xlfn.XLOOKUP(Orders[[#This Row],[FK_CustomerID]],Customers[CustomerID],Customers[Country],,0)</f>
        <v>United States</v>
      </c>
      <c r="I988" t="str" cm="1">
        <f t="array" ref="I988">INDEX(Products[],MATCH(Orders[[#This Row],[FK_ProductID]:[FK_ProductID]],Products[[ProductID]:[ProductID]],0),MATCH(Orders[[#Headers],[CoffeeType]],Products[#Headers],0))</f>
        <v>Lib</v>
      </c>
      <c r="J988" t="str" cm="1">
        <f t="array" ref="J988">_xlfn.SWITCH(Orders[[#This Row],[CoffeeType]], "Rob", "Robusta", "Exc", "Excelsa", "Ara", "Arabica", "Lib", "Liberica")</f>
        <v>Liberica</v>
      </c>
      <c r="K988" t="str" cm="1">
        <f t="array" ref="K988">INDEX(Products[],MATCH(Orders[[#This Row],[FK_ProductID]:[FK_ProductID]],Products[[ProductID]:[ProductID]],0),MATCH(Orders[[#Headers],[RoastType]],Products[#Headers],0))</f>
        <v>M</v>
      </c>
      <c r="L988" t="str" cm="1">
        <f t="array" ref="L988">_xlfn.SWITCH(Orders[[#This Row],[RoastType]], "L", "Light", "M", "Medium", "D", "Dark")</f>
        <v>Medium</v>
      </c>
      <c r="M988" s="2" cm="1">
        <f t="array" ref="M988">INDEX(Products[],MATCH(Orders[[#This Row],[FK_ProductID]:[FK_ProductID]],Products[[ProductID]:[ProductID]],0),MATCH(Orders[[#Headers],[SizeKg]],Products[#Headers],0))</f>
        <v>2.5</v>
      </c>
      <c r="N988" s="1" cm="1">
        <f t="array" ref="N988">INDEX(Products[],MATCH(Orders[[#This Row],[FK_ProductID]:[FK_ProductID]],Products[[ProductID]:[ProductID]],0),MATCH(Orders[[#Headers],[AmtUnitPrice]],Products[#Headers],0))</f>
        <v>33.465000000000003</v>
      </c>
      <c r="O988" s="1">
        <f>Orders[[#This Row],[AmtUnitPrice]] *Orders[[#This Row],[Quantity]]</f>
        <v>33.465000000000003</v>
      </c>
    </row>
    <row r="989" spans="1:15" x14ac:dyDescent="0.25">
      <c r="A989" s="3" t="s">
        <v>1910</v>
      </c>
      <c r="B989" s="5">
        <v>44247</v>
      </c>
      <c r="C989" s="3" t="s">
        <v>1911</v>
      </c>
      <c r="D989" s="3" t="s">
        <v>86</v>
      </c>
      <c r="E989" s="4">
        <v>5</v>
      </c>
      <c r="F989" t="str">
        <f>_xlfn.XLOOKUP(Orders[[#This Row],[FK_CustomerID]],Customers[CustomerID],Customers[CustomerName],,0)</f>
        <v>Lorianne Kyneton</v>
      </c>
      <c r="G989" t="str">
        <f>_xlfn.XLOOKUP(Orders[[#This Row],[FK_CustomerID]],Customers[CustomerID],Customers[Email],,0)</f>
        <v>lkynetonrf@macromedia.com</v>
      </c>
      <c r="H989" t="str">
        <f>_xlfn.XLOOKUP(Orders[[#This Row],[FK_CustomerID]],Customers[CustomerID],Customers[Country],,0)</f>
        <v>United Kingdom</v>
      </c>
      <c r="I989" t="str" cm="1">
        <f t="array" ref="I989">INDEX(Products[],MATCH(Orders[[#This Row],[FK_ProductID]:[FK_ProductID]],Products[[ProductID]:[ProductID]],0),MATCH(Orders[[#Headers],[CoffeeType]],Products[#Headers],0))</f>
        <v>Ara</v>
      </c>
      <c r="J989" t="str" cm="1">
        <f t="array" ref="J989">_xlfn.SWITCH(Orders[[#This Row],[CoffeeType]], "Rob", "Robusta", "Exc", "Excelsa", "Ara", "Arabica", "Lib", "Liberica")</f>
        <v>Arabica</v>
      </c>
      <c r="K989" t="str" cm="1">
        <f t="array" ref="K989">INDEX(Products[],MATCH(Orders[[#This Row],[FK_ProductID]:[FK_ProductID]],Products[[ProductID]:[ProductID]],0),MATCH(Orders[[#Headers],[RoastType]],Products[#Headers],0))</f>
        <v>D</v>
      </c>
      <c r="L989" t="str" cm="1">
        <f t="array" ref="L989">_xlfn.SWITCH(Orders[[#This Row],[RoastType]], "L", "Light", "M", "Medium", "D", "Dark")</f>
        <v>Dark</v>
      </c>
      <c r="M989" s="2" cm="1">
        <f t="array" ref="M989">INDEX(Products[],MATCH(Orders[[#This Row],[FK_ProductID]:[FK_ProductID]],Products[[ProductID]:[ProductID]],0),MATCH(Orders[[#Headers],[SizeKg]],Products[#Headers],0))</f>
        <v>0.5</v>
      </c>
      <c r="N989" s="1" cm="1">
        <f t="array" ref="N989">INDEX(Products[],MATCH(Orders[[#This Row],[FK_ProductID]:[FK_ProductID]],Products[[ProductID]:[ProductID]],0),MATCH(Orders[[#Headers],[AmtUnitPrice]],Products[#Headers],0))</f>
        <v>5.97</v>
      </c>
      <c r="O989" s="1">
        <f>Orders[[#This Row],[AmtUnitPrice]] *Orders[[#This Row],[Quantity]]</f>
        <v>29.849999999999998</v>
      </c>
    </row>
    <row r="990" spans="1:15" x14ac:dyDescent="0.25">
      <c r="A990" s="3" t="s">
        <v>1912</v>
      </c>
      <c r="B990" s="5">
        <v>43897</v>
      </c>
      <c r="C990" s="3" t="s">
        <v>1913</v>
      </c>
      <c r="D990" s="3" t="s">
        <v>15</v>
      </c>
      <c r="E990" s="4">
        <v>3</v>
      </c>
      <c r="F990" t="str">
        <f>_xlfn.XLOOKUP(Orders[[#This Row],[FK_CustomerID]],Customers[CustomerID],Customers[CustomerName],,0)</f>
        <v>Adele McFayden</v>
      </c>
      <c r="G990" t="str">
        <f>_xlfn.XLOOKUP(Orders[[#This Row],[FK_CustomerID]],Customers[CustomerID],Customers[Email],,0)</f>
        <v/>
      </c>
      <c r="H990" t="str">
        <f>_xlfn.XLOOKUP(Orders[[#This Row],[FK_CustomerID]],Customers[CustomerID],Customers[Country],,0)</f>
        <v>United Kingdom</v>
      </c>
      <c r="I990" t="str" cm="1">
        <f t="array" ref="I990">INDEX(Products[],MATCH(Orders[[#This Row],[FK_ProductID]:[FK_ProductID]],Products[[ProductID]:[ProductID]],0),MATCH(Orders[[#Headers],[CoffeeType]],Products[#Headers],0))</f>
        <v>Rob</v>
      </c>
      <c r="J990" t="str" cm="1">
        <f t="array" ref="J990">_xlfn.SWITCH(Orders[[#This Row],[CoffeeType]], "Rob", "Robusta", "Exc", "Excelsa", "Ara", "Arabica", "Lib", "Liberica")</f>
        <v>Robusta</v>
      </c>
      <c r="K990" t="str" cm="1">
        <f t="array" ref="K990">INDEX(Products[],MATCH(Orders[[#This Row],[FK_ProductID]:[FK_ProductID]],Products[[ProductID]:[ProductID]],0),MATCH(Orders[[#Headers],[RoastType]],Products[#Headers],0))</f>
        <v>M</v>
      </c>
      <c r="L990" t="str" cm="1">
        <f t="array" ref="L990">_xlfn.SWITCH(Orders[[#This Row],[RoastType]], "L", "Light", "M", "Medium", "D", "Dark")</f>
        <v>Medium</v>
      </c>
      <c r="M990" s="2" cm="1">
        <f t="array" ref="M990">INDEX(Products[],MATCH(Orders[[#This Row],[FK_ProductID]:[FK_ProductID]],Products[[ProductID]:[ProductID]],0),MATCH(Orders[[#Headers],[SizeKg]],Products[#Headers],0))</f>
        <v>1</v>
      </c>
      <c r="N990" s="1" cm="1">
        <f t="array" ref="N990">INDEX(Products[],MATCH(Orders[[#This Row],[FK_ProductID]:[FK_ProductID]],Products[[ProductID]:[ProductID]],0),MATCH(Orders[[#Headers],[AmtUnitPrice]],Products[#Headers],0))</f>
        <v>9.9499999999999993</v>
      </c>
      <c r="O990" s="1">
        <f>Orders[[#This Row],[AmtUnitPrice]] *Orders[[#This Row],[Quantity]]</f>
        <v>29.849999999999998</v>
      </c>
    </row>
    <row r="991" spans="1:15" x14ac:dyDescent="0.25">
      <c r="A991" s="3" t="s">
        <v>1914</v>
      </c>
      <c r="B991" s="5">
        <v>43560</v>
      </c>
      <c r="C991" s="3" t="s">
        <v>1915</v>
      </c>
      <c r="D991" s="3" t="s">
        <v>185</v>
      </c>
      <c r="E991" s="4">
        <v>6</v>
      </c>
      <c r="F991" t="str">
        <f>_xlfn.XLOOKUP(Orders[[#This Row],[FK_CustomerID]],Customers[CustomerID],Customers[CustomerName],,0)</f>
        <v>Herta Layne</v>
      </c>
      <c r="G991" t="str">
        <f>_xlfn.XLOOKUP(Orders[[#This Row],[FK_CustomerID]],Customers[CustomerID],Customers[Email],,0)</f>
        <v/>
      </c>
      <c r="H991" t="str">
        <f>_xlfn.XLOOKUP(Orders[[#This Row],[FK_CustomerID]],Customers[CustomerID],Customers[Country],,0)</f>
        <v>United States</v>
      </c>
      <c r="I991" t="str" cm="1">
        <f t="array" ref="I991">INDEX(Products[],MATCH(Orders[[#This Row],[FK_ProductID]:[FK_ProductID]],Products[[ProductID]:[ProductID]],0),MATCH(Orders[[#Headers],[CoffeeType]],Products[#Headers],0))</f>
        <v>Ara</v>
      </c>
      <c r="J991" t="str" cm="1">
        <f t="array" ref="J991">_xlfn.SWITCH(Orders[[#This Row],[CoffeeType]], "Rob", "Robusta", "Exc", "Excelsa", "Ara", "Arabica", "Lib", "Liberica")</f>
        <v>Arabica</v>
      </c>
      <c r="K991" t="str" cm="1">
        <f t="array" ref="K991">INDEX(Products[],MATCH(Orders[[#This Row],[FK_ProductID]:[FK_ProductID]],Products[[ProductID]:[ProductID]],0),MATCH(Orders[[#Headers],[RoastType]],Products[#Headers],0))</f>
        <v>M</v>
      </c>
      <c r="L991" t="str" cm="1">
        <f t="array" ref="L991">_xlfn.SWITCH(Orders[[#This Row],[RoastType]], "L", "Light", "M", "Medium", "D", "Dark")</f>
        <v>Medium</v>
      </c>
      <c r="M991" s="2" cm="1">
        <f t="array" ref="M991">INDEX(Products[],MATCH(Orders[[#This Row],[FK_ProductID]:[FK_ProductID]],Products[[ProductID]:[ProductID]],0),MATCH(Orders[[#Headers],[SizeKg]],Products[#Headers],0))</f>
        <v>2.5</v>
      </c>
      <c r="N991" s="1" cm="1">
        <f t="array" ref="N991">INDEX(Products[],MATCH(Orders[[#This Row],[FK_ProductID]:[FK_ProductID]],Products[[ProductID]:[ProductID]],0),MATCH(Orders[[#Headers],[AmtUnitPrice]],Products[#Headers],0))</f>
        <v>25.875</v>
      </c>
      <c r="O991" s="1">
        <f>Orders[[#This Row],[AmtUnitPrice]] *Orders[[#This Row],[Quantity]]</f>
        <v>155.25</v>
      </c>
    </row>
    <row r="992" spans="1:15" x14ac:dyDescent="0.25">
      <c r="A992" s="3" t="s">
        <v>1916</v>
      </c>
      <c r="B992" s="5">
        <v>44718</v>
      </c>
      <c r="C992" s="3" t="s">
        <v>1917</v>
      </c>
      <c r="D992" s="3" t="s">
        <v>65</v>
      </c>
      <c r="E992" s="4">
        <v>5</v>
      </c>
      <c r="F992" t="str">
        <f>_xlfn.XLOOKUP(Orders[[#This Row],[FK_CustomerID]],Customers[CustomerID],Customers[CustomerName],,0)</f>
        <v>Marguerite Graves</v>
      </c>
      <c r="G992" t="str">
        <f>_xlfn.XLOOKUP(Orders[[#This Row],[FK_CustomerID]],Customers[CustomerID],Customers[Email],,0)</f>
        <v/>
      </c>
      <c r="H992" t="str">
        <f>_xlfn.XLOOKUP(Orders[[#This Row],[FK_CustomerID]],Customers[CustomerID],Customers[Country],,0)</f>
        <v>United States</v>
      </c>
      <c r="I992" t="str" cm="1">
        <f t="array" ref="I992">INDEX(Products[],MATCH(Orders[[#This Row],[FK_ProductID]:[FK_ProductID]],Products[[ProductID]:[ProductID]],0),MATCH(Orders[[#Headers],[CoffeeType]],Products[#Headers],0))</f>
        <v>Exc</v>
      </c>
      <c r="J992" t="str" cm="1">
        <f t="array" ref="J992">_xlfn.SWITCH(Orders[[#This Row],[CoffeeType]], "Rob", "Robusta", "Exc", "Excelsa", "Ara", "Arabica", "Lib", "Liberica")</f>
        <v>Excelsa</v>
      </c>
      <c r="K992" t="str" cm="1">
        <f t="array" ref="K992">INDEX(Products[],MATCH(Orders[[#This Row],[FK_ProductID]:[FK_ProductID]],Products[[ProductID]:[ProductID]],0),MATCH(Orders[[#Headers],[RoastType]],Products[#Headers],0))</f>
        <v>D</v>
      </c>
      <c r="L992" t="str" cm="1">
        <f t="array" ref="L992">_xlfn.SWITCH(Orders[[#This Row],[RoastType]], "L", "Light", "M", "Medium", "D", "Dark")</f>
        <v>Dark</v>
      </c>
      <c r="M992" s="2" cm="1">
        <f t="array" ref="M992">INDEX(Products[],MATCH(Orders[[#This Row],[FK_ProductID]:[FK_ProductID]],Products[[ProductID]:[ProductID]],0),MATCH(Orders[[#Headers],[SizeKg]],Products[#Headers],0))</f>
        <v>0.2</v>
      </c>
      <c r="N992" s="1" cm="1">
        <f t="array" ref="N992">INDEX(Products[],MATCH(Orders[[#This Row],[FK_ProductID]:[FK_ProductID]],Products[[ProductID]:[ProductID]],0),MATCH(Orders[[#Headers],[AmtUnitPrice]],Products[#Headers],0))</f>
        <v>3.645</v>
      </c>
      <c r="O992" s="1">
        <f>Orders[[#This Row],[AmtUnitPrice]] *Orders[[#This Row],[Quantity]]</f>
        <v>18.225000000000001</v>
      </c>
    </row>
    <row r="993" spans="1:15" x14ac:dyDescent="0.25">
      <c r="A993" s="3" t="s">
        <v>1916</v>
      </c>
      <c r="B993" s="5">
        <v>44718</v>
      </c>
      <c r="C993" s="3" t="s">
        <v>1917</v>
      </c>
      <c r="D993" s="3" t="s">
        <v>137</v>
      </c>
      <c r="E993" s="4">
        <v>2</v>
      </c>
      <c r="F993" t="str">
        <f>_xlfn.XLOOKUP(Orders[[#This Row],[FK_CustomerID]],Customers[CustomerID],Customers[CustomerName],,0)</f>
        <v>Marguerite Graves</v>
      </c>
      <c r="G993" t="str">
        <f>_xlfn.XLOOKUP(Orders[[#This Row],[FK_CustomerID]],Customers[CustomerID],Customers[Email],,0)</f>
        <v/>
      </c>
      <c r="H993" t="str">
        <f>_xlfn.XLOOKUP(Orders[[#This Row],[FK_CustomerID]],Customers[CustomerID],Customers[Country],,0)</f>
        <v>United States</v>
      </c>
      <c r="I993" t="str" cm="1">
        <f t="array" ref="I993">INDEX(Products[],MATCH(Orders[[#This Row],[FK_ProductID]:[FK_ProductID]],Products[[ProductID]:[ProductID]],0),MATCH(Orders[[#Headers],[CoffeeType]],Products[#Headers],0))</f>
        <v>Lib</v>
      </c>
      <c r="J993" t="str" cm="1">
        <f t="array" ref="J993">_xlfn.SWITCH(Orders[[#This Row],[CoffeeType]], "Rob", "Robusta", "Exc", "Excelsa", "Ara", "Arabica", "Lib", "Liberica")</f>
        <v>Liberica</v>
      </c>
      <c r="K993" t="str" cm="1">
        <f t="array" ref="K993">INDEX(Products[],MATCH(Orders[[#This Row],[FK_ProductID]:[FK_ProductID]],Products[[ProductID]:[ProductID]],0),MATCH(Orders[[#Headers],[RoastType]],Products[#Headers],0))</f>
        <v>D</v>
      </c>
      <c r="L993" t="str" cm="1">
        <f t="array" ref="L993">_xlfn.SWITCH(Orders[[#This Row],[RoastType]], "L", "Light", "M", "Medium", "D", "Dark")</f>
        <v>Dark</v>
      </c>
      <c r="M993" s="2" cm="1">
        <f t="array" ref="M993">INDEX(Products[],MATCH(Orders[[#This Row],[FK_ProductID]:[FK_ProductID]],Products[[ProductID]:[ProductID]],0),MATCH(Orders[[#Headers],[SizeKg]],Products[#Headers],0))</f>
        <v>0.5</v>
      </c>
      <c r="N993" s="1" cm="1">
        <f t="array" ref="N993">INDEX(Products[],MATCH(Orders[[#This Row],[FK_ProductID]:[FK_ProductID]],Products[[ProductID]:[ProductID]],0),MATCH(Orders[[#Headers],[AmtUnitPrice]],Products[#Headers],0))</f>
        <v>7.77</v>
      </c>
      <c r="O993" s="1">
        <f>Orders[[#This Row],[AmtUnitPrice]] *Orders[[#This Row],[Quantity]]</f>
        <v>15.54</v>
      </c>
    </row>
    <row r="994" spans="1:15" x14ac:dyDescent="0.25">
      <c r="A994" s="3" t="s">
        <v>1918</v>
      </c>
      <c r="B994" s="5">
        <v>44276</v>
      </c>
      <c r="C994" s="3" t="s">
        <v>1919</v>
      </c>
      <c r="D994" s="3" t="s">
        <v>118</v>
      </c>
      <c r="E994" s="4">
        <v>3</v>
      </c>
      <c r="F994" t="str">
        <f>_xlfn.XLOOKUP(Orders[[#This Row],[FK_CustomerID]],Customers[CustomerID],Customers[CustomerName],,0)</f>
        <v>Desdemona Eye</v>
      </c>
      <c r="G994" t="str">
        <f>_xlfn.XLOOKUP(Orders[[#This Row],[FK_CustomerID]],Customers[CustomerID],Customers[Email],,0)</f>
        <v/>
      </c>
      <c r="H994" t="str">
        <f>_xlfn.XLOOKUP(Orders[[#This Row],[FK_CustomerID]],Customers[CustomerID],Customers[Country],,0)</f>
        <v>Ireland</v>
      </c>
      <c r="I994" t="str" cm="1">
        <f t="array" ref="I994">INDEX(Products[],MATCH(Orders[[#This Row],[FK_ProductID]:[FK_ProductID]],Products[[ProductID]:[ProductID]],0),MATCH(Orders[[#Headers],[CoffeeType]],Products[#Headers],0))</f>
        <v>Lib</v>
      </c>
      <c r="J994" t="str" cm="1">
        <f t="array" ref="J994">_xlfn.SWITCH(Orders[[#This Row],[CoffeeType]], "Rob", "Robusta", "Exc", "Excelsa", "Ara", "Arabica", "Lib", "Liberica")</f>
        <v>Liberica</v>
      </c>
      <c r="K994" t="str" cm="1">
        <f t="array" ref="K994">INDEX(Products[],MATCH(Orders[[#This Row],[FK_ProductID]:[FK_ProductID]],Products[[ProductID]:[ProductID]],0),MATCH(Orders[[#Headers],[RoastType]],Products[#Headers],0))</f>
        <v>L</v>
      </c>
      <c r="L994" t="str" cm="1">
        <f t="array" ref="L994">_xlfn.SWITCH(Orders[[#This Row],[RoastType]], "L", "Light", "M", "Medium", "D", "Dark")</f>
        <v>Light</v>
      </c>
      <c r="M994" s="2" cm="1">
        <f t="array" ref="M994">INDEX(Products[],MATCH(Orders[[#This Row],[FK_ProductID]:[FK_ProductID]],Products[[ProductID]:[ProductID]],0),MATCH(Orders[[#Headers],[SizeKg]],Products[#Headers],0))</f>
        <v>2.5</v>
      </c>
      <c r="N994" s="1" cm="1">
        <f t="array" ref="N994">INDEX(Products[],MATCH(Orders[[#This Row],[FK_ProductID]:[FK_ProductID]],Products[[ProductID]:[ProductID]],0),MATCH(Orders[[#Headers],[AmtUnitPrice]],Products[#Headers],0))</f>
        <v>36.454999999999998</v>
      </c>
      <c r="O994" s="1">
        <f>Orders[[#This Row],[AmtUnitPrice]] *Orders[[#This Row],[Quantity]]</f>
        <v>109.36499999999999</v>
      </c>
    </row>
    <row r="995" spans="1:15" x14ac:dyDescent="0.25">
      <c r="A995" s="3" t="s">
        <v>1920</v>
      </c>
      <c r="B995" s="5">
        <v>44549</v>
      </c>
      <c r="C995" s="3" t="s">
        <v>1921</v>
      </c>
      <c r="D995" s="3" t="s">
        <v>20</v>
      </c>
      <c r="E995" s="4">
        <v>6</v>
      </c>
      <c r="F995" t="str">
        <f>_xlfn.XLOOKUP(Orders[[#This Row],[FK_CustomerID]],Customers[CustomerID],Customers[CustomerName],,0)</f>
        <v>Margarette Sterland</v>
      </c>
      <c r="G995" t="str">
        <f>_xlfn.XLOOKUP(Orders[[#This Row],[FK_CustomerID]],Customers[CustomerID],Customers[Email],,0)</f>
        <v/>
      </c>
      <c r="H995" t="str">
        <f>_xlfn.XLOOKUP(Orders[[#This Row],[FK_CustomerID]],Customers[CustomerID],Customers[Country],,0)</f>
        <v>United States</v>
      </c>
      <c r="I995" t="str" cm="1">
        <f t="array" ref="I995">INDEX(Products[],MATCH(Orders[[#This Row],[FK_ProductID]:[FK_ProductID]],Products[[ProductID]:[ProductID]],0),MATCH(Orders[[#Headers],[CoffeeType]],Products[#Headers],0))</f>
        <v>Ara</v>
      </c>
      <c r="J995" t="str" cm="1">
        <f t="array" ref="J995">_xlfn.SWITCH(Orders[[#This Row],[CoffeeType]], "Rob", "Robusta", "Exc", "Excelsa", "Ara", "Arabica", "Lib", "Liberica")</f>
        <v>Arabica</v>
      </c>
      <c r="K995" t="str" cm="1">
        <f t="array" ref="K995">INDEX(Products[],MATCH(Orders[[#This Row],[FK_ProductID]:[FK_ProductID]],Products[[ProductID]:[ProductID]],0),MATCH(Orders[[#Headers],[RoastType]],Products[#Headers],0))</f>
        <v>L</v>
      </c>
      <c r="L995" t="str" cm="1">
        <f t="array" ref="L995">_xlfn.SWITCH(Orders[[#This Row],[RoastType]], "L", "Light", "M", "Medium", "D", "Dark")</f>
        <v>Light</v>
      </c>
      <c r="M995" s="2" cm="1">
        <f t="array" ref="M995">INDEX(Products[],MATCH(Orders[[#This Row],[FK_ProductID]:[FK_ProductID]],Products[[ProductID]:[ProductID]],0),MATCH(Orders[[#Headers],[SizeKg]],Products[#Headers],0))</f>
        <v>1</v>
      </c>
      <c r="N995" s="1" cm="1">
        <f t="array" ref="N995">INDEX(Products[],MATCH(Orders[[#This Row],[FK_ProductID]:[FK_ProductID]],Products[[ProductID]:[ProductID]],0),MATCH(Orders[[#Headers],[AmtUnitPrice]],Products[#Headers],0))</f>
        <v>12.95</v>
      </c>
      <c r="O995" s="1">
        <f>Orders[[#This Row],[AmtUnitPrice]] *Orders[[#This Row],[Quantity]]</f>
        <v>77.699999999999989</v>
      </c>
    </row>
    <row r="996" spans="1:15" x14ac:dyDescent="0.25">
      <c r="A996" s="3" t="s">
        <v>1922</v>
      </c>
      <c r="B996" s="5">
        <v>44244</v>
      </c>
      <c r="C996" s="3" t="s">
        <v>1923</v>
      </c>
      <c r="D996" s="3" t="s">
        <v>68</v>
      </c>
      <c r="E996" s="4">
        <v>3</v>
      </c>
      <c r="F996" t="str">
        <f>_xlfn.XLOOKUP(Orders[[#This Row],[FK_CustomerID]],Customers[CustomerID],Customers[CustomerName],,0)</f>
        <v>Catharine Scoines</v>
      </c>
      <c r="G996" t="str">
        <f>_xlfn.XLOOKUP(Orders[[#This Row],[FK_CustomerID]],Customers[CustomerID],Customers[Email],,0)</f>
        <v/>
      </c>
      <c r="H996" t="str">
        <f>_xlfn.XLOOKUP(Orders[[#This Row],[FK_CustomerID]],Customers[CustomerID],Customers[Country],,0)</f>
        <v>Ireland</v>
      </c>
      <c r="I996" t="str" cm="1">
        <f t="array" ref="I996">INDEX(Products[],MATCH(Orders[[#This Row],[FK_ProductID]:[FK_ProductID]],Products[[ProductID]:[ProductID]],0),MATCH(Orders[[#Headers],[CoffeeType]],Products[#Headers],0))</f>
        <v>Ara</v>
      </c>
      <c r="J996" t="str" cm="1">
        <f t="array" ref="J996">_xlfn.SWITCH(Orders[[#This Row],[CoffeeType]], "Rob", "Robusta", "Exc", "Excelsa", "Ara", "Arabica", "Lib", "Liberica")</f>
        <v>Arabica</v>
      </c>
      <c r="K996" t="str" cm="1">
        <f t="array" ref="K996">INDEX(Products[],MATCH(Orders[[#This Row],[FK_ProductID]:[FK_ProductID]],Products[[ProductID]:[ProductID]],0),MATCH(Orders[[#Headers],[RoastType]],Products[#Headers],0))</f>
        <v>D</v>
      </c>
      <c r="L996" t="str" cm="1">
        <f t="array" ref="L996">_xlfn.SWITCH(Orders[[#This Row],[RoastType]], "L", "Light", "M", "Medium", "D", "Dark")</f>
        <v>Dark</v>
      </c>
      <c r="M996" s="2" cm="1">
        <f t="array" ref="M996">INDEX(Products[],MATCH(Orders[[#This Row],[FK_ProductID]:[FK_ProductID]],Products[[ProductID]:[ProductID]],0),MATCH(Orders[[#Headers],[SizeKg]],Products[#Headers],0))</f>
        <v>0.2</v>
      </c>
      <c r="N996" s="1" cm="1">
        <f t="array" ref="N996">INDEX(Products[],MATCH(Orders[[#This Row],[FK_ProductID]:[FK_ProductID]],Products[[ProductID]:[ProductID]],0),MATCH(Orders[[#Headers],[AmtUnitPrice]],Products[#Headers],0))</f>
        <v>2.9849999999999999</v>
      </c>
      <c r="O996" s="1">
        <f>Orders[[#This Row],[AmtUnitPrice]] *Orders[[#This Row],[Quantity]]</f>
        <v>8.9550000000000001</v>
      </c>
    </row>
    <row r="997" spans="1:15" x14ac:dyDescent="0.25">
      <c r="A997" s="3" t="s">
        <v>1924</v>
      </c>
      <c r="B997" s="5">
        <v>43836</v>
      </c>
      <c r="C997" s="3" t="s">
        <v>1925</v>
      </c>
      <c r="D997" s="3" t="s">
        <v>24</v>
      </c>
      <c r="E997" s="4">
        <v>1</v>
      </c>
      <c r="F997" t="str">
        <f>_xlfn.XLOOKUP(Orders[[#This Row],[FK_CustomerID]],Customers[CustomerID],Customers[CustomerName],,0)</f>
        <v>Jennica Tewelson</v>
      </c>
      <c r="G997" t="str">
        <f>_xlfn.XLOOKUP(Orders[[#This Row],[FK_CustomerID]],Customers[CustomerID],Customers[Email],,0)</f>
        <v>jtewelsonrn@samsung.com</v>
      </c>
      <c r="H997" t="str">
        <f>_xlfn.XLOOKUP(Orders[[#This Row],[FK_CustomerID]],Customers[CustomerID],Customers[Country],,0)</f>
        <v>United States</v>
      </c>
      <c r="I997" t="str" cm="1">
        <f t="array" ref="I997">INDEX(Products[],MATCH(Orders[[#This Row],[FK_ProductID]:[FK_ProductID]],Products[[ProductID]:[ProductID]],0),MATCH(Orders[[#Headers],[CoffeeType]],Products[#Headers],0))</f>
        <v>Rob</v>
      </c>
      <c r="J997" t="str" cm="1">
        <f t="array" ref="J997">_xlfn.SWITCH(Orders[[#This Row],[CoffeeType]], "Rob", "Robusta", "Exc", "Excelsa", "Ara", "Arabica", "Lib", "Liberica")</f>
        <v>Robusta</v>
      </c>
      <c r="K997" t="str" cm="1">
        <f t="array" ref="K997">INDEX(Products[],MATCH(Orders[[#This Row],[FK_ProductID]:[FK_ProductID]],Products[[ProductID]:[ProductID]],0),MATCH(Orders[[#Headers],[RoastType]],Products[#Headers],0))</f>
        <v>L</v>
      </c>
      <c r="L997" t="str" cm="1">
        <f t="array" ref="L997">_xlfn.SWITCH(Orders[[#This Row],[RoastType]], "L", "Light", "M", "Medium", "D", "Dark")</f>
        <v>Light</v>
      </c>
      <c r="M997" s="2" cm="1">
        <f t="array" ref="M997">INDEX(Products[],MATCH(Orders[[#This Row],[FK_ProductID]:[FK_ProductID]],Products[[ProductID]:[ProductID]],0),MATCH(Orders[[#Headers],[SizeKg]],Products[#Headers],0))</f>
        <v>2.5</v>
      </c>
      <c r="N997" s="1" cm="1">
        <f t="array" ref="N997">INDEX(Products[],MATCH(Orders[[#This Row],[FK_ProductID]:[FK_ProductID]],Products[[ProductID]:[ProductID]],0),MATCH(Orders[[#Headers],[AmtUnitPrice]],Products[#Headers],0))</f>
        <v>27.484999999999999</v>
      </c>
      <c r="O997" s="1">
        <f>Orders[[#This Row],[AmtUnitPrice]] *Orders[[#This Row],[Quantity]]</f>
        <v>27.484999999999999</v>
      </c>
    </row>
    <row r="998" spans="1:15" x14ac:dyDescent="0.25">
      <c r="A998" s="3" t="s">
        <v>1926</v>
      </c>
      <c r="B998" s="5">
        <v>44685</v>
      </c>
      <c r="C998" s="3" t="s">
        <v>1917</v>
      </c>
      <c r="D998" s="3" t="s">
        <v>36</v>
      </c>
      <c r="E998" s="4">
        <v>5</v>
      </c>
      <c r="F998" t="str">
        <f>_xlfn.XLOOKUP(Orders[[#This Row],[FK_CustomerID]],Customers[CustomerID],Customers[CustomerName],,0)</f>
        <v>Marguerite Graves</v>
      </c>
      <c r="G998" t="str">
        <f>_xlfn.XLOOKUP(Orders[[#This Row],[FK_CustomerID]],Customers[CustomerID],Customers[Email],,0)</f>
        <v/>
      </c>
      <c r="H998" t="str">
        <f>_xlfn.XLOOKUP(Orders[[#This Row],[FK_CustomerID]],Customers[CustomerID],Customers[Country],,0)</f>
        <v>United States</v>
      </c>
      <c r="I998" t="str" cm="1">
        <f t="array" ref="I998">INDEX(Products[],MATCH(Orders[[#This Row],[FK_ProductID]:[FK_ProductID]],Products[[ProductID]:[ProductID]],0),MATCH(Orders[[#Headers],[CoffeeType]],Products[#Headers],0))</f>
        <v>Rob</v>
      </c>
      <c r="J998" t="str" cm="1">
        <f t="array" ref="J998">_xlfn.SWITCH(Orders[[#This Row],[CoffeeType]], "Rob", "Robusta", "Exc", "Excelsa", "Ara", "Arabica", "Lib", "Liberica")</f>
        <v>Robusta</v>
      </c>
      <c r="K998" t="str" cm="1">
        <f t="array" ref="K998">INDEX(Products[],MATCH(Orders[[#This Row],[FK_ProductID]:[FK_ProductID]],Products[[ProductID]:[ProductID]],0),MATCH(Orders[[#Headers],[RoastType]],Products[#Headers],0))</f>
        <v>M</v>
      </c>
      <c r="L998" t="str" cm="1">
        <f t="array" ref="L998">_xlfn.SWITCH(Orders[[#This Row],[RoastType]], "L", "Light", "M", "Medium", "D", "Dark")</f>
        <v>Medium</v>
      </c>
      <c r="M998" s="2" cm="1">
        <f t="array" ref="M998">INDEX(Products[],MATCH(Orders[[#This Row],[FK_ProductID]:[FK_ProductID]],Products[[ProductID]:[ProductID]],0),MATCH(Orders[[#Headers],[SizeKg]],Products[#Headers],0))</f>
        <v>0.5</v>
      </c>
      <c r="N998" s="1" cm="1">
        <f t="array" ref="N998">INDEX(Products[],MATCH(Orders[[#This Row],[FK_ProductID]:[FK_ProductID]],Products[[ProductID]:[ProductID]],0),MATCH(Orders[[#Headers],[AmtUnitPrice]],Products[#Headers],0))</f>
        <v>5.97</v>
      </c>
      <c r="O998" s="1">
        <f>Orders[[#This Row],[AmtUnitPrice]] *Orders[[#This Row],[Quantity]]</f>
        <v>29.849999999999998</v>
      </c>
    </row>
    <row r="999" spans="1:15" x14ac:dyDescent="0.25">
      <c r="A999" s="3" t="s">
        <v>1927</v>
      </c>
      <c r="B999" s="5">
        <v>43749</v>
      </c>
      <c r="C999" s="3" t="s">
        <v>1917</v>
      </c>
      <c r="D999" s="3" t="s">
        <v>81</v>
      </c>
      <c r="E999" s="4">
        <v>4</v>
      </c>
      <c r="F999" t="str">
        <f>_xlfn.XLOOKUP(Orders[[#This Row],[FK_CustomerID]],Customers[CustomerID],Customers[CustomerName],,0)</f>
        <v>Marguerite Graves</v>
      </c>
      <c r="G999" t="str">
        <f>_xlfn.XLOOKUP(Orders[[#This Row],[FK_CustomerID]],Customers[CustomerID],Customers[Email],,0)</f>
        <v/>
      </c>
      <c r="H999" t="str">
        <f>_xlfn.XLOOKUP(Orders[[#This Row],[FK_CustomerID]],Customers[CustomerID],Customers[Country],,0)</f>
        <v>United States</v>
      </c>
      <c r="I999" t="str" cm="1">
        <f t="array" ref="I999">INDEX(Products[],MATCH(Orders[[#This Row],[FK_ProductID]:[FK_ProductID]],Products[[ProductID]:[ProductID]],0),MATCH(Orders[[#Headers],[CoffeeType]],Products[#Headers],0))</f>
        <v>Ara</v>
      </c>
      <c r="J999" t="str" cm="1">
        <f t="array" ref="J999">_xlfn.SWITCH(Orders[[#This Row],[CoffeeType]], "Rob", "Robusta", "Exc", "Excelsa", "Ara", "Arabica", "Lib", "Liberica")</f>
        <v>Arabica</v>
      </c>
      <c r="K999" t="str" cm="1">
        <f t="array" ref="K999">INDEX(Products[],MATCH(Orders[[#This Row],[FK_ProductID]:[FK_ProductID]],Products[[ProductID]:[ProductID]],0),MATCH(Orders[[#Headers],[RoastType]],Products[#Headers],0))</f>
        <v>M</v>
      </c>
      <c r="L999" t="str" cm="1">
        <f t="array" ref="L999">_xlfn.SWITCH(Orders[[#This Row],[RoastType]], "L", "Light", "M", "Medium", "D", "Dark")</f>
        <v>Medium</v>
      </c>
      <c r="M999" s="2" cm="1">
        <f t="array" ref="M999">INDEX(Products[],MATCH(Orders[[#This Row],[FK_ProductID]:[FK_ProductID]],Products[[ProductID]:[ProductID]],0),MATCH(Orders[[#Headers],[SizeKg]],Products[#Headers],0))</f>
        <v>0.5</v>
      </c>
      <c r="N999" s="1" cm="1">
        <f t="array" ref="N999">INDEX(Products[],MATCH(Orders[[#This Row],[FK_ProductID]:[FK_ProductID]],Products[[ProductID]:[ProductID]],0),MATCH(Orders[[#Headers],[AmtUnitPrice]],Products[#Headers],0))</f>
        <v>6.75</v>
      </c>
      <c r="O999" s="1">
        <f>Orders[[#This Row],[AmtUnitPrice]] *Orders[[#This Row],[Quantity]]</f>
        <v>27</v>
      </c>
    </row>
    <row r="1000" spans="1:15" x14ac:dyDescent="0.25">
      <c r="A1000" s="3" t="s">
        <v>1928</v>
      </c>
      <c r="B1000" s="5">
        <v>44411</v>
      </c>
      <c r="C1000" s="3" t="s">
        <v>1929</v>
      </c>
      <c r="D1000" s="3" t="s">
        <v>41</v>
      </c>
      <c r="E1000" s="4">
        <v>1</v>
      </c>
      <c r="F1000" t="str">
        <f>_xlfn.XLOOKUP(Orders[[#This Row],[FK_CustomerID]],Customers[CustomerID],Customers[CustomerName],,0)</f>
        <v>Nicolina Jenny</v>
      </c>
      <c r="G1000" t="str">
        <f>_xlfn.XLOOKUP(Orders[[#This Row],[FK_CustomerID]],Customers[CustomerID],Customers[Email],,0)</f>
        <v>njennyrq@bigcartel.com</v>
      </c>
      <c r="H1000" t="str">
        <f>_xlfn.XLOOKUP(Orders[[#This Row],[FK_CustomerID]],Customers[CustomerID],Customers[Country],,0)</f>
        <v>United States</v>
      </c>
      <c r="I1000" t="str" cm="1">
        <f t="array" ref="I1000">INDEX(Products[],MATCH(Orders[[#This Row],[FK_ProductID]:[FK_ProductID]],Products[[ProductID]:[ProductID]],0),MATCH(Orders[[#Headers],[CoffeeType]],Products[#Headers],0))</f>
        <v>Ara</v>
      </c>
      <c r="J1000" t="str" cm="1">
        <f t="array" ref="J1000">_xlfn.SWITCH(Orders[[#This Row],[CoffeeType]], "Rob", "Robusta", "Exc", "Excelsa", "Ara", "Arabica", "Lib", "Liberica")</f>
        <v>Arabica</v>
      </c>
      <c r="K1000" t="str" cm="1">
        <f t="array" ref="K1000">INDEX(Products[],MATCH(Orders[[#This Row],[FK_ProductID]:[FK_ProductID]],Products[[ProductID]:[ProductID]],0),MATCH(Orders[[#Headers],[RoastType]],Products[#Headers],0))</f>
        <v>D</v>
      </c>
      <c r="L1000" t="str" cm="1">
        <f t="array" ref="L1000">_xlfn.SWITCH(Orders[[#This Row],[RoastType]], "L", "Light", "M", "Medium", "D", "Dark")</f>
        <v>Dark</v>
      </c>
      <c r="M1000" s="2" cm="1">
        <f t="array" ref="M1000">INDEX(Products[],MATCH(Orders[[#This Row],[FK_ProductID]:[FK_ProductID]],Products[[ProductID]:[ProductID]],0),MATCH(Orders[[#Headers],[SizeKg]],Products[#Headers],0))</f>
        <v>1</v>
      </c>
      <c r="N1000" s="1" cm="1">
        <f t="array" ref="N1000">INDEX(Products[],MATCH(Orders[[#This Row],[FK_ProductID]:[FK_ProductID]],Products[[ProductID]:[ProductID]],0),MATCH(Orders[[#Headers],[AmtUnitPrice]],Products[#Headers],0))</f>
        <v>9.9499999999999993</v>
      </c>
      <c r="O1000" s="1">
        <f>Orders[[#This Row],[AmtUnitPrice]] *Orders[[#This Row],[Quantity]]</f>
        <v>9.9499999999999993</v>
      </c>
    </row>
    <row r="1001" spans="1:15" x14ac:dyDescent="0.25">
      <c r="A1001" s="3" t="s">
        <v>1930</v>
      </c>
      <c r="B1001" s="5">
        <v>44119</v>
      </c>
      <c r="C1001" s="3" t="s">
        <v>1931</v>
      </c>
      <c r="D1001" s="3" t="s">
        <v>78</v>
      </c>
      <c r="E1001" s="4">
        <v>3</v>
      </c>
      <c r="F1001" t="str">
        <f>_xlfn.XLOOKUP(Orders[[#This Row],[FK_CustomerID]],Customers[CustomerID],Customers[CustomerName],,0)</f>
        <v>Vidovic Antonelli</v>
      </c>
      <c r="G1001" t="str">
        <f>_xlfn.XLOOKUP(Orders[[#This Row],[FK_CustomerID]],Customers[CustomerID],Customers[Email],,0)</f>
        <v/>
      </c>
      <c r="H1001" t="str">
        <f>_xlfn.XLOOKUP(Orders[[#This Row],[FK_CustomerID]],Customers[CustomerID],Customers[Country],,0)</f>
        <v>United Kingdom</v>
      </c>
      <c r="I1001" t="str" cm="1">
        <f t="array" ref="I1001">INDEX(Products[],MATCH(Orders[[#This Row],[FK_ProductID]:[FK_ProductID]],Products[[ProductID]:[ProductID]],0),MATCH(Orders[[#Headers],[CoffeeType]],Products[#Headers],0))</f>
        <v>Exc</v>
      </c>
      <c r="J1001" t="str" cm="1">
        <f t="array" ref="J1001">_xlfn.SWITCH(Orders[[#This Row],[CoffeeType]], "Rob", "Robusta", "Exc", "Excelsa", "Ara", "Arabica", "Lib", "Liberica")</f>
        <v>Excelsa</v>
      </c>
      <c r="K1001" t="str" cm="1">
        <f t="array" ref="K1001">INDEX(Products[],MATCH(Orders[[#This Row],[FK_ProductID]:[FK_ProductID]],Products[[ProductID]:[ProductID]],0),MATCH(Orders[[#Headers],[RoastType]],Products[#Headers],0))</f>
        <v>M</v>
      </c>
      <c r="L1001" t="str" cm="1">
        <f t="array" ref="L1001">_xlfn.SWITCH(Orders[[#This Row],[RoastType]], "L", "Light", "M", "Medium", "D", "Dark")</f>
        <v>Medium</v>
      </c>
      <c r="M1001" s="2" cm="1">
        <f t="array" ref="M1001">INDEX(Products[],MATCH(Orders[[#This Row],[FK_ProductID]:[FK_ProductID]],Products[[ProductID]:[ProductID]],0),MATCH(Orders[[#Headers],[SizeKg]],Products[#Headers],0))</f>
        <v>0.2</v>
      </c>
      <c r="N1001" s="1" cm="1">
        <f t="array" ref="N1001">INDEX(Products[],MATCH(Orders[[#This Row],[FK_ProductID]:[FK_ProductID]],Products[[ProductID]:[ProductID]],0),MATCH(Orders[[#Headers],[AmtUnitPrice]],Products[#Headers],0))</f>
        <v>4.125</v>
      </c>
      <c r="O1001" s="1">
        <f>Orders[[#This Row],[AmtUnitPrice]] *Orders[[#This Row],[Quantity]]</f>
        <v>12.375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C523-5457-453A-B8D2-5D5CEAD0C043}">
  <dimension ref="A1:I1001"/>
  <sheetViews>
    <sheetView workbookViewId="0">
      <selection activeCell="I2" sqref="I2:I1001"/>
    </sheetView>
  </sheetViews>
  <sheetFormatPr defaultRowHeight="15" x14ac:dyDescent="0.25"/>
  <cols>
    <col min="1" max="1" width="16" bestFit="1" customWidth="1"/>
    <col min="2" max="2" width="24" bestFit="1" customWidth="1"/>
    <col min="3" max="3" width="38.140625" bestFit="1" customWidth="1"/>
    <col min="4" max="4" width="18.28515625" bestFit="1" customWidth="1"/>
    <col min="5" max="5" width="26.5703125" bestFit="1" customWidth="1"/>
    <col min="6" max="6" width="20.28515625" bestFit="1" customWidth="1"/>
    <col min="7" max="7" width="15.140625" bestFit="1" customWidth="1"/>
    <col min="8" max="8" width="12.140625" bestFit="1" customWidth="1"/>
    <col min="9" max="9" width="11.28515625" bestFit="1" customWidth="1"/>
  </cols>
  <sheetData>
    <row r="1" spans="1:9" x14ac:dyDescent="0.25">
      <c r="A1" t="s">
        <v>1932</v>
      </c>
      <c r="B1" t="s">
        <v>5</v>
      </c>
      <c r="C1" t="s">
        <v>6</v>
      </c>
      <c r="D1" t="s">
        <v>1933</v>
      </c>
      <c r="E1" t="s">
        <v>1934</v>
      </c>
      <c r="F1" t="s">
        <v>1935</v>
      </c>
      <c r="G1" t="s">
        <v>7</v>
      </c>
      <c r="H1" t="s">
        <v>1936</v>
      </c>
      <c r="I1" t="s">
        <v>1937</v>
      </c>
    </row>
    <row r="2" spans="1:9" x14ac:dyDescent="0.25">
      <c r="A2" s="3" t="s">
        <v>14</v>
      </c>
      <c r="B2" s="3" t="s">
        <v>1938</v>
      </c>
      <c r="C2" s="3" t="s">
        <v>1939</v>
      </c>
      <c r="D2" s="3" t="s">
        <v>1940</v>
      </c>
      <c r="E2" s="3" t="s">
        <v>1941</v>
      </c>
      <c r="F2" s="3" t="s">
        <v>1942</v>
      </c>
      <c r="G2" s="3" t="s">
        <v>1943</v>
      </c>
      <c r="H2" s="3" t="s">
        <v>1944</v>
      </c>
      <c r="I2" t="b">
        <v>1</v>
      </c>
    </row>
    <row r="3" spans="1:9" x14ac:dyDescent="0.25">
      <c r="A3" s="3" t="s">
        <v>1945</v>
      </c>
      <c r="B3" s="3" t="s">
        <v>1946</v>
      </c>
      <c r="C3" s="3" t="s">
        <v>1947</v>
      </c>
      <c r="D3" s="3" t="s">
        <v>1948</v>
      </c>
      <c r="E3" s="3" t="s">
        <v>1949</v>
      </c>
      <c r="F3" s="3" t="s">
        <v>1950</v>
      </c>
      <c r="G3" s="3" t="s">
        <v>1951</v>
      </c>
      <c r="H3" s="3" t="s">
        <v>1952</v>
      </c>
      <c r="I3" t="b">
        <v>0</v>
      </c>
    </row>
    <row r="4" spans="1:9" x14ac:dyDescent="0.25">
      <c r="A4" s="3" t="s">
        <v>19</v>
      </c>
      <c r="B4" s="3" t="s">
        <v>1953</v>
      </c>
      <c r="C4" s="3" t="s">
        <v>1954</v>
      </c>
      <c r="D4" s="3" t="s">
        <v>1955</v>
      </c>
      <c r="E4" s="3" t="s">
        <v>1956</v>
      </c>
      <c r="F4" s="3" t="s">
        <v>1957</v>
      </c>
      <c r="G4" s="3" t="s">
        <v>1943</v>
      </c>
      <c r="H4" s="3" t="s">
        <v>1958</v>
      </c>
      <c r="I4" t="b">
        <v>1</v>
      </c>
    </row>
    <row r="5" spans="1:9" x14ac:dyDescent="0.25">
      <c r="A5" s="3" t="s">
        <v>1959</v>
      </c>
      <c r="B5" s="3" t="s">
        <v>1960</v>
      </c>
      <c r="C5" s="3" t="s">
        <v>1961</v>
      </c>
      <c r="D5" s="3" t="s">
        <v>1962</v>
      </c>
      <c r="E5" s="3" t="s">
        <v>1963</v>
      </c>
      <c r="F5" s="3" t="s">
        <v>1964</v>
      </c>
      <c r="G5" s="3" t="s">
        <v>1943</v>
      </c>
      <c r="H5" s="3" t="s">
        <v>1965</v>
      </c>
      <c r="I5" t="b">
        <v>1</v>
      </c>
    </row>
    <row r="6" spans="1:9" x14ac:dyDescent="0.25">
      <c r="A6" s="3" t="s">
        <v>22</v>
      </c>
      <c r="B6" s="3" t="s">
        <v>1966</v>
      </c>
      <c r="C6" s="3" t="s">
        <v>16</v>
      </c>
      <c r="D6" s="3" t="s">
        <v>1967</v>
      </c>
      <c r="E6" s="3" t="s">
        <v>1968</v>
      </c>
      <c r="F6" s="3" t="s">
        <v>1969</v>
      </c>
      <c r="G6" s="3" t="s">
        <v>1951</v>
      </c>
      <c r="H6" s="3" t="s">
        <v>1970</v>
      </c>
      <c r="I6" t="b">
        <v>0</v>
      </c>
    </row>
    <row r="7" spans="1:9" x14ac:dyDescent="0.25">
      <c r="A7" s="3" t="s">
        <v>26</v>
      </c>
      <c r="B7" s="3" t="s">
        <v>1971</v>
      </c>
      <c r="C7" s="3" t="s">
        <v>16</v>
      </c>
      <c r="D7" s="3" t="s">
        <v>1972</v>
      </c>
      <c r="E7" s="3" t="s">
        <v>1973</v>
      </c>
      <c r="F7" s="3" t="s">
        <v>1974</v>
      </c>
      <c r="G7" s="3" t="s">
        <v>1943</v>
      </c>
      <c r="H7" s="3" t="s">
        <v>1975</v>
      </c>
      <c r="I7" t="b">
        <v>0</v>
      </c>
    </row>
    <row r="8" spans="1:9" x14ac:dyDescent="0.25">
      <c r="A8" s="3" t="s">
        <v>29</v>
      </c>
      <c r="B8" s="3" t="s">
        <v>1976</v>
      </c>
      <c r="C8" s="3" t="s">
        <v>1977</v>
      </c>
      <c r="D8" s="3" t="s">
        <v>1978</v>
      </c>
      <c r="E8" s="3" t="s">
        <v>1979</v>
      </c>
      <c r="F8" s="3" t="s">
        <v>1980</v>
      </c>
      <c r="G8" s="3" t="s">
        <v>1943</v>
      </c>
      <c r="H8" s="3" t="s">
        <v>1981</v>
      </c>
      <c r="I8" t="b">
        <v>1</v>
      </c>
    </row>
    <row r="9" spans="1:9" x14ac:dyDescent="0.25">
      <c r="A9" s="3" t="s">
        <v>32</v>
      </c>
      <c r="B9" s="3" t="s">
        <v>1982</v>
      </c>
      <c r="C9" s="3" t="s">
        <v>16</v>
      </c>
      <c r="D9" s="3" t="s">
        <v>1983</v>
      </c>
      <c r="E9" s="3" t="s">
        <v>1984</v>
      </c>
      <c r="F9" s="3" t="s">
        <v>1985</v>
      </c>
      <c r="G9" s="3" t="s">
        <v>1951</v>
      </c>
      <c r="H9" s="3" t="s">
        <v>1986</v>
      </c>
      <c r="I9" t="b">
        <v>1</v>
      </c>
    </row>
    <row r="10" spans="1:9" x14ac:dyDescent="0.25">
      <c r="A10" s="3" t="s">
        <v>35</v>
      </c>
      <c r="B10" s="3" t="s">
        <v>1987</v>
      </c>
      <c r="C10" s="3" t="s">
        <v>1988</v>
      </c>
      <c r="D10" s="3" t="s">
        <v>1989</v>
      </c>
      <c r="E10" s="3" t="s">
        <v>1990</v>
      </c>
      <c r="F10" s="3" t="s">
        <v>1991</v>
      </c>
      <c r="G10" s="3" t="s">
        <v>1943</v>
      </c>
      <c r="H10" s="3" t="s">
        <v>1992</v>
      </c>
      <c r="I10" t="b">
        <v>0</v>
      </c>
    </row>
    <row r="11" spans="1:9" x14ac:dyDescent="0.25">
      <c r="A11" s="3" t="s">
        <v>38</v>
      </c>
      <c r="B11" s="3" t="s">
        <v>1993</v>
      </c>
      <c r="C11" s="3" t="s">
        <v>1994</v>
      </c>
      <c r="D11" s="3" t="s">
        <v>1995</v>
      </c>
      <c r="E11" s="3" t="s">
        <v>1996</v>
      </c>
      <c r="F11" s="3" t="s">
        <v>1991</v>
      </c>
      <c r="G11" s="3" t="s">
        <v>1943</v>
      </c>
      <c r="H11" s="3" t="s">
        <v>1997</v>
      </c>
      <c r="I11" t="b">
        <v>0</v>
      </c>
    </row>
    <row r="12" spans="1:9" x14ac:dyDescent="0.25">
      <c r="A12" s="3" t="s">
        <v>40</v>
      </c>
      <c r="B12" s="3" t="s">
        <v>1998</v>
      </c>
      <c r="C12" s="3" t="s">
        <v>1999</v>
      </c>
      <c r="D12" s="3" t="s">
        <v>2000</v>
      </c>
      <c r="E12" s="3" t="s">
        <v>2001</v>
      </c>
      <c r="F12" s="3" t="s">
        <v>2002</v>
      </c>
      <c r="G12" s="3" t="s">
        <v>1943</v>
      </c>
      <c r="H12" s="3" t="s">
        <v>2003</v>
      </c>
      <c r="I12" t="b">
        <v>0</v>
      </c>
    </row>
    <row r="13" spans="1:9" x14ac:dyDescent="0.25">
      <c r="A13" s="3" t="s">
        <v>43</v>
      </c>
      <c r="B13" s="3" t="s">
        <v>2004</v>
      </c>
      <c r="C13" s="3" t="s">
        <v>2005</v>
      </c>
      <c r="D13" s="3" t="s">
        <v>2006</v>
      </c>
      <c r="E13" s="3" t="s">
        <v>2007</v>
      </c>
      <c r="F13" s="3" t="s">
        <v>2002</v>
      </c>
      <c r="G13" s="3" t="s">
        <v>1943</v>
      </c>
      <c r="H13" s="3" t="s">
        <v>2008</v>
      </c>
      <c r="I13" t="b">
        <v>1</v>
      </c>
    </row>
    <row r="14" spans="1:9" x14ac:dyDescent="0.25">
      <c r="A14" s="3" t="s">
        <v>46</v>
      </c>
      <c r="B14" s="3" t="s">
        <v>2009</v>
      </c>
      <c r="C14" s="3" t="s">
        <v>2010</v>
      </c>
      <c r="D14" s="3" t="s">
        <v>2011</v>
      </c>
      <c r="E14" s="3" t="s">
        <v>2012</v>
      </c>
      <c r="F14" s="3" t="s">
        <v>2013</v>
      </c>
      <c r="G14" s="3" t="s">
        <v>1943</v>
      </c>
      <c r="H14" s="3" t="s">
        <v>2014</v>
      </c>
      <c r="I14" t="b">
        <v>0</v>
      </c>
    </row>
    <row r="15" spans="1:9" x14ac:dyDescent="0.25">
      <c r="A15" s="3" t="s">
        <v>48</v>
      </c>
      <c r="B15" s="3" t="s">
        <v>2015</v>
      </c>
      <c r="C15" s="3" t="s">
        <v>2016</v>
      </c>
      <c r="D15" s="3" t="s">
        <v>16</v>
      </c>
      <c r="E15" s="3" t="s">
        <v>2017</v>
      </c>
      <c r="F15" s="3" t="s">
        <v>2018</v>
      </c>
      <c r="G15" s="3" t="s">
        <v>1943</v>
      </c>
      <c r="H15" s="3" t="s">
        <v>2019</v>
      </c>
      <c r="I15" t="b">
        <v>0</v>
      </c>
    </row>
    <row r="16" spans="1:9" x14ac:dyDescent="0.25">
      <c r="A16" s="3" t="s">
        <v>51</v>
      </c>
      <c r="B16" s="3" t="s">
        <v>2020</v>
      </c>
      <c r="C16" s="3" t="s">
        <v>2021</v>
      </c>
      <c r="D16" s="3" t="s">
        <v>2022</v>
      </c>
      <c r="E16" s="3" t="s">
        <v>2023</v>
      </c>
      <c r="F16" s="3" t="s">
        <v>2024</v>
      </c>
      <c r="G16" s="3" t="s">
        <v>1943</v>
      </c>
      <c r="H16" s="3" t="s">
        <v>2025</v>
      </c>
      <c r="I16" t="b">
        <v>1</v>
      </c>
    </row>
    <row r="17" spans="1:9" x14ac:dyDescent="0.25">
      <c r="A17" s="3" t="s">
        <v>54</v>
      </c>
      <c r="B17" s="3" t="s">
        <v>2026</v>
      </c>
      <c r="C17" s="3" t="s">
        <v>2027</v>
      </c>
      <c r="D17" s="3" t="s">
        <v>16</v>
      </c>
      <c r="E17" s="3" t="s">
        <v>2028</v>
      </c>
      <c r="F17" s="3" t="s">
        <v>2029</v>
      </c>
      <c r="G17" s="3" t="s">
        <v>1943</v>
      </c>
      <c r="H17" s="3" t="s">
        <v>2030</v>
      </c>
      <c r="I17" t="b">
        <v>0</v>
      </c>
    </row>
    <row r="18" spans="1:9" x14ac:dyDescent="0.25">
      <c r="A18" s="3" t="s">
        <v>57</v>
      </c>
      <c r="B18" s="3" t="s">
        <v>2031</v>
      </c>
      <c r="C18" s="3" t="s">
        <v>2032</v>
      </c>
      <c r="D18" s="3" t="s">
        <v>2033</v>
      </c>
      <c r="E18" s="3" t="s">
        <v>2034</v>
      </c>
      <c r="F18" s="3" t="s">
        <v>2035</v>
      </c>
      <c r="G18" s="3" t="s">
        <v>1943</v>
      </c>
      <c r="H18" s="3" t="s">
        <v>2036</v>
      </c>
      <c r="I18" t="b">
        <v>0</v>
      </c>
    </row>
    <row r="19" spans="1:9" x14ac:dyDescent="0.25">
      <c r="A19" s="3" t="s">
        <v>60</v>
      </c>
      <c r="B19" s="3" t="s">
        <v>2037</v>
      </c>
      <c r="C19" s="3" t="s">
        <v>2038</v>
      </c>
      <c r="D19" s="3" t="s">
        <v>2039</v>
      </c>
      <c r="E19" s="3" t="s">
        <v>2040</v>
      </c>
      <c r="F19" s="3" t="s">
        <v>2041</v>
      </c>
      <c r="G19" s="3" t="s">
        <v>1943</v>
      </c>
      <c r="H19" s="3" t="s">
        <v>2042</v>
      </c>
      <c r="I19" t="b">
        <v>0</v>
      </c>
    </row>
    <row r="20" spans="1:9" x14ac:dyDescent="0.25">
      <c r="A20" s="3" t="s">
        <v>62</v>
      </c>
      <c r="B20" s="3" t="s">
        <v>2043</v>
      </c>
      <c r="C20" s="3" t="s">
        <v>2044</v>
      </c>
      <c r="D20" s="3" t="s">
        <v>16</v>
      </c>
      <c r="E20" s="3" t="s">
        <v>2045</v>
      </c>
      <c r="F20" s="3" t="s">
        <v>2046</v>
      </c>
      <c r="G20" s="3" t="s">
        <v>1951</v>
      </c>
      <c r="H20" s="3" t="s">
        <v>2047</v>
      </c>
      <c r="I20" t="b">
        <v>1</v>
      </c>
    </row>
    <row r="21" spans="1:9" x14ac:dyDescent="0.25">
      <c r="A21" s="3" t="s">
        <v>64</v>
      </c>
      <c r="B21" s="3" t="s">
        <v>2048</v>
      </c>
      <c r="C21" s="3" t="s">
        <v>2049</v>
      </c>
      <c r="D21" s="3" t="s">
        <v>2050</v>
      </c>
      <c r="E21" s="3" t="s">
        <v>2051</v>
      </c>
      <c r="F21" s="3" t="s">
        <v>2052</v>
      </c>
      <c r="G21" s="3" t="s">
        <v>1943</v>
      </c>
      <c r="H21" s="3" t="s">
        <v>2053</v>
      </c>
      <c r="I21" t="b">
        <v>1</v>
      </c>
    </row>
    <row r="22" spans="1:9" x14ac:dyDescent="0.25">
      <c r="A22" s="3" t="s">
        <v>2054</v>
      </c>
      <c r="B22" s="3" t="s">
        <v>2055</v>
      </c>
      <c r="C22" s="3" t="s">
        <v>16</v>
      </c>
      <c r="D22" s="3" t="s">
        <v>2056</v>
      </c>
      <c r="E22" s="3" t="s">
        <v>2057</v>
      </c>
      <c r="F22" s="3" t="s">
        <v>2058</v>
      </c>
      <c r="G22" s="3" t="s">
        <v>1951</v>
      </c>
      <c r="H22" s="3" t="s">
        <v>2059</v>
      </c>
      <c r="I22" t="b">
        <v>1</v>
      </c>
    </row>
    <row r="23" spans="1:9" x14ac:dyDescent="0.25">
      <c r="A23" s="3" t="s">
        <v>67</v>
      </c>
      <c r="B23" s="3" t="s">
        <v>2060</v>
      </c>
      <c r="C23" s="3" t="s">
        <v>2061</v>
      </c>
      <c r="D23" s="3" t="s">
        <v>2062</v>
      </c>
      <c r="E23" s="3" t="s">
        <v>2063</v>
      </c>
      <c r="F23" s="3" t="s">
        <v>2064</v>
      </c>
      <c r="G23" s="3" t="s">
        <v>1943</v>
      </c>
      <c r="H23" s="3" t="s">
        <v>2065</v>
      </c>
      <c r="I23" t="b">
        <v>0</v>
      </c>
    </row>
    <row r="24" spans="1:9" x14ac:dyDescent="0.25">
      <c r="A24" s="3" t="s">
        <v>70</v>
      </c>
      <c r="B24" s="3" t="s">
        <v>2066</v>
      </c>
      <c r="C24" s="3" t="s">
        <v>2067</v>
      </c>
      <c r="D24" s="3" t="s">
        <v>2068</v>
      </c>
      <c r="E24" s="3" t="s">
        <v>2069</v>
      </c>
      <c r="F24" s="3" t="s">
        <v>2070</v>
      </c>
      <c r="G24" s="3" t="s">
        <v>1943</v>
      </c>
      <c r="H24" s="3" t="s">
        <v>2071</v>
      </c>
      <c r="I24" t="b">
        <v>1</v>
      </c>
    </row>
    <row r="25" spans="1:9" x14ac:dyDescent="0.25">
      <c r="A25" s="3" t="s">
        <v>72</v>
      </c>
      <c r="B25" s="3" t="s">
        <v>2072</v>
      </c>
      <c r="C25" s="3" t="s">
        <v>2073</v>
      </c>
      <c r="D25" s="3" t="s">
        <v>2074</v>
      </c>
      <c r="E25" s="3" t="s">
        <v>2075</v>
      </c>
      <c r="F25" s="3" t="s">
        <v>2076</v>
      </c>
      <c r="G25" s="3" t="s">
        <v>1943</v>
      </c>
      <c r="H25" s="3" t="s">
        <v>2077</v>
      </c>
      <c r="I25" t="b">
        <v>1</v>
      </c>
    </row>
    <row r="26" spans="1:9" x14ac:dyDescent="0.25">
      <c r="A26" s="3" t="s">
        <v>74</v>
      </c>
      <c r="B26" s="3" t="s">
        <v>2078</v>
      </c>
      <c r="C26" s="3" t="s">
        <v>2079</v>
      </c>
      <c r="D26" s="3" t="s">
        <v>2080</v>
      </c>
      <c r="E26" s="3" t="s">
        <v>2081</v>
      </c>
      <c r="F26" s="3" t="s">
        <v>2082</v>
      </c>
      <c r="G26" s="3" t="s">
        <v>1943</v>
      </c>
      <c r="H26" s="3" t="s">
        <v>2083</v>
      </c>
      <c r="I26" t="b">
        <v>0</v>
      </c>
    </row>
    <row r="27" spans="1:9" x14ac:dyDescent="0.25">
      <c r="A27" s="3" t="s">
        <v>77</v>
      </c>
      <c r="B27" s="3" t="s">
        <v>2084</v>
      </c>
      <c r="C27" s="3" t="s">
        <v>16</v>
      </c>
      <c r="D27" s="3" t="s">
        <v>2085</v>
      </c>
      <c r="E27" s="3" t="s">
        <v>2086</v>
      </c>
      <c r="F27" s="3" t="s">
        <v>2070</v>
      </c>
      <c r="G27" s="3" t="s">
        <v>1943</v>
      </c>
      <c r="H27" s="3" t="s">
        <v>2071</v>
      </c>
      <c r="I27" t="b">
        <v>1</v>
      </c>
    </row>
    <row r="28" spans="1:9" x14ac:dyDescent="0.25">
      <c r="A28" s="3" t="s">
        <v>80</v>
      </c>
      <c r="B28" s="3" t="s">
        <v>2087</v>
      </c>
      <c r="C28" s="3" t="s">
        <v>2088</v>
      </c>
      <c r="D28" s="3" t="s">
        <v>2089</v>
      </c>
      <c r="E28" s="3" t="s">
        <v>2090</v>
      </c>
      <c r="F28" s="3" t="s">
        <v>2091</v>
      </c>
      <c r="G28" s="3" t="s">
        <v>1943</v>
      </c>
      <c r="H28" s="3" t="s">
        <v>2092</v>
      </c>
      <c r="I28" t="b">
        <v>1</v>
      </c>
    </row>
    <row r="29" spans="1:9" x14ac:dyDescent="0.25">
      <c r="A29" s="3" t="s">
        <v>83</v>
      </c>
      <c r="B29" s="3" t="s">
        <v>2093</v>
      </c>
      <c r="C29" s="3" t="s">
        <v>2094</v>
      </c>
      <c r="D29" s="3" t="s">
        <v>2095</v>
      </c>
      <c r="E29" s="3" t="s">
        <v>2096</v>
      </c>
      <c r="F29" s="3" t="s">
        <v>2097</v>
      </c>
      <c r="G29" s="3" t="s">
        <v>1951</v>
      </c>
      <c r="H29" s="3" t="s">
        <v>2098</v>
      </c>
      <c r="I29" t="b">
        <v>0</v>
      </c>
    </row>
    <row r="30" spans="1:9" x14ac:dyDescent="0.25">
      <c r="A30" s="3" t="s">
        <v>85</v>
      </c>
      <c r="B30" s="3" t="s">
        <v>2099</v>
      </c>
      <c r="C30" s="3" t="s">
        <v>2100</v>
      </c>
      <c r="D30" s="3" t="s">
        <v>2101</v>
      </c>
      <c r="E30" s="3" t="s">
        <v>2102</v>
      </c>
      <c r="F30" s="3" t="s">
        <v>2103</v>
      </c>
      <c r="G30" s="3" t="s">
        <v>1951</v>
      </c>
      <c r="H30" s="3" t="s">
        <v>2104</v>
      </c>
      <c r="I30" t="b">
        <v>0</v>
      </c>
    </row>
    <row r="31" spans="1:9" x14ac:dyDescent="0.25">
      <c r="A31" s="3" t="s">
        <v>88</v>
      </c>
      <c r="B31" s="3" t="s">
        <v>2105</v>
      </c>
      <c r="C31" s="3" t="s">
        <v>2106</v>
      </c>
      <c r="D31" s="3" t="s">
        <v>2107</v>
      </c>
      <c r="E31" s="3" t="s">
        <v>2108</v>
      </c>
      <c r="F31" s="3" t="s">
        <v>2109</v>
      </c>
      <c r="G31" s="3" t="s">
        <v>1951</v>
      </c>
      <c r="H31" s="3" t="s">
        <v>2110</v>
      </c>
      <c r="I31" t="b">
        <v>1</v>
      </c>
    </row>
    <row r="32" spans="1:9" x14ac:dyDescent="0.25">
      <c r="A32" s="3" t="s">
        <v>90</v>
      </c>
      <c r="B32" s="3" t="s">
        <v>2111</v>
      </c>
      <c r="C32" s="3" t="s">
        <v>16</v>
      </c>
      <c r="D32" s="3" t="s">
        <v>2112</v>
      </c>
      <c r="E32" s="3" t="s">
        <v>2113</v>
      </c>
      <c r="F32" s="3" t="s">
        <v>2114</v>
      </c>
      <c r="G32" s="3" t="s">
        <v>1943</v>
      </c>
      <c r="H32" s="3" t="s">
        <v>2115</v>
      </c>
      <c r="I32" t="b">
        <v>0</v>
      </c>
    </row>
    <row r="33" spans="1:9" x14ac:dyDescent="0.25">
      <c r="A33" s="3" t="s">
        <v>2116</v>
      </c>
      <c r="B33" s="3" t="s">
        <v>2117</v>
      </c>
      <c r="C33" s="3" t="s">
        <v>2118</v>
      </c>
      <c r="D33" s="3" t="s">
        <v>2119</v>
      </c>
      <c r="E33" s="3" t="s">
        <v>2120</v>
      </c>
      <c r="F33" s="3" t="s">
        <v>2121</v>
      </c>
      <c r="G33" s="3" t="s">
        <v>1943</v>
      </c>
      <c r="H33" s="3" t="s">
        <v>2122</v>
      </c>
      <c r="I33" t="b">
        <v>0</v>
      </c>
    </row>
    <row r="34" spans="1:9" x14ac:dyDescent="0.25">
      <c r="A34" s="3" t="s">
        <v>2123</v>
      </c>
      <c r="B34" s="3" t="s">
        <v>2124</v>
      </c>
      <c r="C34" s="3" t="s">
        <v>2125</v>
      </c>
      <c r="D34" s="3" t="s">
        <v>2126</v>
      </c>
      <c r="E34" s="3" t="s">
        <v>2127</v>
      </c>
      <c r="F34" s="3" t="s">
        <v>2128</v>
      </c>
      <c r="G34" s="3" t="s">
        <v>1951</v>
      </c>
      <c r="H34" s="3" t="s">
        <v>2129</v>
      </c>
      <c r="I34" t="b">
        <v>1</v>
      </c>
    </row>
    <row r="35" spans="1:9" x14ac:dyDescent="0.25">
      <c r="A35" s="3" t="s">
        <v>94</v>
      </c>
      <c r="B35" s="3" t="s">
        <v>2130</v>
      </c>
      <c r="C35" s="3" t="s">
        <v>2131</v>
      </c>
      <c r="D35" s="3" t="s">
        <v>16</v>
      </c>
      <c r="E35" s="3" t="s">
        <v>2132</v>
      </c>
      <c r="F35" s="3" t="s">
        <v>2133</v>
      </c>
      <c r="G35" s="3" t="s">
        <v>1943</v>
      </c>
      <c r="H35" s="3" t="s">
        <v>2134</v>
      </c>
      <c r="I35" t="b">
        <v>0</v>
      </c>
    </row>
    <row r="36" spans="1:9" x14ac:dyDescent="0.25">
      <c r="A36" s="3" t="s">
        <v>96</v>
      </c>
      <c r="B36" s="3" t="s">
        <v>2135</v>
      </c>
      <c r="C36" s="3" t="s">
        <v>2136</v>
      </c>
      <c r="D36" s="3" t="s">
        <v>2137</v>
      </c>
      <c r="E36" s="3" t="s">
        <v>2138</v>
      </c>
      <c r="F36" s="3" t="s">
        <v>2139</v>
      </c>
      <c r="G36" s="3" t="s">
        <v>2140</v>
      </c>
      <c r="H36" s="3" t="s">
        <v>2141</v>
      </c>
      <c r="I36" t="b">
        <v>1</v>
      </c>
    </row>
    <row r="37" spans="1:9" x14ac:dyDescent="0.25">
      <c r="A37" s="3" t="s">
        <v>99</v>
      </c>
      <c r="B37" s="3" t="s">
        <v>2142</v>
      </c>
      <c r="C37" s="3" t="s">
        <v>2143</v>
      </c>
      <c r="D37" s="3" t="s">
        <v>2144</v>
      </c>
      <c r="E37" s="3" t="s">
        <v>2145</v>
      </c>
      <c r="F37" s="3" t="s">
        <v>2146</v>
      </c>
      <c r="G37" s="3" t="s">
        <v>1943</v>
      </c>
      <c r="H37" s="3" t="s">
        <v>2147</v>
      </c>
      <c r="I37" t="b">
        <v>0</v>
      </c>
    </row>
    <row r="38" spans="1:9" x14ac:dyDescent="0.25">
      <c r="A38" s="3" t="s">
        <v>101</v>
      </c>
      <c r="B38" s="3" t="s">
        <v>2148</v>
      </c>
      <c r="C38" s="3" t="s">
        <v>2149</v>
      </c>
      <c r="D38" s="3" t="s">
        <v>2150</v>
      </c>
      <c r="E38" s="3" t="s">
        <v>2151</v>
      </c>
      <c r="F38" s="3" t="s">
        <v>2152</v>
      </c>
      <c r="G38" s="3" t="s">
        <v>1943</v>
      </c>
      <c r="H38" s="3" t="s">
        <v>2153</v>
      </c>
      <c r="I38" t="b">
        <v>0</v>
      </c>
    </row>
    <row r="39" spans="1:9" x14ac:dyDescent="0.25">
      <c r="A39" s="3" t="s">
        <v>103</v>
      </c>
      <c r="B39" s="3" t="s">
        <v>2154</v>
      </c>
      <c r="C39" s="3" t="s">
        <v>2155</v>
      </c>
      <c r="D39" s="3" t="s">
        <v>2156</v>
      </c>
      <c r="E39" s="3" t="s">
        <v>2157</v>
      </c>
      <c r="F39" s="3" t="s">
        <v>2158</v>
      </c>
      <c r="G39" s="3" t="s">
        <v>1943</v>
      </c>
      <c r="H39" s="3" t="s">
        <v>2159</v>
      </c>
      <c r="I39" t="b">
        <v>0</v>
      </c>
    </row>
    <row r="40" spans="1:9" x14ac:dyDescent="0.25">
      <c r="A40" s="3" t="s">
        <v>105</v>
      </c>
      <c r="B40" s="3" t="s">
        <v>2160</v>
      </c>
      <c r="C40" s="3" t="s">
        <v>2161</v>
      </c>
      <c r="D40" s="3" t="s">
        <v>2162</v>
      </c>
      <c r="E40" s="3" t="s">
        <v>2163</v>
      </c>
      <c r="F40" s="3" t="s">
        <v>2164</v>
      </c>
      <c r="G40" s="3" t="s">
        <v>1943</v>
      </c>
      <c r="H40" s="3" t="s">
        <v>2165</v>
      </c>
      <c r="I40" t="b">
        <v>0</v>
      </c>
    </row>
    <row r="41" spans="1:9" x14ac:dyDescent="0.25">
      <c r="A41" s="3" t="s">
        <v>107</v>
      </c>
      <c r="B41" s="3" t="s">
        <v>2166</v>
      </c>
      <c r="C41" s="3" t="s">
        <v>16</v>
      </c>
      <c r="D41" s="3" t="s">
        <v>16</v>
      </c>
      <c r="E41" s="3" t="s">
        <v>2167</v>
      </c>
      <c r="F41" s="3" t="s">
        <v>2168</v>
      </c>
      <c r="G41" s="3" t="s">
        <v>1943</v>
      </c>
      <c r="H41" s="3" t="s">
        <v>2169</v>
      </c>
      <c r="I41" t="b">
        <v>1</v>
      </c>
    </row>
    <row r="42" spans="1:9" x14ac:dyDescent="0.25">
      <c r="A42" s="3" t="s">
        <v>109</v>
      </c>
      <c r="B42" s="3" t="s">
        <v>2170</v>
      </c>
      <c r="C42" s="3" t="s">
        <v>16</v>
      </c>
      <c r="D42" s="3" t="s">
        <v>2171</v>
      </c>
      <c r="E42" s="3" t="s">
        <v>2172</v>
      </c>
      <c r="F42" s="3" t="s">
        <v>2173</v>
      </c>
      <c r="G42" s="3" t="s">
        <v>1943</v>
      </c>
      <c r="H42" s="3" t="s">
        <v>2174</v>
      </c>
      <c r="I42" t="b">
        <v>0</v>
      </c>
    </row>
    <row r="43" spans="1:9" x14ac:dyDescent="0.25">
      <c r="A43" s="3" t="s">
        <v>112</v>
      </c>
      <c r="B43" s="3" t="s">
        <v>2175</v>
      </c>
      <c r="C43" s="3" t="s">
        <v>2176</v>
      </c>
      <c r="D43" s="3" t="s">
        <v>2177</v>
      </c>
      <c r="E43" s="3" t="s">
        <v>2178</v>
      </c>
      <c r="F43" s="3" t="s">
        <v>2179</v>
      </c>
      <c r="G43" s="3" t="s">
        <v>1943</v>
      </c>
      <c r="H43" s="3" t="s">
        <v>2180</v>
      </c>
      <c r="I43" t="b">
        <v>1</v>
      </c>
    </row>
    <row r="44" spans="1:9" x14ac:dyDescent="0.25">
      <c r="A44" s="3" t="s">
        <v>114</v>
      </c>
      <c r="B44" s="3" t="s">
        <v>2181</v>
      </c>
      <c r="C44" s="3" t="s">
        <v>2182</v>
      </c>
      <c r="D44" s="3" t="s">
        <v>2183</v>
      </c>
      <c r="E44" s="3" t="s">
        <v>2184</v>
      </c>
      <c r="F44" s="3" t="s">
        <v>2185</v>
      </c>
      <c r="G44" s="3" t="s">
        <v>1943</v>
      </c>
      <c r="H44" s="3" t="s">
        <v>2186</v>
      </c>
      <c r="I44" t="b">
        <v>1</v>
      </c>
    </row>
    <row r="45" spans="1:9" x14ac:dyDescent="0.25">
      <c r="A45" s="3" t="s">
        <v>117</v>
      </c>
      <c r="B45" s="3" t="s">
        <v>2187</v>
      </c>
      <c r="C45" s="3" t="s">
        <v>16</v>
      </c>
      <c r="D45" s="3" t="s">
        <v>2188</v>
      </c>
      <c r="E45" s="3" t="s">
        <v>2189</v>
      </c>
      <c r="F45" s="3" t="s">
        <v>2190</v>
      </c>
      <c r="G45" s="3" t="s">
        <v>1943</v>
      </c>
      <c r="H45" s="3" t="s">
        <v>2191</v>
      </c>
      <c r="I45" t="b">
        <v>0</v>
      </c>
    </row>
    <row r="46" spans="1:9" x14ac:dyDescent="0.25">
      <c r="A46" s="3" t="s">
        <v>120</v>
      </c>
      <c r="B46" s="3" t="s">
        <v>2192</v>
      </c>
      <c r="C46" s="3" t="s">
        <v>2193</v>
      </c>
      <c r="D46" s="3" t="s">
        <v>2194</v>
      </c>
      <c r="E46" s="3" t="s">
        <v>2195</v>
      </c>
      <c r="F46" s="3" t="s">
        <v>2196</v>
      </c>
      <c r="G46" s="3" t="s">
        <v>1943</v>
      </c>
      <c r="H46" s="3" t="s">
        <v>2197</v>
      </c>
      <c r="I46" t="b">
        <v>1</v>
      </c>
    </row>
    <row r="47" spans="1:9" x14ac:dyDescent="0.25">
      <c r="A47" s="3" t="s">
        <v>122</v>
      </c>
      <c r="B47" s="3" t="s">
        <v>2198</v>
      </c>
      <c r="C47" s="3" t="s">
        <v>2199</v>
      </c>
      <c r="D47" s="3" t="s">
        <v>2200</v>
      </c>
      <c r="E47" s="3" t="s">
        <v>2201</v>
      </c>
      <c r="F47" s="3" t="s">
        <v>2202</v>
      </c>
      <c r="G47" s="3" t="s">
        <v>1943</v>
      </c>
      <c r="H47" s="3" t="s">
        <v>2203</v>
      </c>
      <c r="I47" t="b">
        <v>0</v>
      </c>
    </row>
    <row r="48" spans="1:9" x14ac:dyDescent="0.25">
      <c r="A48" s="3" t="s">
        <v>125</v>
      </c>
      <c r="B48" s="3" t="s">
        <v>2204</v>
      </c>
      <c r="C48" s="3" t="s">
        <v>16</v>
      </c>
      <c r="D48" s="3" t="s">
        <v>2205</v>
      </c>
      <c r="E48" s="3" t="s">
        <v>2206</v>
      </c>
      <c r="F48" s="3" t="s">
        <v>2207</v>
      </c>
      <c r="G48" s="3" t="s">
        <v>1943</v>
      </c>
      <c r="H48" s="3" t="s">
        <v>2208</v>
      </c>
      <c r="I48" t="b">
        <v>1</v>
      </c>
    </row>
    <row r="49" spans="1:9" x14ac:dyDescent="0.25">
      <c r="A49" s="3" t="s">
        <v>128</v>
      </c>
      <c r="B49" s="3" t="s">
        <v>2209</v>
      </c>
      <c r="C49" s="3" t="s">
        <v>2210</v>
      </c>
      <c r="D49" s="3" t="s">
        <v>2211</v>
      </c>
      <c r="E49" s="3" t="s">
        <v>2212</v>
      </c>
      <c r="F49" s="3" t="s">
        <v>2213</v>
      </c>
      <c r="G49" s="3" t="s">
        <v>1943</v>
      </c>
      <c r="H49" s="3" t="s">
        <v>2214</v>
      </c>
      <c r="I49" t="b">
        <v>1</v>
      </c>
    </row>
    <row r="50" spans="1:9" x14ac:dyDescent="0.25">
      <c r="A50" s="3" t="s">
        <v>131</v>
      </c>
      <c r="B50" s="3" t="s">
        <v>2215</v>
      </c>
      <c r="C50" s="3" t="s">
        <v>2216</v>
      </c>
      <c r="D50" s="3" t="s">
        <v>16</v>
      </c>
      <c r="E50" s="3" t="s">
        <v>2217</v>
      </c>
      <c r="F50" s="3" t="s">
        <v>2218</v>
      </c>
      <c r="G50" s="3" t="s">
        <v>1943</v>
      </c>
      <c r="H50" s="3" t="s">
        <v>2219</v>
      </c>
      <c r="I50" t="b">
        <v>0</v>
      </c>
    </row>
    <row r="51" spans="1:9" x14ac:dyDescent="0.25">
      <c r="A51" s="3" t="s">
        <v>134</v>
      </c>
      <c r="B51" s="3" t="s">
        <v>2220</v>
      </c>
      <c r="C51" s="3" t="s">
        <v>2221</v>
      </c>
      <c r="D51" s="3" t="s">
        <v>2222</v>
      </c>
      <c r="E51" s="3" t="s">
        <v>2223</v>
      </c>
      <c r="F51" s="3" t="s">
        <v>2224</v>
      </c>
      <c r="G51" s="3" t="s">
        <v>1943</v>
      </c>
      <c r="H51" s="3" t="s">
        <v>2225</v>
      </c>
      <c r="I51" t="b">
        <v>0</v>
      </c>
    </row>
    <row r="52" spans="1:9" x14ac:dyDescent="0.25">
      <c r="A52" s="3" t="s">
        <v>136</v>
      </c>
      <c r="B52" s="3" t="s">
        <v>2226</v>
      </c>
      <c r="C52" s="3" t="s">
        <v>2227</v>
      </c>
      <c r="D52" s="3" t="s">
        <v>2228</v>
      </c>
      <c r="E52" s="3" t="s">
        <v>2229</v>
      </c>
      <c r="F52" s="3" t="s">
        <v>2230</v>
      </c>
      <c r="G52" s="3" t="s">
        <v>1943</v>
      </c>
      <c r="H52" s="3" t="s">
        <v>2231</v>
      </c>
      <c r="I52" t="b">
        <v>0</v>
      </c>
    </row>
    <row r="53" spans="1:9" x14ac:dyDescent="0.25">
      <c r="A53" s="3" t="s">
        <v>139</v>
      </c>
      <c r="B53" s="3" t="s">
        <v>2232</v>
      </c>
      <c r="C53" s="3" t="s">
        <v>2233</v>
      </c>
      <c r="D53" s="3" t="s">
        <v>2234</v>
      </c>
      <c r="E53" s="3" t="s">
        <v>2235</v>
      </c>
      <c r="F53" s="3" t="s">
        <v>1950</v>
      </c>
      <c r="G53" s="3" t="s">
        <v>1951</v>
      </c>
      <c r="H53" s="3" t="s">
        <v>1952</v>
      </c>
      <c r="I53" t="b">
        <v>1</v>
      </c>
    </row>
    <row r="54" spans="1:9" x14ac:dyDescent="0.25">
      <c r="A54" s="3" t="s">
        <v>141</v>
      </c>
      <c r="B54" s="3" t="s">
        <v>2236</v>
      </c>
      <c r="C54" s="3" t="s">
        <v>2237</v>
      </c>
      <c r="D54" s="3" t="s">
        <v>16</v>
      </c>
      <c r="E54" s="3" t="s">
        <v>2238</v>
      </c>
      <c r="F54" s="3" t="s">
        <v>2239</v>
      </c>
      <c r="G54" s="3" t="s">
        <v>2140</v>
      </c>
      <c r="H54" s="3" t="s">
        <v>2240</v>
      </c>
      <c r="I54" t="b">
        <v>0</v>
      </c>
    </row>
    <row r="55" spans="1:9" x14ac:dyDescent="0.25">
      <c r="A55" s="3" t="s">
        <v>2241</v>
      </c>
      <c r="B55" s="3" t="s">
        <v>2242</v>
      </c>
      <c r="C55" s="3" t="s">
        <v>2243</v>
      </c>
      <c r="D55" s="3" t="s">
        <v>2244</v>
      </c>
      <c r="E55" s="3" t="s">
        <v>2245</v>
      </c>
      <c r="F55" s="3" t="s">
        <v>2246</v>
      </c>
      <c r="G55" s="3" t="s">
        <v>1943</v>
      </c>
      <c r="H55" s="3" t="s">
        <v>2247</v>
      </c>
      <c r="I55" t="b">
        <v>0</v>
      </c>
    </row>
    <row r="56" spans="1:9" x14ac:dyDescent="0.25">
      <c r="A56" s="3" t="s">
        <v>143</v>
      </c>
      <c r="B56" s="3" t="s">
        <v>2248</v>
      </c>
      <c r="C56" s="3" t="s">
        <v>2249</v>
      </c>
      <c r="D56" s="3" t="s">
        <v>2250</v>
      </c>
      <c r="E56" s="3" t="s">
        <v>2251</v>
      </c>
      <c r="F56" s="3" t="s">
        <v>2252</v>
      </c>
      <c r="G56" s="3" t="s">
        <v>1943</v>
      </c>
      <c r="H56" s="3" t="s">
        <v>2253</v>
      </c>
      <c r="I56" t="b">
        <v>0</v>
      </c>
    </row>
    <row r="57" spans="1:9" x14ac:dyDescent="0.25">
      <c r="A57" s="3" t="s">
        <v>145</v>
      </c>
      <c r="B57" s="3" t="s">
        <v>2254</v>
      </c>
      <c r="C57" s="3" t="s">
        <v>16</v>
      </c>
      <c r="D57" s="3" t="s">
        <v>2255</v>
      </c>
      <c r="E57" s="3" t="s">
        <v>2256</v>
      </c>
      <c r="F57" s="3" t="s">
        <v>2257</v>
      </c>
      <c r="G57" s="3" t="s">
        <v>1943</v>
      </c>
      <c r="H57" s="3" t="s">
        <v>2258</v>
      </c>
      <c r="I57" t="b">
        <v>0</v>
      </c>
    </row>
    <row r="58" spans="1:9" x14ac:dyDescent="0.25">
      <c r="A58" s="3" t="s">
        <v>148</v>
      </c>
      <c r="B58" s="3" t="s">
        <v>2259</v>
      </c>
      <c r="C58" s="3" t="s">
        <v>2260</v>
      </c>
      <c r="D58" s="3" t="s">
        <v>2261</v>
      </c>
      <c r="E58" s="3" t="s">
        <v>2262</v>
      </c>
      <c r="F58" s="3" t="s">
        <v>2263</v>
      </c>
      <c r="G58" s="3" t="s">
        <v>1943</v>
      </c>
      <c r="H58" s="3" t="s">
        <v>2264</v>
      </c>
      <c r="I58" t="b">
        <v>1</v>
      </c>
    </row>
    <row r="59" spans="1:9" x14ac:dyDescent="0.25">
      <c r="A59" s="3" t="s">
        <v>150</v>
      </c>
      <c r="B59" s="3" t="s">
        <v>2265</v>
      </c>
      <c r="C59" s="3" t="s">
        <v>2266</v>
      </c>
      <c r="D59" s="3" t="s">
        <v>2267</v>
      </c>
      <c r="E59" s="3" t="s">
        <v>2268</v>
      </c>
      <c r="F59" s="3" t="s">
        <v>2269</v>
      </c>
      <c r="G59" s="3" t="s">
        <v>1943</v>
      </c>
      <c r="H59" s="3" t="s">
        <v>2270</v>
      </c>
      <c r="I59" t="b">
        <v>0</v>
      </c>
    </row>
    <row r="60" spans="1:9" x14ac:dyDescent="0.25">
      <c r="A60" s="3" t="s">
        <v>153</v>
      </c>
      <c r="B60" s="3" t="s">
        <v>2271</v>
      </c>
      <c r="C60" s="3" t="s">
        <v>16</v>
      </c>
      <c r="D60" s="3" t="s">
        <v>2272</v>
      </c>
      <c r="E60" s="3" t="s">
        <v>2273</v>
      </c>
      <c r="F60" s="3" t="s">
        <v>2274</v>
      </c>
      <c r="G60" s="3" t="s">
        <v>1943</v>
      </c>
      <c r="H60" s="3" t="s">
        <v>2275</v>
      </c>
      <c r="I60" t="b">
        <v>1</v>
      </c>
    </row>
    <row r="61" spans="1:9" x14ac:dyDescent="0.25">
      <c r="A61" s="3" t="s">
        <v>155</v>
      </c>
      <c r="B61" s="3" t="s">
        <v>2276</v>
      </c>
      <c r="C61" s="3" t="s">
        <v>2277</v>
      </c>
      <c r="D61" s="3" t="s">
        <v>16</v>
      </c>
      <c r="E61" s="3" t="s">
        <v>2278</v>
      </c>
      <c r="F61" s="3" t="s">
        <v>2279</v>
      </c>
      <c r="G61" s="3" t="s">
        <v>1943</v>
      </c>
      <c r="H61" s="3" t="s">
        <v>2280</v>
      </c>
      <c r="I61" t="b">
        <v>1</v>
      </c>
    </row>
    <row r="62" spans="1:9" x14ac:dyDescent="0.25">
      <c r="A62" s="3" t="s">
        <v>157</v>
      </c>
      <c r="B62" s="3" t="s">
        <v>2281</v>
      </c>
      <c r="C62" s="3" t="s">
        <v>2282</v>
      </c>
      <c r="D62" s="3" t="s">
        <v>2283</v>
      </c>
      <c r="E62" s="3" t="s">
        <v>2284</v>
      </c>
      <c r="F62" s="3" t="s">
        <v>2285</v>
      </c>
      <c r="G62" s="3" t="s">
        <v>1943</v>
      </c>
      <c r="H62" s="3" t="s">
        <v>2286</v>
      </c>
      <c r="I62" t="b">
        <v>0</v>
      </c>
    </row>
    <row r="63" spans="1:9" x14ac:dyDescent="0.25">
      <c r="A63" s="3" t="s">
        <v>159</v>
      </c>
      <c r="B63" s="3" t="s">
        <v>2287</v>
      </c>
      <c r="C63" s="3" t="s">
        <v>16</v>
      </c>
      <c r="D63" s="3" t="s">
        <v>2288</v>
      </c>
      <c r="E63" s="3" t="s">
        <v>2289</v>
      </c>
      <c r="F63" s="3" t="s">
        <v>2290</v>
      </c>
      <c r="G63" s="3" t="s">
        <v>2140</v>
      </c>
      <c r="H63" s="3" t="s">
        <v>2291</v>
      </c>
      <c r="I63" t="b">
        <v>1</v>
      </c>
    </row>
    <row r="64" spans="1:9" x14ac:dyDescent="0.25">
      <c r="A64" s="3" t="s">
        <v>162</v>
      </c>
      <c r="B64" s="3" t="s">
        <v>2292</v>
      </c>
      <c r="C64" s="3" t="s">
        <v>16</v>
      </c>
      <c r="D64" s="3" t="s">
        <v>2293</v>
      </c>
      <c r="E64" s="3" t="s">
        <v>2294</v>
      </c>
      <c r="F64" s="3" t="s">
        <v>2295</v>
      </c>
      <c r="G64" s="3" t="s">
        <v>1943</v>
      </c>
      <c r="H64" s="3" t="s">
        <v>2296</v>
      </c>
      <c r="I64" t="b">
        <v>1</v>
      </c>
    </row>
    <row r="65" spans="1:9" x14ac:dyDescent="0.25">
      <c r="A65" s="3" t="s">
        <v>164</v>
      </c>
      <c r="B65" s="3" t="s">
        <v>2297</v>
      </c>
      <c r="C65" s="3" t="s">
        <v>2298</v>
      </c>
      <c r="D65" s="3" t="s">
        <v>2299</v>
      </c>
      <c r="E65" s="3" t="s">
        <v>2300</v>
      </c>
      <c r="F65" s="3" t="s">
        <v>2301</v>
      </c>
      <c r="G65" s="3" t="s">
        <v>1943</v>
      </c>
      <c r="H65" s="3" t="s">
        <v>2302</v>
      </c>
      <c r="I65" t="b">
        <v>0</v>
      </c>
    </row>
    <row r="66" spans="1:9" x14ac:dyDescent="0.25">
      <c r="A66" s="3" t="s">
        <v>166</v>
      </c>
      <c r="B66" s="3" t="s">
        <v>2303</v>
      </c>
      <c r="C66" s="3" t="s">
        <v>16</v>
      </c>
      <c r="D66" s="3" t="s">
        <v>2304</v>
      </c>
      <c r="E66" s="3" t="s">
        <v>2305</v>
      </c>
      <c r="F66" s="3" t="s">
        <v>2306</v>
      </c>
      <c r="G66" s="3" t="s">
        <v>1943</v>
      </c>
      <c r="H66" s="3" t="s">
        <v>2307</v>
      </c>
      <c r="I66" t="b">
        <v>1</v>
      </c>
    </row>
    <row r="67" spans="1:9" x14ac:dyDescent="0.25">
      <c r="A67" s="3" t="s">
        <v>168</v>
      </c>
      <c r="B67" s="3" t="s">
        <v>2308</v>
      </c>
      <c r="C67" s="3" t="s">
        <v>2309</v>
      </c>
      <c r="D67" s="3" t="s">
        <v>2310</v>
      </c>
      <c r="E67" s="3" t="s">
        <v>2311</v>
      </c>
      <c r="F67" s="3" t="s">
        <v>2312</v>
      </c>
      <c r="G67" s="3" t="s">
        <v>1943</v>
      </c>
      <c r="H67" s="3" t="s">
        <v>2313</v>
      </c>
      <c r="I67" t="b">
        <v>1</v>
      </c>
    </row>
    <row r="68" spans="1:9" x14ac:dyDescent="0.25">
      <c r="A68" s="3" t="s">
        <v>170</v>
      </c>
      <c r="B68" s="3" t="s">
        <v>2314</v>
      </c>
      <c r="C68" s="3" t="s">
        <v>2315</v>
      </c>
      <c r="D68" s="3" t="s">
        <v>2316</v>
      </c>
      <c r="E68" s="3" t="s">
        <v>2317</v>
      </c>
      <c r="F68" s="3" t="s">
        <v>2318</v>
      </c>
      <c r="G68" s="3" t="s">
        <v>1943</v>
      </c>
      <c r="H68" s="3" t="s">
        <v>2319</v>
      </c>
      <c r="I68" t="b">
        <v>1</v>
      </c>
    </row>
    <row r="69" spans="1:9" x14ac:dyDescent="0.25">
      <c r="A69" s="3" t="s">
        <v>173</v>
      </c>
      <c r="B69" s="3" t="s">
        <v>2320</v>
      </c>
      <c r="C69" s="3" t="s">
        <v>2321</v>
      </c>
      <c r="D69" s="3" t="s">
        <v>2322</v>
      </c>
      <c r="E69" s="3" t="s">
        <v>2323</v>
      </c>
      <c r="F69" s="3" t="s">
        <v>2324</v>
      </c>
      <c r="G69" s="3" t="s">
        <v>1943</v>
      </c>
      <c r="H69" s="3" t="s">
        <v>2325</v>
      </c>
      <c r="I69" t="b">
        <v>0</v>
      </c>
    </row>
    <row r="70" spans="1:9" x14ac:dyDescent="0.25">
      <c r="A70" s="3" t="s">
        <v>175</v>
      </c>
      <c r="B70" s="3" t="s">
        <v>2326</v>
      </c>
      <c r="C70" s="3" t="s">
        <v>2327</v>
      </c>
      <c r="D70" s="3" t="s">
        <v>2328</v>
      </c>
      <c r="E70" s="3" t="s">
        <v>2329</v>
      </c>
      <c r="F70" s="3" t="s">
        <v>2330</v>
      </c>
      <c r="G70" s="3" t="s">
        <v>1943</v>
      </c>
      <c r="H70" s="3" t="s">
        <v>2331</v>
      </c>
      <c r="I70" t="b">
        <v>0</v>
      </c>
    </row>
    <row r="71" spans="1:9" x14ac:dyDescent="0.25">
      <c r="A71" s="3" t="s">
        <v>178</v>
      </c>
      <c r="B71" s="3" t="s">
        <v>2332</v>
      </c>
      <c r="C71" s="3" t="s">
        <v>2333</v>
      </c>
      <c r="D71" s="3" t="s">
        <v>2334</v>
      </c>
      <c r="E71" s="3" t="s">
        <v>2335</v>
      </c>
      <c r="F71" s="3" t="s">
        <v>2336</v>
      </c>
      <c r="G71" s="3" t="s">
        <v>2140</v>
      </c>
      <c r="H71" s="3" t="s">
        <v>2337</v>
      </c>
      <c r="I71" t="b">
        <v>1</v>
      </c>
    </row>
    <row r="72" spans="1:9" x14ac:dyDescent="0.25">
      <c r="A72" s="3" t="s">
        <v>180</v>
      </c>
      <c r="B72" s="3" t="s">
        <v>2338</v>
      </c>
      <c r="C72" s="3" t="s">
        <v>2339</v>
      </c>
      <c r="D72" s="3" t="s">
        <v>2340</v>
      </c>
      <c r="E72" s="3" t="s">
        <v>2341</v>
      </c>
      <c r="F72" s="3" t="s">
        <v>2342</v>
      </c>
      <c r="G72" s="3" t="s">
        <v>1943</v>
      </c>
      <c r="H72" s="3" t="s">
        <v>2343</v>
      </c>
      <c r="I72" t="b">
        <v>0</v>
      </c>
    </row>
    <row r="73" spans="1:9" x14ac:dyDescent="0.25">
      <c r="A73" s="3" t="s">
        <v>182</v>
      </c>
      <c r="B73" s="3" t="s">
        <v>2344</v>
      </c>
      <c r="C73" s="3" t="s">
        <v>2345</v>
      </c>
      <c r="D73" s="3" t="s">
        <v>2346</v>
      </c>
      <c r="E73" s="3" t="s">
        <v>2347</v>
      </c>
      <c r="F73" s="3" t="s">
        <v>2348</v>
      </c>
      <c r="G73" s="3" t="s">
        <v>1951</v>
      </c>
      <c r="H73" s="3" t="s">
        <v>2349</v>
      </c>
      <c r="I73" t="b">
        <v>0</v>
      </c>
    </row>
    <row r="74" spans="1:9" x14ac:dyDescent="0.25">
      <c r="A74" s="3" t="s">
        <v>184</v>
      </c>
      <c r="B74" s="3" t="s">
        <v>2350</v>
      </c>
      <c r="C74" s="3" t="s">
        <v>16</v>
      </c>
      <c r="D74" s="3" t="s">
        <v>2351</v>
      </c>
      <c r="E74" s="3" t="s">
        <v>2352</v>
      </c>
      <c r="F74" s="3" t="s">
        <v>2173</v>
      </c>
      <c r="G74" s="3" t="s">
        <v>1943</v>
      </c>
      <c r="H74" s="3" t="s">
        <v>2353</v>
      </c>
      <c r="I74" t="b">
        <v>0</v>
      </c>
    </row>
    <row r="75" spans="1:9" x14ac:dyDescent="0.25">
      <c r="A75" s="3" t="s">
        <v>187</v>
      </c>
      <c r="B75" s="3" t="s">
        <v>2354</v>
      </c>
      <c r="C75" s="3" t="s">
        <v>16</v>
      </c>
      <c r="D75" s="3" t="s">
        <v>2355</v>
      </c>
      <c r="E75" s="3" t="s">
        <v>2356</v>
      </c>
      <c r="F75" s="3" t="s">
        <v>2357</v>
      </c>
      <c r="G75" s="3" t="s">
        <v>1943</v>
      </c>
      <c r="H75" s="3" t="s">
        <v>2358</v>
      </c>
      <c r="I75" t="b">
        <v>1</v>
      </c>
    </row>
    <row r="76" spans="1:9" x14ac:dyDescent="0.25">
      <c r="A76" s="3" t="s">
        <v>189</v>
      </c>
      <c r="B76" s="3" t="s">
        <v>2359</v>
      </c>
      <c r="C76" s="3" t="s">
        <v>2360</v>
      </c>
      <c r="D76" s="3" t="s">
        <v>2361</v>
      </c>
      <c r="E76" s="3" t="s">
        <v>2362</v>
      </c>
      <c r="F76" s="3" t="s">
        <v>1964</v>
      </c>
      <c r="G76" s="3" t="s">
        <v>1943</v>
      </c>
      <c r="H76" s="3" t="s">
        <v>2363</v>
      </c>
      <c r="I76" t="b">
        <v>1</v>
      </c>
    </row>
    <row r="77" spans="1:9" x14ac:dyDescent="0.25">
      <c r="A77" s="3" t="s">
        <v>192</v>
      </c>
      <c r="B77" s="3" t="s">
        <v>2364</v>
      </c>
      <c r="C77" s="3" t="s">
        <v>2365</v>
      </c>
      <c r="D77" s="3" t="s">
        <v>2366</v>
      </c>
      <c r="E77" s="3" t="s">
        <v>2367</v>
      </c>
      <c r="F77" s="3" t="s">
        <v>2368</v>
      </c>
      <c r="G77" s="3" t="s">
        <v>1951</v>
      </c>
      <c r="H77" s="3" t="s">
        <v>2369</v>
      </c>
      <c r="I77" t="b">
        <v>1</v>
      </c>
    </row>
    <row r="78" spans="1:9" x14ac:dyDescent="0.25">
      <c r="A78" s="3" t="s">
        <v>195</v>
      </c>
      <c r="B78" s="3" t="s">
        <v>2370</v>
      </c>
      <c r="C78" s="3" t="s">
        <v>16</v>
      </c>
      <c r="D78" s="3" t="s">
        <v>2371</v>
      </c>
      <c r="E78" s="3" t="s">
        <v>2372</v>
      </c>
      <c r="F78" s="3" t="s">
        <v>2373</v>
      </c>
      <c r="G78" s="3" t="s">
        <v>1951</v>
      </c>
      <c r="H78" s="3" t="s">
        <v>2374</v>
      </c>
      <c r="I78" t="b">
        <v>1</v>
      </c>
    </row>
    <row r="79" spans="1:9" x14ac:dyDescent="0.25">
      <c r="A79" s="3" t="s">
        <v>198</v>
      </c>
      <c r="B79" s="3" t="s">
        <v>2375</v>
      </c>
      <c r="C79" s="3" t="s">
        <v>2376</v>
      </c>
      <c r="D79" s="3" t="s">
        <v>2377</v>
      </c>
      <c r="E79" s="3" t="s">
        <v>2378</v>
      </c>
      <c r="F79" s="3" t="s">
        <v>2379</v>
      </c>
      <c r="G79" s="3" t="s">
        <v>1943</v>
      </c>
      <c r="H79" s="3" t="s">
        <v>2380</v>
      </c>
      <c r="I79" t="b">
        <v>0</v>
      </c>
    </row>
    <row r="80" spans="1:9" x14ac:dyDescent="0.25">
      <c r="A80" s="3" t="s">
        <v>200</v>
      </c>
      <c r="B80" s="3" t="s">
        <v>2381</v>
      </c>
      <c r="C80" s="3" t="s">
        <v>2382</v>
      </c>
      <c r="D80" s="3" t="s">
        <v>2383</v>
      </c>
      <c r="E80" s="3" t="s">
        <v>2384</v>
      </c>
      <c r="F80" s="3" t="s">
        <v>2385</v>
      </c>
      <c r="G80" s="3" t="s">
        <v>1943</v>
      </c>
      <c r="H80" s="3" t="s">
        <v>2386</v>
      </c>
      <c r="I80" t="b">
        <v>1</v>
      </c>
    </row>
    <row r="81" spans="1:9" x14ac:dyDescent="0.25">
      <c r="A81" s="3" t="s">
        <v>202</v>
      </c>
      <c r="B81" s="3" t="s">
        <v>2387</v>
      </c>
      <c r="C81" s="3" t="s">
        <v>2388</v>
      </c>
      <c r="D81" s="3" t="s">
        <v>2389</v>
      </c>
      <c r="E81" s="3" t="s">
        <v>2390</v>
      </c>
      <c r="F81" s="3" t="s">
        <v>2391</v>
      </c>
      <c r="G81" s="3" t="s">
        <v>1943</v>
      </c>
      <c r="H81" s="3" t="s">
        <v>2392</v>
      </c>
      <c r="I81" t="b">
        <v>0</v>
      </c>
    </row>
    <row r="82" spans="1:9" x14ac:dyDescent="0.25">
      <c r="A82" s="3" t="s">
        <v>205</v>
      </c>
      <c r="B82" s="3" t="s">
        <v>2393</v>
      </c>
      <c r="C82" s="3" t="s">
        <v>2394</v>
      </c>
      <c r="D82" s="3" t="s">
        <v>2395</v>
      </c>
      <c r="E82" s="3" t="s">
        <v>2396</v>
      </c>
      <c r="F82" s="3" t="s">
        <v>2397</v>
      </c>
      <c r="G82" s="3" t="s">
        <v>1943</v>
      </c>
      <c r="H82" s="3" t="s">
        <v>2398</v>
      </c>
      <c r="I82" t="b">
        <v>1</v>
      </c>
    </row>
    <row r="83" spans="1:9" x14ac:dyDescent="0.25">
      <c r="A83" s="3" t="s">
        <v>208</v>
      </c>
      <c r="B83" s="3" t="s">
        <v>2399</v>
      </c>
      <c r="C83" s="3" t="s">
        <v>2400</v>
      </c>
      <c r="D83" s="3" t="s">
        <v>2401</v>
      </c>
      <c r="E83" s="3" t="s">
        <v>2402</v>
      </c>
      <c r="F83" s="3" t="s">
        <v>2403</v>
      </c>
      <c r="G83" s="3" t="s">
        <v>1943</v>
      </c>
      <c r="H83" s="3" t="s">
        <v>2404</v>
      </c>
      <c r="I83" t="b">
        <v>1</v>
      </c>
    </row>
    <row r="84" spans="1:9" x14ac:dyDescent="0.25">
      <c r="A84" s="3" t="s">
        <v>210</v>
      </c>
      <c r="B84" s="3" t="s">
        <v>2405</v>
      </c>
      <c r="C84" s="3" t="s">
        <v>2406</v>
      </c>
      <c r="D84" s="3" t="s">
        <v>2407</v>
      </c>
      <c r="E84" s="3" t="s">
        <v>2408</v>
      </c>
      <c r="F84" s="3" t="s">
        <v>2409</v>
      </c>
      <c r="G84" s="3" t="s">
        <v>1951</v>
      </c>
      <c r="H84" s="3" t="s">
        <v>2410</v>
      </c>
      <c r="I84" t="b">
        <v>1</v>
      </c>
    </row>
    <row r="85" spans="1:9" x14ac:dyDescent="0.25">
      <c r="A85" s="3" t="s">
        <v>213</v>
      </c>
      <c r="B85" s="3" t="s">
        <v>2411</v>
      </c>
      <c r="C85" s="3" t="s">
        <v>16</v>
      </c>
      <c r="D85" s="3" t="s">
        <v>2412</v>
      </c>
      <c r="E85" s="3" t="s">
        <v>2413</v>
      </c>
      <c r="F85" s="3" t="s">
        <v>2414</v>
      </c>
      <c r="G85" s="3" t="s">
        <v>1943</v>
      </c>
      <c r="H85" s="3" t="s">
        <v>2415</v>
      </c>
      <c r="I85" t="b">
        <v>1</v>
      </c>
    </row>
    <row r="86" spans="1:9" x14ac:dyDescent="0.25">
      <c r="A86" s="3" t="s">
        <v>215</v>
      </c>
      <c r="B86" s="3" t="s">
        <v>2416</v>
      </c>
      <c r="C86" s="3" t="s">
        <v>2417</v>
      </c>
      <c r="D86" s="3" t="s">
        <v>2418</v>
      </c>
      <c r="E86" s="3" t="s">
        <v>2419</v>
      </c>
      <c r="F86" s="3" t="s">
        <v>2420</v>
      </c>
      <c r="G86" s="3" t="s">
        <v>1943</v>
      </c>
      <c r="H86" s="3" t="s">
        <v>2421</v>
      </c>
      <c r="I86" t="b">
        <v>0</v>
      </c>
    </row>
    <row r="87" spans="1:9" x14ac:dyDescent="0.25">
      <c r="A87" s="3" t="s">
        <v>217</v>
      </c>
      <c r="B87" s="3" t="s">
        <v>2422</v>
      </c>
      <c r="C87" s="3" t="s">
        <v>2423</v>
      </c>
      <c r="D87" s="3" t="s">
        <v>16</v>
      </c>
      <c r="E87" s="3" t="s">
        <v>2424</v>
      </c>
      <c r="F87" s="3" t="s">
        <v>2318</v>
      </c>
      <c r="G87" s="3" t="s">
        <v>1943</v>
      </c>
      <c r="H87" s="3" t="s">
        <v>2425</v>
      </c>
      <c r="I87" t="b">
        <v>0</v>
      </c>
    </row>
    <row r="88" spans="1:9" x14ac:dyDescent="0.25">
      <c r="A88" s="3" t="s">
        <v>314</v>
      </c>
      <c r="B88" s="3" t="s">
        <v>2426</v>
      </c>
      <c r="C88" s="3" t="s">
        <v>2427</v>
      </c>
      <c r="D88" s="3" t="s">
        <v>16</v>
      </c>
      <c r="E88" s="3" t="s">
        <v>2428</v>
      </c>
      <c r="F88" s="3" t="s">
        <v>2429</v>
      </c>
      <c r="G88" s="3" t="s">
        <v>1943</v>
      </c>
      <c r="H88" s="3" t="s">
        <v>2430</v>
      </c>
      <c r="I88" t="b">
        <v>1</v>
      </c>
    </row>
    <row r="89" spans="1:9" x14ac:dyDescent="0.25">
      <c r="A89" s="3" t="s">
        <v>220</v>
      </c>
      <c r="B89" s="3" t="s">
        <v>2431</v>
      </c>
      <c r="C89" s="3" t="s">
        <v>2432</v>
      </c>
      <c r="D89" s="3" t="s">
        <v>16</v>
      </c>
      <c r="E89" s="3" t="s">
        <v>2433</v>
      </c>
      <c r="F89" s="3" t="s">
        <v>2434</v>
      </c>
      <c r="G89" s="3" t="s">
        <v>1943</v>
      </c>
      <c r="H89" s="3" t="s">
        <v>2435</v>
      </c>
      <c r="I89" t="b">
        <v>0</v>
      </c>
    </row>
    <row r="90" spans="1:9" x14ac:dyDescent="0.25">
      <c r="A90" s="3" t="s">
        <v>222</v>
      </c>
      <c r="B90" s="3" t="s">
        <v>2436</v>
      </c>
      <c r="C90" s="3" t="s">
        <v>2437</v>
      </c>
      <c r="D90" s="3" t="s">
        <v>16</v>
      </c>
      <c r="E90" s="3" t="s">
        <v>2438</v>
      </c>
      <c r="F90" s="3" t="s">
        <v>2439</v>
      </c>
      <c r="G90" s="3" t="s">
        <v>1943</v>
      </c>
      <c r="H90" s="3" t="s">
        <v>2440</v>
      </c>
      <c r="I90" t="b">
        <v>0</v>
      </c>
    </row>
    <row r="91" spans="1:9" x14ac:dyDescent="0.25">
      <c r="A91" s="3" t="s">
        <v>224</v>
      </c>
      <c r="B91" s="3" t="s">
        <v>2441</v>
      </c>
      <c r="C91" s="3" t="s">
        <v>2442</v>
      </c>
      <c r="D91" s="3" t="s">
        <v>2443</v>
      </c>
      <c r="E91" s="3" t="s">
        <v>2444</v>
      </c>
      <c r="F91" s="3" t="s">
        <v>2445</v>
      </c>
      <c r="G91" s="3" t="s">
        <v>1943</v>
      </c>
      <c r="H91" s="3" t="s">
        <v>2446</v>
      </c>
      <c r="I91" t="b">
        <v>0</v>
      </c>
    </row>
    <row r="92" spans="1:9" x14ac:dyDescent="0.25">
      <c r="A92" s="3" t="s">
        <v>226</v>
      </c>
      <c r="B92" s="3" t="s">
        <v>2447</v>
      </c>
      <c r="C92" s="3" t="s">
        <v>16</v>
      </c>
      <c r="D92" s="3" t="s">
        <v>2448</v>
      </c>
      <c r="E92" s="3" t="s">
        <v>2449</v>
      </c>
      <c r="F92" s="3" t="s">
        <v>1950</v>
      </c>
      <c r="G92" s="3" t="s">
        <v>1951</v>
      </c>
      <c r="H92" s="3" t="s">
        <v>1952</v>
      </c>
      <c r="I92" t="b">
        <v>1</v>
      </c>
    </row>
    <row r="93" spans="1:9" x14ac:dyDescent="0.25">
      <c r="A93" s="3" t="s">
        <v>228</v>
      </c>
      <c r="B93" s="3" t="s">
        <v>2450</v>
      </c>
      <c r="C93" s="3" t="s">
        <v>2451</v>
      </c>
      <c r="D93" s="3" t="s">
        <v>2452</v>
      </c>
      <c r="E93" s="3" t="s">
        <v>2453</v>
      </c>
      <c r="F93" s="3" t="s">
        <v>2454</v>
      </c>
      <c r="G93" s="3" t="s">
        <v>1943</v>
      </c>
      <c r="H93" s="3" t="s">
        <v>2455</v>
      </c>
      <c r="I93" t="b">
        <v>0</v>
      </c>
    </row>
    <row r="94" spans="1:9" x14ac:dyDescent="0.25">
      <c r="A94" s="3" t="s">
        <v>230</v>
      </c>
      <c r="B94" s="3" t="s">
        <v>2456</v>
      </c>
      <c r="C94" s="3" t="s">
        <v>16</v>
      </c>
      <c r="D94" s="3" t="s">
        <v>2457</v>
      </c>
      <c r="E94" s="3" t="s">
        <v>2458</v>
      </c>
      <c r="F94" s="3" t="s">
        <v>2459</v>
      </c>
      <c r="G94" s="3" t="s">
        <v>1943</v>
      </c>
      <c r="H94" s="3" t="s">
        <v>2460</v>
      </c>
      <c r="I94" t="b">
        <v>1</v>
      </c>
    </row>
    <row r="95" spans="1:9" x14ac:dyDescent="0.25">
      <c r="A95" s="3" t="s">
        <v>232</v>
      </c>
      <c r="B95" s="3" t="s">
        <v>2461</v>
      </c>
      <c r="C95" s="3" t="s">
        <v>2462</v>
      </c>
      <c r="D95" s="3" t="s">
        <v>2463</v>
      </c>
      <c r="E95" s="3" t="s">
        <v>2464</v>
      </c>
      <c r="F95" s="3" t="s">
        <v>2465</v>
      </c>
      <c r="G95" s="3" t="s">
        <v>2140</v>
      </c>
      <c r="H95" s="3" t="s">
        <v>2466</v>
      </c>
      <c r="I95" t="b">
        <v>1</v>
      </c>
    </row>
    <row r="96" spans="1:9" x14ac:dyDescent="0.25">
      <c r="A96" s="3" t="s">
        <v>234</v>
      </c>
      <c r="B96" s="3" t="s">
        <v>2467</v>
      </c>
      <c r="C96" s="3" t="s">
        <v>16</v>
      </c>
      <c r="D96" s="3" t="s">
        <v>16</v>
      </c>
      <c r="E96" s="3" t="s">
        <v>2468</v>
      </c>
      <c r="F96" s="3" t="s">
        <v>2469</v>
      </c>
      <c r="G96" s="3" t="s">
        <v>1951</v>
      </c>
      <c r="H96" s="3" t="s">
        <v>2470</v>
      </c>
      <c r="I96" t="b">
        <v>1</v>
      </c>
    </row>
    <row r="97" spans="1:9" x14ac:dyDescent="0.25">
      <c r="A97" s="3" t="s">
        <v>236</v>
      </c>
      <c r="B97" s="3" t="s">
        <v>2471</v>
      </c>
      <c r="C97" s="3" t="s">
        <v>2472</v>
      </c>
      <c r="D97" s="3" t="s">
        <v>16</v>
      </c>
      <c r="E97" s="3" t="s">
        <v>2473</v>
      </c>
      <c r="F97" s="3" t="s">
        <v>2420</v>
      </c>
      <c r="G97" s="3" t="s">
        <v>1943</v>
      </c>
      <c r="H97" s="3" t="s">
        <v>2474</v>
      </c>
      <c r="I97" t="b">
        <v>0</v>
      </c>
    </row>
    <row r="98" spans="1:9" x14ac:dyDescent="0.25">
      <c r="A98" s="3" t="s">
        <v>238</v>
      </c>
      <c r="B98" s="3" t="s">
        <v>2475</v>
      </c>
      <c r="C98" s="3" t="s">
        <v>2476</v>
      </c>
      <c r="D98" s="3" t="s">
        <v>16</v>
      </c>
      <c r="E98" s="3" t="s">
        <v>2477</v>
      </c>
      <c r="F98" s="3" t="s">
        <v>2024</v>
      </c>
      <c r="G98" s="3" t="s">
        <v>1943</v>
      </c>
      <c r="H98" s="3" t="s">
        <v>2478</v>
      </c>
      <c r="I98" t="b">
        <v>0</v>
      </c>
    </row>
    <row r="99" spans="1:9" x14ac:dyDescent="0.25">
      <c r="A99" s="3" t="s">
        <v>240</v>
      </c>
      <c r="B99" s="3" t="s">
        <v>2479</v>
      </c>
      <c r="C99" s="3" t="s">
        <v>2480</v>
      </c>
      <c r="D99" s="3" t="s">
        <v>2481</v>
      </c>
      <c r="E99" s="3" t="s">
        <v>2482</v>
      </c>
      <c r="F99" s="3" t="s">
        <v>2420</v>
      </c>
      <c r="G99" s="3" t="s">
        <v>1943</v>
      </c>
      <c r="H99" s="3" t="s">
        <v>2483</v>
      </c>
      <c r="I99" t="b">
        <v>0</v>
      </c>
    </row>
    <row r="100" spans="1:9" x14ac:dyDescent="0.25">
      <c r="A100" s="3" t="s">
        <v>242</v>
      </c>
      <c r="B100" s="3" t="s">
        <v>2484</v>
      </c>
      <c r="C100" s="3" t="s">
        <v>16</v>
      </c>
      <c r="D100" s="3" t="s">
        <v>2485</v>
      </c>
      <c r="E100" s="3" t="s">
        <v>2486</v>
      </c>
      <c r="F100" s="3" t="s">
        <v>2487</v>
      </c>
      <c r="G100" s="3" t="s">
        <v>1951</v>
      </c>
      <c r="H100" s="3" t="s">
        <v>2488</v>
      </c>
      <c r="I100" t="b">
        <v>0</v>
      </c>
    </row>
    <row r="101" spans="1:9" x14ac:dyDescent="0.25">
      <c r="A101" s="3" t="s">
        <v>244</v>
      </c>
      <c r="B101" s="3" t="s">
        <v>2489</v>
      </c>
      <c r="C101" s="3" t="s">
        <v>16</v>
      </c>
      <c r="D101" s="3" t="s">
        <v>2490</v>
      </c>
      <c r="E101" s="3" t="s">
        <v>2491</v>
      </c>
      <c r="F101" s="3" t="s">
        <v>2342</v>
      </c>
      <c r="G101" s="3" t="s">
        <v>1943</v>
      </c>
      <c r="H101" s="3" t="s">
        <v>2492</v>
      </c>
      <c r="I101" t="b">
        <v>1</v>
      </c>
    </row>
    <row r="102" spans="1:9" x14ac:dyDescent="0.25">
      <c r="A102" s="3" t="s">
        <v>246</v>
      </c>
      <c r="B102" s="3" t="s">
        <v>2493</v>
      </c>
      <c r="C102" s="3" t="s">
        <v>16</v>
      </c>
      <c r="D102" s="3" t="s">
        <v>2494</v>
      </c>
      <c r="E102" s="3" t="s">
        <v>2495</v>
      </c>
      <c r="F102" s="3" t="s">
        <v>2496</v>
      </c>
      <c r="G102" s="3" t="s">
        <v>1943</v>
      </c>
      <c r="H102" s="3" t="s">
        <v>2497</v>
      </c>
      <c r="I102" t="b">
        <v>1</v>
      </c>
    </row>
    <row r="103" spans="1:9" x14ac:dyDescent="0.25">
      <c r="A103" s="3" t="s">
        <v>248</v>
      </c>
      <c r="B103" s="3" t="s">
        <v>2498</v>
      </c>
      <c r="C103" s="3" t="s">
        <v>2499</v>
      </c>
      <c r="D103" s="3" t="s">
        <v>2500</v>
      </c>
      <c r="E103" s="3" t="s">
        <v>2501</v>
      </c>
      <c r="F103" s="3" t="s">
        <v>2502</v>
      </c>
      <c r="G103" s="3" t="s">
        <v>1951</v>
      </c>
      <c r="H103" s="3" t="s">
        <v>2503</v>
      </c>
      <c r="I103" t="b">
        <v>1</v>
      </c>
    </row>
    <row r="104" spans="1:9" x14ac:dyDescent="0.25">
      <c r="A104" s="3" t="s">
        <v>250</v>
      </c>
      <c r="B104" s="3" t="s">
        <v>2504</v>
      </c>
      <c r="C104" s="3" t="s">
        <v>2505</v>
      </c>
      <c r="D104" s="3" t="s">
        <v>2506</v>
      </c>
      <c r="E104" s="3" t="s">
        <v>2507</v>
      </c>
      <c r="F104" s="3" t="s">
        <v>2508</v>
      </c>
      <c r="G104" s="3" t="s">
        <v>1951</v>
      </c>
      <c r="H104" s="3" t="s">
        <v>2488</v>
      </c>
      <c r="I104" t="b">
        <v>1</v>
      </c>
    </row>
    <row r="105" spans="1:9" x14ac:dyDescent="0.25">
      <c r="A105" s="3" t="s">
        <v>252</v>
      </c>
      <c r="B105" s="3" t="s">
        <v>2509</v>
      </c>
      <c r="C105" s="3" t="s">
        <v>2510</v>
      </c>
      <c r="D105" s="3" t="s">
        <v>2511</v>
      </c>
      <c r="E105" s="3" t="s">
        <v>2512</v>
      </c>
      <c r="F105" s="3" t="s">
        <v>2196</v>
      </c>
      <c r="G105" s="3" t="s">
        <v>1943</v>
      </c>
      <c r="H105" s="3" t="s">
        <v>2513</v>
      </c>
      <c r="I105" t="b">
        <v>0</v>
      </c>
    </row>
    <row r="106" spans="1:9" x14ac:dyDescent="0.25">
      <c r="A106" s="3" t="s">
        <v>254</v>
      </c>
      <c r="B106" s="3" t="s">
        <v>2514</v>
      </c>
      <c r="C106" s="3" t="s">
        <v>2515</v>
      </c>
      <c r="D106" s="3" t="s">
        <v>2516</v>
      </c>
      <c r="E106" s="3" t="s">
        <v>2517</v>
      </c>
      <c r="F106" s="3" t="s">
        <v>2518</v>
      </c>
      <c r="G106" s="3" t="s">
        <v>1943</v>
      </c>
      <c r="H106" s="3" t="s">
        <v>2519</v>
      </c>
      <c r="I106" t="b">
        <v>0</v>
      </c>
    </row>
    <row r="107" spans="1:9" x14ac:dyDescent="0.25">
      <c r="A107" s="3" t="s">
        <v>256</v>
      </c>
      <c r="B107" s="3" t="s">
        <v>2520</v>
      </c>
      <c r="C107" s="3" t="s">
        <v>2521</v>
      </c>
      <c r="D107" s="3" t="s">
        <v>2522</v>
      </c>
      <c r="E107" s="3" t="s">
        <v>2523</v>
      </c>
      <c r="F107" s="3" t="s">
        <v>2041</v>
      </c>
      <c r="G107" s="3" t="s">
        <v>1943</v>
      </c>
      <c r="H107" s="3" t="s">
        <v>2524</v>
      </c>
      <c r="I107" t="b">
        <v>1</v>
      </c>
    </row>
    <row r="108" spans="1:9" x14ac:dyDescent="0.25">
      <c r="A108" s="3" t="s">
        <v>258</v>
      </c>
      <c r="B108" s="3" t="s">
        <v>2525</v>
      </c>
      <c r="C108" s="3" t="s">
        <v>2526</v>
      </c>
      <c r="D108" s="3" t="s">
        <v>2527</v>
      </c>
      <c r="E108" s="3" t="s">
        <v>2528</v>
      </c>
      <c r="F108" s="3" t="s">
        <v>2529</v>
      </c>
      <c r="G108" s="3" t="s">
        <v>1943</v>
      </c>
      <c r="H108" s="3" t="s">
        <v>2530</v>
      </c>
      <c r="I108" t="b">
        <v>0</v>
      </c>
    </row>
    <row r="109" spans="1:9" x14ac:dyDescent="0.25">
      <c r="A109" s="3" t="s">
        <v>261</v>
      </c>
      <c r="B109" s="3" t="s">
        <v>2531</v>
      </c>
      <c r="C109" s="3" t="s">
        <v>2532</v>
      </c>
      <c r="D109" s="3" t="s">
        <v>2533</v>
      </c>
      <c r="E109" s="3" t="s">
        <v>2534</v>
      </c>
      <c r="F109" s="3" t="s">
        <v>2403</v>
      </c>
      <c r="G109" s="3" t="s">
        <v>1943</v>
      </c>
      <c r="H109" s="3" t="s">
        <v>2535</v>
      </c>
      <c r="I109" t="b">
        <v>1</v>
      </c>
    </row>
    <row r="110" spans="1:9" x14ac:dyDescent="0.25">
      <c r="A110" s="3" t="s">
        <v>263</v>
      </c>
      <c r="B110" s="3" t="s">
        <v>2536</v>
      </c>
      <c r="C110" s="3" t="s">
        <v>16</v>
      </c>
      <c r="D110" s="3" t="s">
        <v>2537</v>
      </c>
      <c r="E110" s="3" t="s">
        <v>2538</v>
      </c>
      <c r="F110" s="3" t="s">
        <v>2285</v>
      </c>
      <c r="G110" s="3" t="s">
        <v>1943</v>
      </c>
      <c r="H110" s="3" t="s">
        <v>2286</v>
      </c>
      <c r="I110" t="b">
        <v>0</v>
      </c>
    </row>
    <row r="111" spans="1:9" x14ac:dyDescent="0.25">
      <c r="A111" s="3" t="s">
        <v>265</v>
      </c>
      <c r="B111" s="3" t="s">
        <v>2539</v>
      </c>
      <c r="C111" s="3" t="s">
        <v>2540</v>
      </c>
      <c r="D111" s="3" t="s">
        <v>2541</v>
      </c>
      <c r="E111" s="3" t="s">
        <v>2542</v>
      </c>
      <c r="F111" s="3" t="s">
        <v>2543</v>
      </c>
      <c r="G111" s="3" t="s">
        <v>1943</v>
      </c>
      <c r="H111" s="3" t="s">
        <v>2544</v>
      </c>
      <c r="I111" t="b">
        <v>1</v>
      </c>
    </row>
    <row r="112" spans="1:9" x14ac:dyDescent="0.25">
      <c r="A112" s="3" t="s">
        <v>267</v>
      </c>
      <c r="B112" s="3" t="s">
        <v>2545</v>
      </c>
      <c r="C112" s="3" t="s">
        <v>2546</v>
      </c>
      <c r="D112" s="3" t="s">
        <v>2547</v>
      </c>
      <c r="E112" s="3" t="s">
        <v>2548</v>
      </c>
      <c r="F112" s="3" t="s">
        <v>1964</v>
      </c>
      <c r="G112" s="3" t="s">
        <v>1943</v>
      </c>
      <c r="H112" s="3" t="s">
        <v>2549</v>
      </c>
      <c r="I112" t="b">
        <v>1</v>
      </c>
    </row>
    <row r="113" spans="1:9" x14ac:dyDescent="0.25">
      <c r="A113" s="3" t="s">
        <v>270</v>
      </c>
      <c r="B113" s="3" t="s">
        <v>2550</v>
      </c>
      <c r="C113" s="3" t="s">
        <v>2551</v>
      </c>
      <c r="D113" s="3" t="s">
        <v>16</v>
      </c>
      <c r="E113" s="3" t="s">
        <v>2552</v>
      </c>
      <c r="F113" s="3" t="s">
        <v>2269</v>
      </c>
      <c r="G113" s="3" t="s">
        <v>1943</v>
      </c>
      <c r="H113" s="3" t="s">
        <v>2553</v>
      </c>
      <c r="I113" t="b">
        <v>0</v>
      </c>
    </row>
    <row r="114" spans="1:9" x14ac:dyDescent="0.25">
      <c r="A114" s="3" t="s">
        <v>272</v>
      </c>
      <c r="B114" s="3" t="s">
        <v>2554</v>
      </c>
      <c r="C114" s="3" t="s">
        <v>2555</v>
      </c>
      <c r="D114" s="3" t="s">
        <v>2556</v>
      </c>
      <c r="E114" s="3" t="s">
        <v>2557</v>
      </c>
      <c r="F114" s="3" t="s">
        <v>2013</v>
      </c>
      <c r="G114" s="3" t="s">
        <v>1943</v>
      </c>
      <c r="H114" s="3" t="s">
        <v>2558</v>
      </c>
      <c r="I114" t="b">
        <v>0</v>
      </c>
    </row>
    <row r="115" spans="1:9" x14ac:dyDescent="0.25">
      <c r="A115" s="3" t="s">
        <v>274</v>
      </c>
      <c r="B115" s="3" t="s">
        <v>2559</v>
      </c>
      <c r="C115" s="3" t="s">
        <v>2560</v>
      </c>
      <c r="D115" s="3" t="s">
        <v>2561</v>
      </c>
      <c r="E115" s="3" t="s">
        <v>2562</v>
      </c>
      <c r="F115" s="3" t="s">
        <v>2563</v>
      </c>
      <c r="G115" s="3" t="s">
        <v>1951</v>
      </c>
      <c r="H115" s="3" t="s">
        <v>2564</v>
      </c>
      <c r="I115" t="b">
        <v>0</v>
      </c>
    </row>
    <row r="116" spans="1:9" x14ac:dyDescent="0.25">
      <c r="A116" s="3" t="s">
        <v>276</v>
      </c>
      <c r="B116" s="3" t="s">
        <v>2565</v>
      </c>
      <c r="C116" s="3" t="s">
        <v>16</v>
      </c>
      <c r="D116" s="3" t="s">
        <v>2566</v>
      </c>
      <c r="E116" s="3" t="s">
        <v>2567</v>
      </c>
      <c r="F116" s="3" t="s">
        <v>2568</v>
      </c>
      <c r="G116" s="3" t="s">
        <v>1943</v>
      </c>
      <c r="H116" s="3" t="s">
        <v>2569</v>
      </c>
      <c r="I116" t="b">
        <v>0</v>
      </c>
    </row>
    <row r="117" spans="1:9" x14ac:dyDescent="0.25">
      <c r="A117" s="3" t="s">
        <v>278</v>
      </c>
      <c r="B117" s="3" t="s">
        <v>2570</v>
      </c>
      <c r="C117" s="3" t="s">
        <v>2571</v>
      </c>
      <c r="D117" s="3" t="s">
        <v>2572</v>
      </c>
      <c r="E117" s="3" t="s">
        <v>2573</v>
      </c>
      <c r="F117" s="3" t="s">
        <v>2207</v>
      </c>
      <c r="G117" s="3" t="s">
        <v>2140</v>
      </c>
      <c r="H117" s="3" t="s">
        <v>2574</v>
      </c>
      <c r="I117" t="b">
        <v>0</v>
      </c>
    </row>
    <row r="118" spans="1:9" x14ac:dyDescent="0.25">
      <c r="A118" s="3" t="s">
        <v>280</v>
      </c>
      <c r="B118" s="3" t="s">
        <v>2575</v>
      </c>
      <c r="C118" s="3" t="s">
        <v>2576</v>
      </c>
      <c r="D118" s="3" t="s">
        <v>2577</v>
      </c>
      <c r="E118" s="3" t="s">
        <v>2578</v>
      </c>
      <c r="F118" s="3" t="s">
        <v>2579</v>
      </c>
      <c r="G118" s="3" t="s">
        <v>1951</v>
      </c>
      <c r="H118" s="3" t="s">
        <v>2580</v>
      </c>
      <c r="I118" t="b">
        <v>1</v>
      </c>
    </row>
    <row r="119" spans="1:9" x14ac:dyDescent="0.25">
      <c r="A119" s="3" t="s">
        <v>282</v>
      </c>
      <c r="B119" s="3" t="s">
        <v>2581</v>
      </c>
      <c r="C119" s="3" t="s">
        <v>2582</v>
      </c>
      <c r="D119" s="3" t="s">
        <v>2583</v>
      </c>
      <c r="E119" s="3" t="s">
        <v>2584</v>
      </c>
      <c r="F119" s="3" t="s">
        <v>1980</v>
      </c>
      <c r="G119" s="3" t="s">
        <v>1943</v>
      </c>
      <c r="H119" s="3" t="s">
        <v>2585</v>
      </c>
      <c r="I119" t="b">
        <v>0</v>
      </c>
    </row>
    <row r="120" spans="1:9" x14ac:dyDescent="0.25">
      <c r="A120" s="3" t="s">
        <v>284</v>
      </c>
      <c r="B120" s="3" t="s">
        <v>2586</v>
      </c>
      <c r="C120" s="3" t="s">
        <v>2587</v>
      </c>
      <c r="D120" s="3" t="s">
        <v>2588</v>
      </c>
      <c r="E120" s="3" t="s">
        <v>2589</v>
      </c>
      <c r="F120" s="3" t="s">
        <v>2590</v>
      </c>
      <c r="G120" s="3" t="s">
        <v>1943</v>
      </c>
      <c r="H120" s="3" t="s">
        <v>2591</v>
      </c>
      <c r="I120" t="b">
        <v>1</v>
      </c>
    </row>
    <row r="121" spans="1:9" x14ac:dyDescent="0.25">
      <c r="A121" s="3" t="s">
        <v>286</v>
      </c>
      <c r="B121" s="3" t="s">
        <v>2592</v>
      </c>
      <c r="C121" s="3" t="s">
        <v>2593</v>
      </c>
      <c r="D121" s="3" t="s">
        <v>2594</v>
      </c>
      <c r="E121" s="3" t="s">
        <v>2595</v>
      </c>
      <c r="F121" s="3" t="s">
        <v>2596</v>
      </c>
      <c r="G121" s="3" t="s">
        <v>1943</v>
      </c>
      <c r="H121" s="3" t="s">
        <v>2597</v>
      </c>
      <c r="I121" t="b">
        <v>0</v>
      </c>
    </row>
    <row r="122" spans="1:9" x14ac:dyDescent="0.25">
      <c r="A122" s="3" t="s">
        <v>2598</v>
      </c>
      <c r="B122" s="3" t="s">
        <v>2599</v>
      </c>
      <c r="C122" s="3" t="s">
        <v>2600</v>
      </c>
      <c r="D122" s="3" t="s">
        <v>2601</v>
      </c>
      <c r="E122" s="3" t="s">
        <v>2602</v>
      </c>
      <c r="F122" s="3" t="s">
        <v>1991</v>
      </c>
      <c r="G122" s="3" t="s">
        <v>1943</v>
      </c>
      <c r="H122" s="3" t="s">
        <v>2603</v>
      </c>
      <c r="I122" t="b">
        <v>1</v>
      </c>
    </row>
    <row r="123" spans="1:9" x14ac:dyDescent="0.25">
      <c r="A123" s="3" t="s">
        <v>2604</v>
      </c>
      <c r="B123" s="3" t="s">
        <v>2605</v>
      </c>
      <c r="C123" s="3" t="s">
        <v>2606</v>
      </c>
      <c r="D123" s="3" t="s">
        <v>2607</v>
      </c>
      <c r="E123" s="3" t="s">
        <v>2608</v>
      </c>
      <c r="F123" s="3" t="s">
        <v>2357</v>
      </c>
      <c r="G123" s="3" t="s">
        <v>1943</v>
      </c>
      <c r="H123" s="3" t="s">
        <v>2609</v>
      </c>
      <c r="I123" t="b">
        <v>0</v>
      </c>
    </row>
    <row r="124" spans="1:9" x14ac:dyDescent="0.25">
      <c r="A124" s="3" t="s">
        <v>288</v>
      </c>
      <c r="B124" s="3" t="s">
        <v>2610</v>
      </c>
      <c r="C124" s="3" t="s">
        <v>2611</v>
      </c>
      <c r="D124" s="3" t="s">
        <v>2612</v>
      </c>
      <c r="E124" s="3" t="s">
        <v>2613</v>
      </c>
      <c r="F124" s="3" t="s">
        <v>2158</v>
      </c>
      <c r="G124" s="3" t="s">
        <v>1943</v>
      </c>
      <c r="H124" s="3" t="s">
        <v>2614</v>
      </c>
      <c r="I124" t="b">
        <v>1</v>
      </c>
    </row>
    <row r="125" spans="1:9" x14ac:dyDescent="0.25">
      <c r="A125" s="3" t="s">
        <v>290</v>
      </c>
      <c r="B125" s="3" t="s">
        <v>2615</v>
      </c>
      <c r="C125" s="3" t="s">
        <v>2616</v>
      </c>
      <c r="D125" s="3" t="s">
        <v>2617</v>
      </c>
      <c r="E125" s="3" t="s">
        <v>2618</v>
      </c>
      <c r="F125" s="3" t="s">
        <v>2619</v>
      </c>
      <c r="G125" s="3" t="s">
        <v>1943</v>
      </c>
      <c r="H125" s="3" t="s">
        <v>2620</v>
      </c>
      <c r="I125" t="b">
        <v>0</v>
      </c>
    </row>
    <row r="126" spans="1:9" x14ac:dyDescent="0.25">
      <c r="A126" s="3" t="s">
        <v>292</v>
      </c>
      <c r="B126" s="3" t="s">
        <v>2621</v>
      </c>
      <c r="C126" s="3" t="s">
        <v>2622</v>
      </c>
      <c r="D126" s="3" t="s">
        <v>2623</v>
      </c>
      <c r="E126" s="3" t="s">
        <v>2624</v>
      </c>
      <c r="F126" s="3" t="s">
        <v>2625</v>
      </c>
      <c r="G126" s="3" t="s">
        <v>1943</v>
      </c>
      <c r="H126" s="3" t="s">
        <v>2626</v>
      </c>
      <c r="I126" t="b">
        <v>1</v>
      </c>
    </row>
    <row r="127" spans="1:9" x14ac:dyDescent="0.25">
      <c r="A127" s="3" t="s">
        <v>294</v>
      </c>
      <c r="B127" s="3" t="s">
        <v>2627</v>
      </c>
      <c r="C127" s="3" t="s">
        <v>2628</v>
      </c>
      <c r="D127" s="3" t="s">
        <v>2629</v>
      </c>
      <c r="E127" s="3" t="s">
        <v>2630</v>
      </c>
      <c r="F127" s="3" t="s">
        <v>2631</v>
      </c>
      <c r="G127" s="3" t="s">
        <v>1951</v>
      </c>
      <c r="H127" s="3" t="s">
        <v>2632</v>
      </c>
      <c r="I127" t="b">
        <v>1</v>
      </c>
    </row>
    <row r="128" spans="1:9" x14ac:dyDescent="0.25">
      <c r="A128" s="3" t="s">
        <v>296</v>
      </c>
      <c r="B128" s="3" t="s">
        <v>2633</v>
      </c>
      <c r="C128" s="3" t="s">
        <v>2634</v>
      </c>
      <c r="D128" s="3" t="s">
        <v>2635</v>
      </c>
      <c r="E128" s="3" t="s">
        <v>2636</v>
      </c>
      <c r="F128" s="3" t="s">
        <v>2590</v>
      </c>
      <c r="G128" s="3" t="s">
        <v>1943</v>
      </c>
      <c r="H128" s="3" t="s">
        <v>2637</v>
      </c>
      <c r="I128" t="b">
        <v>0</v>
      </c>
    </row>
    <row r="129" spans="1:9" x14ac:dyDescent="0.25">
      <c r="A129" s="3" t="s">
        <v>298</v>
      </c>
      <c r="B129" s="3" t="s">
        <v>2638</v>
      </c>
      <c r="C129" s="3" t="s">
        <v>2639</v>
      </c>
      <c r="D129" s="3" t="s">
        <v>2640</v>
      </c>
      <c r="E129" s="3" t="s">
        <v>2641</v>
      </c>
      <c r="F129" s="3" t="s">
        <v>2434</v>
      </c>
      <c r="G129" s="3" t="s">
        <v>1951</v>
      </c>
      <c r="H129" s="3" t="s">
        <v>2642</v>
      </c>
      <c r="I129" t="b">
        <v>0</v>
      </c>
    </row>
    <row r="130" spans="1:9" x14ac:dyDescent="0.25">
      <c r="A130" s="3" t="s">
        <v>300</v>
      </c>
      <c r="B130" s="3" t="s">
        <v>2643</v>
      </c>
      <c r="C130" s="3" t="s">
        <v>2644</v>
      </c>
      <c r="D130" s="3" t="s">
        <v>2645</v>
      </c>
      <c r="E130" s="3" t="s">
        <v>2646</v>
      </c>
      <c r="F130" s="3" t="s">
        <v>2647</v>
      </c>
      <c r="G130" s="3" t="s">
        <v>1943</v>
      </c>
      <c r="H130" s="3" t="s">
        <v>2648</v>
      </c>
      <c r="I130" t="b">
        <v>0</v>
      </c>
    </row>
    <row r="131" spans="1:9" x14ac:dyDescent="0.25">
      <c r="A131" s="3" t="s">
        <v>302</v>
      </c>
      <c r="B131" s="3" t="s">
        <v>2649</v>
      </c>
      <c r="C131" s="3" t="s">
        <v>2650</v>
      </c>
      <c r="D131" s="3" t="s">
        <v>2651</v>
      </c>
      <c r="E131" s="3" t="s">
        <v>2652</v>
      </c>
      <c r="F131" s="3" t="s">
        <v>2653</v>
      </c>
      <c r="G131" s="3" t="s">
        <v>1943</v>
      </c>
      <c r="H131" s="3" t="s">
        <v>2654</v>
      </c>
      <c r="I131" t="b">
        <v>1</v>
      </c>
    </row>
    <row r="132" spans="1:9" x14ac:dyDescent="0.25">
      <c r="A132" s="3" t="s">
        <v>304</v>
      </c>
      <c r="B132" s="3" t="s">
        <v>2655</v>
      </c>
      <c r="C132" s="3" t="s">
        <v>16</v>
      </c>
      <c r="D132" s="3" t="s">
        <v>2656</v>
      </c>
      <c r="E132" s="3" t="s">
        <v>2657</v>
      </c>
      <c r="F132" s="3" t="s">
        <v>2563</v>
      </c>
      <c r="G132" s="3" t="s">
        <v>1951</v>
      </c>
      <c r="H132" s="3" t="s">
        <v>2564</v>
      </c>
      <c r="I132" t="b">
        <v>1</v>
      </c>
    </row>
    <row r="133" spans="1:9" x14ac:dyDescent="0.25">
      <c r="A133" s="3" t="s">
        <v>306</v>
      </c>
      <c r="B133" s="3" t="s">
        <v>2658</v>
      </c>
      <c r="C133" s="3" t="s">
        <v>2659</v>
      </c>
      <c r="D133" s="3" t="s">
        <v>2660</v>
      </c>
      <c r="E133" s="3" t="s">
        <v>2661</v>
      </c>
      <c r="F133" s="3" t="s">
        <v>2357</v>
      </c>
      <c r="G133" s="3" t="s">
        <v>1943</v>
      </c>
      <c r="H133" s="3" t="s">
        <v>2662</v>
      </c>
      <c r="I133" t="b">
        <v>1</v>
      </c>
    </row>
    <row r="134" spans="1:9" x14ac:dyDescent="0.25">
      <c r="A134" s="3" t="s">
        <v>308</v>
      </c>
      <c r="B134" s="3" t="s">
        <v>2663</v>
      </c>
      <c r="C134" s="3" t="s">
        <v>2664</v>
      </c>
      <c r="D134" s="3" t="s">
        <v>2665</v>
      </c>
      <c r="E134" s="3" t="s">
        <v>2666</v>
      </c>
      <c r="F134" s="3" t="s">
        <v>2667</v>
      </c>
      <c r="G134" s="3" t="s">
        <v>1943</v>
      </c>
      <c r="H134" s="3" t="s">
        <v>2668</v>
      </c>
      <c r="I134" t="b">
        <v>1</v>
      </c>
    </row>
    <row r="135" spans="1:9" x14ac:dyDescent="0.25">
      <c r="A135" s="3" t="s">
        <v>310</v>
      </c>
      <c r="B135" s="3" t="s">
        <v>2669</v>
      </c>
      <c r="C135" s="3" t="s">
        <v>2670</v>
      </c>
      <c r="D135" s="3" t="s">
        <v>2671</v>
      </c>
      <c r="E135" s="3" t="s">
        <v>2672</v>
      </c>
      <c r="F135" s="3" t="s">
        <v>2673</v>
      </c>
      <c r="G135" s="3" t="s">
        <v>1943</v>
      </c>
      <c r="H135" s="3" t="s">
        <v>2674</v>
      </c>
      <c r="I135" t="b">
        <v>0</v>
      </c>
    </row>
    <row r="136" spans="1:9" x14ac:dyDescent="0.25">
      <c r="A136" s="3" t="s">
        <v>312</v>
      </c>
      <c r="B136" s="3" t="s">
        <v>2675</v>
      </c>
      <c r="C136" s="3" t="s">
        <v>16</v>
      </c>
      <c r="D136" s="3" t="s">
        <v>16</v>
      </c>
      <c r="E136" s="3" t="s">
        <v>2676</v>
      </c>
      <c r="F136" s="3" t="s">
        <v>2224</v>
      </c>
      <c r="G136" s="3" t="s">
        <v>1943</v>
      </c>
      <c r="H136" s="3" t="s">
        <v>2677</v>
      </c>
      <c r="I136" t="b">
        <v>1</v>
      </c>
    </row>
    <row r="137" spans="1:9" x14ac:dyDescent="0.25">
      <c r="A137" s="3" t="s">
        <v>2678</v>
      </c>
      <c r="B137" s="3" t="s">
        <v>2679</v>
      </c>
      <c r="C137" s="3" t="s">
        <v>2680</v>
      </c>
      <c r="D137" s="3" t="s">
        <v>2681</v>
      </c>
      <c r="E137" s="3" t="s">
        <v>2682</v>
      </c>
      <c r="F137" s="3" t="s">
        <v>2683</v>
      </c>
      <c r="G137" s="3" t="s">
        <v>1951</v>
      </c>
      <c r="H137" s="3" t="s">
        <v>2684</v>
      </c>
      <c r="I137" t="b">
        <v>0</v>
      </c>
    </row>
    <row r="138" spans="1:9" x14ac:dyDescent="0.25">
      <c r="A138" s="3" t="s">
        <v>316</v>
      </c>
      <c r="B138" s="3" t="s">
        <v>2685</v>
      </c>
      <c r="C138" s="3" t="s">
        <v>2686</v>
      </c>
      <c r="D138" s="3" t="s">
        <v>2687</v>
      </c>
      <c r="E138" s="3" t="s">
        <v>2688</v>
      </c>
      <c r="F138" s="3" t="s">
        <v>2024</v>
      </c>
      <c r="G138" s="3" t="s">
        <v>1943</v>
      </c>
      <c r="H138" s="3" t="s">
        <v>2025</v>
      </c>
      <c r="I138" t="b">
        <v>0</v>
      </c>
    </row>
    <row r="139" spans="1:9" x14ac:dyDescent="0.25">
      <c r="A139" s="3" t="s">
        <v>318</v>
      </c>
      <c r="B139" s="3" t="s">
        <v>2689</v>
      </c>
      <c r="C139" s="3" t="s">
        <v>16</v>
      </c>
      <c r="D139" s="3" t="s">
        <v>2690</v>
      </c>
      <c r="E139" s="3" t="s">
        <v>2691</v>
      </c>
      <c r="F139" s="3" t="s">
        <v>2128</v>
      </c>
      <c r="G139" s="3" t="s">
        <v>1951</v>
      </c>
      <c r="H139" s="3" t="s">
        <v>2129</v>
      </c>
      <c r="I139" t="b">
        <v>0</v>
      </c>
    </row>
    <row r="140" spans="1:9" x14ac:dyDescent="0.25">
      <c r="A140" s="3" t="s">
        <v>320</v>
      </c>
      <c r="B140" s="3" t="s">
        <v>2692</v>
      </c>
      <c r="C140" s="3" t="s">
        <v>16</v>
      </c>
      <c r="D140" s="3" t="s">
        <v>2693</v>
      </c>
      <c r="E140" s="3" t="s">
        <v>2694</v>
      </c>
      <c r="F140" s="3" t="s">
        <v>2695</v>
      </c>
      <c r="G140" s="3" t="s">
        <v>1943</v>
      </c>
      <c r="H140" s="3" t="s">
        <v>2696</v>
      </c>
      <c r="I140" t="b">
        <v>0</v>
      </c>
    </row>
    <row r="141" spans="1:9" x14ac:dyDescent="0.25">
      <c r="A141" s="3" t="s">
        <v>322</v>
      </c>
      <c r="B141" s="3" t="s">
        <v>2697</v>
      </c>
      <c r="C141" s="3" t="s">
        <v>16</v>
      </c>
      <c r="D141" s="3" t="s">
        <v>2698</v>
      </c>
      <c r="E141" s="3" t="s">
        <v>2699</v>
      </c>
      <c r="F141" s="3" t="s">
        <v>2454</v>
      </c>
      <c r="G141" s="3" t="s">
        <v>1943</v>
      </c>
      <c r="H141" s="3" t="s">
        <v>2455</v>
      </c>
      <c r="I141" t="b">
        <v>1</v>
      </c>
    </row>
    <row r="142" spans="1:9" x14ac:dyDescent="0.25">
      <c r="A142" s="3" t="s">
        <v>324</v>
      </c>
      <c r="B142" s="3" t="s">
        <v>2700</v>
      </c>
      <c r="C142" s="3" t="s">
        <v>2701</v>
      </c>
      <c r="D142" s="3" t="s">
        <v>2702</v>
      </c>
      <c r="E142" s="3" t="s">
        <v>2703</v>
      </c>
      <c r="F142" s="3" t="s">
        <v>2704</v>
      </c>
      <c r="G142" s="3" t="s">
        <v>1951</v>
      </c>
      <c r="H142" s="3" t="s">
        <v>2642</v>
      </c>
      <c r="I142" t="b">
        <v>1</v>
      </c>
    </row>
    <row r="143" spans="1:9" x14ac:dyDescent="0.25">
      <c r="A143" s="3" t="s">
        <v>326</v>
      </c>
      <c r="B143" s="3" t="s">
        <v>2705</v>
      </c>
      <c r="C143" s="3" t="s">
        <v>2706</v>
      </c>
      <c r="D143" s="3" t="s">
        <v>2707</v>
      </c>
      <c r="E143" s="3" t="s">
        <v>2708</v>
      </c>
      <c r="F143" s="3" t="s">
        <v>2224</v>
      </c>
      <c r="G143" s="3" t="s">
        <v>1943</v>
      </c>
      <c r="H143" s="3" t="s">
        <v>2677</v>
      </c>
      <c r="I143" t="b">
        <v>1</v>
      </c>
    </row>
    <row r="144" spans="1:9" x14ac:dyDescent="0.25">
      <c r="A144" s="3" t="s">
        <v>328</v>
      </c>
      <c r="B144" s="3" t="s">
        <v>2709</v>
      </c>
      <c r="C144" s="3" t="s">
        <v>16</v>
      </c>
      <c r="D144" s="3" t="s">
        <v>16</v>
      </c>
      <c r="E144" s="3" t="s">
        <v>2710</v>
      </c>
      <c r="F144" s="3" t="s">
        <v>2711</v>
      </c>
      <c r="G144" s="3" t="s">
        <v>1951</v>
      </c>
      <c r="H144" s="3" t="s">
        <v>2369</v>
      </c>
      <c r="I144" t="b">
        <v>1</v>
      </c>
    </row>
    <row r="145" spans="1:9" x14ac:dyDescent="0.25">
      <c r="A145" s="3" t="s">
        <v>330</v>
      </c>
      <c r="B145" s="3" t="s">
        <v>2712</v>
      </c>
      <c r="C145" s="3" t="s">
        <v>2713</v>
      </c>
      <c r="D145" s="3" t="s">
        <v>2714</v>
      </c>
      <c r="E145" s="3" t="s">
        <v>2715</v>
      </c>
      <c r="F145" s="3" t="s">
        <v>2041</v>
      </c>
      <c r="G145" s="3" t="s">
        <v>1943</v>
      </c>
      <c r="H145" s="3" t="s">
        <v>2716</v>
      </c>
      <c r="I145" t="b">
        <v>0</v>
      </c>
    </row>
    <row r="146" spans="1:9" x14ac:dyDescent="0.25">
      <c r="A146" s="3" t="s">
        <v>332</v>
      </c>
      <c r="B146" s="3" t="s">
        <v>2717</v>
      </c>
      <c r="C146" s="3" t="s">
        <v>2718</v>
      </c>
      <c r="D146" s="3" t="s">
        <v>2719</v>
      </c>
      <c r="E146" s="3" t="s">
        <v>2720</v>
      </c>
      <c r="F146" s="3" t="s">
        <v>2721</v>
      </c>
      <c r="G146" s="3" t="s">
        <v>1943</v>
      </c>
      <c r="H146" s="3" t="s">
        <v>2722</v>
      </c>
      <c r="I146" t="b">
        <v>1</v>
      </c>
    </row>
    <row r="147" spans="1:9" x14ac:dyDescent="0.25">
      <c r="A147" s="3" t="s">
        <v>334</v>
      </c>
      <c r="B147" s="3" t="s">
        <v>2723</v>
      </c>
      <c r="C147" s="3" t="s">
        <v>2724</v>
      </c>
      <c r="D147" s="3" t="s">
        <v>2725</v>
      </c>
      <c r="E147" s="3" t="s">
        <v>2726</v>
      </c>
      <c r="F147" s="3" t="s">
        <v>2529</v>
      </c>
      <c r="G147" s="3" t="s">
        <v>1943</v>
      </c>
      <c r="H147" s="3" t="s">
        <v>2727</v>
      </c>
      <c r="I147" t="b">
        <v>0</v>
      </c>
    </row>
    <row r="148" spans="1:9" x14ac:dyDescent="0.25">
      <c r="A148" s="3" t="s">
        <v>336</v>
      </c>
      <c r="B148" s="3" t="s">
        <v>2728</v>
      </c>
      <c r="C148" s="3" t="s">
        <v>2729</v>
      </c>
      <c r="D148" s="3" t="s">
        <v>2730</v>
      </c>
      <c r="E148" s="3" t="s">
        <v>2731</v>
      </c>
      <c r="F148" s="3" t="s">
        <v>2732</v>
      </c>
      <c r="G148" s="3" t="s">
        <v>1943</v>
      </c>
      <c r="H148" s="3" t="s">
        <v>2733</v>
      </c>
      <c r="I148" t="b">
        <v>0</v>
      </c>
    </row>
    <row r="149" spans="1:9" x14ac:dyDescent="0.25">
      <c r="A149" s="3" t="s">
        <v>2734</v>
      </c>
      <c r="B149" s="3" t="s">
        <v>2735</v>
      </c>
      <c r="C149" s="3" t="s">
        <v>2736</v>
      </c>
      <c r="D149" s="3" t="s">
        <v>2737</v>
      </c>
      <c r="E149" s="3" t="s">
        <v>2738</v>
      </c>
      <c r="F149" s="3" t="s">
        <v>2318</v>
      </c>
      <c r="G149" s="3" t="s">
        <v>1943</v>
      </c>
      <c r="H149" s="3" t="s">
        <v>2739</v>
      </c>
      <c r="I149" t="b">
        <v>1</v>
      </c>
    </row>
    <row r="150" spans="1:9" x14ac:dyDescent="0.25">
      <c r="A150" s="3" t="s">
        <v>338</v>
      </c>
      <c r="B150" s="3" t="s">
        <v>2740</v>
      </c>
      <c r="C150" s="3" t="s">
        <v>2741</v>
      </c>
      <c r="D150" s="3" t="s">
        <v>2742</v>
      </c>
      <c r="E150" s="3" t="s">
        <v>2743</v>
      </c>
      <c r="F150" s="3" t="s">
        <v>2246</v>
      </c>
      <c r="G150" s="3" t="s">
        <v>1943</v>
      </c>
      <c r="H150" s="3" t="s">
        <v>2247</v>
      </c>
      <c r="I150" t="b">
        <v>1</v>
      </c>
    </row>
    <row r="151" spans="1:9" x14ac:dyDescent="0.25">
      <c r="A151" s="3" t="s">
        <v>340</v>
      </c>
      <c r="B151" s="3" t="s">
        <v>2744</v>
      </c>
      <c r="C151" s="3" t="s">
        <v>16</v>
      </c>
      <c r="D151" s="3" t="s">
        <v>2745</v>
      </c>
      <c r="E151" s="3" t="s">
        <v>2746</v>
      </c>
      <c r="F151" s="3" t="s">
        <v>2747</v>
      </c>
      <c r="G151" s="3" t="s">
        <v>1943</v>
      </c>
      <c r="H151" s="3" t="s">
        <v>2748</v>
      </c>
      <c r="I151" t="b">
        <v>1</v>
      </c>
    </row>
    <row r="152" spans="1:9" x14ac:dyDescent="0.25">
      <c r="A152" s="3" t="s">
        <v>342</v>
      </c>
      <c r="B152" s="3" t="s">
        <v>2749</v>
      </c>
      <c r="C152" s="3" t="s">
        <v>2750</v>
      </c>
      <c r="D152" s="3" t="s">
        <v>2751</v>
      </c>
      <c r="E152" s="3" t="s">
        <v>2752</v>
      </c>
      <c r="F152" s="3" t="s">
        <v>2753</v>
      </c>
      <c r="G152" s="3" t="s">
        <v>1943</v>
      </c>
      <c r="H152" s="3" t="s">
        <v>2754</v>
      </c>
      <c r="I152" t="b">
        <v>1</v>
      </c>
    </row>
    <row r="153" spans="1:9" x14ac:dyDescent="0.25">
      <c r="A153" s="3" t="s">
        <v>344</v>
      </c>
      <c r="B153" s="3" t="s">
        <v>2755</v>
      </c>
      <c r="C153" s="3" t="s">
        <v>16</v>
      </c>
      <c r="D153" s="3" t="s">
        <v>2756</v>
      </c>
      <c r="E153" s="3" t="s">
        <v>2757</v>
      </c>
      <c r="F153" s="3" t="s">
        <v>2758</v>
      </c>
      <c r="G153" s="3" t="s">
        <v>1943</v>
      </c>
      <c r="H153" s="3" t="s">
        <v>2759</v>
      </c>
      <c r="I153" t="b">
        <v>1</v>
      </c>
    </row>
    <row r="154" spans="1:9" x14ac:dyDescent="0.25">
      <c r="A154" s="3" t="s">
        <v>346</v>
      </c>
      <c r="B154" s="3" t="s">
        <v>2760</v>
      </c>
      <c r="C154" s="3" t="s">
        <v>2761</v>
      </c>
      <c r="D154" s="3" t="s">
        <v>2762</v>
      </c>
      <c r="E154" s="3" t="s">
        <v>2763</v>
      </c>
      <c r="F154" s="3" t="s">
        <v>2695</v>
      </c>
      <c r="G154" s="3" t="s">
        <v>1943</v>
      </c>
      <c r="H154" s="3" t="s">
        <v>2696</v>
      </c>
      <c r="I154" t="b">
        <v>1</v>
      </c>
    </row>
    <row r="155" spans="1:9" x14ac:dyDescent="0.25">
      <c r="A155" s="3" t="s">
        <v>348</v>
      </c>
      <c r="B155" s="3" t="s">
        <v>2764</v>
      </c>
      <c r="C155" s="3" t="s">
        <v>16</v>
      </c>
      <c r="D155" s="3" t="s">
        <v>2765</v>
      </c>
      <c r="E155" s="3" t="s">
        <v>2766</v>
      </c>
      <c r="F155" s="3" t="s">
        <v>2230</v>
      </c>
      <c r="G155" s="3" t="s">
        <v>1943</v>
      </c>
      <c r="H155" s="3" t="s">
        <v>2767</v>
      </c>
      <c r="I155" t="b">
        <v>0</v>
      </c>
    </row>
    <row r="156" spans="1:9" x14ac:dyDescent="0.25">
      <c r="A156" s="3" t="s">
        <v>350</v>
      </c>
      <c r="B156" s="3" t="s">
        <v>2768</v>
      </c>
      <c r="C156" s="3" t="s">
        <v>2769</v>
      </c>
      <c r="D156" s="3" t="s">
        <v>2770</v>
      </c>
      <c r="E156" s="3" t="s">
        <v>2771</v>
      </c>
      <c r="F156" s="3" t="s">
        <v>2029</v>
      </c>
      <c r="G156" s="3" t="s">
        <v>1943</v>
      </c>
      <c r="H156" s="3" t="s">
        <v>2030</v>
      </c>
      <c r="I156" t="b">
        <v>0</v>
      </c>
    </row>
    <row r="157" spans="1:9" x14ac:dyDescent="0.25">
      <c r="A157" s="3" t="s">
        <v>352</v>
      </c>
      <c r="B157" s="3" t="s">
        <v>2772</v>
      </c>
      <c r="C157" s="3" t="s">
        <v>2773</v>
      </c>
      <c r="D157" s="3" t="s">
        <v>2774</v>
      </c>
      <c r="E157" s="3" t="s">
        <v>2775</v>
      </c>
      <c r="F157" s="3" t="s">
        <v>2776</v>
      </c>
      <c r="G157" s="3" t="s">
        <v>1943</v>
      </c>
      <c r="H157" s="3" t="s">
        <v>2777</v>
      </c>
      <c r="I157" t="b">
        <v>1</v>
      </c>
    </row>
    <row r="158" spans="1:9" x14ac:dyDescent="0.25">
      <c r="A158" s="3" t="s">
        <v>354</v>
      </c>
      <c r="B158" s="3" t="s">
        <v>2778</v>
      </c>
      <c r="C158" s="3" t="s">
        <v>2779</v>
      </c>
      <c r="D158" s="3" t="s">
        <v>2780</v>
      </c>
      <c r="E158" s="3" t="s">
        <v>2781</v>
      </c>
      <c r="F158" s="3" t="s">
        <v>2782</v>
      </c>
      <c r="G158" s="3" t="s">
        <v>1943</v>
      </c>
      <c r="H158" s="3" t="s">
        <v>2783</v>
      </c>
      <c r="I158" t="b">
        <v>1</v>
      </c>
    </row>
    <row r="159" spans="1:9" x14ac:dyDescent="0.25">
      <c r="A159" s="3" t="s">
        <v>356</v>
      </c>
      <c r="B159" s="3" t="s">
        <v>2784</v>
      </c>
      <c r="C159" s="3" t="s">
        <v>2785</v>
      </c>
      <c r="D159" s="3" t="s">
        <v>2786</v>
      </c>
      <c r="E159" s="3" t="s">
        <v>2787</v>
      </c>
      <c r="F159" s="3" t="s">
        <v>2788</v>
      </c>
      <c r="G159" s="3" t="s">
        <v>1951</v>
      </c>
      <c r="H159" s="3" t="s">
        <v>2789</v>
      </c>
      <c r="I159" t="b">
        <v>0</v>
      </c>
    </row>
    <row r="160" spans="1:9" x14ac:dyDescent="0.25">
      <c r="A160" s="3" t="s">
        <v>358</v>
      </c>
      <c r="B160" s="3" t="s">
        <v>2790</v>
      </c>
      <c r="C160" s="3" t="s">
        <v>16</v>
      </c>
      <c r="D160" s="3" t="s">
        <v>2791</v>
      </c>
      <c r="E160" s="3" t="s">
        <v>2792</v>
      </c>
      <c r="F160" s="3" t="s">
        <v>2793</v>
      </c>
      <c r="G160" s="3" t="s">
        <v>1943</v>
      </c>
      <c r="H160" s="3" t="s">
        <v>2794</v>
      </c>
      <c r="I160" t="b">
        <v>1</v>
      </c>
    </row>
    <row r="161" spans="1:9" x14ac:dyDescent="0.25">
      <c r="A161" s="3" t="s">
        <v>360</v>
      </c>
      <c r="B161" s="3" t="s">
        <v>2795</v>
      </c>
      <c r="C161" s="3" t="s">
        <v>16</v>
      </c>
      <c r="D161" s="3" t="s">
        <v>2796</v>
      </c>
      <c r="E161" s="3" t="s">
        <v>2797</v>
      </c>
      <c r="F161" s="3" t="s">
        <v>2035</v>
      </c>
      <c r="G161" s="3" t="s">
        <v>1943</v>
      </c>
      <c r="H161" s="3" t="s">
        <v>2798</v>
      </c>
      <c r="I161" t="b">
        <v>0</v>
      </c>
    </row>
    <row r="162" spans="1:9" x14ac:dyDescent="0.25">
      <c r="A162" s="3" t="s">
        <v>362</v>
      </c>
      <c r="B162" s="3" t="s">
        <v>2799</v>
      </c>
      <c r="C162" s="3" t="s">
        <v>2800</v>
      </c>
      <c r="D162" s="3" t="s">
        <v>2801</v>
      </c>
      <c r="E162" s="3" t="s">
        <v>2802</v>
      </c>
      <c r="F162" s="3" t="s">
        <v>2429</v>
      </c>
      <c r="G162" s="3" t="s">
        <v>1943</v>
      </c>
      <c r="H162" s="3" t="s">
        <v>2803</v>
      </c>
      <c r="I162" t="b">
        <v>0</v>
      </c>
    </row>
    <row r="163" spans="1:9" x14ac:dyDescent="0.25">
      <c r="A163" s="3" t="s">
        <v>364</v>
      </c>
      <c r="B163" s="3" t="s">
        <v>2804</v>
      </c>
      <c r="C163" s="3" t="s">
        <v>2805</v>
      </c>
      <c r="D163" s="3" t="s">
        <v>2806</v>
      </c>
      <c r="E163" s="3" t="s">
        <v>2807</v>
      </c>
      <c r="F163" s="3" t="s">
        <v>2224</v>
      </c>
      <c r="G163" s="3" t="s">
        <v>1943</v>
      </c>
      <c r="H163" s="3" t="s">
        <v>2677</v>
      </c>
      <c r="I163" t="b">
        <v>0</v>
      </c>
    </row>
    <row r="164" spans="1:9" x14ac:dyDescent="0.25">
      <c r="A164" s="3" t="s">
        <v>366</v>
      </c>
      <c r="B164" s="3" t="s">
        <v>2808</v>
      </c>
      <c r="C164" s="3" t="s">
        <v>2809</v>
      </c>
      <c r="D164" s="3" t="s">
        <v>2810</v>
      </c>
      <c r="E164" s="3" t="s">
        <v>2811</v>
      </c>
      <c r="F164" s="3" t="s">
        <v>2812</v>
      </c>
      <c r="G164" s="3" t="s">
        <v>1943</v>
      </c>
      <c r="H164" s="3" t="s">
        <v>2813</v>
      </c>
      <c r="I164" t="b">
        <v>1</v>
      </c>
    </row>
    <row r="165" spans="1:9" x14ac:dyDescent="0.25">
      <c r="A165" s="3" t="s">
        <v>368</v>
      </c>
      <c r="B165" s="3" t="s">
        <v>2814</v>
      </c>
      <c r="C165" s="3" t="s">
        <v>2815</v>
      </c>
      <c r="D165" s="3" t="s">
        <v>2816</v>
      </c>
      <c r="E165" s="3" t="s">
        <v>2817</v>
      </c>
      <c r="F165" s="3" t="s">
        <v>2818</v>
      </c>
      <c r="G165" s="3" t="s">
        <v>1943</v>
      </c>
      <c r="H165" s="3" t="s">
        <v>2819</v>
      </c>
      <c r="I165" t="b">
        <v>0</v>
      </c>
    </row>
    <row r="166" spans="1:9" x14ac:dyDescent="0.25">
      <c r="A166" s="3" t="s">
        <v>370</v>
      </c>
      <c r="B166" s="3" t="s">
        <v>2820</v>
      </c>
      <c r="C166" s="3" t="s">
        <v>2821</v>
      </c>
      <c r="D166" s="3" t="s">
        <v>2822</v>
      </c>
      <c r="E166" s="3" t="s">
        <v>2823</v>
      </c>
      <c r="F166" s="3" t="s">
        <v>2824</v>
      </c>
      <c r="G166" s="3" t="s">
        <v>1951</v>
      </c>
      <c r="H166" s="3" t="s">
        <v>2825</v>
      </c>
      <c r="I166" t="b">
        <v>0</v>
      </c>
    </row>
    <row r="167" spans="1:9" x14ac:dyDescent="0.25">
      <c r="A167" s="3" t="s">
        <v>372</v>
      </c>
      <c r="B167" s="3" t="s">
        <v>2826</v>
      </c>
      <c r="C167" s="3" t="s">
        <v>16</v>
      </c>
      <c r="D167" s="3" t="s">
        <v>2827</v>
      </c>
      <c r="E167" s="3" t="s">
        <v>2828</v>
      </c>
      <c r="F167" s="3" t="s">
        <v>2829</v>
      </c>
      <c r="G167" s="3" t="s">
        <v>1943</v>
      </c>
      <c r="H167" s="3" t="s">
        <v>2830</v>
      </c>
      <c r="I167" t="b">
        <v>1</v>
      </c>
    </row>
    <row r="168" spans="1:9" x14ac:dyDescent="0.25">
      <c r="A168" s="3" t="s">
        <v>374</v>
      </c>
      <c r="B168" s="3" t="s">
        <v>2831</v>
      </c>
      <c r="C168" s="3" t="s">
        <v>16</v>
      </c>
      <c r="D168" s="3" t="s">
        <v>2832</v>
      </c>
      <c r="E168" s="3" t="s">
        <v>2833</v>
      </c>
      <c r="F168" s="3" t="s">
        <v>2834</v>
      </c>
      <c r="G168" s="3" t="s">
        <v>1943</v>
      </c>
      <c r="H168" s="3" t="s">
        <v>2835</v>
      </c>
      <c r="I168" t="b">
        <v>1</v>
      </c>
    </row>
    <row r="169" spans="1:9" x14ac:dyDescent="0.25">
      <c r="A169" s="3" t="s">
        <v>376</v>
      </c>
      <c r="B169" s="3" t="s">
        <v>2836</v>
      </c>
      <c r="C169" s="3" t="s">
        <v>2837</v>
      </c>
      <c r="D169" s="3" t="s">
        <v>2838</v>
      </c>
      <c r="E169" s="3" t="s">
        <v>2839</v>
      </c>
      <c r="F169" s="3" t="s">
        <v>2829</v>
      </c>
      <c r="G169" s="3" t="s">
        <v>1943</v>
      </c>
      <c r="H169" s="3" t="s">
        <v>2830</v>
      </c>
      <c r="I169" t="b">
        <v>1</v>
      </c>
    </row>
    <row r="170" spans="1:9" x14ac:dyDescent="0.25">
      <c r="A170" s="3" t="s">
        <v>378</v>
      </c>
      <c r="B170" s="3" t="s">
        <v>2840</v>
      </c>
      <c r="C170" s="3" t="s">
        <v>16</v>
      </c>
      <c r="D170" s="3" t="s">
        <v>2841</v>
      </c>
      <c r="E170" s="3" t="s">
        <v>2842</v>
      </c>
      <c r="F170" s="3" t="s">
        <v>2824</v>
      </c>
      <c r="G170" s="3" t="s">
        <v>1951</v>
      </c>
      <c r="H170" s="3" t="s">
        <v>2825</v>
      </c>
      <c r="I170" t="b">
        <v>0</v>
      </c>
    </row>
    <row r="171" spans="1:9" x14ac:dyDescent="0.25">
      <c r="A171" s="3" t="s">
        <v>380</v>
      </c>
      <c r="B171" s="3" t="s">
        <v>2843</v>
      </c>
      <c r="C171" s="3" t="s">
        <v>2844</v>
      </c>
      <c r="D171" s="3" t="s">
        <v>2845</v>
      </c>
      <c r="E171" s="3" t="s">
        <v>2846</v>
      </c>
      <c r="F171" s="3" t="s">
        <v>2847</v>
      </c>
      <c r="G171" s="3" t="s">
        <v>1951</v>
      </c>
      <c r="H171" s="3" t="s">
        <v>2848</v>
      </c>
      <c r="I171" t="b">
        <v>0</v>
      </c>
    </row>
    <row r="172" spans="1:9" x14ac:dyDescent="0.25">
      <c r="A172" s="3" t="s">
        <v>382</v>
      </c>
      <c r="B172" s="3" t="s">
        <v>2849</v>
      </c>
      <c r="C172" s="3" t="s">
        <v>2850</v>
      </c>
      <c r="D172" s="3" t="s">
        <v>16</v>
      </c>
      <c r="E172" s="3" t="s">
        <v>2851</v>
      </c>
      <c r="F172" s="3" t="s">
        <v>2852</v>
      </c>
      <c r="G172" s="3" t="s">
        <v>2140</v>
      </c>
      <c r="H172" s="3" t="s">
        <v>2853</v>
      </c>
      <c r="I172" t="b">
        <v>0</v>
      </c>
    </row>
    <row r="173" spans="1:9" x14ac:dyDescent="0.25">
      <c r="A173" s="3" t="s">
        <v>384</v>
      </c>
      <c r="B173" s="3" t="s">
        <v>2854</v>
      </c>
      <c r="C173" s="3" t="s">
        <v>2855</v>
      </c>
      <c r="D173" s="3" t="s">
        <v>2856</v>
      </c>
      <c r="E173" s="3" t="s">
        <v>2857</v>
      </c>
      <c r="F173" s="3" t="s">
        <v>2263</v>
      </c>
      <c r="G173" s="3" t="s">
        <v>1943</v>
      </c>
      <c r="H173" s="3" t="s">
        <v>2264</v>
      </c>
      <c r="I173" t="b">
        <v>1</v>
      </c>
    </row>
    <row r="174" spans="1:9" x14ac:dyDescent="0.25">
      <c r="A174" s="3" t="s">
        <v>386</v>
      </c>
      <c r="B174" s="3" t="s">
        <v>2858</v>
      </c>
      <c r="C174" s="3" t="s">
        <v>2859</v>
      </c>
      <c r="D174" s="3" t="s">
        <v>16</v>
      </c>
      <c r="E174" s="3" t="s">
        <v>2860</v>
      </c>
      <c r="F174" s="3" t="s">
        <v>2861</v>
      </c>
      <c r="G174" s="3" t="s">
        <v>1951</v>
      </c>
      <c r="H174" s="3" t="s">
        <v>2488</v>
      </c>
      <c r="I174" t="b">
        <v>0</v>
      </c>
    </row>
    <row r="175" spans="1:9" x14ac:dyDescent="0.25">
      <c r="A175" s="3" t="s">
        <v>388</v>
      </c>
      <c r="B175" s="3" t="s">
        <v>2862</v>
      </c>
      <c r="C175" s="3" t="s">
        <v>2863</v>
      </c>
      <c r="D175" s="3" t="s">
        <v>2864</v>
      </c>
      <c r="E175" s="3" t="s">
        <v>2865</v>
      </c>
      <c r="F175" s="3" t="s">
        <v>2866</v>
      </c>
      <c r="G175" s="3" t="s">
        <v>1943</v>
      </c>
      <c r="H175" s="3" t="s">
        <v>2867</v>
      </c>
      <c r="I175" t="b">
        <v>0</v>
      </c>
    </row>
    <row r="176" spans="1:9" x14ac:dyDescent="0.25">
      <c r="A176" s="3" t="s">
        <v>390</v>
      </c>
      <c r="B176" s="3" t="s">
        <v>2868</v>
      </c>
      <c r="C176" s="3" t="s">
        <v>16</v>
      </c>
      <c r="D176" s="3" t="s">
        <v>2869</v>
      </c>
      <c r="E176" s="3" t="s">
        <v>2870</v>
      </c>
      <c r="F176" s="3" t="s">
        <v>2871</v>
      </c>
      <c r="G176" s="3" t="s">
        <v>1943</v>
      </c>
      <c r="H176" s="3" t="s">
        <v>2872</v>
      </c>
      <c r="I176" t="b">
        <v>1</v>
      </c>
    </row>
    <row r="177" spans="1:9" x14ac:dyDescent="0.25">
      <c r="A177" s="3" t="s">
        <v>392</v>
      </c>
      <c r="B177" s="3" t="s">
        <v>2873</v>
      </c>
      <c r="C177" s="3" t="s">
        <v>2874</v>
      </c>
      <c r="D177" s="3" t="s">
        <v>2875</v>
      </c>
      <c r="E177" s="3" t="s">
        <v>2876</v>
      </c>
      <c r="F177" s="3" t="s">
        <v>2877</v>
      </c>
      <c r="G177" s="3" t="s">
        <v>1943</v>
      </c>
      <c r="H177" s="3" t="s">
        <v>2878</v>
      </c>
      <c r="I177" t="b">
        <v>1</v>
      </c>
    </row>
    <row r="178" spans="1:9" x14ac:dyDescent="0.25">
      <c r="A178" s="3" t="s">
        <v>394</v>
      </c>
      <c r="B178" s="3" t="s">
        <v>2879</v>
      </c>
      <c r="C178" s="3" t="s">
        <v>2880</v>
      </c>
      <c r="D178" s="3" t="s">
        <v>2881</v>
      </c>
      <c r="E178" s="3" t="s">
        <v>2882</v>
      </c>
      <c r="F178" s="3" t="s">
        <v>2883</v>
      </c>
      <c r="G178" s="3" t="s">
        <v>1943</v>
      </c>
      <c r="H178" s="3" t="s">
        <v>2884</v>
      </c>
      <c r="I178" t="b">
        <v>1</v>
      </c>
    </row>
    <row r="179" spans="1:9" x14ac:dyDescent="0.25">
      <c r="A179" s="3" t="s">
        <v>396</v>
      </c>
      <c r="B179" s="3" t="s">
        <v>2885</v>
      </c>
      <c r="C179" s="3" t="s">
        <v>2886</v>
      </c>
      <c r="D179" s="3" t="s">
        <v>16</v>
      </c>
      <c r="E179" s="3" t="s">
        <v>2887</v>
      </c>
      <c r="F179" s="3" t="s">
        <v>2888</v>
      </c>
      <c r="G179" s="3" t="s">
        <v>1943</v>
      </c>
      <c r="H179" s="3" t="s">
        <v>2889</v>
      </c>
      <c r="I179" t="b">
        <v>1</v>
      </c>
    </row>
    <row r="180" spans="1:9" x14ac:dyDescent="0.25">
      <c r="A180" s="3" t="s">
        <v>398</v>
      </c>
      <c r="B180" s="3" t="s">
        <v>2890</v>
      </c>
      <c r="C180" s="3" t="s">
        <v>2891</v>
      </c>
      <c r="D180" s="3" t="s">
        <v>2892</v>
      </c>
      <c r="E180" s="3" t="s">
        <v>2893</v>
      </c>
      <c r="F180" s="3" t="s">
        <v>2196</v>
      </c>
      <c r="G180" s="3" t="s">
        <v>1943</v>
      </c>
      <c r="H180" s="3" t="s">
        <v>2894</v>
      </c>
      <c r="I180" t="b">
        <v>0</v>
      </c>
    </row>
    <row r="181" spans="1:9" x14ac:dyDescent="0.25">
      <c r="A181" s="3" t="s">
        <v>400</v>
      </c>
      <c r="B181" s="3" t="s">
        <v>2895</v>
      </c>
      <c r="C181" s="3" t="s">
        <v>16</v>
      </c>
      <c r="D181" s="3" t="s">
        <v>2896</v>
      </c>
      <c r="E181" s="3" t="s">
        <v>2897</v>
      </c>
      <c r="F181" s="3" t="s">
        <v>2898</v>
      </c>
      <c r="G181" s="3" t="s">
        <v>1951</v>
      </c>
      <c r="H181" s="3" t="s">
        <v>2899</v>
      </c>
      <c r="I181" t="b">
        <v>0</v>
      </c>
    </row>
    <row r="182" spans="1:9" x14ac:dyDescent="0.25">
      <c r="A182" s="3" t="s">
        <v>402</v>
      </c>
      <c r="B182" s="3" t="s">
        <v>2900</v>
      </c>
      <c r="C182" s="3" t="s">
        <v>2901</v>
      </c>
      <c r="D182" s="3" t="s">
        <v>2902</v>
      </c>
      <c r="E182" s="3" t="s">
        <v>2903</v>
      </c>
      <c r="F182" s="3" t="s">
        <v>2904</v>
      </c>
      <c r="G182" s="3" t="s">
        <v>1943</v>
      </c>
      <c r="H182" s="3" t="s">
        <v>2905</v>
      </c>
      <c r="I182" t="b">
        <v>0</v>
      </c>
    </row>
    <row r="183" spans="1:9" x14ac:dyDescent="0.25">
      <c r="A183" s="3" t="s">
        <v>2906</v>
      </c>
      <c r="B183" s="3" t="s">
        <v>2907</v>
      </c>
      <c r="C183" s="3" t="s">
        <v>2908</v>
      </c>
      <c r="D183" s="3" t="s">
        <v>2909</v>
      </c>
      <c r="E183" s="3" t="s">
        <v>2910</v>
      </c>
      <c r="F183" s="3" t="s">
        <v>1964</v>
      </c>
      <c r="G183" s="3" t="s">
        <v>1943</v>
      </c>
      <c r="H183" s="3" t="s">
        <v>2363</v>
      </c>
      <c r="I183" t="b">
        <v>0</v>
      </c>
    </row>
    <row r="184" spans="1:9" x14ac:dyDescent="0.25">
      <c r="A184" s="3" t="s">
        <v>404</v>
      </c>
      <c r="B184" s="3" t="s">
        <v>2911</v>
      </c>
      <c r="C184" s="3" t="s">
        <v>2912</v>
      </c>
      <c r="D184" s="3" t="s">
        <v>2913</v>
      </c>
      <c r="E184" s="3" t="s">
        <v>2914</v>
      </c>
      <c r="F184" s="3" t="s">
        <v>2915</v>
      </c>
      <c r="G184" s="3" t="s">
        <v>1943</v>
      </c>
      <c r="H184" s="3" t="s">
        <v>2916</v>
      </c>
      <c r="I184" t="b">
        <v>0</v>
      </c>
    </row>
    <row r="185" spans="1:9" x14ac:dyDescent="0.25">
      <c r="A185" s="3" t="s">
        <v>406</v>
      </c>
      <c r="B185" s="3" t="s">
        <v>2917</v>
      </c>
      <c r="C185" s="3" t="s">
        <v>2918</v>
      </c>
      <c r="D185" s="3" t="s">
        <v>2919</v>
      </c>
      <c r="E185" s="3" t="s">
        <v>2920</v>
      </c>
      <c r="F185" s="3" t="s">
        <v>2921</v>
      </c>
      <c r="G185" s="3" t="s">
        <v>1943</v>
      </c>
      <c r="H185" s="3" t="s">
        <v>2922</v>
      </c>
      <c r="I185" t="b">
        <v>0</v>
      </c>
    </row>
    <row r="186" spans="1:9" x14ac:dyDescent="0.25">
      <c r="A186" s="3" t="s">
        <v>408</v>
      </c>
      <c r="B186" s="3" t="s">
        <v>2923</v>
      </c>
      <c r="C186" s="3" t="s">
        <v>2924</v>
      </c>
      <c r="D186" s="3" t="s">
        <v>2925</v>
      </c>
      <c r="E186" s="3" t="s">
        <v>2926</v>
      </c>
      <c r="F186" s="3" t="s">
        <v>2164</v>
      </c>
      <c r="G186" s="3" t="s">
        <v>1943</v>
      </c>
      <c r="H186" s="3" t="s">
        <v>2927</v>
      </c>
      <c r="I186" t="b">
        <v>0</v>
      </c>
    </row>
    <row r="187" spans="1:9" x14ac:dyDescent="0.25">
      <c r="A187" s="3" t="s">
        <v>410</v>
      </c>
      <c r="B187" s="3" t="s">
        <v>2928</v>
      </c>
      <c r="C187" s="3" t="s">
        <v>2929</v>
      </c>
      <c r="D187" s="3" t="s">
        <v>2930</v>
      </c>
      <c r="E187" s="3" t="s">
        <v>2931</v>
      </c>
      <c r="F187" s="3" t="s">
        <v>2932</v>
      </c>
      <c r="G187" s="3" t="s">
        <v>1943</v>
      </c>
      <c r="H187" s="3" t="s">
        <v>2933</v>
      </c>
      <c r="I187" t="b">
        <v>1</v>
      </c>
    </row>
    <row r="188" spans="1:9" x14ac:dyDescent="0.25">
      <c r="A188" s="3" t="s">
        <v>412</v>
      </c>
      <c r="B188" s="3" t="s">
        <v>2934</v>
      </c>
      <c r="C188" s="3" t="s">
        <v>2935</v>
      </c>
      <c r="D188" s="3" t="s">
        <v>2936</v>
      </c>
      <c r="E188" s="3" t="s">
        <v>2937</v>
      </c>
      <c r="F188" s="3" t="s">
        <v>2133</v>
      </c>
      <c r="G188" s="3" t="s">
        <v>1943</v>
      </c>
      <c r="H188" s="3" t="s">
        <v>2134</v>
      </c>
      <c r="I188" t="b">
        <v>0</v>
      </c>
    </row>
    <row r="189" spans="1:9" x14ac:dyDescent="0.25">
      <c r="A189" s="3" t="s">
        <v>414</v>
      </c>
      <c r="B189" s="3" t="s">
        <v>2938</v>
      </c>
      <c r="C189" s="3" t="s">
        <v>2939</v>
      </c>
      <c r="D189" s="3" t="s">
        <v>16</v>
      </c>
      <c r="E189" s="3" t="s">
        <v>2940</v>
      </c>
      <c r="F189" s="3" t="s">
        <v>2590</v>
      </c>
      <c r="G189" s="3" t="s">
        <v>1943</v>
      </c>
      <c r="H189" s="3" t="s">
        <v>2941</v>
      </c>
      <c r="I189" t="b">
        <v>1</v>
      </c>
    </row>
    <row r="190" spans="1:9" x14ac:dyDescent="0.25">
      <c r="A190" s="3" t="s">
        <v>416</v>
      </c>
      <c r="B190" s="3" t="s">
        <v>2942</v>
      </c>
      <c r="C190" s="3" t="s">
        <v>2943</v>
      </c>
      <c r="D190" s="3" t="s">
        <v>2944</v>
      </c>
      <c r="E190" s="3" t="s">
        <v>2945</v>
      </c>
      <c r="F190" s="3" t="s">
        <v>2429</v>
      </c>
      <c r="G190" s="3" t="s">
        <v>1943</v>
      </c>
      <c r="H190" s="3" t="s">
        <v>2946</v>
      </c>
      <c r="I190" t="b">
        <v>1</v>
      </c>
    </row>
    <row r="191" spans="1:9" x14ac:dyDescent="0.25">
      <c r="A191" s="3" t="s">
        <v>418</v>
      </c>
      <c r="B191" s="3" t="s">
        <v>2947</v>
      </c>
      <c r="C191" s="3" t="s">
        <v>2948</v>
      </c>
      <c r="D191" s="3" t="s">
        <v>2949</v>
      </c>
      <c r="E191" s="3" t="s">
        <v>2950</v>
      </c>
      <c r="F191" s="3" t="s">
        <v>2951</v>
      </c>
      <c r="G191" s="3" t="s">
        <v>1943</v>
      </c>
      <c r="H191" s="3" t="s">
        <v>2952</v>
      </c>
      <c r="I191" t="b">
        <v>1</v>
      </c>
    </row>
    <row r="192" spans="1:9" x14ac:dyDescent="0.25">
      <c r="A192" s="3" t="s">
        <v>420</v>
      </c>
      <c r="B192" s="3" t="s">
        <v>2953</v>
      </c>
      <c r="C192" s="3" t="s">
        <v>2954</v>
      </c>
      <c r="D192" s="3" t="s">
        <v>2955</v>
      </c>
      <c r="E192" s="3" t="s">
        <v>2956</v>
      </c>
      <c r="F192" s="3" t="s">
        <v>2957</v>
      </c>
      <c r="G192" s="3" t="s">
        <v>1943</v>
      </c>
      <c r="H192" s="3" t="s">
        <v>2958</v>
      </c>
      <c r="I192" t="b">
        <v>1</v>
      </c>
    </row>
    <row r="193" spans="1:9" x14ac:dyDescent="0.25">
      <c r="A193" s="3" t="s">
        <v>422</v>
      </c>
      <c r="B193" s="3" t="s">
        <v>2959</v>
      </c>
      <c r="C193" s="3" t="s">
        <v>2960</v>
      </c>
      <c r="D193" s="3" t="s">
        <v>2961</v>
      </c>
      <c r="E193" s="3" t="s">
        <v>2962</v>
      </c>
      <c r="F193" s="3" t="s">
        <v>2224</v>
      </c>
      <c r="G193" s="3" t="s">
        <v>1943</v>
      </c>
      <c r="H193" s="3" t="s">
        <v>2963</v>
      </c>
      <c r="I193" t="b">
        <v>1</v>
      </c>
    </row>
    <row r="194" spans="1:9" x14ac:dyDescent="0.25">
      <c r="A194" s="3" t="s">
        <v>424</v>
      </c>
      <c r="B194" s="3" t="s">
        <v>2964</v>
      </c>
      <c r="C194" s="3" t="s">
        <v>2965</v>
      </c>
      <c r="D194" s="3" t="s">
        <v>2966</v>
      </c>
      <c r="E194" s="3" t="s">
        <v>2967</v>
      </c>
      <c r="F194" s="3" t="s">
        <v>2968</v>
      </c>
      <c r="G194" s="3" t="s">
        <v>1951</v>
      </c>
      <c r="H194" s="3" t="s">
        <v>2969</v>
      </c>
      <c r="I194" t="b">
        <v>1</v>
      </c>
    </row>
    <row r="195" spans="1:9" x14ac:dyDescent="0.25">
      <c r="A195" s="3" t="s">
        <v>426</v>
      </c>
      <c r="B195" s="3" t="s">
        <v>2970</v>
      </c>
      <c r="C195" s="3" t="s">
        <v>16</v>
      </c>
      <c r="D195" s="3" t="s">
        <v>2971</v>
      </c>
      <c r="E195" s="3" t="s">
        <v>2972</v>
      </c>
      <c r="F195" s="3" t="s">
        <v>2973</v>
      </c>
      <c r="G195" s="3" t="s">
        <v>1943</v>
      </c>
      <c r="H195" s="3" t="s">
        <v>2974</v>
      </c>
      <c r="I195" t="b">
        <v>0</v>
      </c>
    </row>
    <row r="196" spans="1:9" x14ac:dyDescent="0.25">
      <c r="A196" s="3" t="s">
        <v>428</v>
      </c>
      <c r="B196" s="3" t="s">
        <v>2975</v>
      </c>
      <c r="C196" s="3" t="s">
        <v>2976</v>
      </c>
      <c r="D196" s="3" t="s">
        <v>2977</v>
      </c>
      <c r="E196" s="3" t="s">
        <v>2978</v>
      </c>
      <c r="F196" s="3" t="s">
        <v>2979</v>
      </c>
      <c r="G196" s="3" t="s">
        <v>1943</v>
      </c>
      <c r="H196" s="3" t="s">
        <v>2980</v>
      </c>
      <c r="I196" t="b">
        <v>0</v>
      </c>
    </row>
    <row r="197" spans="1:9" x14ac:dyDescent="0.25">
      <c r="A197" s="3" t="s">
        <v>430</v>
      </c>
      <c r="B197" s="3" t="s">
        <v>2981</v>
      </c>
      <c r="C197" s="3" t="s">
        <v>2982</v>
      </c>
      <c r="D197" s="3" t="s">
        <v>2983</v>
      </c>
      <c r="E197" s="3" t="s">
        <v>2984</v>
      </c>
      <c r="F197" s="3" t="s">
        <v>2985</v>
      </c>
      <c r="G197" s="3" t="s">
        <v>1943</v>
      </c>
      <c r="H197" s="3" t="s">
        <v>2986</v>
      </c>
      <c r="I197" t="b">
        <v>0</v>
      </c>
    </row>
    <row r="198" spans="1:9" x14ac:dyDescent="0.25">
      <c r="A198" s="3" t="s">
        <v>432</v>
      </c>
      <c r="B198" s="3" t="s">
        <v>2987</v>
      </c>
      <c r="C198" s="3" t="s">
        <v>2988</v>
      </c>
      <c r="D198" s="3" t="s">
        <v>16</v>
      </c>
      <c r="E198" s="3" t="s">
        <v>2989</v>
      </c>
      <c r="F198" s="3" t="s">
        <v>2224</v>
      </c>
      <c r="G198" s="3" t="s">
        <v>1943</v>
      </c>
      <c r="H198" s="3" t="s">
        <v>2990</v>
      </c>
      <c r="I198" t="b">
        <v>0</v>
      </c>
    </row>
    <row r="199" spans="1:9" x14ac:dyDescent="0.25">
      <c r="A199" s="3" t="s">
        <v>2991</v>
      </c>
      <c r="B199" s="3" t="s">
        <v>2992</v>
      </c>
      <c r="C199" s="3" t="s">
        <v>2993</v>
      </c>
      <c r="D199" s="3" t="s">
        <v>2994</v>
      </c>
      <c r="E199" s="3" t="s">
        <v>2995</v>
      </c>
      <c r="F199" s="3" t="s">
        <v>2996</v>
      </c>
      <c r="G199" s="3" t="s">
        <v>1951</v>
      </c>
      <c r="H199" s="3" t="s">
        <v>2997</v>
      </c>
      <c r="I199" t="b">
        <v>1</v>
      </c>
    </row>
    <row r="200" spans="1:9" x14ac:dyDescent="0.25">
      <c r="A200" s="3" t="s">
        <v>2998</v>
      </c>
      <c r="B200" s="3" t="s">
        <v>2999</v>
      </c>
      <c r="C200" s="3" t="s">
        <v>3000</v>
      </c>
      <c r="D200" s="3" t="s">
        <v>3001</v>
      </c>
      <c r="E200" s="3" t="s">
        <v>3002</v>
      </c>
      <c r="F200" s="3" t="s">
        <v>3003</v>
      </c>
      <c r="G200" s="3" t="s">
        <v>1943</v>
      </c>
      <c r="H200" s="3" t="s">
        <v>3004</v>
      </c>
      <c r="I200" t="b">
        <v>0</v>
      </c>
    </row>
    <row r="201" spans="1:9" x14ac:dyDescent="0.25">
      <c r="A201" s="3" t="s">
        <v>3005</v>
      </c>
      <c r="B201" s="3" t="s">
        <v>3006</v>
      </c>
      <c r="C201" s="3" t="s">
        <v>3007</v>
      </c>
      <c r="D201" s="3" t="s">
        <v>3008</v>
      </c>
      <c r="E201" s="3" t="s">
        <v>3009</v>
      </c>
      <c r="F201" s="3" t="s">
        <v>2301</v>
      </c>
      <c r="G201" s="3" t="s">
        <v>1943</v>
      </c>
      <c r="H201" s="3" t="s">
        <v>3010</v>
      </c>
      <c r="I201" t="b">
        <v>0</v>
      </c>
    </row>
    <row r="202" spans="1:9" x14ac:dyDescent="0.25">
      <c r="A202" s="3" t="s">
        <v>3011</v>
      </c>
      <c r="B202" s="3" t="s">
        <v>3012</v>
      </c>
      <c r="C202" s="3" t="s">
        <v>3013</v>
      </c>
      <c r="D202" s="3" t="s">
        <v>3014</v>
      </c>
      <c r="E202" s="3" t="s">
        <v>3015</v>
      </c>
      <c r="F202" s="3" t="s">
        <v>3016</v>
      </c>
      <c r="G202" s="3" t="s">
        <v>2140</v>
      </c>
      <c r="H202" s="3" t="s">
        <v>3017</v>
      </c>
      <c r="I202" t="b">
        <v>0</v>
      </c>
    </row>
    <row r="203" spans="1:9" x14ac:dyDescent="0.25">
      <c r="A203" s="3" t="s">
        <v>434</v>
      </c>
      <c r="B203" s="3" t="s">
        <v>3018</v>
      </c>
      <c r="C203" s="3" t="s">
        <v>16</v>
      </c>
      <c r="D203" s="3" t="s">
        <v>3019</v>
      </c>
      <c r="E203" s="3" t="s">
        <v>3020</v>
      </c>
      <c r="F203" s="3" t="s">
        <v>2185</v>
      </c>
      <c r="G203" s="3" t="s">
        <v>1943</v>
      </c>
      <c r="H203" s="3" t="s">
        <v>2186</v>
      </c>
      <c r="I203" t="b">
        <v>0</v>
      </c>
    </row>
    <row r="204" spans="1:9" x14ac:dyDescent="0.25">
      <c r="A204" s="3" t="s">
        <v>436</v>
      </c>
      <c r="B204" s="3" t="s">
        <v>3021</v>
      </c>
      <c r="C204" s="3" t="s">
        <v>3022</v>
      </c>
      <c r="D204" s="3" t="s">
        <v>3023</v>
      </c>
      <c r="E204" s="3" t="s">
        <v>3024</v>
      </c>
      <c r="F204" s="3" t="s">
        <v>3025</v>
      </c>
      <c r="G204" s="3" t="s">
        <v>1943</v>
      </c>
      <c r="H204" s="3" t="s">
        <v>3026</v>
      </c>
      <c r="I204" t="b">
        <v>1</v>
      </c>
    </row>
    <row r="205" spans="1:9" x14ac:dyDescent="0.25">
      <c r="A205" s="3" t="s">
        <v>438</v>
      </c>
      <c r="B205" s="3" t="s">
        <v>3027</v>
      </c>
      <c r="C205" s="3" t="s">
        <v>3028</v>
      </c>
      <c r="D205" s="3" t="s">
        <v>3029</v>
      </c>
      <c r="E205" s="3" t="s">
        <v>3030</v>
      </c>
      <c r="F205" s="3" t="s">
        <v>3031</v>
      </c>
      <c r="G205" s="3" t="s">
        <v>1943</v>
      </c>
      <c r="H205" s="3" t="s">
        <v>3032</v>
      </c>
      <c r="I205" t="b">
        <v>0</v>
      </c>
    </row>
    <row r="206" spans="1:9" x14ac:dyDescent="0.25">
      <c r="A206" s="3" t="s">
        <v>440</v>
      </c>
      <c r="B206" s="3" t="s">
        <v>3033</v>
      </c>
      <c r="C206" s="3" t="s">
        <v>16</v>
      </c>
      <c r="D206" s="3" t="s">
        <v>3034</v>
      </c>
      <c r="E206" s="3" t="s">
        <v>3035</v>
      </c>
      <c r="F206" s="3" t="s">
        <v>3036</v>
      </c>
      <c r="G206" s="3" t="s">
        <v>1943</v>
      </c>
      <c r="H206" s="3" t="s">
        <v>3037</v>
      </c>
      <c r="I206" t="b">
        <v>0</v>
      </c>
    </row>
    <row r="207" spans="1:9" x14ac:dyDescent="0.25">
      <c r="A207" s="3" t="s">
        <v>442</v>
      </c>
      <c r="B207" s="3" t="s">
        <v>3038</v>
      </c>
      <c r="C207" s="3" t="s">
        <v>16</v>
      </c>
      <c r="D207" s="3" t="s">
        <v>3039</v>
      </c>
      <c r="E207" s="3" t="s">
        <v>3040</v>
      </c>
      <c r="F207" s="3" t="s">
        <v>2224</v>
      </c>
      <c r="G207" s="3" t="s">
        <v>1943</v>
      </c>
      <c r="H207" s="3" t="s">
        <v>3041</v>
      </c>
      <c r="I207" t="b">
        <v>1</v>
      </c>
    </row>
    <row r="208" spans="1:9" x14ac:dyDescent="0.25">
      <c r="A208" s="3" t="s">
        <v>444</v>
      </c>
      <c r="B208" s="3" t="s">
        <v>3042</v>
      </c>
      <c r="C208" s="3" t="s">
        <v>3043</v>
      </c>
      <c r="D208" s="3" t="s">
        <v>16</v>
      </c>
      <c r="E208" s="3" t="s">
        <v>3044</v>
      </c>
      <c r="F208" s="3" t="s">
        <v>2357</v>
      </c>
      <c r="G208" s="3" t="s">
        <v>1943</v>
      </c>
      <c r="H208" s="3" t="s">
        <v>3045</v>
      </c>
      <c r="I208" t="b">
        <v>0</v>
      </c>
    </row>
    <row r="209" spans="1:9" x14ac:dyDescent="0.25">
      <c r="A209" s="3" t="s">
        <v>446</v>
      </c>
      <c r="B209" s="3" t="s">
        <v>3046</v>
      </c>
      <c r="C209" s="3" t="s">
        <v>3047</v>
      </c>
      <c r="D209" s="3" t="s">
        <v>3048</v>
      </c>
      <c r="E209" s="3" t="s">
        <v>3049</v>
      </c>
      <c r="F209" s="3" t="s">
        <v>3050</v>
      </c>
      <c r="G209" s="3" t="s">
        <v>1943</v>
      </c>
      <c r="H209" s="3" t="s">
        <v>3051</v>
      </c>
      <c r="I209" t="b">
        <v>1</v>
      </c>
    </row>
    <row r="210" spans="1:9" x14ac:dyDescent="0.25">
      <c r="A210" s="3" t="s">
        <v>448</v>
      </c>
      <c r="B210" s="3" t="s">
        <v>3052</v>
      </c>
      <c r="C210" s="3" t="s">
        <v>3053</v>
      </c>
      <c r="D210" s="3" t="s">
        <v>3054</v>
      </c>
      <c r="E210" s="3" t="s">
        <v>3055</v>
      </c>
      <c r="F210" s="3" t="s">
        <v>3056</v>
      </c>
      <c r="G210" s="3" t="s">
        <v>1951</v>
      </c>
      <c r="H210" s="3" t="s">
        <v>3057</v>
      </c>
      <c r="I210" t="b">
        <v>1</v>
      </c>
    </row>
    <row r="211" spans="1:9" x14ac:dyDescent="0.25">
      <c r="A211" s="3" t="s">
        <v>450</v>
      </c>
      <c r="B211" s="3" t="s">
        <v>3058</v>
      </c>
      <c r="C211" s="3" t="s">
        <v>3059</v>
      </c>
      <c r="D211" s="3" t="s">
        <v>3060</v>
      </c>
      <c r="E211" s="3" t="s">
        <v>3061</v>
      </c>
      <c r="F211" s="3" t="s">
        <v>3062</v>
      </c>
      <c r="G211" s="3" t="s">
        <v>2140</v>
      </c>
      <c r="H211" s="3" t="s">
        <v>3063</v>
      </c>
      <c r="I211" t="b">
        <v>0</v>
      </c>
    </row>
    <row r="212" spans="1:9" x14ac:dyDescent="0.25">
      <c r="A212" s="3" t="s">
        <v>452</v>
      </c>
      <c r="B212" s="3" t="s">
        <v>3064</v>
      </c>
      <c r="C212" s="3" t="s">
        <v>3065</v>
      </c>
      <c r="D212" s="3" t="s">
        <v>3066</v>
      </c>
      <c r="E212" s="3" t="s">
        <v>3067</v>
      </c>
      <c r="F212" s="3" t="s">
        <v>2915</v>
      </c>
      <c r="G212" s="3" t="s">
        <v>1943</v>
      </c>
      <c r="H212" s="3" t="s">
        <v>2916</v>
      </c>
      <c r="I212" t="b">
        <v>1</v>
      </c>
    </row>
    <row r="213" spans="1:9" x14ac:dyDescent="0.25">
      <c r="A213" s="3" t="s">
        <v>454</v>
      </c>
      <c r="B213" s="3" t="s">
        <v>3068</v>
      </c>
      <c r="C213" s="3" t="s">
        <v>3069</v>
      </c>
      <c r="D213" s="3" t="s">
        <v>16</v>
      </c>
      <c r="E213" s="3" t="s">
        <v>3070</v>
      </c>
      <c r="F213" s="3" t="s">
        <v>2052</v>
      </c>
      <c r="G213" s="3" t="s">
        <v>1943</v>
      </c>
      <c r="H213" s="3" t="s">
        <v>3071</v>
      </c>
      <c r="I213" t="b">
        <v>0</v>
      </c>
    </row>
    <row r="214" spans="1:9" x14ac:dyDescent="0.25">
      <c r="A214" s="3" t="s">
        <v>456</v>
      </c>
      <c r="B214" s="3" t="s">
        <v>3072</v>
      </c>
      <c r="C214" s="3" t="s">
        <v>3073</v>
      </c>
      <c r="D214" s="3" t="s">
        <v>3074</v>
      </c>
      <c r="E214" s="3" t="s">
        <v>3075</v>
      </c>
      <c r="F214" s="3" t="s">
        <v>2753</v>
      </c>
      <c r="G214" s="3" t="s">
        <v>1943</v>
      </c>
      <c r="H214" s="3" t="s">
        <v>3076</v>
      </c>
      <c r="I214" t="b">
        <v>1</v>
      </c>
    </row>
    <row r="215" spans="1:9" x14ac:dyDescent="0.25">
      <c r="A215" s="3" t="s">
        <v>458</v>
      </c>
      <c r="B215" s="3" t="s">
        <v>3077</v>
      </c>
      <c r="C215" s="3" t="s">
        <v>3078</v>
      </c>
      <c r="D215" s="3" t="s">
        <v>3079</v>
      </c>
      <c r="E215" s="3" t="s">
        <v>3080</v>
      </c>
      <c r="F215" s="3" t="s">
        <v>2052</v>
      </c>
      <c r="G215" s="3" t="s">
        <v>1943</v>
      </c>
      <c r="H215" s="3" t="s">
        <v>3081</v>
      </c>
      <c r="I215" t="b">
        <v>0</v>
      </c>
    </row>
    <row r="216" spans="1:9" x14ac:dyDescent="0.25">
      <c r="A216" s="3" t="s">
        <v>460</v>
      </c>
      <c r="B216" s="3" t="s">
        <v>3082</v>
      </c>
      <c r="C216" s="3" t="s">
        <v>3083</v>
      </c>
      <c r="D216" s="3" t="s">
        <v>3084</v>
      </c>
      <c r="E216" s="3" t="s">
        <v>3085</v>
      </c>
      <c r="F216" s="3" t="s">
        <v>3086</v>
      </c>
      <c r="G216" s="3" t="s">
        <v>1951</v>
      </c>
      <c r="H216" s="3" t="s">
        <v>2104</v>
      </c>
      <c r="I216" t="b">
        <v>0</v>
      </c>
    </row>
    <row r="217" spans="1:9" x14ac:dyDescent="0.25">
      <c r="A217" s="3" t="s">
        <v>462</v>
      </c>
      <c r="B217" s="3" t="s">
        <v>3087</v>
      </c>
      <c r="C217" s="3" t="s">
        <v>3088</v>
      </c>
      <c r="D217" s="3" t="s">
        <v>3089</v>
      </c>
      <c r="E217" s="3" t="s">
        <v>3090</v>
      </c>
      <c r="F217" s="3" t="s">
        <v>3091</v>
      </c>
      <c r="G217" s="3" t="s">
        <v>1943</v>
      </c>
      <c r="H217" s="3" t="s">
        <v>3092</v>
      </c>
      <c r="I217" t="b">
        <v>0</v>
      </c>
    </row>
    <row r="218" spans="1:9" x14ac:dyDescent="0.25">
      <c r="A218" s="3" t="s">
        <v>464</v>
      </c>
      <c r="B218" s="3" t="s">
        <v>3093</v>
      </c>
      <c r="C218" s="3" t="s">
        <v>3094</v>
      </c>
      <c r="D218" s="3" t="s">
        <v>3095</v>
      </c>
      <c r="E218" s="3" t="s">
        <v>3096</v>
      </c>
      <c r="F218" s="3" t="s">
        <v>2252</v>
      </c>
      <c r="G218" s="3" t="s">
        <v>1943</v>
      </c>
      <c r="H218" s="3" t="s">
        <v>3097</v>
      </c>
      <c r="I218" t="b">
        <v>1</v>
      </c>
    </row>
    <row r="219" spans="1:9" x14ac:dyDescent="0.25">
      <c r="A219" s="3" t="s">
        <v>466</v>
      </c>
      <c r="B219" s="3" t="s">
        <v>3098</v>
      </c>
      <c r="C219" s="3" t="s">
        <v>3099</v>
      </c>
      <c r="D219" s="3" t="s">
        <v>3100</v>
      </c>
      <c r="E219" s="3" t="s">
        <v>3101</v>
      </c>
      <c r="F219" s="3" t="s">
        <v>3102</v>
      </c>
      <c r="G219" s="3" t="s">
        <v>1943</v>
      </c>
      <c r="H219" s="3" t="s">
        <v>3103</v>
      </c>
      <c r="I219" t="b">
        <v>0</v>
      </c>
    </row>
    <row r="220" spans="1:9" x14ac:dyDescent="0.25">
      <c r="A220" s="3" t="s">
        <v>468</v>
      </c>
      <c r="B220" s="3" t="s">
        <v>3104</v>
      </c>
      <c r="C220" s="3" t="s">
        <v>3105</v>
      </c>
      <c r="D220" s="3" t="s">
        <v>3106</v>
      </c>
      <c r="E220" s="3" t="s">
        <v>3107</v>
      </c>
      <c r="F220" s="3" t="s">
        <v>3108</v>
      </c>
      <c r="G220" s="3" t="s">
        <v>1951</v>
      </c>
      <c r="H220" s="3" t="s">
        <v>2349</v>
      </c>
      <c r="I220" t="b">
        <v>1</v>
      </c>
    </row>
    <row r="221" spans="1:9" x14ac:dyDescent="0.25">
      <c r="A221" s="3" t="s">
        <v>470</v>
      </c>
      <c r="B221" s="3" t="s">
        <v>3109</v>
      </c>
      <c r="C221" s="3" t="s">
        <v>3110</v>
      </c>
      <c r="D221" s="3" t="s">
        <v>3111</v>
      </c>
      <c r="E221" s="3" t="s">
        <v>3112</v>
      </c>
      <c r="F221" s="3" t="s">
        <v>3113</v>
      </c>
      <c r="G221" s="3" t="s">
        <v>1943</v>
      </c>
      <c r="H221" s="3" t="s">
        <v>3114</v>
      </c>
      <c r="I221" t="b">
        <v>0</v>
      </c>
    </row>
    <row r="222" spans="1:9" x14ac:dyDescent="0.25">
      <c r="A222" s="3" t="s">
        <v>3115</v>
      </c>
      <c r="B222" s="3" t="s">
        <v>3116</v>
      </c>
      <c r="C222" s="3" t="s">
        <v>3117</v>
      </c>
      <c r="D222" s="3" t="s">
        <v>3118</v>
      </c>
      <c r="E222" s="3" t="s">
        <v>3119</v>
      </c>
      <c r="F222" s="3" t="s">
        <v>2318</v>
      </c>
      <c r="G222" s="3" t="s">
        <v>1943</v>
      </c>
      <c r="H222" s="3" t="s">
        <v>2425</v>
      </c>
      <c r="I222" t="b">
        <v>0</v>
      </c>
    </row>
    <row r="223" spans="1:9" x14ac:dyDescent="0.25">
      <c r="A223" s="3" t="s">
        <v>472</v>
      </c>
      <c r="B223" s="3" t="s">
        <v>3120</v>
      </c>
      <c r="C223" s="3" t="s">
        <v>3121</v>
      </c>
      <c r="D223" s="3" t="s">
        <v>3122</v>
      </c>
      <c r="E223" s="3" t="s">
        <v>3123</v>
      </c>
      <c r="F223" s="3" t="s">
        <v>3124</v>
      </c>
      <c r="G223" s="3" t="s">
        <v>1943</v>
      </c>
      <c r="H223" s="3" t="s">
        <v>3125</v>
      </c>
      <c r="I223" t="b">
        <v>1</v>
      </c>
    </row>
    <row r="224" spans="1:9" x14ac:dyDescent="0.25">
      <c r="A224" s="3" t="s">
        <v>474</v>
      </c>
      <c r="B224" s="3" t="s">
        <v>3126</v>
      </c>
      <c r="C224" s="3" t="s">
        <v>3127</v>
      </c>
      <c r="D224" s="3" t="s">
        <v>3128</v>
      </c>
      <c r="E224" s="3" t="s">
        <v>3129</v>
      </c>
      <c r="F224" s="3" t="s">
        <v>3130</v>
      </c>
      <c r="G224" s="3" t="s">
        <v>1943</v>
      </c>
      <c r="H224" s="3" t="s">
        <v>3131</v>
      </c>
      <c r="I224" t="b">
        <v>0</v>
      </c>
    </row>
    <row r="225" spans="1:9" x14ac:dyDescent="0.25">
      <c r="A225" s="3" t="s">
        <v>476</v>
      </c>
      <c r="B225" s="3" t="s">
        <v>3132</v>
      </c>
      <c r="C225" s="3" t="s">
        <v>16</v>
      </c>
      <c r="D225" s="3" t="s">
        <v>3133</v>
      </c>
      <c r="E225" s="3" t="s">
        <v>3134</v>
      </c>
      <c r="F225" s="3" t="s">
        <v>2224</v>
      </c>
      <c r="G225" s="3" t="s">
        <v>1943</v>
      </c>
      <c r="H225" s="3" t="s">
        <v>3135</v>
      </c>
      <c r="I225" t="b">
        <v>1</v>
      </c>
    </row>
    <row r="226" spans="1:9" x14ac:dyDescent="0.25">
      <c r="A226" s="3" t="s">
        <v>478</v>
      </c>
      <c r="B226" s="3" t="s">
        <v>3136</v>
      </c>
      <c r="C226" s="3" t="s">
        <v>3137</v>
      </c>
      <c r="D226" s="3" t="s">
        <v>3138</v>
      </c>
      <c r="E226" s="3" t="s">
        <v>3139</v>
      </c>
      <c r="F226" s="3" t="s">
        <v>2052</v>
      </c>
      <c r="G226" s="3" t="s">
        <v>1943</v>
      </c>
      <c r="H226" s="3" t="s">
        <v>2053</v>
      </c>
      <c r="I226" t="b">
        <v>1</v>
      </c>
    </row>
    <row r="227" spans="1:9" x14ac:dyDescent="0.25">
      <c r="A227" s="3" t="s">
        <v>480</v>
      </c>
      <c r="B227" s="3" t="s">
        <v>3140</v>
      </c>
      <c r="C227" s="3" t="s">
        <v>3141</v>
      </c>
      <c r="D227" s="3" t="s">
        <v>3142</v>
      </c>
      <c r="E227" s="3" t="s">
        <v>3143</v>
      </c>
      <c r="F227" s="3" t="s">
        <v>2348</v>
      </c>
      <c r="G227" s="3" t="s">
        <v>1951</v>
      </c>
      <c r="H227" s="3" t="s">
        <v>2349</v>
      </c>
      <c r="I227" t="b">
        <v>0</v>
      </c>
    </row>
    <row r="228" spans="1:9" x14ac:dyDescent="0.25">
      <c r="A228" s="3" t="s">
        <v>482</v>
      </c>
      <c r="B228" s="3" t="s">
        <v>3144</v>
      </c>
      <c r="C228" s="3" t="s">
        <v>3145</v>
      </c>
      <c r="D228" s="3" t="s">
        <v>3146</v>
      </c>
      <c r="E228" s="3" t="s">
        <v>3147</v>
      </c>
      <c r="F228" s="3" t="s">
        <v>3148</v>
      </c>
      <c r="G228" s="3" t="s">
        <v>1943</v>
      </c>
      <c r="H228" s="3" t="s">
        <v>3149</v>
      </c>
      <c r="I228" t="b">
        <v>0</v>
      </c>
    </row>
    <row r="229" spans="1:9" x14ac:dyDescent="0.25">
      <c r="A229" s="3" t="s">
        <v>484</v>
      </c>
      <c r="B229" s="3" t="s">
        <v>3150</v>
      </c>
      <c r="C229" s="3" t="s">
        <v>3151</v>
      </c>
      <c r="D229" s="3" t="s">
        <v>3152</v>
      </c>
      <c r="E229" s="3" t="s">
        <v>3153</v>
      </c>
      <c r="F229" s="3" t="s">
        <v>3154</v>
      </c>
      <c r="G229" s="3" t="s">
        <v>2140</v>
      </c>
      <c r="H229" s="3" t="s">
        <v>3155</v>
      </c>
      <c r="I229" t="b">
        <v>1</v>
      </c>
    </row>
    <row r="230" spans="1:9" x14ac:dyDescent="0.25">
      <c r="A230" s="3" t="s">
        <v>486</v>
      </c>
      <c r="B230" s="3" t="s">
        <v>3156</v>
      </c>
      <c r="C230" s="3" t="s">
        <v>3157</v>
      </c>
      <c r="D230" s="3" t="s">
        <v>3158</v>
      </c>
      <c r="E230" s="3" t="s">
        <v>3159</v>
      </c>
      <c r="F230" s="3" t="s">
        <v>3160</v>
      </c>
      <c r="G230" s="3" t="s">
        <v>1943</v>
      </c>
      <c r="H230" s="3" t="s">
        <v>3161</v>
      </c>
      <c r="I230" t="b">
        <v>0</v>
      </c>
    </row>
    <row r="231" spans="1:9" x14ac:dyDescent="0.25">
      <c r="A231" s="3" t="s">
        <v>488</v>
      </c>
      <c r="B231" s="3" t="s">
        <v>3162</v>
      </c>
      <c r="C231" s="3" t="s">
        <v>3163</v>
      </c>
      <c r="D231" s="3" t="s">
        <v>3164</v>
      </c>
      <c r="E231" s="3" t="s">
        <v>3165</v>
      </c>
      <c r="F231" s="3" t="s">
        <v>3166</v>
      </c>
      <c r="G231" s="3" t="s">
        <v>1943</v>
      </c>
      <c r="H231" s="3" t="s">
        <v>3167</v>
      </c>
      <c r="I231" t="b">
        <v>0</v>
      </c>
    </row>
    <row r="232" spans="1:9" x14ac:dyDescent="0.25">
      <c r="A232" s="3" t="s">
        <v>490</v>
      </c>
      <c r="B232" s="3" t="s">
        <v>3168</v>
      </c>
      <c r="C232" s="3" t="s">
        <v>3169</v>
      </c>
      <c r="D232" s="3" t="s">
        <v>3170</v>
      </c>
      <c r="E232" s="3" t="s">
        <v>3171</v>
      </c>
      <c r="F232" s="3" t="s">
        <v>2812</v>
      </c>
      <c r="G232" s="3" t="s">
        <v>1943</v>
      </c>
      <c r="H232" s="3" t="s">
        <v>3172</v>
      </c>
      <c r="I232" t="b">
        <v>0</v>
      </c>
    </row>
    <row r="233" spans="1:9" x14ac:dyDescent="0.25">
      <c r="A233" s="3" t="s">
        <v>492</v>
      </c>
      <c r="B233" s="3" t="s">
        <v>3173</v>
      </c>
      <c r="C233" s="3" t="s">
        <v>16</v>
      </c>
      <c r="D233" s="3" t="s">
        <v>3174</v>
      </c>
      <c r="E233" s="3" t="s">
        <v>3175</v>
      </c>
      <c r="F233" s="3" t="s">
        <v>2306</v>
      </c>
      <c r="G233" s="3" t="s">
        <v>1943</v>
      </c>
      <c r="H233" s="3" t="s">
        <v>3176</v>
      </c>
      <c r="I233" t="b">
        <v>1</v>
      </c>
    </row>
    <row r="234" spans="1:9" x14ac:dyDescent="0.25">
      <c r="A234" s="3" t="s">
        <v>494</v>
      </c>
      <c r="B234" s="3" t="s">
        <v>3177</v>
      </c>
      <c r="C234" s="3" t="s">
        <v>3178</v>
      </c>
      <c r="D234" s="3" t="s">
        <v>3179</v>
      </c>
      <c r="E234" s="3" t="s">
        <v>3180</v>
      </c>
      <c r="F234" s="3" t="s">
        <v>2239</v>
      </c>
      <c r="G234" s="3" t="s">
        <v>2140</v>
      </c>
      <c r="H234" s="3" t="s">
        <v>2240</v>
      </c>
      <c r="I234" t="b">
        <v>0</v>
      </c>
    </row>
    <row r="235" spans="1:9" x14ac:dyDescent="0.25">
      <c r="A235" s="3" t="s">
        <v>496</v>
      </c>
      <c r="B235" s="3" t="s">
        <v>3181</v>
      </c>
      <c r="C235" s="3" t="s">
        <v>3182</v>
      </c>
      <c r="D235" s="3" t="s">
        <v>3183</v>
      </c>
      <c r="E235" s="3" t="s">
        <v>3184</v>
      </c>
      <c r="F235" s="3" t="s">
        <v>2695</v>
      </c>
      <c r="G235" s="3" t="s">
        <v>1943</v>
      </c>
      <c r="H235" s="3" t="s">
        <v>3185</v>
      </c>
      <c r="I235" t="b">
        <v>0</v>
      </c>
    </row>
    <row r="236" spans="1:9" x14ac:dyDescent="0.25">
      <c r="A236" s="3" t="s">
        <v>498</v>
      </c>
      <c r="B236" s="3" t="s">
        <v>3186</v>
      </c>
      <c r="C236" s="3" t="s">
        <v>3187</v>
      </c>
      <c r="D236" s="3" t="s">
        <v>3188</v>
      </c>
      <c r="E236" s="3" t="s">
        <v>3189</v>
      </c>
      <c r="F236" s="3" t="s">
        <v>2052</v>
      </c>
      <c r="G236" s="3" t="s">
        <v>1943</v>
      </c>
      <c r="H236" s="3" t="s">
        <v>3190</v>
      </c>
      <c r="I236" t="b">
        <v>0</v>
      </c>
    </row>
    <row r="237" spans="1:9" x14ac:dyDescent="0.25">
      <c r="A237" s="3" t="s">
        <v>500</v>
      </c>
      <c r="B237" s="3" t="s">
        <v>3191</v>
      </c>
      <c r="C237" s="3" t="s">
        <v>16</v>
      </c>
      <c r="D237" s="3" t="s">
        <v>16</v>
      </c>
      <c r="E237" s="3" t="s">
        <v>3192</v>
      </c>
      <c r="F237" s="3" t="s">
        <v>3193</v>
      </c>
      <c r="G237" s="3" t="s">
        <v>1951</v>
      </c>
      <c r="H237" s="3" t="s">
        <v>3194</v>
      </c>
      <c r="I237" t="b">
        <v>0</v>
      </c>
    </row>
    <row r="238" spans="1:9" x14ac:dyDescent="0.25">
      <c r="A238" s="3" t="s">
        <v>502</v>
      </c>
      <c r="B238" s="3" t="s">
        <v>3195</v>
      </c>
      <c r="C238" s="3" t="s">
        <v>3196</v>
      </c>
      <c r="D238" s="3" t="s">
        <v>3197</v>
      </c>
      <c r="E238" s="3" t="s">
        <v>3198</v>
      </c>
      <c r="F238" s="3" t="s">
        <v>3199</v>
      </c>
      <c r="G238" s="3" t="s">
        <v>1951</v>
      </c>
      <c r="H238" s="3" t="s">
        <v>3200</v>
      </c>
      <c r="I238" t="b">
        <v>0</v>
      </c>
    </row>
    <row r="239" spans="1:9" x14ac:dyDescent="0.25">
      <c r="A239" s="3" t="s">
        <v>504</v>
      </c>
      <c r="B239" s="3" t="s">
        <v>3201</v>
      </c>
      <c r="C239" s="3" t="s">
        <v>16</v>
      </c>
      <c r="D239" s="3" t="s">
        <v>3202</v>
      </c>
      <c r="E239" s="3" t="s">
        <v>3203</v>
      </c>
      <c r="F239" s="3" t="s">
        <v>3204</v>
      </c>
      <c r="G239" s="3" t="s">
        <v>1943</v>
      </c>
      <c r="H239" s="3" t="s">
        <v>3205</v>
      </c>
      <c r="I239" t="b">
        <v>1</v>
      </c>
    </row>
    <row r="240" spans="1:9" x14ac:dyDescent="0.25">
      <c r="A240" s="3" t="s">
        <v>506</v>
      </c>
      <c r="B240" s="3" t="s">
        <v>3206</v>
      </c>
      <c r="C240" s="3" t="s">
        <v>3207</v>
      </c>
      <c r="D240" s="3" t="s">
        <v>3208</v>
      </c>
      <c r="E240" s="3" t="s">
        <v>3209</v>
      </c>
      <c r="F240" s="3" t="s">
        <v>2379</v>
      </c>
      <c r="G240" s="3" t="s">
        <v>1943</v>
      </c>
      <c r="H240" s="3" t="s">
        <v>3210</v>
      </c>
      <c r="I240" t="b">
        <v>1</v>
      </c>
    </row>
    <row r="241" spans="1:9" x14ac:dyDescent="0.25">
      <c r="A241" s="3" t="s">
        <v>508</v>
      </c>
      <c r="B241" s="3" t="s">
        <v>3211</v>
      </c>
      <c r="C241" s="3" t="s">
        <v>3212</v>
      </c>
      <c r="D241" s="3" t="s">
        <v>3213</v>
      </c>
      <c r="E241" s="3" t="s">
        <v>3214</v>
      </c>
      <c r="F241" s="3" t="s">
        <v>3215</v>
      </c>
      <c r="G241" s="3" t="s">
        <v>1943</v>
      </c>
      <c r="H241" s="3" t="s">
        <v>3216</v>
      </c>
      <c r="I241" t="b">
        <v>0</v>
      </c>
    </row>
    <row r="242" spans="1:9" x14ac:dyDescent="0.25">
      <c r="A242" s="3" t="s">
        <v>510</v>
      </c>
      <c r="B242" s="3" t="s">
        <v>3217</v>
      </c>
      <c r="C242" s="3" t="s">
        <v>16</v>
      </c>
      <c r="D242" s="3" t="s">
        <v>16</v>
      </c>
      <c r="E242" s="3" t="s">
        <v>3218</v>
      </c>
      <c r="F242" s="3" t="s">
        <v>3219</v>
      </c>
      <c r="G242" s="3" t="s">
        <v>1943</v>
      </c>
      <c r="H242" s="3" t="s">
        <v>3220</v>
      </c>
      <c r="I242" t="b">
        <v>1</v>
      </c>
    </row>
    <row r="243" spans="1:9" x14ac:dyDescent="0.25">
      <c r="A243" s="3" t="s">
        <v>512</v>
      </c>
      <c r="B243" s="3" t="s">
        <v>3221</v>
      </c>
      <c r="C243" s="3" t="s">
        <v>16</v>
      </c>
      <c r="D243" s="3" t="s">
        <v>3222</v>
      </c>
      <c r="E243" s="3" t="s">
        <v>3223</v>
      </c>
      <c r="F243" s="3" t="s">
        <v>3224</v>
      </c>
      <c r="G243" s="3" t="s">
        <v>1943</v>
      </c>
      <c r="H243" s="3" t="s">
        <v>3225</v>
      </c>
      <c r="I243" t="b">
        <v>0</v>
      </c>
    </row>
    <row r="244" spans="1:9" x14ac:dyDescent="0.25">
      <c r="A244" s="3" t="s">
        <v>514</v>
      </c>
      <c r="B244" s="3" t="s">
        <v>3226</v>
      </c>
      <c r="C244" s="3" t="s">
        <v>3227</v>
      </c>
      <c r="D244" s="3" t="s">
        <v>3228</v>
      </c>
      <c r="E244" s="3" t="s">
        <v>3229</v>
      </c>
      <c r="F244" s="3" t="s">
        <v>3160</v>
      </c>
      <c r="G244" s="3" t="s">
        <v>1943</v>
      </c>
      <c r="H244" s="3" t="s">
        <v>3230</v>
      </c>
      <c r="I244" t="b">
        <v>1</v>
      </c>
    </row>
    <row r="245" spans="1:9" x14ac:dyDescent="0.25">
      <c r="A245" s="3" t="s">
        <v>516</v>
      </c>
      <c r="B245" s="3" t="s">
        <v>3231</v>
      </c>
      <c r="C245" s="3" t="s">
        <v>3232</v>
      </c>
      <c r="D245" s="3" t="s">
        <v>3233</v>
      </c>
      <c r="E245" s="3" t="s">
        <v>3234</v>
      </c>
      <c r="F245" s="3" t="s">
        <v>2263</v>
      </c>
      <c r="G245" s="3" t="s">
        <v>1943</v>
      </c>
      <c r="H245" s="3" t="s">
        <v>3235</v>
      </c>
      <c r="I245" t="b">
        <v>1</v>
      </c>
    </row>
    <row r="246" spans="1:9" x14ac:dyDescent="0.25">
      <c r="A246" s="3" t="s">
        <v>518</v>
      </c>
      <c r="B246" s="3" t="s">
        <v>3236</v>
      </c>
      <c r="C246" s="3" t="s">
        <v>3237</v>
      </c>
      <c r="D246" s="3" t="s">
        <v>3238</v>
      </c>
      <c r="E246" s="3" t="s">
        <v>3239</v>
      </c>
      <c r="F246" s="3" t="s">
        <v>2695</v>
      </c>
      <c r="G246" s="3" t="s">
        <v>1943</v>
      </c>
      <c r="H246" s="3" t="s">
        <v>2696</v>
      </c>
      <c r="I246" t="b">
        <v>0</v>
      </c>
    </row>
    <row r="247" spans="1:9" x14ac:dyDescent="0.25">
      <c r="A247" s="3" t="s">
        <v>520</v>
      </c>
      <c r="B247" s="3" t="s">
        <v>3240</v>
      </c>
      <c r="C247" s="3" t="s">
        <v>3241</v>
      </c>
      <c r="D247" s="3" t="s">
        <v>3242</v>
      </c>
      <c r="E247" s="3" t="s">
        <v>3243</v>
      </c>
      <c r="F247" s="3" t="s">
        <v>3244</v>
      </c>
      <c r="G247" s="3" t="s">
        <v>1943</v>
      </c>
      <c r="H247" s="3" t="s">
        <v>3245</v>
      </c>
      <c r="I247" t="b">
        <v>1</v>
      </c>
    </row>
    <row r="248" spans="1:9" x14ac:dyDescent="0.25">
      <c r="A248" s="3" t="s">
        <v>522</v>
      </c>
      <c r="B248" s="3" t="s">
        <v>3246</v>
      </c>
      <c r="C248" s="3" t="s">
        <v>3247</v>
      </c>
      <c r="D248" s="3" t="s">
        <v>3248</v>
      </c>
      <c r="E248" s="3" t="s">
        <v>3249</v>
      </c>
      <c r="F248" s="3" t="s">
        <v>3250</v>
      </c>
      <c r="G248" s="3" t="s">
        <v>2140</v>
      </c>
      <c r="H248" s="3" t="s">
        <v>3251</v>
      </c>
      <c r="I248" t="b">
        <v>0</v>
      </c>
    </row>
    <row r="249" spans="1:9" x14ac:dyDescent="0.25">
      <c r="A249" s="3" t="s">
        <v>524</v>
      </c>
      <c r="B249" s="3" t="s">
        <v>3252</v>
      </c>
      <c r="C249" s="3" t="s">
        <v>16</v>
      </c>
      <c r="D249" s="3" t="s">
        <v>3253</v>
      </c>
      <c r="E249" s="3" t="s">
        <v>3254</v>
      </c>
      <c r="F249" s="3" t="s">
        <v>3255</v>
      </c>
      <c r="G249" s="3" t="s">
        <v>1951</v>
      </c>
      <c r="H249" s="3" t="s">
        <v>3256</v>
      </c>
      <c r="I249" t="b">
        <v>1</v>
      </c>
    </row>
    <row r="250" spans="1:9" x14ac:dyDescent="0.25">
      <c r="A250" s="3" t="s">
        <v>526</v>
      </c>
      <c r="B250" s="3" t="s">
        <v>3257</v>
      </c>
      <c r="C250" s="3" t="s">
        <v>3258</v>
      </c>
      <c r="D250" s="3" t="s">
        <v>3259</v>
      </c>
      <c r="E250" s="3" t="s">
        <v>3260</v>
      </c>
      <c r="F250" s="3" t="s">
        <v>2164</v>
      </c>
      <c r="G250" s="3" t="s">
        <v>1943</v>
      </c>
      <c r="H250" s="3" t="s">
        <v>2165</v>
      </c>
      <c r="I250" t="b">
        <v>1</v>
      </c>
    </row>
    <row r="251" spans="1:9" x14ac:dyDescent="0.25">
      <c r="A251" s="3" t="s">
        <v>3261</v>
      </c>
      <c r="B251" s="3" t="s">
        <v>3262</v>
      </c>
      <c r="C251" s="3" t="s">
        <v>16</v>
      </c>
      <c r="D251" s="3" t="s">
        <v>3263</v>
      </c>
      <c r="E251" s="3" t="s">
        <v>3264</v>
      </c>
      <c r="F251" s="3" t="s">
        <v>3265</v>
      </c>
      <c r="G251" s="3" t="s">
        <v>1943</v>
      </c>
      <c r="H251" s="3" t="s">
        <v>3266</v>
      </c>
      <c r="I251" t="b">
        <v>0</v>
      </c>
    </row>
    <row r="252" spans="1:9" x14ac:dyDescent="0.25">
      <c r="A252" s="3" t="s">
        <v>530</v>
      </c>
      <c r="B252" s="3" t="s">
        <v>3267</v>
      </c>
      <c r="C252" s="3" t="s">
        <v>3268</v>
      </c>
      <c r="D252" s="3" t="s">
        <v>3269</v>
      </c>
      <c r="E252" s="3" t="s">
        <v>3270</v>
      </c>
      <c r="F252" s="3" t="s">
        <v>2357</v>
      </c>
      <c r="G252" s="3" t="s">
        <v>1943</v>
      </c>
      <c r="H252" s="3" t="s">
        <v>3045</v>
      </c>
      <c r="I252" t="b">
        <v>1</v>
      </c>
    </row>
    <row r="253" spans="1:9" x14ac:dyDescent="0.25">
      <c r="A253" s="3" t="s">
        <v>532</v>
      </c>
      <c r="B253" s="3" t="s">
        <v>3271</v>
      </c>
      <c r="C253" s="3" t="s">
        <v>3272</v>
      </c>
      <c r="D253" s="3" t="s">
        <v>3273</v>
      </c>
      <c r="E253" s="3" t="s">
        <v>3274</v>
      </c>
      <c r="F253" s="3" t="s">
        <v>3275</v>
      </c>
      <c r="G253" s="3" t="s">
        <v>1943</v>
      </c>
      <c r="H253" s="3" t="s">
        <v>3276</v>
      </c>
      <c r="I253" t="b">
        <v>1</v>
      </c>
    </row>
    <row r="254" spans="1:9" x14ac:dyDescent="0.25">
      <c r="A254" s="3" t="s">
        <v>534</v>
      </c>
      <c r="B254" s="3" t="s">
        <v>3277</v>
      </c>
      <c r="C254" s="3" t="s">
        <v>16</v>
      </c>
      <c r="D254" s="3" t="s">
        <v>3278</v>
      </c>
      <c r="E254" s="3" t="s">
        <v>3279</v>
      </c>
      <c r="F254" s="3" t="s">
        <v>2121</v>
      </c>
      <c r="G254" s="3" t="s">
        <v>1943</v>
      </c>
      <c r="H254" s="3" t="s">
        <v>2122</v>
      </c>
      <c r="I254" t="b">
        <v>0</v>
      </c>
    </row>
    <row r="255" spans="1:9" x14ac:dyDescent="0.25">
      <c r="A255" s="3" t="s">
        <v>536</v>
      </c>
      <c r="B255" s="3" t="s">
        <v>3280</v>
      </c>
      <c r="C255" s="3" t="s">
        <v>3281</v>
      </c>
      <c r="D255" s="3" t="s">
        <v>3282</v>
      </c>
      <c r="E255" s="3" t="s">
        <v>3283</v>
      </c>
      <c r="F255" s="3" t="s">
        <v>3284</v>
      </c>
      <c r="G255" s="3" t="s">
        <v>1943</v>
      </c>
      <c r="H255" s="3" t="s">
        <v>3285</v>
      </c>
      <c r="I255" t="b">
        <v>0</v>
      </c>
    </row>
    <row r="256" spans="1:9" x14ac:dyDescent="0.25">
      <c r="A256" s="3" t="s">
        <v>538</v>
      </c>
      <c r="B256" s="3" t="s">
        <v>3286</v>
      </c>
      <c r="C256" s="3" t="s">
        <v>3287</v>
      </c>
      <c r="D256" s="3" t="s">
        <v>16</v>
      </c>
      <c r="E256" s="3" t="s">
        <v>3288</v>
      </c>
      <c r="F256" s="3" t="s">
        <v>3289</v>
      </c>
      <c r="G256" s="3" t="s">
        <v>2140</v>
      </c>
      <c r="H256" s="3" t="s">
        <v>3290</v>
      </c>
      <c r="I256" t="b">
        <v>0</v>
      </c>
    </row>
    <row r="257" spans="1:9" x14ac:dyDescent="0.25">
      <c r="A257" s="3" t="s">
        <v>540</v>
      </c>
      <c r="B257" s="3" t="s">
        <v>3291</v>
      </c>
      <c r="C257" s="3" t="s">
        <v>3292</v>
      </c>
      <c r="D257" s="3" t="s">
        <v>3293</v>
      </c>
      <c r="E257" s="3" t="s">
        <v>3294</v>
      </c>
      <c r="F257" s="3" t="s">
        <v>2168</v>
      </c>
      <c r="G257" s="3" t="s">
        <v>1943</v>
      </c>
      <c r="H257" s="3" t="s">
        <v>2169</v>
      </c>
      <c r="I257" t="b">
        <v>0</v>
      </c>
    </row>
    <row r="258" spans="1:9" x14ac:dyDescent="0.25">
      <c r="A258" s="3" t="s">
        <v>528</v>
      </c>
      <c r="B258" s="3" t="s">
        <v>3295</v>
      </c>
      <c r="C258" s="3" t="s">
        <v>3296</v>
      </c>
      <c r="D258" s="3" t="s">
        <v>3297</v>
      </c>
      <c r="E258" s="3" t="s">
        <v>3298</v>
      </c>
      <c r="F258" s="3" t="s">
        <v>3299</v>
      </c>
      <c r="G258" s="3" t="s">
        <v>1943</v>
      </c>
      <c r="H258" s="3" t="s">
        <v>3300</v>
      </c>
      <c r="I258" t="b">
        <v>1</v>
      </c>
    </row>
    <row r="259" spans="1:9" x14ac:dyDescent="0.25">
      <c r="A259" s="3" t="s">
        <v>543</v>
      </c>
      <c r="B259" s="3" t="s">
        <v>3301</v>
      </c>
      <c r="C259" s="3" t="s">
        <v>3302</v>
      </c>
      <c r="D259" s="3" t="s">
        <v>3303</v>
      </c>
      <c r="E259" s="3" t="s">
        <v>3304</v>
      </c>
      <c r="F259" s="3" t="s">
        <v>3003</v>
      </c>
      <c r="G259" s="3" t="s">
        <v>1943</v>
      </c>
      <c r="H259" s="3" t="s">
        <v>3004</v>
      </c>
      <c r="I259" t="b">
        <v>1</v>
      </c>
    </row>
    <row r="260" spans="1:9" x14ac:dyDescent="0.25">
      <c r="A260" s="3" t="s">
        <v>546</v>
      </c>
      <c r="B260" s="3" t="s">
        <v>3305</v>
      </c>
      <c r="C260" s="3" t="s">
        <v>3306</v>
      </c>
      <c r="D260" s="3" t="s">
        <v>3307</v>
      </c>
      <c r="E260" s="3" t="s">
        <v>3308</v>
      </c>
      <c r="F260" s="3" t="s">
        <v>2883</v>
      </c>
      <c r="G260" s="3" t="s">
        <v>1943</v>
      </c>
      <c r="H260" s="3" t="s">
        <v>3309</v>
      </c>
      <c r="I260" t="b">
        <v>0</v>
      </c>
    </row>
    <row r="261" spans="1:9" x14ac:dyDescent="0.25">
      <c r="A261" s="3" t="s">
        <v>548</v>
      </c>
      <c r="B261" s="3" t="s">
        <v>3310</v>
      </c>
      <c r="C261" s="3" t="s">
        <v>3311</v>
      </c>
      <c r="D261" s="3" t="s">
        <v>3312</v>
      </c>
      <c r="E261" s="3" t="s">
        <v>3313</v>
      </c>
      <c r="F261" s="3" t="s">
        <v>3314</v>
      </c>
      <c r="G261" s="3" t="s">
        <v>2140</v>
      </c>
      <c r="H261" s="3" t="s">
        <v>3315</v>
      </c>
      <c r="I261" t="b">
        <v>0</v>
      </c>
    </row>
    <row r="262" spans="1:9" x14ac:dyDescent="0.25">
      <c r="A262" s="3" t="s">
        <v>550</v>
      </c>
      <c r="B262" s="3" t="s">
        <v>3316</v>
      </c>
      <c r="C262" s="3" t="s">
        <v>3317</v>
      </c>
      <c r="D262" s="3" t="s">
        <v>16</v>
      </c>
      <c r="E262" s="3" t="s">
        <v>3318</v>
      </c>
      <c r="F262" s="3" t="s">
        <v>2024</v>
      </c>
      <c r="G262" s="3" t="s">
        <v>1943</v>
      </c>
      <c r="H262" s="3" t="s">
        <v>3319</v>
      </c>
      <c r="I262" t="b">
        <v>1</v>
      </c>
    </row>
    <row r="263" spans="1:9" x14ac:dyDescent="0.25">
      <c r="A263" s="3" t="s">
        <v>552</v>
      </c>
      <c r="B263" s="3" t="s">
        <v>3320</v>
      </c>
      <c r="C263" s="3" t="s">
        <v>3321</v>
      </c>
      <c r="D263" s="3" t="s">
        <v>3322</v>
      </c>
      <c r="E263" s="3" t="s">
        <v>3323</v>
      </c>
      <c r="F263" s="3" t="s">
        <v>3324</v>
      </c>
      <c r="G263" s="3" t="s">
        <v>1943</v>
      </c>
      <c r="H263" s="3" t="s">
        <v>3325</v>
      </c>
      <c r="I263" t="b">
        <v>1</v>
      </c>
    </row>
    <row r="264" spans="1:9" x14ac:dyDescent="0.25">
      <c r="A264" s="3" t="s">
        <v>554</v>
      </c>
      <c r="B264" s="3" t="s">
        <v>3326</v>
      </c>
      <c r="C264" s="3" t="s">
        <v>3327</v>
      </c>
      <c r="D264" s="3" t="s">
        <v>3328</v>
      </c>
      <c r="E264" s="3" t="s">
        <v>3329</v>
      </c>
      <c r="F264" s="3" t="s">
        <v>3330</v>
      </c>
      <c r="G264" s="3" t="s">
        <v>1943</v>
      </c>
      <c r="H264" s="3" t="s">
        <v>3331</v>
      </c>
      <c r="I264" t="b">
        <v>0</v>
      </c>
    </row>
    <row r="265" spans="1:9" x14ac:dyDescent="0.25">
      <c r="A265" s="3" t="s">
        <v>556</v>
      </c>
      <c r="B265" s="3" t="s">
        <v>3332</v>
      </c>
      <c r="C265" s="3" t="s">
        <v>16</v>
      </c>
      <c r="D265" s="3" t="s">
        <v>3333</v>
      </c>
      <c r="E265" s="3" t="s">
        <v>3334</v>
      </c>
      <c r="F265" s="3" t="s">
        <v>2013</v>
      </c>
      <c r="G265" s="3" t="s">
        <v>1943</v>
      </c>
      <c r="H265" s="3" t="s">
        <v>3335</v>
      </c>
      <c r="I265" t="b">
        <v>0</v>
      </c>
    </row>
    <row r="266" spans="1:9" x14ac:dyDescent="0.25">
      <c r="A266" s="3" t="s">
        <v>558</v>
      </c>
      <c r="B266" s="3" t="s">
        <v>3336</v>
      </c>
      <c r="C266" s="3" t="s">
        <v>16</v>
      </c>
      <c r="D266" s="3" t="s">
        <v>3337</v>
      </c>
      <c r="E266" s="3" t="s">
        <v>3338</v>
      </c>
      <c r="F266" s="3" t="s">
        <v>3339</v>
      </c>
      <c r="G266" s="3" t="s">
        <v>1951</v>
      </c>
      <c r="H266" s="3" t="s">
        <v>2642</v>
      </c>
      <c r="I266" t="b">
        <v>1</v>
      </c>
    </row>
    <row r="267" spans="1:9" x14ac:dyDescent="0.25">
      <c r="A267" s="3" t="s">
        <v>560</v>
      </c>
      <c r="B267" s="3" t="s">
        <v>3340</v>
      </c>
      <c r="C267" s="3" t="s">
        <v>3341</v>
      </c>
      <c r="D267" s="3" t="s">
        <v>3342</v>
      </c>
      <c r="E267" s="3" t="s">
        <v>3343</v>
      </c>
      <c r="F267" s="3" t="s">
        <v>2152</v>
      </c>
      <c r="G267" s="3" t="s">
        <v>1943</v>
      </c>
      <c r="H267" s="3" t="s">
        <v>2153</v>
      </c>
      <c r="I267" t="b">
        <v>1</v>
      </c>
    </row>
    <row r="268" spans="1:9" x14ac:dyDescent="0.25">
      <c r="A268" s="3" t="s">
        <v>562</v>
      </c>
      <c r="B268" s="3" t="s">
        <v>3344</v>
      </c>
      <c r="C268" s="3" t="s">
        <v>3345</v>
      </c>
      <c r="D268" s="3" t="s">
        <v>3346</v>
      </c>
      <c r="E268" s="3" t="s">
        <v>3347</v>
      </c>
      <c r="F268" s="3" t="s">
        <v>3348</v>
      </c>
      <c r="G268" s="3" t="s">
        <v>2140</v>
      </c>
      <c r="H268" s="3" t="s">
        <v>3349</v>
      </c>
      <c r="I268" t="b">
        <v>0</v>
      </c>
    </row>
    <row r="269" spans="1:9" x14ac:dyDescent="0.25">
      <c r="A269" s="3" t="s">
        <v>564</v>
      </c>
      <c r="B269" s="3" t="s">
        <v>3350</v>
      </c>
      <c r="C269" s="3" t="s">
        <v>3351</v>
      </c>
      <c r="D269" s="3" t="s">
        <v>3352</v>
      </c>
      <c r="E269" s="3" t="s">
        <v>3353</v>
      </c>
      <c r="F269" s="3" t="s">
        <v>2871</v>
      </c>
      <c r="G269" s="3" t="s">
        <v>1943</v>
      </c>
      <c r="H269" s="3" t="s">
        <v>2872</v>
      </c>
      <c r="I269" t="b">
        <v>1</v>
      </c>
    </row>
    <row r="270" spans="1:9" x14ac:dyDescent="0.25">
      <c r="A270" s="3" t="s">
        <v>3354</v>
      </c>
      <c r="B270" s="3" t="s">
        <v>3355</v>
      </c>
      <c r="C270" s="3" t="s">
        <v>16</v>
      </c>
      <c r="D270" s="3" t="s">
        <v>3356</v>
      </c>
      <c r="E270" s="3" t="s">
        <v>3357</v>
      </c>
      <c r="F270" s="3" t="s">
        <v>3358</v>
      </c>
      <c r="G270" s="3" t="s">
        <v>1943</v>
      </c>
      <c r="H270" s="3" t="s">
        <v>3359</v>
      </c>
      <c r="I270" t="b">
        <v>1</v>
      </c>
    </row>
    <row r="271" spans="1:9" x14ac:dyDescent="0.25">
      <c r="A271" s="3" t="s">
        <v>567</v>
      </c>
      <c r="B271" s="3" t="s">
        <v>3360</v>
      </c>
      <c r="C271" s="3" t="s">
        <v>3361</v>
      </c>
      <c r="D271" s="3" t="s">
        <v>3362</v>
      </c>
      <c r="E271" s="3" t="s">
        <v>3363</v>
      </c>
      <c r="F271" s="3" t="s">
        <v>3364</v>
      </c>
      <c r="G271" s="3" t="s">
        <v>1943</v>
      </c>
      <c r="H271" s="3" t="s">
        <v>3365</v>
      </c>
      <c r="I271" t="b">
        <v>0</v>
      </c>
    </row>
    <row r="272" spans="1:9" x14ac:dyDescent="0.25">
      <c r="A272" s="3" t="s">
        <v>569</v>
      </c>
      <c r="B272" s="3" t="s">
        <v>3366</v>
      </c>
      <c r="C272" s="3" t="s">
        <v>16</v>
      </c>
      <c r="D272" s="3" t="s">
        <v>16</v>
      </c>
      <c r="E272" s="3" t="s">
        <v>3367</v>
      </c>
      <c r="F272" s="3" t="s">
        <v>3368</v>
      </c>
      <c r="G272" s="3" t="s">
        <v>1951</v>
      </c>
      <c r="H272" s="3" t="s">
        <v>3369</v>
      </c>
      <c r="I272" t="b">
        <v>1</v>
      </c>
    </row>
    <row r="273" spans="1:9" x14ac:dyDescent="0.25">
      <c r="A273" s="3" t="s">
        <v>571</v>
      </c>
      <c r="B273" s="3" t="s">
        <v>3370</v>
      </c>
      <c r="C273" s="3" t="s">
        <v>3371</v>
      </c>
      <c r="D273" s="3" t="s">
        <v>3372</v>
      </c>
      <c r="E273" s="3" t="s">
        <v>3373</v>
      </c>
      <c r="F273" s="3" t="s">
        <v>3374</v>
      </c>
      <c r="G273" s="3" t="s">
        <v>1943</v>
      </c>
      <c r="H273" s="3" t="s">
        <v>3375</v>
      </c>
      <c r="I273" t="b">
        <v>1</v>
      </c>
    </row>
    <row r="274" spans="1:9" x14ac:dyDescent="0.25">
      <c r="A274" s="3" t="s">
        <v>573</v>
      </c>
      <c r="B274" s="3" t="s">
        <v>3376</v>
      </c>
      <c r="C274" s="3" t="s">
        <v>3377</v>
      </c>
      <c r="D274" s="3" t="s">
        <v>3378</v>
      </c>
      <c r="E274" s="3" t="s">
        <v>3379</v>
      </c>
      <c r="F274" s="3" t="s">
        <v>3380</v>
      </c>
      <c r="G274" s="3" t="s">
        <v>1951</v>
      </c>
      <c r="H274" s="3" t="s">
        <v>3381</v>
      </c>
      <c r="I274" t="b">
        <v>1</v>
      </c>
    </row>
    <row r="275" spans="1:9" x14ac:dyDescent="0.25">
      <c r="A275" s="3" t="s">
        <v>575</v>
      </c>
      <c r="B275" s="3" t="s">
        <v>3382</v>
      </c>
      <c r="C275" s="3" t="s">
        <v>3383</v>
      </c>
      <c r="D275" s="3" t="s">
        <v>3384</v>
      </c>
      <c r="E275" s="3" t="s">
        <v>3385</v>
      </c>
      <c r="F275" s="3" t="s">
        <v>2052</v>
      </c>
      <c r="G275" s="3" t="s">
        <v>1943</v>
      </c>
      <c r="H275" s="3" t="s">
        <v>3071</v>
      </c>
      <c r="I275" t="b">
        <v>0</v>
      </c>
    </row>
    <row r="276" spans="1:9" x14ac:dyDescent="0.25">
      <c r="A276" s="3" t="s">
        <v>577</v>
      </c>
      <c r="B276" s="3" t="s">
        <v>3386</v>
      </c>
      <c r="C276" s="3" t="s">
        <v>3387</v>
      </c>
      <c r="D276" s="3" t="s">
        <v>3388</v>
      </c>
      <c r="E276" s="3" t="s">
        <v>3389</v>
      </c>
      <c r="F276" s="3" t="s">
        <v>2619</v>
      </c>
      <c r="G276" s="3" t="s">
        <v>1943</v>
      </c>
      <c r="H276" s="3" t="s">
        <v>3390</v>
      </c>
      <c r="I276" t="b">
        <v>0</v>
      </c>
    </row>
    <row r="277" spans="1:9" x14ac:dyDescent="0.25">
      <c r="A277" s="3" t="s">
        <v>579</v>
      </c>
      <c r="B277" s="3" t="s">
        <v>3391</v>
      </c>
      <c r="C277" s="3" t="s">
        <v>3392</v>
      </c>
      <c r="D277" s="3" t="s">
        <v>3393</v>
      </c>
      <c r="E277" s="3" t="s">
        <v>3394</v>
      </c>
      <c r="F277" s="3" t="s">
        <v>2252</v>
      </c>
      <c r="G277" s="3" t="s">
        <v>1943</v>
      </c>
      <c r="H277" s="3" t="s">
        <v>2253</v>
      </c>
      <c r="I277" t="b">
        <v>0</v>
      </c>
    </row>
    <row r="278" spans="1:9" x14ac:dyDescent="0.25">
      <c r="A278" s="3" t="s">
        <v>581</v>
      </c>
      <c r="B278" s="3" t="s">
        <v>3395</v>
      </c>
      <c r="C278" s="3" t="s">
        <v>3396</v>
      </c>
      <c r="D278" s="3" t="s">
        <v>3397</v>
      </c>
      <c r="E278" s="3" t="s">
        <v>3398</v>
      </c>
      <c r="F278" s="3" t="s">
        <v>3399</v>
      </c>
      <c r="G278" s="3" t="s">
        <v>1951</v>
      </c>
      <c r="H278" s="3" t="s">
        <v>3400</v>
      </c>
      <c r="I278" t="b">
        <v>1</v>
      </c>
    </row>
    <row r="279" spans="1:9" x14ac:dyDescent="0.25">
      <c r="A279" s="3" t="s">
        <v>583</v>
      </c>
      <c r="B279" s="3" t="s">
        <v>3401</v>
      </c>
      <c r="C279" s="3" t="s">
        <v>3402</v>
      </c>
      <c r="D279" s="3" t="s">
        <v>3403</v>
      </c>
      <c r="E279" s="3" t="s">
        <v>3404</v>
      </c>
      <c r="F279" s="3" t="s">
        <v>3405</v>
      </c>
      <c r="G279" s="3" t="s">
        <v>1943</v>
      </c>
      <c r="H279" s="3" t="s">
        <v>3406</v>
      </c>
      <c r="I279" t="b">
        <v>0</v>
      </c>
    </row>
    <row r="280" spans="1:9" x14ac:dyDescent="0.25">
      <c r="A280" s="3" t="s">
        <v>585</v>
      </c>
      <c r="B280" s="3" t="s">
        <v>3407</v>
      </c>
      <c r="C280" s="3" t="s">
        <v>3408</v>
      </c>
      <c r="D280" s="3" t="s">
        <v>3409</v>
      </c>
      <c r="E280" s="3" t="s">
        <v>3410</v>
      </c>
      <c r="F280" s="3" t="s">
        <v>2285</v>
      </c>
      <c r="G280" s="3" t="s">
        <v>1943</v>
      </c>
      <c r="H280" s="3" t="s">
        <v>3411</v>
      </c>
      <c r="I280" t="b">
        <v>1</v>
      </c>
    </row>
    <row r="281" spans="1:9" x14ac:dyDescent="0.25">
      <c r="A281" s="3" t="s">
        <v>587</v>
      </c>
      <c r="B281" s="3" t="s">
        <v>3412</v>
      </c>
      <c r="C281" s="3" t="s">
        <v>3413</v>
      </c>
      <c r="D281" s="3" t="s">
        <v>3414</v>
      </c>
      <c r="E281" s="3" t="s">
        <v>3415</v>
      </c>
      <c r="F281" s="3" t="s">
        <v>2024</v>
      </c>
      <c r="G281" s="3" t="s">
        <v>1943</v>
      </c>
      <c r="H281" s="3" t="s">
        <v>3416</v>
      </c>
      <c r="I281" t="b">
        <v>1</v>
      </c>
    </row>
    <row r="282" spans="1:9" x14ac:dyDescent="0.25">
      <c r="A282" s="3" t="s">
        <v>589</v>
      </c>
      <c r="B282" s="3" t="s">
        <v>3417</v>
      </c>
      <c r="C282" s="3" t="s">
        <v>16</v>
      </c>
      <c r="D282" s="3" t="s">
        <v>3418</v>
      </c>
      <c r="E282" s="3" t="s">
        <v>3419</v>
      </c>
      <c r="F282" s="3" t="s">
        <v>2035</v>
      </c>
      <c r="G282" s="3" t="s">
        <v>1943</v>
      </c>
      <c r="H282" s="3" t="s">
        <v>3420</v>
      </c>
      <c r="I282" t="b">
        <v>1</v>
      </c>
    </row>
    <row r="283" spans="1:9" x14ac:dyDescent="0.25">
      <c r="A283" s="3" t="s">
        <v>591</v>
      </c>
      <c r="B283" s="3" t="s">
        <v>3421</v>
      </c>
      <c r="C283" s="3" t="s">
        <v>3422</v>
      </c>
      <c r="D283" s="3" t="s">
        <v>3423</v>
      </c>
      <c r="E283" s="3" t="s">
        <v>3424</v>
      </c>
      <c r="F283" s="3" t="s">
        <v>3425</v>
      </c>
      <c r="G283" s="3" t="s">
        <v>1943</v>
      </c>
      <c r="H283" s="3" t="s">
        <v>3426</v>
      </c>
      <c r="I283" t="b">
        <v>1</v>
      </c>
    </row>
    <row r="284" spans="1:9" x14ac:dyDescent="0.25">
      <c r="A284" s="3" t="s">
        <v>593</v>
      </c>
      <c r="B284" s="3" t="s">
        <v>3427</v>
      </c>
      <c r="C284" s="3" t="s">
        <v>3428</v>
      </c>
      <c r="D284" s="3" t="s">
        <v>3429</v>
      </c>
      <c r="E284" s="3" t="s">
        <v>3430</v>
      </c>
      <c r="F284" s="3" t="s">
        <v>3431</v>
      </c>
      <c r="G284" s="3" t="s">
        <v>2140</v>
      </c>
      <c r="H284" s="3" t="s">
        <v>3432</v>
      </c>
      <c r="I284" t="b">
        <v>0</v>
      </c>
    </row>
    <row r="285" spans="1:9" x14ac:dyDescent="0.25">
      <c r="A285" s="3" t="s">
        <v>595</v>
      </c>
      <c r="B285" s="3" t="s">
        <v>3433</v>
      </c>
      <c r="C285" s="3" t="s">
        <v>3434</v>
      </c>
      <c r="D285" s="3" t="s">
        <v>3435</v>
      </c>
      <c r="E285" s="3" t="s">
        <v>3436</v>
      </c>
      <c r="F285" s="3" t="s">
        <v>3314</v>
      </c>
      <c r="G285" s="3" t="s">
        <v>2140</v>
      </c>
      <c r="H285" s="3" t="s">
        <v>3315</v>
      </c>
      <c r="I285" t="b">
        <v>1</v>
      </c>
    </row>
    <row r="286" spans="1:9" x14ac:dyDescent="0.25">
      <c r="A286" s="3" t="s">
        <v>597</v>
      </c>
      <c r="B286" s="3" t="s">
        <v>3437</v>
      </c>
      <c r="C286" s="3" t="s">
        <v>16</v>
      </c>
      <c r="D286" s="3" t="s">
        <v>3438</v>
      </c>
      <c r="E286" s="3" t="s">
        <v>3439</v>
      </c>
      <c r="F286" s="3" t="s">
        <v>3440</v>
      </c>
      <c r="G286" s="3" t="s">
        <v>1943</v>
      </c>
      <c r="H286" s="3" t="s">
        <v>3441</v>
      </c>
      <c r="I286" t="b">
        <v>0</v>
      </c>
    </row>
    <row r="287" spans="1:9" x14ac:dyDescent="0.25">
      <c r="A287" s="3" t="s">
        <v>599</v>
      </c>
      <c r="B287" s="3" t="s">
        <v>3442</v>
      </c>
      <c r="C287" s="3" t="s">
        <v>16</v>
      </c>
      <c r="D287" s="3" t="s">
        <v>3443</v>
      </c>
      <c r="E287" s="3" t="s">
        <v>3444</v>
      </c>
      <c r="F287" s="3" t="s">
        <v>2414</v>
      </c>
      <c r="G287" s="3" t="s">
        <v>1943</v>
      </c>
      <c r="H287" s="3" t="s">
        <v>3445</v>
      </c>
      <c r="I287" t="b">
        <v>0</v>
      </c>
    </row>
    <row r="288" spans="1:9" x14ac:dyDescent="0.25">
      <c r="A288" s="3" t="s">
        <v>601</v>
      </c>
      <c r="B288" s="3" t="s">
        <v>3446</v>
      </c>
      <c r="C288" s="3" t="s">
        <v>3447</v>
      </c>
      <c r="D288" s="3" t="s">
        <v>16</v>
      </c>
      <c r="E288" s="3" t="s">
        <v>3448</v>
      </c>
      <c r="F288" s="3" t="s">
        <v>3449</v>
      </c>
      <c r="G288" s="3" t="s">
        <v>1943</v>
      </c>
      <c r="H288" s="3" t="s">
        <v>3450</v>
      </c>
      <c r="I288" t="b">
        <v>1</v>
      </c>
    </row>
    <row r="289" spans="1:9" x14ac:dyDescent="0.25">
      <c r="A289" s="3" t="s">
        <v>603</v>
      </c>
      <c r="B289" s="3" t="s">
        <v>3451</v>
      </c>
      <c r="C289" s="3" t="s">
        <v>3452</v>
      </c>
      <c r="D289" s="3" t="s">
        <v>3453</v>
      </c>
      <c r="E289" s="3" t="s">
        <v>3454</v>
      </c>
      <c r="F289" s="3" t="s">
        <v>2190</v>
      </c>
      <c r="G289" s="3" t="s">
        <v>1943</v>
      </c>
      <c r="H289" s="3" t="s">
        <v>3455</v>
      </c>
      <c r="I289" t="b">
        <v>0</v>
      </c>
    </row>
    <row r="290" spans="1:9" x14ac:dyDescent="0.25">
      <c r="A290" s="3" t="s">
        <v>605</v>
      </c>
      <c r="B290" s="3" t="s">
        <v>3456</v>
      </c>
      <c r="C290" s="3" t="s">
        <v>16</v>
      </c>
      <c r="D290" s="3" t="s">
        <v>3457</v>
      </c>
      <c r="E290" s="3" t="s">
        <v>3458</v>
      </c>
      <c r="F290" s="3" t="s">
        <v>3459</v>
      </c>
      <c r="G290" s="3" t="s">
        <v>1951</v>
      </c>
      <c r="H290" s="3" t="s">
        <v>3460</v>
      </c>
      <c r="I290" t="b">
        <v>1</v>
      </c>
    </row>
    <row r="291" spans="1:9" x14ac:dyDescent="0.25">
      <c r="A291" s="3" t="s">
        <v>607</v>
      </c>
      <c r="B291" s="3" t="s">
        <v>3461</v>
      </c>
      <c r="C291" s="3" t="s">
        <v>16</v>
      </c>
      <c r="D291" s="3" t="s">
        <v>16</v>
      </c>
      <c r="E291" s="3" t="s">
        <v>3462</v>
      </c>
      <c r="F291" s="3" t="s">
        <v>3463</v>
      </c>
      <c r="G291" s="3" t="s">
        <v>1943</v>
      </c>
      <c r="H291" s="3" t="s">
        <v>3464</v>
      </c>
      <c r="I291" t="b">
        <v>1</v>
      </c>
    </row>
    <row r="292" spans="1:9" x14ac:dyDescent="0.25">
      <c r="A292" s="3" t="s">
        <v>609</v>
      </c>
      <c r="B292" s="3" t="s">
        <v>3465</v>
      </c>
      <c r="C292" s="3" t="s">
        <v>3466</v>
      </c>
      <c r="D292" s="3" t="s">
        <v>3467</v>
      </c>
      <c r="E292" s="3" t="s">
        <v>3468</v>
      </c>
      <c r="F292" s="3" t="s">
        <v>1991</v>
      </c>
      <c r="G292" s="3" t="s">
        <v>1943</v>
      </c>
      <c r="H292" s="3" t="s">
        <v>3469</v>
      </c>
      <c r="I292" t="b">
        <v>0</v>
      </c>
    </row>
    <row r="293" spans="1:9" x14ac:dyDescent="0.25">
      <c r="A293" s="3" t="s">
        <v>611</v>
      </c>
      <c r="B293" s="3" t="s">
        <v>3470</v>
      </c>
      <c r="C293" s="3" t="s">
        <v>16</v>
      </c>
      <c r="D293" s="3" t="s">
        <v>16</v>
      </c>
      <c r="E293" s="3" t="s">
        <v>3471</v>
      </c>
      <c r="F293" s="3" t="s">
        <v>2631</v>
      </c>
      <c r="G293" s="3" t="s">
        <v>1951</v>
      </c>
      <c r="H293" s="3" t="s">
        <v>2632</v>
      </c>
      <c r="I293" t="b">
        <v>0</v>
      </c>
    </row>
    <row r="294" spans="1:9" x14ac:dyDescent="0.25">
      <c r="A294" s="3" t="s">
        <v>613</v>
      </c>
      <c r="B294" s="3" t="s">
        <v>3472</v>
      </c>
      <c r="C294" s="3" t="s">
        <v>3473</v>
      </c>
      <c r="D294" s="3" t="s">
        <v>16</v>
      </c>
      <c r="E294" s="3" t="s">
        <v>3474</v>
      </c>
      <c r="F294" s="3" t="s">
        <v>2207</v>
      </c>
      <c r="G294" s="3" t="s">
        <v>1943</v>
      </c>
      <c r="H294" s="3" t="s">
        <v>3475</v>
      </c>
      <c r="I294" t="b">
        <v>0</v>
      </c>
    </row>
    <row r="295" spans="1:9" x14ac:dyDescent="0.25">
      <c r="A295" s="3" t="s">
        <v>615</v>
      </c>
      <c r="B295" s="3" t="s">
        <v>3476</v>
      </c>
      <c r="C295" s="3" t="s">
        <v>3477</v>
      </c>
      <c r="D295" s="3" t="s">
        <v>3478</v>
      </c>
      <c r="E295" s="3" t="s">
        <v>3479</v>
      </c>
      <c r="F295" s="3" t="s">
        <v>2818</v>
      </c>
      <c r="G295" s="3" t="s">
        <v>1943</v>
      </c>
      <c r="H295" s="3" t="s">
        <v>3480</v>
      </c>
      <c r="I295" t="b">
        <v>0</v>
      </c>
    </row>
    <row r="296" spans="1:9" x14ac:dyDescent="0.25">
      <c r="A296" s="3" t="s">
        <v>617</v>
      </c>
      <c r="B296" s="3" t="s">
        <v>3481</v>
      </c>
      <c r="C296" s="3" t="s">
        <v>16</v>
      </c>
      <c r="D296" s="3" t="s">
        <v>3482</v>
      </c>
      <c r="E296" s="3" t="s">
        <v>3483</v>
      </c>
      <c r="F296" s="3" t="s">
        <v>3484</v>
      </c>
      <c r="G296" s="3" t="s">
        <v>1943</v>
      </c>
      <c r="H296" s="3" t="s">
        <v>3485</v>
      </c>
      <c r="I296" t="b">
        <v>0</v>
      </c>
    </row>
    <row r="297" spans="1:9" x14ac:dyDescent="0.25">
      <c r="A297" s="3" t="s">
        <v>619</v>
      </c>
      <c r="B297" s="3" t="s">
        <v>3486</v>
      </c>
      <c r="C297" s="3" t="s">
        <v>16</v>
      </c>
      <c r="D297" s="3" t="s">
        <v>16</v>
      </c>
      <c r="E297" s="3" t="s">
        <v>3487</v>
      </c>
      <c r="F297" s="3" t="s">
        <v>3025</v>
      </c>
      <c r="G297" s="3" t="s">
        <v>1943</v>
      </c>
      <c r="H297" s="3" t="s">
        <v>3026</v>
      </c>
      <c r="I297" t="b">
        <v>0</v>
      </c>
    </row>
    <row r="298" spans="1:9" x14ac:dyDescent="0.25">
      <c r="A298" s="3" t="s">
        <v>621</v>
      </c>
      <c r="B298" s="3" t="s">
        <v>3488</v>
      </c>
      <c r="C298" s="3" t="s">
        <v>3489</v>
      </c>
      <c r="D298" s="3" t="s">
        <v>3490</v>
      </c>
      <c r="E298" s="3" t="s">
        <v>3491</v>
      </c>
      <c r="F298" s="3" t="s">
        <v>2295</v>
      </c>
      <c r="G298" s="3" t="s">
        <v>1943</v>
      </c>
      <c r="H298" s="3" t="s">
        <v>3492</v>
      </c>
      <c r="I298" t="b">
        <v>1</v>
      </c>
    </row>
    <row r="299" spans="1:9" x14ac:dyDescent="0.25">
      <c r="A299" s="3" t="s">
        <v>623</v>
      </c>
      <c r="B299" s="3" t="s">
        <v>3493</v>
      </c>
      <c r="C299" s="3" t="s">
        <v>3494</v>
      </c>
      <c r="D299" s="3" t="s">
        <v>3495</v>
      </c>
      <c r="E299" s="3" t="s">
        <v>3496</v>
      </c>
      <c r="F299" s="3" t="s">
        <v>3497</v>
      </c>
      <c r="G299" s="3" t="s">
        <v>1943</v>
      </c>
      <c r="H299" s="3" t="s">
        <v>3498</v>
      </c>
      <c r="I299" t="b">
        <v>1</v>
      </c>
    </row>
    <row r="300" spans="1:9" x14ac:dyDescent="0.25">
      <c r="A300" s="3" t="s">
        <v>625</v>
      </c>
      <c r="B300" s="3" t="s">
        <v>3499</v>
      </c>
      <c r="C300" s="3" t="s">
        <v>3500</v>
      </c>
      <c r="D300" s="3" t="s">
        <v>3501</v>
      </c>
      <c r="E300" s="3" t="s">
        <v>3502</v>
      </c>
      <c r="F300" s="3" t="s">
        <v>3219</v>
      </c>
      <c r="G300" s="3" t="s">
        <v>1943</v>
      </c>
      <c r="H300" s="3" t="s">
        <v>3503</v>
      </c>
      <c r="I300" t="b">
        <v>1</v>
      </c>
    </row>
    <row r="301" spans="1:9" x14ac:dyDescent="0.25">
      <c r="A301" s="3" t="s">
        <v>627</v>
      </c>
      <c r="B301" s="3" t="s">
        <v>3504</v>
      </c>
      <c r="C301" s="3" t="s">
        <v>3505</v>
      </c>
      <c r="D301" s="3" t="s">
        <v>3506</v>
      </c>
      <c r="E301" s="3" t="s">
        <v>3507</v>
      </c>
      <c r="F301" s="3" t="s">
        <v>3508</v>
      </c>
      <c r="G301" s="3" t="s">
        <v>1943</v>
      </c>
      <c r="H301" s="3" t="s">
        <v>3509</v>
      </c>
      <c r="I301" t="b">
        <v>1</v>
      </c>
    </row>
    <row r="302" spans="1:9" x14ac:dyDescent="0.25">
      <c r="A302" s="3" t="s">
        <v>629</v>
      </c>
      <c r="B302" s="3" t="s">
        <v>3510</v>
      </c>
      <c r="C302" s="3" t="s">
        <v>3511</v>
      </c>
      <c r="D302" s="3" t="s">
        <v>3512</v>
      </c>
      <c r="E302" s="3" t="s">
        <v>3513</v>
      </c>
      <c r="F302" s="3" t="s">
        <v>2695</v>
      </c>
      <c r="G302" s="3" t="s">
        <v>1943</v>
      </c>
      <c r="H302" s="3" t="s">
        <v>3514</v>
      </c>
      <c r="I302" t="b">
        <v>1</v>
      </c>
    </row>
    <row r="303" spans="1:9" x14ac:dyDescent="0.25">
      <c r="A303" s="3" t="s">
        <v>631</v>
      </c>
      <c r="B303" s="3" t="s">
        <v>3515</v>
      </c>
      <c r="C303" s="3" t="s">
        <v>3516</v>
      </c>
      <c r="D303" s="3" t="s">
        <v>3517</v>
      </c>
      <c r="E303" s="3" t="s">
        <v>3518</v>
      </c>
      <c r="F303" s="3" t="s">
        <v>2459</v>
      </c>
      <c r="G303" s="3" t="s">
        <v>1943</v>
      </c>
      <c r="H303" s="3" t="s">
        <v>3519</v>
      </c>
      <c r="I303" t="b">
        <v>1</v>
      </c>
    </row>
    <row r="304" spans="1:9" x14ac:dyDescent="0.25">
      <c r="A304" s="3" t="s">
        <v>633</v>
      </c>
      <c r="B304" s="3" t="s">
        <v>3520</v>
      </c>
      <c r="C304" s="3" t="s">
        <v>3521</v>
      </c>
      <c r="D304" s="3" t="s">
        <v>3522</v>
      </c>
      <c r="E304" s="3" t="s">
        <v>3523</v>
      </c>
      <c r="F304" s="3" t="s">
        <v>3524</v>
      </c>
      <c r="G304" s="3" t="s">
        <v>1943</v>
      </c>
      <c r="H304" s="3" t="s">
        <v>3525</v>
      </c>
      <c r="I304" t="b">
        <v>0</v>
      </c>
    </row>
    <row r="305" spans="1:9" x14ac:dyDescent="0.25">
      <c r="A305" s="3" t="s">
        <v>635</v>
      </c>
      <c r="B305" s="3" t="s">
        <v>3526</v>
      </c>
      <c r="C305" s="3" t="s">
        <v>3527</v>
      </c>
      <c r="D305" s="3" t="s">
        <v>16</v>
      </c>
      <c r="E305" s="3" t="s">
        <v>3528</v>
      </c>
      <c r="F305" s="3" t="s">
        <v>3529</v>
      </c>
      <c r="G305" s="3" t="s">
        <v>1943</v>
      </c>
      <c r="H305" s="3" t="s">
        <v>3530</v>
      </c>
      <c r="I305" t="b">
        <v>1</v>
      </c>
    </row>
    <row r="306" spans="1:9" x14ac:dyDescent="0.25">
      <c r="A306" s="3" t="s">
        <v>3531</v>
      </c>
      <c r="B306" s="3" t="s">
        <v>3532</v>
      </c>
      <c r="C306" s="3" t="s">
        <v>3533</v>
      </c>
      <c r="D306" s="3" t="s">
        <v>16</v>
      </c>
      <c r="E306" s="3" t="s">
        <v>3534</v>
      </c>
      <c r="F306" s="3" t="s">
        <v>3535</v>
      </c>
      <c r="G306" s="3" t="s">
        <v>1943</v>
      </c>
      <c r="H306" s="3" t="s">
        <v>3536</v>
      </c>
      <c r="I306" t="b">
        <v>1</v>
      </c>
    </row>
    <row r="307" spans="1:9" x14ac:dyDescent="0.25">
      <c r="A307" s="3" t="s">
        <v>639</v>
      </c>
      <c r="B307" s="3" t="s">
        <v>3537</v>
      </c>
      <c r="C307" s="3" t="s">
        <v>3538</v>
      </c>
      <c r="D307" s="3" t="s">
        <v>3539</v>
      </c>
      <c r="E307" s="3" t="s">
        <v>3540</v>
      </c>
      <c r="F307" s="3" t="s">
        <v>3541</v>
      </c>
      <c r="G307" s="3" t="s">
        <v>2140</v>
      </c>
      <c r="H307" s="3" t="s">
        <v>3542</v>
      </c>
      <c r="I307" t="b">
        <v>0</v>
      </c>
    </row>
    <row r="308" spans="1:9" x14ac:dyDescent="0.25">
      <c r="A308" s="3" t="s">
        <v>641</v>
      </c>
      <c r="B308" s="3" t="s">
        <v>3543</v>
      </c>
      <c r="C308" s="3" t="s">
        <v>3544</v>
      </c>
      <c r="D308" s="3" t="s">
        <v>3545</v>
      </c>
      <c r="E308" s="3" t="s">
        <v>3546</v>
      </c>
      <c r="F308" s="3" t="s">
        <v>3547</v>
      </c>
      <c r="G308" s="3" t="s">
        <v>1943</v>
      </c>
      <c r="H308" s="3" t="s">
        <v>3548</v>
      </c>
      <c r="I308" t="b">
        <v>0</v>
      </c>
    </row>
    <row r="309" spans="1:9" x14ac:dyDescent="0.25">
      <c r="A309" s="3" t="s">
        <v>643</v>
      </c>
      <c r="B309" s="3" t="s">
        <v>3549</v>
      </c>
      <c r="C309" s="3" t="s">
        <v>3550</v>
      </c>
      <c r="D309" s="3" t="s">
        <v>3551</v>
      </c>
      <c r="E309" s="3" t="s">
        <v>3552</v>
      </c>
      <c r="F309" s="3" t="s">
        <v>3204</v>
      </c>
      <c r="G309" s="3" t="s">
        <v>1943</v>
      </c>
      <c r="H309" s="3" t="s">
        <v>3553</v>
      </c>
      <c r="I309" t="b">
        <v>1</v>
      </c>
    </row>
    <row r="310" spans="1:9" x14ac:dyDescent="0.25">
      <c r="A310" s="3" t="s">
        <v>645</v>
      </c>
      <c r="B310" s="3" t="s">
        <v>3554</v>
      </c>
      <c r="C310" s="3" t="s">
        <v>3555</v>
      </c>
      <c r="D310" s="3" t="s">
        <v>16</v>
      </c>
      <c r="E310" s="3" t="s">
        <v>3556</v>
      </c>
      <c r="F310" s="3" t="s">
        <v>3314</v>
      </c>
      <c r="G310" s="3" t="s">
        <v>2140</v>
      </c>
      <c r="H310" s="3" t="s">
        <v>3315</v>
      </c>
      <c r="I310" t="b">
        <v>0</v>
      </c>
    </row>
    <row r="311" spans="1:9" x14ac:dyDescent="0.25">
      <c r="A311" s="3" t="s">
        <v>647</v>
      </c>
      <c r="B311" s="3" t="s">
        <v>3557</v>
      </c>
      <c r="C311" s="3" t="s">
        <v>3558</v>
      </c>
      <c r="D311" s="3" t="s">
        <v>3559</v>
      </c>
      <c r="E311" s="3" t="s">
        <v>3560</v>
      </c>
      <c r="F311" s="3" t="s">
        <v>3561</v>
      </c>
      <c r="G311" s="3" t="s">
        <v>1943</v>
      </c>
      <c r="H311" s="3" t="s">
        <v>3562</v>
      </c>
      <c r="I311" t="b">
        <v>1</v>
      </c>
    </row>
    <row r="312" spans="1:9" x14ac:dyDescent="0.25">
      <c r="A312" s="3" t="s">
        <v>649</v>
      </c>
      <c r="B312" s="3" t="s">
        <v>3563</v>
      </c>
      <c r="C312" s="3" t="s">
        <v>3564</v>
      </c>
      <c r="D312" s="3" t="s">
        <v>3565</v>
      </c>
      <c r="E312" s="3" t="s">
        <v>3566</v>
      </c>
      <c r="F312" s="3" t="s">
        <v>2368</v>
      </c>
      <c r="G312" s="3" t="s">
        <v>1951</v>
      </c>
      <c r="H312" s="3" t="s">
        <v>2369</v>
      </c>
      <c r="I312" t="b">
        <v>0</v>
      </c>
    </row>
    <row r="313" spans="1:9" x14ac:dyDescent="0.25">
      <c r="A313" s="3" t="s">
        <v>637</v>
      </c>
      <c r="B313" s="3" t="s">
        <v>3567</v>
      </c>
      <c r="C313" s="3" t="s">
        <v>3568</v>
      </c>
      <c r="D313" s="3" t="s">
        <v>3569</v>
      </c>
      <c r="E313" s="3" t="s">
        <v>3570</v>
      </c>
      <c r="F313" s="3" t="s">
        <v>2357</v>
      </c>
      <c r="G313" s="3" t="s">
        <v>1943</v>
      </c>
      <c r="H313" s="3" t="s">
        <v>3571</v>
      </c>
      <c r="I313" t="b">
        <v>1</v>
      </c>
    </row>
    <row r="314" spans="1:9" x14ac:dyDescent="0.25">
      <c r="A314" s="3" t="s">
        <v>652</v>
      </c>
      <c r="B314" s="3" t="s">
        <v>3572</v>
      </c>
      <c r="C314" s="3" t="s">
        <v>3573</v>
      </c>
      <c r="D314" s="3" t="s">
        <v>3574</v>
      </c>
      <c r="E314" s="3" t="s">
        <v>3575</v>
      </c>
      <c r="F314" s="3" t="s">
        <v>2818</v>
      </c>
      <c r="G314" s="3" t="s">
        <v>1943</v>
      </c>
      <c r="H314" s="3" t="s">
        <v>3576</v>
      </c>
      <c r="I314" t="b">
        <v>1</v>
      </c>
    </row>
    <row r="315" spans="1:9" x14ac:dyDescent="0.25">
      <c r="A315" s="3" t="s">
        <v>654</v>
      </c>
      <c r="B315" s="3" t="s">
        <v>3577</v>
      </c>
      <c r="C315" s="3" t="s">
        <v>3578</v>
      </c>
      <c r="D315" s="3" t="s">
        <v>3579</v>
      </c>
      <c r="E315" s="3" t="s">
        <v>3580</v>
      </c>
      <c r="F315" s="3" t="s">
        <v>3581</v>
      </c>
      <c r="G315" s="3" t="s">
        <v>2140</v>
      </c>
      <c r="H315" s="3" t="s">
        <v>3582</v>
      </c>
      <c r="I315" t="b">
        <v>1</v>
      </c>
    </row>
    <row r="316" spans="1:9" x14ac:dyDescent="0.25">
      <c r="A316" s="3" t="s">
        <v>656</v>
      </c>
      <c r="B316" s="3" t="s">
        <v>3583</v>
      </c>
      <c r="C316" s="3" t="s">
        <v>16</v>
      </c>
      <c r="D316" s="3" t="s">
        <v>3584</v>
      </c>
      <c r="E316" s="3" t="s">
        <v>3585</v>
      </c>
      <c r="F316" s="3" t="s">
        <v>3586</v>
      </c>
      <c r="G316" s="3" t="s">
        <v>1943</v>
      </c>
      <c r="H316" s="3" t="s">
        <v>3587</v>
      </c>
      <c r="I316" t="b">
        <v>0</v>
      </c>
    </row>
    <row r="317" spans="1:9" x14ac:dyDescent="0.25">
      <c r="A317" s="3" t="s">
        <v>658</v>
      </c>
      <c r="B317" s="3" t="s">
        <v>3588</v>
      </c>
      <c r="C317" s="3" t="s">
        <v>3589</v>
      </c>
      <c r="D317" s="3" t="s">
        <v>3590</v>
      </c>
      <c r="E317" s="3" t="s">
        <v>3591</v>
      </c>
      <c r="F317" s="3" t="s">
        <v>2758</v>
      </c>
      <c r="G317" s="3" t="s">
        <v>1943</v>
      </c>
      <c r="H317" s="3" t="s">
        <v>2759</v>
      </c>
      <c r="I317" t="b">
        <v>1</v>
      </c>
    </row>
    <row r="318" spans="1:9" x14ac:dyDescent="0.25">
      <c r="A318" s="3" t="s">
        <v>660</v>
      </c>
      <c r="B318" s="3" t="s">
        <v>3592</v>
      </c>
      <c r="C318" s="3" t="s">
        <v>3593</v>
      </c>
      <c r="D318" s="3" t="s">
        <v>3594</v>
      </c>
      <c r="E318" s="3" t="s">
        <v>3595</v>
      </c>
      <c r="F318" s="3" t="s">
        <v>2704</v>
      </c>
      <c r="G318" s="3" t="s">
        <v>1951</v>
      </c>
      <c r="H318" s="3" t="s">
        <v>2642</v>
      </c>
      <c r="I318" t="b">
        <v>0</v>
      </c>
    </row>
    <row r="319" spans="1:9" x14ac:dyDescent="0.25">
      <c r="A319" s="3" t="s">
        <v>662</v>
      </c>
      <c r="B319" s="3" t="s">
        <v>3596</v>
      </c>
      <c r="C319" s="3" t="s">
        <v>3597</v>
      </c>
      <c r="D319" s="3" t="s">
        <v>3598</v>
      </c>
      <c r="E319" s="3" t="s">
        <v>3599</v>
      </c>
      <c r="F319" s="3" t="s">
        <v>3600</v>
      </c>
      <c r="G319" s="3" t="s">
        <v>1943</v>
      </c>
      <c r="H319" s="3" t="s">
        <v>3601</v>
      </c>
      <c r="I319" t="b">
        <v>0</v>
      </c>
    </row>
    <row r="320" spans="1:9" x14ac:dyDescent="0.25">
      <c r="A320" s="3" t="s">
        <v>664</v>
      </c>
      <c r="B320" s="3" t="s">
        <v>3602</v>
      </c>
      <c r="C320" s="3" t="s">
        <v>3603</v>
      </c>
      <c r="D320" s="3" t="s">
        <v>3604</v>
      </c>
      <c r="E320" s="3" t="s">
        <v>3605</v>
      </c>
      <c r="F320" s="3" t="s">
        <v>3606</v>
      </c>
      <c r="G320" s="3" t="s">
        <v>1943</v>
      </c>
      <c r="H320" s="3" t="s">
        <v>3607</v>
      </c>
      <c r="I320" t="b">
        <v>1</v>
      </c>
    </row>
    <row r="321" spans="1:9" x14ac:dyDescent="0.25">
      <c r="A321" s="3" t="s">
        <v>666</v>
      </c>
      <c r="B321" s="3" t="s">
        <v>3608</v>
      </c>
      <c r="C321" s="3" t="s">
        <v>3609</v>
      </c>
      <c r="D321" s="3" t="s">
        <v>16</v>
      </c>
      <c r="E321" s="3" t="s">
        <v>3610</v>
      </c>
      <c r="F321" s="3" t="s">
        <v>2420</v>
      </c>
      <c r="G321" s="3" t="s">
        <v>1943</v>
      </c>
      <c r="H321" s="3" t="s">
        <v>2421</v>
      </c>
      <c r="I321" t="b">
        <v>1</v>
      </c>
    </row>
    <row r="322" spans="1:9" x14ac:dyDescent="0.25">
      <c r="A322" s="3" t="s">
        <v>3611</v>
      </c>
      <c r="B322" s="3" t="s">
        <v>3612</v>
      </c>
      <c r="C322" s="3" t="s">
        <v>3613</v>
      </c>
      <c r="D322" s="3" t="s">
        <v>3614</v>
      </c>
      <c r="E322" s="3" t="s">
        <v>3615</v>
      </c>
      <c r="F322" s="3" t="s">
        <v>3616</v>
      </c>
      <c r="G322" s="3" t="s">
        <v>1943</v>
      </c>
      <c r="H322" s="3" t="s">
        <v>3617</v>
      </c>
      <c r="I322" t="b">
        <v>1</v>
      </c>
    </row>
    <row r="323" spans="1:9" x14ac:dyDescent="0.25">
      <c r="A323" s="3" t="s">
        <v>668</v>
      </c>
      <c r="B323" s="3" t="s">
        <v>3618</v>
      </c>
      <c r="C323" s="3" t="s">
        <v>3619</v>
      </c>
      <c r="D323" s="3" t="s">
        <v>3620</v>
      </c>
      <c r="E323" s="3" t="s">
        <v>3621</v>
      </c>
      <c r="F323" s="3" t="s">
        <v>3622</v>
      </c>
      <c r="G323" s="3" t="s">
        <v>1951</v>
      </c>
      <c r="H323" s="3" t="s">
        <v>2104</v>
      </c>
      <c r="I323" t="b">
        <v>1</v>
      </c>
    </row>
    <row r="324" spans="1:9" x14ac:dyDescent="0.25">
      <c r="A324" s="3" t="s">
        <v>670</v>
      </c>
      <c r="B324" s="3" t="s">
        <v>3623</v>
      </c>
      <c r="C324" s="3" t="s">
        <v>3624</v>
      </c>
      <c r="D324" s="3" t="s">
        <v>3625</v>
      </c>
      <c r="E324" s="3" t="s">
        <v>3626</v>
      </c>
      <c r="F324" s="3" t="s">
        <v>3627</v>
      </c>
      <c r="G324" s="3" t="s">
        <v>1951</v>
      </c>
      <c r="H324" s="3" t="s">
        <v>2104</v>
      </c>
      <c r="I324" t="b">
        <v>0</v>
      </c>
    </row>
    <row r="325" spans="1:9" x14ac:dyDescent="0.25">
      <c r="A325" s="3" t="s">
        <v>672</v>
      </c>
      <c r="B325" s="3" t="s">
        <v>3628</v>
      </c>
      <c r="C325" s="3" t="s">
        <v>3629</v>
      </c>
      <c r="D325" s="3" t="s">
        <v>3630</v>
      </c>
      <c r="E325" s="3" t="s">
        <v>3631</v>
      </c>
      <c r="F325" s="3" t="s">
        <v>3632</v>
      </c>
      <c r="G325" s="3" t="s">
        <v>1943</v>
      </c>
      <c r="H325" s="3" t="s">
        <v>3633</v>
      </c>
      <c r="I325" t="b">
        <v>1</v>
      </c>
    </row>
    <row r="326" spans="1:9" x14ac:dyDescent="0.25">
      <c r="A326" s="3" t="s">
        <v>674</v>
      </c>
      <c r="B326" s="3" t="s">
        <v>3634</v>
      </c>
      <c r="C326" s="3" t="s">
        <v>16</v>
      </c>
      <c r="D326" s="3" t="s">
        <v>3635</v>
      </c>
      <c r="E326" s="3" t="s">
        <v>3636</v>
      </c>
      <c r="F326" s="3" t="s">
        <v>3148</v>
      </c>
      <c r="G326" s="3" t="s">
        <v>1943</v>
      </c>
      <c r="H326" s="3" t="s">
        <v>3149</v>
      </c>
      <c r="I326" t="b">
        <v>0</v>
      </c>
    </row>
    <row r="327" spans="1:9" x14ac:dyDescent="0.25">
      <c r="A327" s="3" t="s">
        <v>676</v>
      </c>
      <c r="B327" s="3" t="s">
        <v>3637</v>
      </c>
      <c r="C327" s="3" t="s">
        <v>3638</v>
      </c>
      <c r="D327" s="3" t="s">
        <v>3639</v>
      </c>
      <c r="E327" s="3" t="s">
        <v>3640</v>
      </c>
      <c r="F327" s="3" t="s">
        <v>3265</v>
      </c>
      <c r="G327" s="3" t="s">
        <v>1943</v>
      </c>
      <c r="H327" s="3" t="s">
        <v>3641</v>
      </c>
      <c r="I327" t="b">
        <v>1</v>
      </c>
    </row>
    <row r="328" spans="1:9" x14ac:dyDescent="0.25">
      <c r="A328" s="3" t="s">
        <v>678</v>
      </c>
      <c r="B328" s="3" t="s">
        <v>3642</v>
      </c>
      <c r="C328" s="3" t="s">
        <v>16</v>
      </c>
      <c r="D328" s="3" t="s">
        <v>3643</v>
      </c>
      <c r="E328" s="3" t="s">
        <v>3644</v>
      </c>
      <c r="F328" s="3" t="s">
        <v>2207</v>
      </c>
      <c r="G328" s="3" t="s">
        <v>1943</v>
      </c>
      <c r="H328" s="3" t="s">
        <v>3645</v>
      </c>
      <c r="I328" t="b">
        <v>0</v>
      </c>
    </row>
    <row r="329" spans="1:9" x14ac:dyDescent="0.25">
      <c r="A329" s="3" t="s">
        <v>680</v>
      </c>
      <c r="B329" s="3" t="s">
        <v>3646</v>
      </c>
      <c r="C329" s="3" t="s">
        <v>3647</v>
      </c>
      <c r="D329" s="3" t="s">
        <v>3648</v>
      </c>
      <c r="E329" s="3" t="s">
        <v>3649</v>
      </c>
      <c r="F329" s="3" t="s">
        <v>2904</v>
      </c>
      <c r="G329" s="3" t="s">
        <v>1943</v>
      </c>
      <c r="H329" s="3" t="s">
        <v>3650</v>
      </c>
      <c r="I329" t="b">
        <v>1</v>
      </c>
    </row>
    <row r="330" spans="1:9" x14ac:dyDescent="0.25">
      <c r="A330" s="3" t="s">
        <v>682</v>
      </c>
      <c r="B330" s="3" t="s">
        <v>3651</v>
      </c>
      <c r="C330" s="3" t="s">
        <v>16</v>
      </c>
      <c r="D330" s="3" t="s">
        <v>3652</v>
      </c>
      <c r="E330" s="3" t="s">
        <v>3653</v>
      </c>
      <c r="F330" s="3" t="s">
        <v>2529</v>
      </c>
      <c r="G330" s="3" t="s">
        <v>1943</v>
      </c>
      <c r="H330" s="3" t="s">
        <v>3654</v>
      </c>
      <c r="I330" t="b">
        <v>1</v>
      </c>
    </row>
    <row r="331" spans="1:9" x14ac:dyDescent="0.25">
      <c r="A331" s="3" t="s">
        <v>684</v>
      </c>
      <c r="B331" s="3" t="s">
        <v>3655</v>
      </c>
      <c r="C331" s="3" t="s">
        <v>3656</v>
      </c>
      <c r="D331" s="3" t="s">
        <v>16</v>
      </c>
      <c r="E331" s="3" t="s">
        <v>3657</v>
      </c>
      <c r="F331" s="3" t="s">
        <v>3160</v>
      </c>
      <c r="G331" s="3" t="s">
        <v>1943</v>
      </c>
      <c r="H331" s="3" t="s">
        <v>3230</v>
      </c>
      <c r="I331" t="b">
        <v>1</v>
      </c>
    </row>
    <row r="332" spans="1:9" x14ac:dyDescent="0.25">
      <c r="A332" s="3" t="s">
        <v>3658</v>
      </c>
      <c r="B332" s="3" t="s">
        <v>3659</v>
      </c>
      <c r="C332" s="3" t="s">
        <v>3660</v>
      </c>
      <c r="D332" s="3" t="s">
        <v>3661</v>
      </c>
      <c r="E332" s="3" t="s">
        <v>3662</v>
      </c>
      <c r="F332" s="3" t="s">
        <v>2224</v>
      </c>
      <c r="G332" s="3" t="s">
        <v>1943</v>
      </c>
      <c r="H332" s="3" t="s">
        <v>3663</v>
      </c>
      <c r="I332" t="b">
        <v>0</v>
      </c>
    </row>
    <row r="333" spans="1:9" x14ac:dyDescent="0.25">
      <c r="A333" s="3" t="s">
        <v>687</v>
      </c>
      <c r="B333" s="3" t="s">
        <v>3664</v>
      </c>
      <c r="C333" s="3" t="s">
        <v>3665</v>
      </c>
      <c r="D333" s="3" t="s">
        <v>3666</v>
      </c>
      <c r="E333" s="3" t="s">
        <v>3667</v>
      </c>
      <c r="F333" s="3" t="s">
        <v>3668</v>
      </c>
      <c r="G333" s="3" t="s">
        <v>1943</v>
      </c>
      <c r="H333" s="3" t="s">
        <v>3669</v>
      </c>
      <c r="I333" t="b">
        <v>1</v>
      </c>
    </row>
    <row r="334" spans="1:9" x14ac:dyDescent="0.25">
      <c r="A334" s="3" t="s">
        <v>689</v>
      </c>
      <c r="B334" s="3" t="s">
        <v>3670</v>
      </c>
      <c r="C334" s="3" t="s">
        <v>3671</v>
      </c>
      <c r="D334" s="3" t="s">
        <v>3672</v>
      </c>
      <c r="E334" s="3" t="s">
        <v>3673</v>
      </c>
      <c r="F334" s="3" t="s">
        <v>1991</v>
      </c>
      <c r="G334" s="3" t="s">
        <v>1943</v>
      </c>
      <c r="H334" s="3" t="s">
        <v>3674</v>
      </c>
      <c r="I334" t="b">
        <v>1</v>
      </c>
    </row>
    <row r="335" spans="1:9" x14ac:dyDescent="0.25">
      <c r="A335" s="3" t="s">
        <v>691</v>
      </c>
      <c r="B335" s="3" t="s">
        <v>3675</v>
      </c>
      <c r="C335" s="3" t="s">
        <v>3676</v>
      </c>
      <c r="D335" s="3" t="s">
        <v>3677</v>
      </c>
      <c r="E335" s="3" t="s">
        <v>3678</v>
      </c>
      <c r="F335" s="3" t="s">
        <v>3524</v>
      </c>
      <c r="G335" s="3" t="s">
        <v>1943</v>
      </c>
      <c r="H335" s="3" t="s">
        <v>3679</v>
      </c>
      <c r="I335" t="b">
        <v>1</v>
      </c>
    </row>
    <row r="336" spans="1:9" x14ac:dyDescent="0.25">
      <c r="A336" s="3" t="s">
        <v>693</v>
      </c>
      <c r="B336" s="3" t="s">
        <v>3680</v>
      </c>
      <c r="C336" s="3" t="s">
        <v>16</v>
      </c>
      <c r="D336" s="3" t="s">
        <v>16</v>
      </c>
      <c r="E336" s="3" t="s">
        <v>3681</v>
      </c>
      <c r="F336" s="3" t="s">
        <v>3091</v>
      </c>
      <c r="G336" s="3" t="s">
        <v>1943</v>
      </c>
      <c r="H336" s="3" t="s">
        <v>3682</v>
      </c>
      <c r="I336" t="b">
        <v>0</v>
      </c>
    </row>
    <row r="337" spans="1:9" x14ac:dyDescent="0.25">
      <c r="A337" s="3" t="s">
        <v>695</v>
      </c>
      <c r="B337" s="3" t="s">
        <v>3683</v>
      </c>
      <c r="C337" s="3" t="s">
        <v>3684</v>
      </c>
      <c r="D337" s="3" t="s">
        <v>3685</v>
      </c>
      <c r="E337" s="3" t="s">
        <v>3686</v>
      </c>
      <c r="F337" s="3" t="s">
        <v>2921</v>
      </c>
      <c r="G337" s="3" t="s">
        <v>1943</v>
      </c>
      <c r="H337" s="3" t="s">
        <v>3687</v>
      </c>
      <c r="I337" t="b">
        <v>1</v>
      </c>
    </row>
    <row r="338" spans="1:9" x14ac:dyDescent="0.25">
      <c r="A338" s="3" t="s">
        <v>697</v>
      </c>
      <c r="B338" s="3" t="s">
        <v>3688</v>
      </c>
      <c r="C338" s="3" t="s">
        <v>3689</v>
      </c>
      <c r="D338" s="3" t="s">
        <v>3690</v>
      </c>
      <c r="E338" s="3" t="s">
        <v>3691</v>
      </c>
      <c r="F338" s="3" t="s">
        <v>3692</v>
      </c>
      <c r="G338" s="3" t="s">
        <v>2140</v>
      </c>
      <c r="H338" s="3" t="s">
        <v>3693</v>
      </c>
      <c r="I338" t="b">
        <v>0</v>
      </c>
    </row>
    <row r="339" spans="1:9" x14ac:dyDescent="0.25">
      <c r="A339" s="3" t="s">
        <v>3694</v>
      </c>
      <c r="B339" s="3" t="s">
        <v>3695</v>
      </c>
      <c r="C339" s="3" t="s">
        <v>16</v>
      </c>
      <c r="D339" s="3" t="s">
        <v>3696</v>
      </c>
      <c r="E339" s="3" t="s">
        <v>3697</v>
      </c>
      <c r="F339" s="3" t="s">
        <v>2342</v>
      </c>
      <c r="G339" s="3" t="s">
        <v>1943</v>
      </c>
      <c r="H339" s="3" t="s">
        <v>3698</v>
      </c>
      <c r="I339" t="b">
        <v>0</v>
      </c>
    </row>
    <row r="340" spans="1:9" x14ac:dyDescent="0.25">
      <c r="A340" s="3" t="s">
        <v>700</v>
      </c>
      <c r="B340" s="3" t="s">
        <v>3699</v>
      </c>
      <c r="C340" s="3" t="s">
        <v>3700</v>
      </c>
      <c r="D340" s="3" t="s">
        <v>3701</v>
      </c>
      <c r="E340" s="3" t="s">
        <v>3702</v>
      </c>
      <c r="F340" s="3" t="s">
        <v>2052</v>
      </c>
      <c r="G340" s="3" t="s">
        <v>1943</v>
      </c>
      <c r="H340" s="3" t="s">
        <v>3703</v>
      </c>
      <c r="I340" t="b">
        <v>0</v>
      </c>
    </row>
    <row r="341" spans="1:9" x14ac:dyDescent="0.25">
      <c r="A341" s="3" t="s">
        <v>702</v>
      </c>
      <c r="B341" s="3" t="s">
        <v>3704</v>
      </c>
      <c r="C341" s="3" t="s">
        <v>3705</v>
      </c>
      <c r="D341" s="3" t="s">
        <v>3706</v>
      </c>
      <c r="E341" s="3" t="s">
        <v>3707</v>
      </c>
      <c r="F341" s="3" t="s">
        <v>2190</v>
      </c>
      <c r="G341" s="3" t="s">
        <v>1943</v>
      </c>
      <c r="H341" s="3" t="s">
        <v>2191</v>
      </c>
      <c r="I341" t="b">
        <v>1</v>
      </c>
    </row>
    <row r="342" spans="1:9" x14ac:dyDescent="0.25">
      <c r="A342" s="3" t="s">
        <v>704</v>
      </c>
      <c r="B342" s="3" t="s">
        <v>3708</v>
      </c>
      <c r="C342" s="3" t="s">
        <v>3709</v>
      </c>
      <c r="D342" s="3" t="s">
        <v>3710</v>
      </c>
      <c r="E342" s="3" t="s">
        <v>3711</v>
      </c>
      <c r="F342" s="3" t="s">
        <v>3265</v>
      </c>
      <c r="G342" s="3" t="s">
        <v>1943</v>
      </c>
      <c r="H342" s="3" t="s">
        <v>3641</v>
      </c>
      <c r="I342" t="b">
        <v>1</v>
      </c>
    </row>
    <row r="343" spans="1:9" x14ac:dyDescent="0.25">
      <c r="A343" s="3" t="s">
        <v>706</v>
      </c>
      <c r="B343" s="3" t="s">
        <v>3712</v>
      </c>
      <c r="C343" s="3" t="s">
        <v>3713</v>
      </c>
      <c r="D343" s="3" t="s">
        <v>3714</v>
      </c>
      <c r="E343" s="3" t="s">
        <v>3715</v>
      </c>
      <c r="F343" s="3" t="s">
        <v>3716</v>
      </c>
      <c r="G343" s="3" t="s">
        <v>1943</v>
      </c>
      <c r="H343" s="3" t="s">
        <v>3717</v>
      </c>
      <c r="I343" t="b">
        <v>0</v>
      </c>
    </row>
    <row r="344" spans="1:9" x14ac:dyDescent="0.25">
      <c r="A344" s="3" t="s">
        <v>3718</v>
      </c>
      <c r="B344" s="3" t="s">
        <v>3719</v>
      </c>
      <c r="C344" s="3" t="s">
        <v>3720</v>
      </c>
      <c r="D344" s="3" t="s">
        <v>16</v>
      </c>
      <c r="E344" s="3" t="s">
        <v>3721</v>
      </c>
      <c r="F344" s="3" t="s">
        <v>3722</v>
      </c>
      <c r="G344" s="3" t="s">
        <v>1943</v>
      </c>
      <c r="H344" s="3" t="s">
        <v>3723</v>
      </c>
      <c r="I344" t="b">
        <v>0</v>
      </c>
    </row>
    <row r="345" spans="1:9" x14ac:dyDescent="0.25">
      <c r="A345" s="3" t="s">
        <v>708</v>
      </c>
      <c r="B345" s="3" t="s">
        <v>3724</v>
      </c>
      <c r="C345" s="3" t="s">
        <v>3725</v>
      </c>
      <c r="D345" s="3" t="s">
        <v>16</v>
      </c>
      <c r="E345" s="3" t="s">
        <v>3726</v>
      </c>
      <c r="F345" s="3" t="s">
        <v>3727</v>
      </c>
      <c r="G345" s="3" t="s">
        <v>1943</v>
      </c>
      <c r="H345" s="3" t="s">
        <v>3728</v>
      </c>
      <c r="I345" t="b">
        <v>0</v>
      </c>
    </row>
    <row r="346" spans="1:9" x14ac:dyDescent="0.25">
      <c r="A346" s="3" t="s">
        <v>710</v>
      </c>
      <c r="B346" s="3" t="s">
        <v>3729</v>
      </c>
      <c r="C346" s="3" t="s">
        <v>16</v>
      </c>
      <c r="D346" s="3" t="s">
        <v>3730</v>
      </c>
      <c r="E346" s="3" t="s">
        <v>3731</v>
      </c>
      <c r="F346" s="3" t="s">
        <v>3732</v>
      </c>
      <c r="G346" s="3" t="s">
        <v>1951</v>
      </c>
      <c r="H346" s="3" t="s">
        <v>3733</v>
      </c>
      <c r="I346" t="b">
        <v>1</v>
      </c>
    </row>
    <row r="347" spans="1:9" x14ac:dyDescent="0.25">
      <c r="A347" s="3" t="s">
        <v>712</v>
      </c>
      <c r="B347" s="3" t="s">
        <v>3734</v>
      </c>
      <c r="C347" s="3" t="s">
        <v>3735</v>
      </c>
      <c r="D347" s="3" t="s">
        <v>3736</v>
      </c>
      <c r="E347" s="3" t="s">
        <v>3737</v>
      </c>
      <c r="F347" s="3" t="s">
        <v>2866</v>
      </c>
      <c r="G347" s="3" t="s">
        <v>1943</v>
      </c>
      <c r="H347" s="3" t="s">
        <v>3738</v>
      </c>
      <c r="I347" t="b">
        <v>0</v>
      </c>
    </row>
    <row r="348" spans="1:9" x14ac:dyDescent="0.25">
      <c r="A348" s="3" t="s">
        <v>714</v>
      </c>
      <c r="B348" s="3" t="s">
        <v>3739</v>
      </c>
      <c r="C348" s="3" t="s">
        <v>3740</v>
      </c>
      <c r="D348" s="3" t="s">
        <v>3741</v>
      </c>
      <c r="E348" s="3" t="s">
        <v>3742</v>
      </c>
      <c r="F348" s="3" t="s">
        <v>2385</v>
      </c>
      <c r="G348" s="3" t="s">
        <v>1943</v>
      </c>
      <c r="H348" s="3" t="s">
        <v>3743</v>
      </c>
      <c r="I348" t="b">
        <v>1</v>
      </c>
    </row>
    <row r="349" spans="1:9" x14ac:dyDescent="0.25">
      <c r="A349" s="3" t="s">
        <v>716</v>
      </c>
      <c r="B349" s="3" t="s">
        <v>3744</v>
      </c>
      <c r="C349" s="3" t="s">
        <v>3745</v>
      </c>
      <c r="D349" s="3" t="s">
        <v>3746</v>
      </c>
      <c r="E349" s="3" t="s">
        <v>3747</v>
      </c>
      <c r="F349" s="3" t="s">
        <v>3748</v>
      </c>
      <c r="G349" s="3" t="s">
        <v>1943</v>
      </c>
      <c r="H349" s="3" t="s">
        <v>3749</v>
      </c>
      <c r="I349" t="b">
        <v>0</v>
      </c>
    </row>
    <row r="350" spans="1:9" x14ac:dyDescent="0.25">
      <c r="A350" s="3" t="s">
        <v>718</v>
      </c>
      <c r="B350" s="3" t="s">
        <v>3750</v>
      </c>
      <c r="C350" s="3" t="s">
        <v>3751</v>
      </c>
      <c r="D350" s="3" t="s">
        <v>3752</v>
      </c>
      <c r="E350" s="3" t="s">
        <v>3753</v>
      </c>
      <c r="F350" s="3" t="s">
        <v>3754</v>
      </c>
      <c r="G350" s="3" t="s">
        <v>1943</v>
      </c>
      <c r="H350" s="3" t="s">
        <v>3755</v>
      </c>
      <c r="I350" t="b">
        <v>0</v>
      </c>
    </row>
    <row r="351" spans="1:9" x14ac:dyDescent="0.25">
      <c r="A351" s="3" t="s">
        <v>720</v>
      </c>
      <c r="B351" s="3" t="s">
        <v>3756</v>
      </c>
      <c r="C351" s="3" t="s">
        <v>3757</v>
      </c>
      <c r="D351" s="3" t="s">
        <v>3758</v>
      </c>
      <c r="E351" s="3" t="s">
        <v>3759</v>
      </c>
      <c r="F351" s="3" t="s">
        <v>1991</v>
      </c>
      <c r="G351" s="3" t="s">
        <v>1943</v>
      </c>
      <c r="H351" s="3" t="s">
        <v>1997</v>
      </c>
      <c r="I351" t="b">
        <v>0</v>
      </c>
    </row>
    <row r="352" spans="1:9" x14ac:dyDescent="0.25">
      <c r="A352" s="3" t="s">
        <v>722</v>
      </c>
      <c r="B352" s="3" t="s">
        <v>3760</v>
      </c>
      <c r="C352" s="3" t="s">
        <v>3761</v>
      </c>
      <c r="D352" s="3" t="s">
        <v>3762</v>
      </c>
      <c r="E352" s="3" t="s">
        <v>3763</v>
      </c>
      <c r="F352" s="3" t="s">
        <v>3764</v>
      </c>
      <c r="G352" s="3" t="s">
        <v>1943</v>
      </c>
      <c r="H352" s="3" t="s">
        <v>3765</v>
      </c>
      <c r="I352" t="b">
        <v>0</v>
      </c>
    </row>
    <row r="353" spans="1:9" x14ac:dyDescent="0.25">
      <c r="A353" s="3" t="s">
        <v>724</v>
      </c>
      <c r="B353" s="3" t="s">
        <v>3766</v>
      </c>
      <c r="C353" s="3" t="s">
        <v>3767</v>
      </c>
      <c r="D353" s="3" t="s">
        <v>3768</v>
      </c>
      <c r="E353" s="3" t="s">
        <v>3769</v>
      </c>
      <c r="F353" s="3" t="s">
        <v>3770</v>
      </c>
      <c r="G353" s="3" t="s">
        <v>1943</v>
      </c>
      <c r="H353" s="3" t="s">
        <v>3771</v>
      </c>
      <c r="I353" t="b">
        <v>0</v>
      </c>
    </row>
    <row r="354" spans="1:9" x14ac:dyDescent="0.25">
      <c r="A354" s="3" t="s">
        <v>3772</v>
      </c>
      <c r="B354" s="3" t="s">
        <v>3773</v>
      </c>
      <c r="C354" s="3" t="s">
        <v>3774</v>
      </c>
      <c r="D354" s="3" t="s">
        <v>3775</v>
      </c>
      <c r="E354" s="3" t="s">
        <v>3776</v>
      </c>
      <c r="F354" s="3" t="s">
        <v>2213</v>
      </c>
      <c r="G354" s="3" t="s">
        <v>1943</v>
      </c>
      <c r="H354" s="3" t="s">
        <v>2214</v>
      </c>
      <c r="I354" t="b">
        <v>0</v>
      </c>
    </row>
    <row r="355" spans="1:9" x14ac:dyDescent="0.25">
      <c r="A355" s="3" t="s">
        <v>727</v>
      </c>
      <c r="B355" s="3" t="s">
        <v>3777</v>
      </c>
      <c r="C355" s="3" t="s">
        <v>16</v>
      </c>
      <c r="D355" s="3" t="s">
        <v>3778</v>
      </c>
      <c r="E355" s="3" t="s">
        <v>3779</v>
      </c>
      <c r="F355" s="3" t="s">
        <v>2866</v>
      </c>
      <c r="G355" s="3" t="s">
        <v>1943</v>
      </c>
      <c r="H355" s="3" t="s">
        <v>3780</v>
      </c>
      <c r="I355" t="b">
        <v>1</v>
      </c>
    </row>
    <row r="356" spans="1:9" x14ac:dyDescent="0.25">
      <c r="A356" s="3" t="s">
        <v>729</v>
      </c>
      <c r="B356" s="3" t="s">
        <v>3781</v>
      </c>
      <c r="C356" s="3" t="s">
        <v>3782</v>
      </c>
      <c r="D356" s="3" t="s">
        <v>16</v>
      </c>
      <c r="E356" s="3" t="s">
        <v>3783</v>
      </c>
      <c r="F356" s="3" t="s">
        <v>3784</v>
      </c>
      <c r="G356" s="3" t="s">
        <v>1943</v>
      </c>
      <c r="H356" s="3" t="s">
        <v>3785</v>
      </c>
      <c r="I356" t="b">
        <v>0</v>
      </c>
    </row>
    <row r="357" spans="1:9" x14ac:dyDescent="0.25">
      <c r="A357" s="3" t="s">
        <v>731</v>
      </c>
      <c r="B357" s="3" t="s">
        <v>3786</v>
      </c>
      <c r="C357" s="3" t="s">
        <v>3787</v>
      </c>
      <c r="D357" s="3" t="s">
        <v>3788</v>
      </c>
      <c r="E357" s="3" t="s">
        <v>3789</v>
      </c>
      <c r="F357" s="3" t="s">
        <v>2812</v>
      </c>
      <c r="G357" s="3" t="s">
        <v>1943</v>
      </c>
      <c r="H357" s="3" t="s">
        <v>2813</v>
      </c>
      <c r="I357" t="b">
        <v>1</v>
      </c>
    </row>
    <row r="358" spans="1:9" x14ac:dyDescent="0.25">
      <c r="A358" s="3" t="s">
        <v>733</v>
      </c>
      <c r="B358" s="3" t="s">
        <v>3790</v>
      </c>
      <c r="C358" s="3" t="s">
        <v>3791</v>
      </c>
      <c r="D358" s="3" t="s">
        <v>3792</v>
      </c>
      <c r="E358" s="3" t="s">
        <v>3793</v>
      </c>
      <c r="F358" s="3" t="s">
        <v>3160</v>
      </c>
      <c r="G358" s="3" t="s">
        <v>1943</v>
      </c>
      <c r="H358" s="3" t="s">
        <v>3794</v>
      </c>
      <c r="I358" t="b">
        <v>1</v>
      </c>
    </row>
    <row r="359" spans="1:9" x14ac:dyDescent="0.25">
      <c r="A359" s="3" t="s">
        <v>735</v>
      </c>
      <c r="B359" s="3" t="s">
        <v>3795</v>
      </c>
      <c r="C359" s="3" t="s">
        <v>16</v>
      </c>
      <c r="D359" s="3" t="s">
        <v>3796</v>
      </c>
      <c r="E359" s="3" t="s">
        <v>3797</v>
      </c>
      <c r="F359" s="3" t="s">
        <v>3798</v>
      </c>
      <c r="G359" s="3" t="s">
        <v>1943</v>
      </c>
      <c r="H359" s="3" t="s">
        <v>3799</v>
      </c>
      <c r="I359" t="b">
        <v>0</v>
      </c>
    </row>
    <row r="360" spans="1:9" x14ac:dyDescent="0.25">
      <c r="A360" s="3" t="s">
        <v>737</v>
      </c>
      <c r="B360" s="3" t="s">
        <v>3800</v>
      </c>
      <c r="C360" s="3" t="s">
        <v>3801</v>
      </c>
      <c r="D360" s="3" t="s">
        <v>3802</v>
      </c>
      <c r="E360" s="3" t="s">
        <v>3803</v>
      </c>
      <c r="F360" s="3" t="s">
        <v>3804</v>
      </c>
      <c r="G360" s="3" t="s">
        <v>1943</v>
      </c>
      <c r="H360" s="3" t="s">
        <v>3805</v>
      </c>
      <c r="I360" t="b">
        <v>0</v>
      </c>
    </row>
    <row r="361" spans="1:9" x14ac:dyDescent="0.25">
      <c r="A361" s="3" t="s">
        <v>739</v>
      </c>
      <c r="B361" s="3" t="s">
        <v>3806</v>
      </c>
      <c r="C361" s="3" t="s">
        <v>3807</v>
      </c>
      <c r="D361" s="3" t="s">
        <v>3808</v>
      </c>
      <c r="E361" s="3" t="s">
        <v>3809</v>
      </c>
      <c r="F361" s="3" t="s">
        <v>3810</v>
      </c>
      <c r="G361" s="3" t="s">
        <v>2140</v>
      </c>
      <c r="H361" s="3" t="s">
        <v>3811</v>
      </c>
      <c r="I361" t="b">
        <v>0</v>
      </c>
    </row>
    <row r="362" spans="1:9" x14ac:dyDescent="0.25">
      <c r="A362" s="3" t="s">
        <v>741</v>
      </c>
      <c r="B362" s="3" t="s">
        <v>3812</v>
      </c>
      <c r="C362" s="3" t="s">
        <v>3813</v>
      </c>
      <c r="D362" s="3" t="s">
        <v>3814</v>
      </c>
      <c r="E362" s="3" t="s">
        <v>3815</v>
      </c>
      <c r="F362" s="3" t="s">
        <v>3405</v>
      </c>
      <c r="G362" s="3" t="s">
        <v>1943</v>
      </c>
      <c r="H362" s="3" t="s">
        <v>3816</v>
      </c>
      <c r="I362" t="b">
        <v>0</v>
      </c>
    </row>
    <row r="363" spans="1:9" x14ac:dyDescent="0.25">
      <c r="A363" s="3" t="s">
        <v>3817</v>
      </c>
      <c r="B363" s="3" t="s">
        <v>3818</v>
      </c>
      <c r="C363" s="3" t="s">
        <v>3819</v>
      </c>
      <c r="D363" s="3" t="s">
        <v>3820</v>
      </c>
      <c r="E363" s="3" t="s">
        <v>3821</v>
      </c>
      <c r="F363" s="3" t="s">
        <v>2596</v>
      </c>
      <c r="G363" s="3" t="s">
        <v>1943</v>
      </c>
      <c r="H363" s="3" t="s">
        <v>2597</v>
      </c>
      <c r="I363" t="b">
        <v>1</v>
      </c>
    </row>
    <row r="364" spans="1:9" x14ac:dyDescent="0.25">
      <c r="A364" s="3" t="s">
        <v>743</v>
      </c>
      <c r="B364" s="3" t="s">
        <v>3822</v>
      </c>
      <c r="C364" s="3" t="s">
        <v>3823</v>
      </c>
      <c r="D364" s="3" t="s">
        <v>3824</v>
      </c>
      <c r="E364" s="3" t="s">
        <v>3825</v>
      </c>
      <c r="F364" s="3" t="s">
        <v>3275</v>
      </c>
      <c r="G364" s="3" t="s">
        <v>1943</v>
      </c>
      <c r="H364" s="3" t="s">
        <v>3826</v>
      </c>
      <c r="I364" t="b">
        <v>1</v>
      </c>
    </row>
    <row r="365" spans="1:9" x14ac:dyDescent="0.25">
      <c r="A365" s="3" t="s">
        <v>745</v>
      </c>
      <c r="B365" s="3" t="s">
        <v>3827</v>
      </c>
      <c r="C365" s="3" t="s">
        <v>3828</v>
      </c>
      <c r="D365" s="3" t="s">
        <v>16</v>
      </c>
      <c r="E365" s="3" t="s">
        <v>3829</v>
      </c>
      <c r="F365" s="3" t="s">
        <v>3830</v>
      </c>
      <c r="G365" s="3" t="s">
        <v>1943</v>
      </c>
      <c r="H365" s="3" t="s">
        <v>3831</v>
      </c>
      <c r="I365" t="b">
        <v>0</v>
      </c>
    </row>
    <row r="366" spans="1:9" x14ac:dyDescent="0.25">
      <c r="A366" s="3" t="s">
        <v>747</v>
      </c>
      <c r="B366" s="3" t="s">
        <v>3832</v>
      </c>
      <c r="C366" s="3" t="s">
        <v>3833</v>
      </c>
      <c r="D366" s="3" t="s">
        <v>3834</v>
      </c>
      <c r="E366" s="3" t="s">
        <v>3835</v>
      </c>
      <c r="F366" s="3" t="s">
        <v>2420</v>
      </c>
      <c r="G366" s="3" t="s">
        <v>1943</v>
      </c>
      <c r="H366" s="3" t="s">
        <v>2474</v>
      </c>
      <c r="I366" t="b">
        <v>1</v>
      </c>
    </row>
    <row r="367" spans="1:9" x14ac:dyDescent="0.25">
      <c r="A367" s="3" t="s">
        <v>749</v>
      </c>
      <c r="B367" s="3" t="s">
        <v>3836</v>
      </c>
      <c r="C367" s="3" t="s">
        <v>3837</v>
      </c>
      <c r="D367" s="3" t="s">
        <v>16</v>
      </c>
      <c r="E367" s="3" t="s">
        <v>3838</v>
      </c>
      <c r="F367" s="3" t="s">
        <v>3839</v>
      </c>
      <c r="G367" s="3" t="s">
        <v>1943</v>
      </c>
      <c r="H367" s="3" t="s">
        <v>3840</v>
      </c>
      <c r="I367" t="b">
        <v>0</v>
      </c>
    </row>
    <row r="368" spans="1:9" x14ac:dyDescent="0.25">
      <c r="A368" s="3" t="s">
        <v>751</v>
      </c>
      <c r="B368" s="3" t="s">
        <v>3841</v>
      </c>
      <c r="C368" s="3" t="s">
        <v>16</v>
      </c>
      <c r="D368" s="3" t="s">
        <v>3842</v>
      </c>
      <c r="E368" s="3" t="s">
        <v>3843</v>
      </c>
      <c r="F368" s="3" t="s">
        <v>2625</v>
      </c>
      <c r="G368" s="3" t="s">
        <v>1943</v>
      </c>
      <c r="H368" s="3" t="s">
        <v>2626</v>
      </c>
      <c r="I368" t="b">
        <v>0</v>
      </c>
    </row>
    <row r="369" spans="1:9" x14ac:dyDescent="0.25">
      <c r="A369" s="3" t="s">
        <v>753</v>
      </c>
      <c r="B369" s="3" t="s">
        <v>3844</v>
      </c>
      <c r="C369" s="3" t="s">
        <v>16</v>
      </c>
      <c r="D369" s="3" t="s">
        <v>16</v>
      </c>
      <c r="E369" s="3" t="s">
        <v>3845</v>
      </c>
      <c r="F369" s="3" t="s">
        <v>3031</v>
      </c>
      <c r="G369" s="3" t="s">
        <v>1943</v>
      </c>
      <c r="H369" s="3" t="s">
        <v>3032</v>
      </c>
      <c r="I369" t="b">
        <v>1</v>
      </c>
    </row>
    <row r="370" spans="1:9" x14ac:dyDescent="0.25">
      <c r="A370" s="3" t="s">
        <v>755</v>
      </c>
      <c r="B370" s="3" t="s">
        <v>3846</v>
      </c>
      <c r="C370" s="3" t="s">
        <v>3847</v>
      </c>
      <c r="D370" s="3" t="s">
        <v>3848</v>
      </c>
      <c r="E370" s="3" t="s">
        <v>3849</v>
      </c>
      <c r="F370" s="3" t="s">
        <v>3036</v>
      </c>
      <c r="G370" s="3" t="s">
        <v>1943</v>
      </c>
      <c r="H370" s="3" t="s">
        <v>3850</v>
      </c>
      <c r="I370" t="b">
        <v>0</v>
      </c>
    </row>
    <row r="371" spans="1:9" x14ac:dyDescent="0.25">
      <c r="A371" s="3" t="s">
        <v>757</v>
      </c>
      <c r="B371" s="3" t="s">
        <v>3851</v>
      </c>
      <c r="C371" s="3" t="s">
        <v>16</v>
      </c>
      <c r="D371" s="3" t="s">
        <v>16</v>
      </c>
      <c r="E371" s="3" t="s">
        <v>3852</v>
      </c>
      <c r="F371" s="3" t="s">
        <v>3586</v>
      </c>
      <c r="G371" s="3" t="s">
        <v>1943</v>
      </c>
      <c r="H371" s="3" t="s">
        <v>3587</v>
      </c>
      <c r="I371" t="b">
        <v>1</v>
      </c>
    </row>
    <row r="372" spans="1:9" x14ac:dyDescent="0.25">
      <c r="A372" s="3" t="s">
        <v>759</v>
      </c>
      <c r="B372" s="3" t="s">
        <v>3853</v>
      </c>
      <c r="C372" s="3" t="s">
        <v>3854</v>
      </c>
      <c r="D372" s="3" t="s">
        <v>3855</v>
      </c>
      <c r="E372" s="3" t="s">
        <v>3856</v>
      </c>
      <c r="F372" s="3" t="s">
        <v>3091</v>
      </c>
      <c r="G372" s="3" t="s">
        <v>1943</v>
      </c>
      <c r="H372" s="3" t="s">
        <v>3857</v>
      </c>
      <c r="I372" t="b">
        <v>1</v>
      </c>
    </row>
    <row r="373" spans="1:9" x14ac:dyDescent="0.25">
      <c r="A373" s="3" t="s">
        <v>761</v>
      </c>
      <c r="B373" s="3" t="s">
        <v>3858</v>
      </c>
      <c r="C373" s="3" t="s">
        <v>3859</v>
      </c>
      <c r="D373" s="3" t="s">
        <v>3860</v>
      </c>
      <c r="E373" s="3" t="s">
        <v>3861</v>
      </c>
      <c r="F373" s="3" t="s">
        <v>3727</v>
      </c>
      <c r="G373" s="3" t="s">
        <v>1943</v>
      </c>
      <c r="H373" s="3" t="s">
        <v>3862</v>
      </c>
      <c r="I373" t="b">
        <v>1</v>
      </c>
    </row>
    <row r="374" spans="1:9" x14ac:dyDescent="0.25">
      <c r="A374" s="3" t="s">
        <v>763</v>
      </c>
      <c r="B374" s="3" t="s">
        <v>3863</v>
      </c>
      <c r="C374" s="3" t="s">
        <v>3864</v>
      </c>
      <c r="D374" s="3" t="s">
        <v>3865</v>
      </c>
      <c r="E374" s="3" t="s">
        <v>3866</v>
      </c>
      <c r="F374" s="3" t="s">
        <v>3867</v>
      </c>
      <c r="G374" s="3" t="s">
        <v>1943</v>
      </c>
      <c r="H374" s="3" t="s">
        <v>3868</v>
      </c>
      <c r="I374" t="b">
        <v>0</v>
      </c>
    </row>
    <row r="375" spans="1:9" x14ac:dyDescent="0.25">
      <c r="A375" s="3" t="s">
        <v>765</v>
      </c>
      <c r="B375" s="3" t="s">
        <v>3869</v>
      </c>
      <c r="C375" s="3" t="s">
        <v>16</v>
      </c>
      <c r="D375" s="3" t="s">
        <v>3870</v>
      </c>
      <c r="E375" s="3" t="s">
        <v>3871</v>
      </c>
      <c r="F375" s="3" t="s">
        <v>3872</v>
      </c>
      <c r="G375" s="3" t="s">
        <v>1951</v>
      </c>
      <c r="H375" s="3" t="s">
        <v>3873</v>
      </c>
      <c r="I375" t="b">
        <v>1</v>
      </c>
    </row>
    <row r="376" spans="1:9" x14ac:dyDescent="0.25">
      <c r="A376" s="3" t="s">
        <v>767</v>
      </c>
      <c r="B376" s="3" t="s">
        <v>3874</v>
      </c>
      <c r="C376" s="3" t="s">
        <v>3875</v>
      </c>
      <c r="D376" s="3" t="s">
        <v>3876</v>
      </c>
      <c r="E376" s="3" t="s">
        <v>3877</v>
      </c>
      <c r="F376" s="3" t="s">
        <v>3878</v>
      </c>
      <c r="G376" s="3" t="s">
        <v>1943</v>
      </c>
      <c r="H376" s="3" t="s">
        <v>3879</v>
      </c>
      <c r="I376" t="b">
        <v>1</v>
      </c>
    </row>
    <row r="377" spans="1:9" x14ac:dyDescent="0.25">
      <c r="A377" s="3" t="s">
        <v>769</v>
      </c>
      <c r="B377" s="3" t="s">
        <v>3880</v>
      </c>
      <c r="C377" s="3" t="s">
        <v>3881</v>
      </c>
      <c r="D377" s="3" t="s">
        <v>3882</v>
      </c>
      <c r="E377" s="3" t="s">
        <v>3883</v>
      </c>
      <c r="F377" s="3" t="s">
        <v>1980</v>
      </c>
      <c r="G377" s="3" t="s">
        <v>1943</v>
      </c>
      <c r="H377" s="3" t="s">
        <v>3884</v>
      </c>
      <c r="I377" t="b">
        <v>1</v>
      </c>
    </row>
    <row r="378" spans="1:9" x14ac:dyDescent="0.25">
      <c r="A378" s="3" t="s">
        <v>771</v>
      </c>
      <c r="B378" s="3" t="s">
        <v>3885</v>
      </c>
      <c r="C378" s="3" t="s">
        <v>3886</v>
      </c>
      <c r="D378" s="3" t="s">
        <v>3887</v>
      </c>
      <c r="E378" s="3" t="s">
        <v>3888</v>
      </c>
      <c r="F378" s="3" t="s">
        <v>2064</v>
      </c>
      <c r="G378" s="3" t="s">
        <v>1943</v>
      </c>
      <c r="H378" s="3" t="s">
        <v>2065</v>
      </c>
      <c r="I378" t="b">
        <v>1</v>
      </c>
    </row>
    <row r="379" spans="1:9" x14ac:dyDescent="0.25">
      <c r="A379" s="3" t="s">
        <v>773</v>
      </c>
      <c r="B379" s="3" t="s">
        <v>3889</v>
      </c>
      <c r="C379" s="3" t="s">
        <v>3890</v>
      </c>
      <c r="D379" s="3" t="s">
        <v>3891</v>
      </c>
      <c r="E379" s="3" t="s">
        <v>3892</v>
      </c>
      <c r="F379" s="3" t="s">
        <v>3086</v>
      </c>
      <c r="G379" s="3" t="s">
        <v>1951</v>
      </c>
      <c r="H379" s="3" t="s">
        <v>2104</v>
      </c>
      <c r="I379" t="b">
        <v>0</v>
      </c>
    </row>
    <row r="380" spans="1:9" x14ac:dyDescent="0.25">
      <c r="A380" s="3" t="s">
        <v>775</v>
      </c>
      <c r="B380" s="3" t="s">
        <v>3893</v>
      </c>
      <c r="C380" s="3" t="s">
        <v>3894</v>
      </c>
      <c r="D380" s="3" t="s">
        <v>3895</v>
      </c>
      <c r="E380" s="3" t="s">
        <v>3896</v>
      </c>
      <c r="F380" s="3" t="s">
        <v>3897</v>
      </c>
      <c r="G380" s="3" t="s">
        <v>1951</v>
      </c>
      <c r="H380" s="3" t="s">
        <v>2503</v>
      </c>
      <c r="I380" t="b">
        <v>1</v>
      </c>
    </row>
    <row r="381" spans="1:9" x14ac:dyDescent="0.25">
      <c r="A381" s="3" t="s">
        <v>777</v>
      </c>
      <c r="B381" s="3" t="s">
        <v>3898</v>
      </c>
      <c r="C381" s="3" t="s">
        <v>3899</v>
      </c>
      <c r="D381" s="3" t="s">
        <v>16</v>
      </c>
      <c r="E381" s="3" t="s">
        <v>3900</v>
      </c>
      <c r="F381" s="3" t="s">
        <v>3901</v>
      </c>
      <c r="G381" s="3" t="s">
        <v>2140</v>
      </c>
      <c r="H381" s="3" t="s">
        <v>3902</v>
      </c>
      <c r="I381" t="b">
        <v>1</v>
      </c>
    </row>
    <row r="382" spans="1:9" x14ac:dyDescent="0.25">
      <c r="A382" s="3" t="s">
        <v>3903</v>
      </c>
      <c r="B382" s="3" t="s">
        <v>3904</v>
      </c>
      <c r="C382" s="3" t="s">
        <v>3905</v>
      </c>
      <c r="D382" s="3" t="s">
        <v>3906</v>
      </c>
      <c r="E382" s="3" t="s">
        <v>3907</v>
      </c>
      <c r="F382" s="3" t="s">
        <v>1964</v>
      </c>
      <c r="G382" s="3" t="s">
        <v>1943</v>
      </c>
      <c r="H382" s="3" t="s">
        <v>3908</v>
      </c>
      <c r="I382" t="b">
        <v>0</v>
      </c>
    </row>
    <row r="383" spans="1:9" x14ac:dyDescent="0.25">
      <c r="A383" s="3" t="s">
        <v>780</v>
      </c>
      <c r="B383" s="3" t="s">
        <v>3909</v>
      </c>
      <c r="C383" s="3" t="s">
        <v>3910</v>
      </c>
      <c r="D383" s="3" t="s">
        <v>3911</v>
      </c>
      <c r="E383" s="3" t="s">
        <v>3912</v>
      </c>
      <c r="F383" s="3" t="s">
        <v>1991</v>
      </c>
      <c r="G383" s="3" t="s">
        <v>1943</v>
      </c>
      <c r="H383" s="3" t="s">
        <v>3913</v>
      </c>
      <c r="I383" t="b">
        <v>1</v>
      </c>
    </row>
    <row r="384" spans="1:9" x14ac:dyDescent="0.25">
      <c r="A384" s="3" t="s">
        <v>782</v>
      </c>
      <c r="B384" s="3" t="s">
        <v>3914</v>
      </c>
      <c r="C384" s="3" t="s">
        <v>3915</v>
      </c>
      <c r="D384" s="3" t="s">
        <v>3916</v>
      </c>
      <c r="E384" s="3" t="s">
        <v>3917</v>
      </c>
      <c r="F384" s="3" t="s">
        <v>3524</v>
      </c>
      <c r="G384" s="3" t="s">
        <v>1943</v>
      </c>
      <c r="H384" s="3" t="s">
        <v>3918</v>
      </c>
      <c r="I384" t="b">
        <v>0</v>
      </c>
    </row>
    <row r="385" spans="1:9" x14ac:dyDescent="0.25">
      <c r="A385" s="3" t="s">
        <v>784</v>
      </c>
      <c r="B385" s="3" t="s">
        <v>3919</v>
      </c>
      <c r="C385" s="3" t="s">
        <v>16</v>
      </c>
      <c r="D385" s="3" t="s">
        <v>3920</v>
      </c>
      <c r="E385" s="3" t="s">
        <v>3921</v>
      </c>
      <c r="F385" s="3" t="s">
        <v>3922</v>
      </c>
      <c r="G385" s="3" t="s">
        <v>1943</v>
      </c>
      <c r="H385" s="3" t="s">
        <v>3923</v>
      </c>
      <c r="I385" t="b">
        <v>1</v>
      </c>
    </row>
    <row r="386" spans="1:9" x14ac:dyDescent="0.25">
      <c r="A386" s="3" t="s">
        <v>786</v>
      </c>
      <c r="B386" s="3" t="s">
        <v>3924</v>
      </c>
      <c r="C386" s="3" t="s">
        <v>16</v>
      </c>
      <c r="D386" s="3" t="s">
        <v>3925</v>
      </c>
      <c r="E386" s="3" t="s">
        <v>3926</v>
      </c>
      <c r="F386" s="3" t="s">
        <v>2385</v>
      </c>
      <c r="G386" s="3" t="s">
        <v>1943</v>
      </c>
      <c r="H386" s="3" t="s">
        <v>3927</v>
      </c>
      <c r="I386" t="b">
        <v>0</v>
      </c>
    </row>
    <row r="387" spans="1:9" x14ac:dyDescent="0.25">
      <c r="A387" s="3" t="s">
        <v>788</v>
      </c>
      <c r="B387" s="3" t="s">
        <v>3928</v>
      </c>
      <c r="C387" s="3" t="s">
        <v>3929</v>
      </c>
      <c r="D387" s="3" t="s">
        <v>3930</v>
      </c>
      <c r="E387" s="3" t="s">
        <v>3931</v>
      </c>
      <c r="F387" s="3" t="s">
        <v>2445</v>
      </c>
      <c r="G387" s="3" t="s">
        <v>1943</v>
      </c>
      <c r="H387" s="3" t="s">
        <v>3932</v>
      </c>
      <c r="I387" t="b">
        <v>1</v>
      </c>
    </row>
    <row r="388" spans="1:9" x14ac:dyDescent="0.25">
      <c r="A388" s="3" t="s">
        <v>790</v>
      </c>
      <c r="B388" s="3" t="s">
        <v>3933</v>
      </c>
      <c r="C388" s="3" t="s">
        <v>16</v>
      </c>
      <c r="D388" s="3" t="s">
        <v>3934</v>
      </c>
      <c r="E388" s="3" t="s">
        <v>3935</v>
      </c>
      <c r="F388" s="3" t="s">
        <v>1964</v>
      </c>
      <c r="G388" s="3" t="s">
        <v>1943</v>
      </c>
      <c r="H388" s="3" t="s">
        <v>3936</v>
      </c>
      <c r="I388" t="b">
        <v>1</v>
      </c>
    </row>
    <row r="389" spans="1:9" x14ac:dyDescent="0.25">
      <c r="A389" s="3" t="s">
        <v>792</v>
      </c>
      <c r="B389" s="3" t="s">
        <v>3937</v>
      </c>
      <c r="C389" s="3" t="s">
        <v>3938</v>
      </c>
      <c r="D389" s="3" t="s">
        <v>3939</v>
      </c>
      <c r="E389" s="3" t="s">
        <v>3940</v>
      </c>
      <c r="F389" s="3" t="s">
        <v>3941</v>
      </c>
      <c r="G389" s="3" t="s">
        <v>1943</v>
      </c>
      <c r="H389" s="3" t="s">
        <v>3942</v>
      </c>
      <c r="I389" t="b">
        <v>1</v>
      </c>
    </row>
    <row r="390" spans="1:9" x14ac:dyDescent="0.25">
      <c r="A390" s="3" t="s">
        <v>794</v>
      </c>
      <c r="B390" s="3" t="s">
        <v>3943</v>
      </c>
      <c r="C390" s="3" t="s">
        <v>3944</v>
      </c>
      <c r="D390" s="3" t="s">
        <v>3945</v>
      </c>
      <c r="E390" s="3" t="s">
        <v>3946</v>
      </c>
      <c r="F390" s="3" t="s">
        <v>3947</v>
      </c>
      <c r="G390" s="3" t="s">
        <v>1943</v>
      </c>
      <c r="H390" s="3" t="s">
        <v>3948</v>
      </c>
      <c r="I390" t="b">
        <v>1</v>
      </c>
    </row>
    <row r="391" spans="1:9" x14ac:dyDescent="0.25">
      <c r="A391" s="3" t="s">
        <v>796</v>
      </c>
      <c r="B391" s="3" t="s">
        <v>3949</v>
      </c>
      <c r="C391" s="3" t="s">
        <v>3950</v>
      </c>
      <c r="D391" s="3" t="s">
        <v>3951</v>
      </c>
      <c r="E391" s="3" t="s">
        <v>3952</v>
      </c>
      <c r="F391" s="3" t="s">
        <v>3953</v>
      </c>
      <c r="G391" s="3" t="s">
        <v>1943</v>
      </c>
      <c r="H391" s="3" t="s">
        <v>3954</v>
      </c>
      <c r="I391" t="b">
        <v>1</v>
      </c>
    </row>
    <row r="392" spans="1:9" x14ac:dyDescent="0.25">
      <c r="A392" s="3" t="s">
        <v>798</v>
      </c>
      <c r="B392" s="3" t="s">
        <v>3955</v>
      </c>
      <c r="C392" s="3" t="s">
        <v>3956</v>
      </c>
      <c r="D392" s="3" t="s">
        <v>16</v>
      </c>
      <c r="E392" s="3" t="s">
        <v>3957</v>
      </c>
      <c r="F392" s="3" t="s">
        <v>2279</v>
      </c>
      <c r="G392" s="3" t="s">
        <v>1943</v>
      </c>
      <c r="H392" s="3" t="s">
        <v>2280</v>
      </c>
      <c r="I392" t="b">
        <v>1</v>
      </c>
    </row>
    <row r="393" spans="1:9" x14ac:dyDescent="0.25">
      <c r="A393" s="3" t="s">
        <v>800</v>
      </c>
      <c r="B393" s="3" t="s">
        <v>3958</v>
      </c>
      <c r="C393" s="3" t="s">
        <v>3959</v>
      </c>
      <c r="D393" s="3" t="s">
        <v>16</v>
      </c>
      <c r="E393" s="3" t="s">
        <v>3960</v>
      </c>
      <c r="F393" s="3" t="s">
        <v>2164</v>
      </c>
      <c r="G393" s="3" t="s">
        <v>1943</v>
      </c>
      <c r="H393" s="3" t="s">
        <v>2165</v>
      </c>
      <c r="I393" t="b">
        <v>0</v>
      </c>
    </row>
    <row r="394" spans="1:9" x14ac:dyDescent="0.25">
      <c r="A394" s="3" t="s">
        <v>802</v>
      </c>
      <c r="B394" s="3" t="s">
        <v>3961</v>
      </c>
      <c r="C394" s="3" t="s">
        <v>3962</v>
      </c>
      <c r="D394" s="3" t="s">
        <v>3963</v>
      </c>
      <c r="E394" s="3" t="s">
        <v>3964</v>
      </c>
      <c r="F394" s="3" t="s">
        <v>2673</v>
      </c>
      <c r="G394" s="3" t="s">
        <v>1943</v>
      </c>
      <c r="H394" s="3" t="s">
        <v>2674</v>
      </c>
      <c r="I394" t="b">
        <v>0</v>
      </c>
    </row>
    <row r="395" spans="1:9" x14ac:dyDescent="0.25">
      <c r="A395" s="3" t="s">
        <v>3965</v>
      </c>
      <c r="B395" s="3" t="s">
        <v>3966</v>
      </c>
      <c r="C395" s="3" t="s">
        <v>3967</v>
      </c>
      <c r="D395" s="3" t="s">
        <v>3968</v>
      </c>
      <c r="E395" s="3" t="s">
        <v>3969</v>
      </c>
      <c r="F395" s="3" t="s">
        <v>3970</v>
      </c>
      <c r="G395" s="3" t="s">
        <v>1943</v>
      </c>
      <c r="H395" s="3" t="s">
        <v>3971</v>
      </c>
      <c r="I395" t="b">
        <v>1</v>
      </c>
    </row>
    <row r="396" spans="1:9" x14ac:dyDescent="0.25">
      <c r="A396" s="3" t="s">
        <v>804</v>
      </c>
      <c r="B396" s="3" t="s">
        <v>3972</v>
      </c>
      <c r="C396" s="3" t="s">
        <v>3973</v>
      </c>
      <c r="D396" s="3" t="s">
        <v>3974</v>
      </c>
      <c r="E396" s="3" t="s">
        <v>3975</v>
      </c>
      <c r="F396" s="3" t="s">
        <v>2164</v>
      </c>
      <c r="G396" s="3" t="s">
        <v>1943</v>
      </c>
      <c r="H396" s="3" t="s">
        <v>2165</v>
      </c>
      <c r="I396" t="b">
        <v>0</v>
      </c>
    </row>
    <row r="397" spans="1:9" x14ac:dyDescent="0.25">
      <c r="A397" s="3" t="s">
        <v>806</v>
      </c>
      <c r="B397" s="3" t="s">
        <v>3976</v>
      </c>
      <c r="C397" s="3" t="s">
        <v>3977</v>
      </c>
      <c r="D397" s="3" t="s">
        <v>16</v>
      </c>
      <c r="E397" s="3" t="s">
        <v>3978</v>
      </c>
      <c r="F397" s="3" t="s">
        <v>2224</v>
      </c>
      <c r="G397" s="3" t="s">
        <v>1943</v>
      </c>
      <c r="H397" s="3" t="s">
        <v>3979</v>
      </c>
      <c r="I397" t="b">
        <v>1</v>
      </c>
    </row>
    <row r="398" spans="1:9" x14ac:dyDescent="0.25">
      <c r="A398" s="3" t="s">
        <v>808</v>
      </c>
      <c r="B398" s="3" t="s">
        <v>3980</v>
      </c>
      <c r="C398" s="3" t="s">
        <v>3981</v>
      </c>
      <c r="D398" s="3" t="s">
        <v>3982</v>
      </c>
      <c r="E398" s="3" t="s">
        <v>3983</v>
      </c>
      <c r="F398" s="3" t="s">
        <v>2213</v>
      </c>
      <c r="G398" s="3" t="s">
        <v>1943</v>
      </c>
      <c r="H398" s="3" t="s">
        <v>2214</v>
      </c>
      <c r="I398" t="b">
        <v>0</v>
      </c>
    </row>
    <row r="399" spans="1:9" x14ac:dyDescent="0.25">
      <c r="A399" s="3" t="s">
        <v>810</v>
      </c>
      <c r="B399" s="3" t="s">
        <v>3984</v>
      </c>
      <c r="C399" s="3" t="s">
        <v>3985</v>
      </c>
      <c r="D399" s="3" t="s">
        <v>3986</v>
      </c>
      <c r="E399" s="3" t="s">
        <v>3987</v>
      </c>
      <c r="F399" s="3" t="s">
        <v>2196</v>
      </c>
      <c r="G399" s="3" t="s">
        <v>1943</v>
      </c>
      <c r="H399" s="3" t="s">
        <v>3988</v>
      </c>
      <c r="I399" t="b">
        <v>1</v>
      </c>
    </row>
    <row r="400" spans="1:9" x14ac:dyDescent="0.25">
      <c r="A400" s="3" t="s">
        <v>812</v>
      </c>
      <c r="B400" s="3" t="s">
        <v>3989</v>
      </c>
      <c r="C400" s="3" t="s">
        <v>3990</v>
      </c>
      <c r="D400" s="3" t="s">
        <v>3991</v>
      </c>
      <c r="E400" s="3" t="s">
        <v>3992</v>
      </c>
      <c r="F400" s="3" t="s">
        <v>2076</v>
      </c>
      <c r="G400" s="3" t="s">
        <v>1943</v>
      </c>
      <c r="H400" s="3" t="s">
        <v>3993</v>
      </c>
      <c r="I400" t="b">
        <v>1</v>
      </c>
    </row>
    <row r="401" spans="1:9" x14ac:dyDescent="0.25">
      <c r="A401" s="3" t="s">
        <v>814</v>
      </c>
      <c r="B401" s="3" t="s">
        <v>3994</v>
      </c>
      <c r="C401" s="3" t="s">
        <v>3995</v>
      </c>
      <c r="D401" s="3" t="s">
        <v>3996</v>
      </c>
      <c r="E401" s="3" t="s">
        <v>3997</v>
      </c>
      <c r="F401" s="3" t="s">
        <v>3998</v>
      </c>
      <c r="G401" s="3" t="s">
        <v>2140</v>
      </c>
      <c r="H401" s="3" t="s">
        <v>3999</v>
      </c>
      <c r="I401" t="b">
        <v>0</v>
      </c>
    </row>
    <row r="402" spans="1:9" x14ac:dyDescent="0.25">
      <c r="A402" s="3" t="s">
        <v>816</v>
      </c>
      <c r="B402" s="3" t="s">
        <v>4000</v>
      </c>
      <c r="C402" s="3" t="s">
        <v>4001</v>
      </c>
      <c r="D402" s="3" t="s">
        <v>4002</v>
      </c>
      <c r="E402" s="3" t="s">
        <v>4003</v>
      </c>
      <c r="F402" s="3" t="s">
        <v>2224</v>
      </c>
      <c r="G402" s="3" t="s">
        <v>1943</v>
      </c>
      <c r="H402" s="3" t="s">
        <v>4004</v>
      </c>
      <c r="I402" t="b">
        <v>0</v>
      </c>
    </row>
    <row r="403" spans="1:9" x14ac:dyDescent="0.25">
      <c r="A403" s="3" t="s">
        <v>818</v>
      </c>
      <c r="B403" s="3" t="s">
        <v>4005</v>
      </c>
      <c r="C403" s="3" t="s">
        <v>4006</v>
      </c>
      <c r="D403" s="3" t="s">
        <v>4007</v>
      </c>
      <c r="E403" s="3" t="s">
        <v>4008</v>
      </c>
      <c r="F403" s="3" t="s">
        <v>3632</v>
      </c>
      <c r="G403" s="3" t="s">
        <v>1943</v>
      </c>
      <c r="H403" s="3" t="s">
        <v>3633</v>
      </c>
      <c r="I403" t="b">
        <v>1</v>
      </c>
    </row>
    <row r="404" spans="1:9" x14ac:dyDescent="0.25">
      <c r="A404" s="3" t="s">
        <v>820</v>
      </c>
      <c r="B404" s="3" t="s">
        <v>4009</v>
      </c>
      <c r="C404" s="3" t="s">
        <v>4010</v>
      </c>
      <c r="D404" s="3" t="s">
        <v>4011</v>
      </c>
      <c r="E404" s="3" t="s">
        <v>4012</v>
      </c>
      <c r="F404" s="3" t="s">
        <v>2146</v>
      </c>
      <c r="G404" s="3" t="s">
        <v>1943</v>
      </c>
      <c r="H404" s="3" t="s">
        <v>4013</v>
      </c>
      <c r="I404" t="b">
        <v>1</v>
      </c>
    </row>
    <row r="405" spans="1:9" x14ac:dyDescent="0.25">
      <c r="A405" s="3" t="s">
        <v>822</v>
      </c>
      <c r="B405" s="3" t="s">
        <v>4014</v>
      </c>
      <c r="C405" s="3" t="s">
        <v>4015</v>
      </c>
      <c r="D405" s="3" t="s">
        <v>4016</v>
      </c>
      <c r="E405" s="3" t="s">
        <v>4017</v>
      </c>
      <c r="F405" s="3" t="s">
        <v>2385</v>
      </c>
      <c r="G405" s="3" t="s">
        <v>1943</v>
      </c>
      <c r="H405" s="3" t="s">
        <v>3743</v>
      </c>
      <c r="I405" t="b">
        <v>0</v>
      </c>
    </row>
    <row r="406" spans="1:9" x14ac:dyDescent="0.25">
      <c r="A406" s="3" t="s">
        <v>824</v>
      </c>
      <c r="B406" s="3" t="s">
        <v>4018</v>
      </c>
      <c r="C406" s="3" t="s">
        <v>4019</v>
      </c>
      <c r="D406" s="3" t="s">
        <v>4020</v>
      </c>
      <c r="E406" s="3" t="s">
        <v>4021</v>
      </c>
      <c r="F406" s="3" t="s">
        <v>4022</v>
      </c>
      <c r="G406" s="3" t="s">
        <v>1951</v>
      </c>
      <c r="H406" s="3" t="s">
        <v>4023</v>
      </c>
      <c r="I406" t="b">
        <v>0</v>
      </c>
    </row>
    <row r="407" spans="1:9" x14ac:dyDescent="0.25">
      <c r="A407" s="3" t="s">
        <v>826</v>
      </c>
      <c r="B407" s="3" t="s">
        <v>4024</v>
      </c>
      <c r="C407" s="3" t="s">
        <v>4025</v>
      </c>
      <c r="D407" s="3" t="s">
        <v>4026</v>
      </c>
      <c r="E407" s="3" t="s">
        <v>4027</v>
      </c>
      <c r="F407" s="3" t="s">
        <v>4028</v>
      </c>
      <c r="G407" s="3" t="s">
        <v>1943</v>
      </c>
      <c r="H407" s="3" t="s">
        <v>4029</v>
      </c>
      <c r="I407" t="b">
        <v>1</v>
      </c>
    </row>
    <row r="408" spans="1:9" x14ac:dyDescent="0.25">
      <c r="A408" s="3" t="s">
        <v>828</v>
      </c>
      <c r="B408" s="3" t="s">
        <v>4030</v>
      </c>
      <c r="C408" s="3" t="s">
        <v>4031</v>
      </c>
      <c r="D408" s="3" t="s">
        <v>4032</v>
      </c>
      <c r="E408" s="3" t="s">
        <v>4033</v>
      </c>
      <c r="F408" s="3" t="s">
        <v>2152</v>
      </c>
      <c r="G408" s="3" t="s">
        <v>1943</v>
      </c>
      <c r="H408" s="3" t="s">
        <v>4034</v>
      </c>
      <c r="I408" t="b">
        <v>1</v>
      </c>
    </row>
    <row r="409" spans="1:9" x14ac:dyDescent="0.25">
      <c r="A409" s="3" t="s">
        <v>830</v>
      </c>
      <c r="B409" s="3" t="s">
        <v>4035</v>
      </c>
      <c r="C409" s="3" t="s">
        <v>16</v>
      </c>
      <c r="D409" s="3" t="s">
        <v>4036</v>
      </c>
      <c r="E409" s="3" t="s">
        <v>4037</v>
      </c>
      <c r="F409" s="3" t="s">
        <v>4038</v>
      </c>
      <c r="G409" s="3" t="s">
        <v>1951</v>
      </c>
      <c r="H409" s="3" t="s">
        <v>4039</v>
      </c>
      <c r="I409" t="b">
        <v>0</v>
      </c>
    </row>
    <row r="410" spans="1:9" x14ac:dyDescent="0.25">
      <c r="A410" s="3" t="s">
        <v>832</v>
      </c>
      <c r="B410" s="3" t="s">
        <v>4040</v>
      </c>
      <c r="C410" s="3" t="s">
        <v>4041</v>
      </c>
      <c r="D410" s="3" t="s">
        <v>4042</v>
      </c>
      <c r="E410" s="3" t="s">
        <v>4043</v>
      </c>
      <c r="F410" s="3" t="s">
        <v>4044</v>
      </c>
      <c r="G410" s="3" t="s">
        <v>1943</v>
      </c>
      <c r="H410" s="3" t="s">
        <v>4045</v>
      </c>
      <c r="I410" t="b">
        <v>1</v>
      </c>
    </row>
    <row r="411" spans="1:9" x14ac:dyDescent="0.25">
      <c r="A411" s="3" t="s">
        <v>834</v>
      </c>
      <c r="B411" s="3" t="s">
        <v>4046</v>
      </c>
      <c r="C411" s="3" t="s">
        <v>16</v>
      </c>
      <c r="D411" s="3" t="s">
        <v>4047</v>
      </c>
      <c r="E411" s="3" t="s">
        <v>4048</v>
      </c>
      <c r="F411" s="3" t="s">
        <v>4049</v>
      </c>
      <c r="G411" s="3" t="s">
        <v>1951</v>
      </c>
      <c r="H411" s="3" t="s">
        <v>4050</v>
      </c>
      <c r="I411" t="b">
        <v>1</v>
      </c>
    </row>
    <row r="412" spans="1:9" x14ac:dyDescent="0.25">
      <c r="A412" s="3" t="s">
        <v>836</v>
      </c>
      <c r="B412" s="3" t="s">
        <v>4051</v>
      </c>
      <c r="C412" s="3" t="s">
        <v>16</v>
      </c>
      <c r="D412" s="3" t="s">
        <v>4052</v>
      </c>
      <c r="E412" s="3" t="s">
        <v>4053</v>
      </c>
      <c r="F412" s="3" t="s">
        <v>3265</v>
      </c>
      <c r="G412" s="3" t="s">
        <v>1943</v>
      </c>
      <c r="H412" s="3" t="s">
        <v>3641</v>
      </c>
      <c r="I412" t="b">
        <v>0</v>
      </c>
    </row>
    <row r="413" spans="1:9" x14ac:dyDescent="0.25">
      <c r="A413" s="3" t="s">
        <v>838</v>
      </c>
      <c r="B413" s="3" t="s">
        <v>4054</v>
      </c>
      <c r="C413" s="3" t="s">
        <v>16</v>
      </c>
      <c r="D413" s="3" t="s">
        <v>4055</v>
      </c>
      <c r="E413" s="3" t="s">
        <v>4056</v>
      </c>
      <c r="F413" s="3" t="s">
        <v>4057</v>
      </c>
      <c r="G413" s="3" t="s">
        <v>1943</v>
      </c>
      <c r="H413" s="3" t="s">
        <v>4058</v>
      </c>
      <c r="I413" t="b">
        <v>1</v>
      </c>
    </row>
    <row r="414" spans="1:9" x14ac:dyDescent="0.25">
      <c r="A414" s="3" t="s">
        <v>840</v>
      </c>
      <c r="B414" s="3" t="s">
        <v>4059</v>
      </c>
      <c r="C414" s="3" t="s">
        <v>16</v>
      </c>
      <c r="D414" s="3" t="s">
        <v>4060</v>
      </c>
      <c r="E414" s="3" t="s">
        <v>4061</v>
      </c>
      <c r="F414" s="3" t="s">
        <v>4062</v>
      </c>
      <c r="G414" s="3" t="s">
        <v>1943</v>
      </c>
      <c r="H414" s="3" t="s">
        <v>4063</v>
      </c>
      <c r="I414" t="b">
        <v>1</v>
      </c>
    </row>
    <row r="415" spans="1:9" x14ac:dyDescent="0.25">
      <c r="A415" s="3" t="s">
        <v>842</v>
      </c>
      <c r="B415" s="3" t="s">
        <v>4064</v>
      </c>
      <c r="C415" s="3" t="s">
        <v>4065</v>
      </c>
      <c r="D415" s="3" t="s">
        <v>4066</v>
      </c>
      <c r="E415" s="3" t="s">
        <v>4067</v>
      </c>
      <c r="F415" s="3" t="s">
        <v>4068</v>
      </c>
      <c r="G415" s="3" t="s">
        <v>1943</v>
      </c>
      <c r="H415" s="3" t="s">
        <v>4069</v>
      </c>
      <c r="I415" t="b">
        <v>1</v>
      </c>
    </row>
    <row r="416" spans="1:9" x14ac:dyDescent="0.25">
      <c r="A416" s="3" t="s">
        <v>844</v>
      </c>
      <c r="B416" s="3" t="s">
        <v>4070</v>
      </c>
      <c r="C416" s="3" t="s">
        <v>16</v>
      </c>
      <c r="D416" s="3" t="s">
        <v>4071</v>
      </c>
      <c r="E416" s="3" t="s">
        <v>4072</v>
      </c>
      <c r="F416" s="3" t="s">
        <v>3754</v>
      </c>
      <c r="G416" s="3" t="s">
        <v>1943</v>
      </c>
      <c r="H416" s="3" t="s">
        <v>3755</v>
      </c>
      <c r="I416" t="b">
        <v>1</v>
      </c>
    </row>
    <row r="417" spans="1:9" x14ac:dyDescent="0.25">
      <c r="A417" s="3" t="s">
        <v>846</v>
      </c>
      <c r="B417" s="3" t="s">
        <v>4073</v>
      </c>
      <c r="C417" s="3" t="s">
        <v>4074</v>
      </c>
      <c r="D417" s="3" t="s">
        <v>16</v>
      </c>
      <c r="E417" s="3" t="s">
        <v>4075</v>
      </c>
      <c r="F417" s="3" t="s">
        <v>4057</v>
      </c>
      <c r="G417" s="3" t="s">
        <v>1943</v>
      </c>
      <c r="H417" s="3" t="s">
        <v>4076</v>
      </c>
      <c r="I417" t="b">
        <v>0</v>
      </c>
    </row>
    <row r="418" spans="1:9" x14ac:dyDescent="0.25">
      <c r="A418" s="3" t="s">
        <v>848</v>
      </c>
      <c r="B418" s="3" t="s">
        <v>4077</v>
      </c>
      <c r="C418" s="3" t="s">
        <v>16</v>
      </c>
      <c r="D418" s="3" t="s">
        <v>4078</v>
      </c>
      <c r="E418" s="3" t="s">
        <v>4079</v>
      </c>
      <c r="F418" s="3" t="s">
        <v>1980</v>
      </c>
      <c r="G418" s="3" t="s">
        <v>1943</v>
      </c>
      <c r="H418" s="3" t="s">
        <v>3884</v>
      </c>
      <c r="I418" t="b">
        <v>1</v>
      </c>
    </row>
    <row r="419" spans="1:9" x14ac:dyDescent="0.25">
      <c r="A419" s="3" t="s">
        <v>850</v>
      </c>
      <c r="B419" s="3" t="s">
        <v>4080</v>
      </c>
      <c r="C419" s="3" t="s">
        <v>16</v>
      </c>
      <c r="D419" s="3" t="s">
        <v>4081</v>
      </c>
      <c r="E419" s="3" t="s">
        <v>4082</v>
      </c>
      <c r="F419" s="3" t="s">
        <v>3275</v>
      </c>
      <c r="G419" s="3" t="s">
        <v>1943</v>
      </c>
      <c r="H419" s="3" t="s">
        <v>4083</v>
      </c>
      <c r="I419" t="b">
        <v>1</v>
      </c>
    </row>
    <row r="420" spans="1:9" x14ac:dyDescent="0.25">
      <c r="A420" s="3" t="s">
        <v>852</v>
      </c>
      <c r="B420" s="3" t="s">
        <v>4084</v>
      </c>
      <c r="C420" s="3" t="s">
        <v>4085</v>
      </c>
      <c r="D420" s="3" t="s">
        <v>16</v>
      </c>
      <c r="E420" s="3" t="s">
        <v>4086</v>
      </c>
      <c r="F420" s="3" t="s">
        <v>3160</v>
      </c>
      <c r="G420" s="3" t="s">
        <v>1943</v>
      </c>
      <c r="H420" s="3" t="s">
        <v>4087</v>
      </c>
      <c r="I420" t="b">
        <v>1</v>
      </c>
    </row>
    <row r="421" spans="1:9" x14ac:dyDescent="0.25">
      <c r="A421" s="3" t="s">
        <v>854</v>
      </c>
      <c r="B421" s="3" t="s">
        <v>4088</v>
      </c>
      <c r="C421" s="3" t="s">
        <v>4089</v>
      </c>
      <c r="D421" s="3" t="s">
        <v>4090</v>
      </c>
      <c r="E421" s="3" t="s">
        <v>4091</v>
      </c>
      <c r="F421" s="3" t="s">
        <v>3547</v>
      </c>
      <c r="G421" s="3" t="s">
        <v>1943</v>
      </c>
      <c r="H421" s="3" t="s">
        <v>3548</v>
      </c>
      <c r="I421" t="b">
        <v>1</v>
      </c>
    </row>
    <row r="422" spans="1:9" x14ac:dyDescent="0.25">
      <c r="A422" s="3" t="s">
        <v>4092</v>
      </c>
      <c r="B422" s="3" t="s">
        <v>4093</v>
      </c>
      <c r="C422" s="3" t="s">
        <v>4094</v>
      </c>
      <c r="D422" s="3" t="s">
        <v>4095</v>
      </c>
      <c r="E422" s="3" t="s">
        <v>4096</v>
      </c>
      <c r="F422" s="3" t="s">
        <v>3922</v>
      </c>
      <c r="G422" s="3" t="s">
        <v>1943</v>
      </c>
      <c r="H422" s="3" t="s">
        <v>3923</v>
      </c>
      <c r="I422" t="b">
        <v>0</v>
      </c>
    </row>
    <row r="423" spans="1:9" x14ac:dyDescent="0.25">
      <c r="A423" s="3" t="s">
        <v>4097</v>
      </c>
      <c r="B423" s="3" t="s">
        <v>4098</v>
      </c>
      <c r="C423" s="3" t="s">
        <v>4099</v>
      </c>
      <c r="D423" s="3" t="s">
        <v>4100</v>
      </c>
      <c r="E423" s="3" t="s">
        <v>4101</v>
      </c>
      <c r="F423" s="3" t="s">
        <v>2173</v>
      </c>
      <c r="G423" s="3" t="s">
        <v>1943</v>
      </c>
      <c r="H423" s="3" t="s">
        <v>4102</v>
      </c>
      <c r="I423" t="b">
        <v>1</v>
      </c>
    </row>
    <row r="424" spans="1:9" x14ac:dyDescent="0.25">
      <c r="A424" s="3" t="s">
        <v>857</v>
      </c>
      <c r="B424" s="3" t="s">
        <v>4103</v>
      </c>
      <c r="C424" s="3" t="s">
        <v>16</v>
      </c>
      <c r="D424" s="3" t="s">
        <v>4104</v>
      </c>
      <c r="E424" s="3" t="s">
        <v>4105</v>
      </c>
      <c r="F424" s="3" t="s">
        <v>4106</v>
      </c>
      <c r="G424" s="3" t="s">
        <v>1943</v>
      </c>
      <c r="H424" s="3" t="s">
        <v>4107</v>
      </c>
      <c r="I424" t="b">
        <v>0</v>
      </c>
    </row>
    <row r="425" spans="1:9" x14ac:dyDescent="0.25">
      <c r="A425" s="3" t="s">
        <v>859</v>
      </c>
      <c r="B425" s="3" t="s">
        <v>4108</v>
      </c>
      <c r="C425" s="3" t="s">
        <v>16</v>
      </c>
      <c r="D425" s="3" t="s">
        <v>4109</v>
      </c>
      <c r="E425" s="3" t="s">
        <v>4110</v>
      </c>
      <c r="F425" s="3" t="s">
        <v>2146</v>
      </c>
      <c r="G425" s="3" t="s">
        <v>1943</v>
      </c>
      <c r="H425" s="3" t="s">
        <v>4013</v>
      </c>
      <c r="I425" t="b">
        <v>0</v>
      </c>
    </row>
    <row r="426" spans="1:9" x14ac:dyDescent="0.25">
      <c r="A426" s="3" t="s">
        <v>861</v>
      </c>
      <c r="B426" s="3" t="s">
        <v>4111</v>
      </c>
      <c r="C426" s="3" t="s">
        <v>4112</v>
      </c>
      <c r="D426" s="3" t="s">
        <v>4113</v>
      </c>
      <c r="E426" s="3" t="s">
        <v>4114</v>
      </c>
      <c r="F426" s="3" t="s">
        <v>2152</v>
      </c>
      <c r="G426" s="3" t="s">
        <v>1943</v>
      </c>
      <c r="H426" s="3" t="s">
        <v>2153</v>
      </c>
      <c r="I426" t="b">
        <v>1</v>
      </c>
    </row>
    <row r="427" spans="1:9" x14ac:dyDescent="0.25">
      <c r="A427" s="3" t="s">
        <v>863</v>
      </c>
      <c r="B427" s="3" t="s">
        <v>4115</v>
      </c>
      <c r="C427" s="3" t="s">
        <v>4116</v>
      </c>
      <c r="D427" s="3" t="s">
        <v>4117</v>
      </c>
      <c r="E427" s="3" t="s">
        <v>4118</v>
      </c>
      <c r="F427" s="3" t="s">
        <v>2590</v>
      </c>
      <c r="G427" s="3" t="s">
        <v>1943</v>
      </c>
      <c r="H427" s="3" t="s">
        <v>2591</v>
      </c>
      <c r="I427" t="b">
        <v>0</v>
      </c>
    </row>
    <row r="428" spans="1:9" x14ac:dyDescent="0.25">
      <c r="A428" s="3" t="s">
        <v>865</v>
      </c>
      <c r="B428" s="3" t="s">
        <v>4119</v>
      </c>
      <c r="C428" s="3" t="s">
        <v>4120</v>
      </c>
      <c r="D428" s="3" t="s">
        <v>4121</v>
      </c>
      <c r="E428" s="3" t="s">
        <v>4122</v>
      </c>
      <c r="F428" s="3" t="s">
        <v>4123</v>
      </c>
      <c r="G428" s="3" t="s">
        <v>1951</v>
      </c>
      <c r="H428" s="3" t="s">
        <v>4124</v>
      </c>
      <c r="I428" t="b">
        <v>1</v>
      </c>
    </row>
    <row r="429" spans="1:9" x14ac:dyDescent="0.25">
      <c r="A429" s="3" t="s">
        <v>867</v>
      </c>
      <c r="B429" s="3" t="s">
        <v>4125</v>
      </c>
      <c r="C429" s="3" t="s">
        <v>16</v>
      </c>
      <c r="D429" s="3" t="s">
        <v>4126</v>
      </c>
      <c r="E429" s="3" t="s">
        <v>4127</v>
      </c>
      <c r="F429" s="3" t="s">
        <v>3265</v>
      </c>
      <c r="G429" s="3" t="s">
        <v>1943</v>
      </c>
      <c r="H429" s="3" t="s">
        <v>4128</v>
      </c>
      <c r="I429" t="b">
        <v>1</v>
      </c>
    </row>
    <row r="430" spans="1:9" x14ac:dyDescent="0.25">
      <c r="A430" s="3" t="s">
        <v>869</v>
      </c>
      <c r="B430" s="3" t="s">
        <v>4129</v>
      </c>
      <c r="C430" s="3" t="s">
        <v>4130</v>
      </c>
      <c r="D430" s="3" t="s">
        <v>4131</v>
      </c>
      <c r="E430" s="3" t="s">
        <v>4132</v>
      </c>
      <c r="F430" s="3" t="s">
        <v>2979</v>
      </c>
      <c r="G430" s="3" t="s">
        <v>1943</v>
      </c>
      <c r="H430" s="3" t="s">
        <v>2980</v>
      </c>
      <c r="I430" t="b">
        <v>0</v>
      </c>
    </row>
    <row r="431" spans="1:9" x14ac:dyDescent="0.25">
      <c r="A431" s="3" t="s">
        <v>4133</v>
      </c>
      <c r="B431" s="3" t="s">
        <v>4134</v>
      </c>
      <c r="C431" s="3" t="s">
        <v>4135</v>
      </c>
      <c r="D431" s="3" t="s">
        <v>4136</v>
      </c>
      <c r="E431" s="3" t="s">
        <v>4137</v>
      </c>
      <c r="F431" s="3" t="s">
        <v>4138</v>
      </c>
      <c r="G431" s="3" t="s">
        <v>1943</v>
      </c>
      <c r="H431" s="3" t="s">
        <v>4139</v>
      </c>
      <c r="I431" t="b">
        <v>0</v>
      </c>
    </row>
    <row r="432" spans="1:9" x14ac:dyDescent="0.25">
      <c r="A432" s="3" t="s">
        <v>872</v>
      </c>
      <c r="B432" s="3" t="s">
        <v>4140</v>
      </c>
      <c r="C432" s="3" t="s">
        <v>4141</v>
      </c>
      <c r="D432" s="3" t="s">
        <v>4142</v>
      </c>
      <c r="E432" s="3" t="s">
        <v>4143</v>
      </c>
      <c r="F432" s="3" t="s">
        <v>4144</v>
      </c>
      <c r="G432" s="3" t="s">
        <v>1943</v>
      </c>
      <c r="H432" s="3" t="s">
        <v>4145</v>
      </c>
      <c r="I432" t="b">
        <v>1</v>
      </c>
    </row>
    <row r="433" spans="1:9" x14ac:dyDescent="0.25">
      <c r="A433" s="3" t="s">
        <v>874</v>
      </c>
      <c r="B433" s="3" t="s">
        <v>4146</v>
      </c>
      <c r="C433" s="3" t="s">
        <v>4147</v>
      </c>
      <c r="D433" s="3" t="s">
        <v>4148</v>
      </c>
      <c r="E433" s="3" t="s">
        <v>4149</v>
      </c>
      <c r="F433" s="3" t="s">
        <v>4150</v>
      </c>
      <c r="G433" s="3" t="s">
        <v>1951</v>
      </c>
      <c r="H433" s="3" t="s">
        <v>4151</v>
      </c>
      <c r="I433" t="b">
        <v>1</v>
      </c>
    </row>
    <row r="434" spans="1:9" x14ac:dyDescent="0.25">
      <c r="A434" s="3" t="s">
        <v>876</v>
      </c>
      <c r="B434" s="3" t="s">
        <v>4152</v>
      </c>
      <c r="C434" s="3" t="s">
        <v>16</v>
      </c>
      <c r="D434" s="3" t="s">
        <v>4153</v>
      </c>
      <c r="E434" s="3" t="s">
        <v>4154</v>
      </c>
      <c r="F434" s="3" t="s">
        <v>3299</v>
      </c>
      <c r="G434" s="3" t="s">
        <v>1943</v>
      </c>
      <c r="H434" s="3" t="s">
        <v>4155</v>
      </c>
      <c r="I434" t="b">
        <v>0</v>
      </c>
    </row>
    <row r="435" spans="1:9" x14ac:dyDescent="0.25">
      <c r="A435" s="3" t="s">
        <v>878</v>
      </c>
      <c r="B435" s="3" t="s">
        <v>4156</v>
      </c>
      <c r="C435" s="3" t="s">
        <v>4157</v>
      </c>
      <c r="D435" s="3" t="s">
        <v>4158</v>
      </c>
      <c r="E435" s="3" t="s">
        <v>4159</v>
      </c>
      <c r="F435" s="3" t="s">
        <v>3160</v>
      </c>
      <c r="G435" s="3" t="s">
        <v>1943</v>
      </c>
      <c r="H435" s="3" t="s">
        <v>3230</v>
      </c>
      <c r="I435" t="b">
        <v>1</v>
      </c>
    </row>
    <row r="436" spans="1:9" x14ac:dyDescent="0.25">
      <c r="A436" s="3" t="s">
        <v>880</v>
      </c>
      <c r="B436" s="3" t="s">
        <v>4160</v>
      </c>
      <c r="C436" s="3" t="s">
        <v>16</v>
      </c>
      <c r="D436" s="3" t="s">
        <v>4161</v>
      </c>
      <c r="E436" s="3" t="s">
        <v>4162</v>
      </c>
      <c r="F436" s="3" t="s">
        <v>2190</v>
      </c>
      <c r="G436" s="3" t="s">
        <v>1943</v>
      </c>
      <c r="H436" s="3" t="s">
        <v>4163</v>
      </c>
      <c r="I436" t="b">
        <v>0</v>
      </c>
    </row>
    <row r="437" spans="1:9" x14ac:dyDescent="0.25">
      <c r="A437" s="3" t="s">
        <v>882</v>
      </c>
      <c r="B437" s="3" t="s">
        <v>4164</v>
      </c>
      <c r="C437" s="3" t="s">
        <v>4165</v>
      </c>
      <c r="D437" s="3" t="s">
        <v>4166</v>
      </c>
      <c r="E437" s="3" t="s">
        <v>4167</v>
      </c>
      <c r="F437" s="3" t="s">
        <v>3748</v>
      </c>
      <c r="G437" s="3" t="s">
        <v>1943</v>
      </c>
      <c r="H437" s="3" t="s">
        <v>3749</v>
      </c>
      <c r="I437" t="b">
        <v>0</v>
      </c>
    </row>
    <row r="438" spans="1:9" x14ac:dyDescent="0.25">
      <c r="A438" s="3" t="s">
        <v>884</v>
      </c>
      <c r="B438" s="3" t="s">
        <v>4168</v>
      </c>
      <c r="C438" s="3" t="s">
        <v>4169</v>
      </c>
      <c r="D438" s="3" t="s">
        <v>4170</v>
      </c>
      <c r="E438" s="3" t="s">
        <v>4171</v>
      </c>
      <c r="F438" s="3" t="s">
        <v>2647</v>
      </c>
      <c r="G438" s="3" t="s">
        <v>1943</v>
      </c>
      <c r="H438" s="3" t="s">
        <v>2648</v>
      </c>
      <c r="I438" t="b">
        <v>1</v>
      </c>
    </row>
    <row r="439" spans="1:9" x14ac:dyDescent="0.25">
      <c r="A439" s="3" t="s">
        <v>886</v>
      </c>
      <c r="B439" s="3" t="s">
        <v>4172</v>
      </c>
      <c r="C439" s="3" t="s">
        <v>16</v>
      </c>
      <c r="D439" s="3" t="s">
        <v>4173</v>
      </c>
      <c r="E439" s="3" t="s">
        <v>4174</v>
      </c>
      <c r="F439" s="3" t="s">
        <v>2041</v>
      </c>
      <c r="G439" s="3" t="s">
        <v>1943</v>
      </c>
      <c r="H439" s="3" t="s">
        <v>4175</v>
      </c>
      <c r="I439" t="b">
        <v>0</v>
      </c>
    </row>
    <row r="440" spans="1:9" x14ac:dyDescent="0.25">
      <c r="A440" s="3" t="s">
        <v>4176</v>
      </c>
      <c r="B440" s="3" t="s">
        <v>4177</v>
      </c>
      <c r="C440" s="3" t="s">
        <v>4178</v>
      </c>
      <c r="D440" s="3" t="s">
        <v>4179</v>
      </c>
      <c r="E440" s="3" t="s">
        <v>4180</v>
      </c>
      <c r="F440" s="3" t="s">
        <v>2429</v>
      </c>
      <c r="G440" s="3" t="s">
        <v>1943</v>
      </c>
      <c r="H440" s="3" t="s">
        <v>4181</v>
      </c>
      <c r="I440" t="b">
        <v>0</v>
      </c>
    </row>
    <row r="441" spans="1:9" x14ac:dyDescent="0.25">
      <c r="A441" s="3" t="s">
        <v>890</v>
      </c>
      <c r="B441" s="3" t="s">
        <v>4182</v>
      </c>
      <c r="C441" s="3" t="s">
        <v>4183</v>
      </c>
      <c r="D441" s="3" t="s">
        <v>4184</v>
      </c>
      <c r="E441" s="3" t="s">
        <v>4185</v>
      </c>
      <c r="F441" s="3" t="s">
        <v>2046</v>
      </c>
      <c r="G441" s="3" t="s">
        <v>1951</v>
      </c>
      <c r="H441" s="3" t="s">
        <v>2047</v>
      </c>
      <c r="I441" t="b">
        <v>0</v>
      </c>
    </row>
    <row r="442" spans="1:9" x14ac:dyDescent="0.25">
      <c r="A442" s="3" t="s">
        <v>892</v>
      </c>
      <c r="B442" s="3" t="s">
        <v>4186</v>
      </c>
      <c r="C442" s="3" t="s">
        <v>4187</v>
      </c>
      <c r="D442" s="3" t="s">
        <v>4188</v>
      </c>
      <c r="E442" s="3" t="s">
        <v>4189</v>
      </c>
      <c r="F442" s="3" t="s">
        <v>2414</v>
      </c>
      <c r="G442" s="3" t="s">
        <v>1943</v>
      </c>
      <c r="H442" s="3" t="s">
        <v>2415</v>
      </c>
      <c r="I442" t="b">
        <v>1</v>
      </c>
    </row>
    <row r="443" spans="1:9" x14ac:dyDescent="0.25">
      <c r="A443" s="3" t="s">
        <v>894</v>
      </c>
      <c r="B443" s="3" t="s">
        <v>4190</v>
      </c>
      <c r="C443" s="3" t="s">
        <v>4191</v>
      </c>
      <c r="D443" s="3" t="s">
        <v>4192</v>
      </c>
      <c r="E443" s="3" t="s">
        <v>4193</v>
      </c>
      <c r="F443" s="3" t="s">
        <v>3380</v>
      </c>
      <c r="G443" s="3" t="s">
        <v>1951</v>
      </c>
      <c r="H443" s="3" t="s">
        <v>3381</v>
      </c>
      <c r="I443" t="b">
        <v>1</v>
      </c>
    </row>
    <row r="444" spans="1:9" x14ac:dyDescent="0.25">
      <c r="A444" s="3" t="s">
        <v>896</v>
      </c>
      <c r="B444" s="3" t="s">
        <v>4194</v>
      </c>
      <c r="C444" s="3" t="s">
        <v>4195</v>
      </c>
      <c r="D444" s="3" t="s">
        <v>4196</v>
      </c>
      <c r="E444" s="3" t="s">
        <v>4197</v>
      </c>
      <c r="F444" s="3" t="s">
        <v>4198</v>
      </c>
      <c r="G444" s="3" t="s">
        <v>1943</v>
      </c>
      <c r="H444" s="3" t="s">
        <v>4199</v>
      </c>
      <c r="I444" t="b">
        <v>0</v>
      </c>
    </row>
    <row r="445" spans="1:9" x14ac:dyDescent="0.25">
      <c r="A445" s="3" t="s">
        <v>898</v>
      </c>
      <c r="B445" s="3" t="s">
        <v>4200</v>
      </c>
      <c r="C445" s="3" t="s">
        <v>4201</v>
      </c>
      <c r="D445" s="3" t="s">
        <v>4202</v>
      </c>
      <c r="E445" s="3" t="s">
        <v>4203</v>
      </c>
      <c r="F445" s="3" t="s">
        <v>4204</v>
      </c>
      <c r="G445" s="3" t="s">
        <v>1951</v>
      </c>
      <c r="H445" s="3" t="s">
        <v>4205</v>
      </c>
      <c r="I445" t="b">
        <v>1</v>
      </c>
    </row>
    <row r="446" spans="1:9" x14ac:dyDescent="0.25">
      <c r="A446" s="3" t="s">
        <v>900</v>
      </c>
      <c r="B446" s="3" t="s">
        <v>4206</v>
      </c>
      <c r="C446" s="3" t="s">
        <v>4207</v>
      </c>
      <c r="D446" s="3" t="s">
        <v>4208</v>
      </c>
      <c r="E446" s="3" t="s">
        <v>4209</v>
      </c>
      <c r="F446" s="3" t="s">
        <v>4210</v>
      </c>
      <c r="G446" s="3" t="s">
        <v>1951</v>
      </c>
      <c r="H446" s="3" t="s">
        <v>4211</v>
      </c>
      <c r="I446" t="b">
        <v>0</v>
      </c>
    </row>
    <row r="447" spans="1:9" x14ac:dyDescent="0.25">
      <c r="A447" s="3" t="s">
        <v>902</v>
      </c>
      <c r="B447" s="3" t="s">
        <v>4212</v>
      </c>
      <c r="C447" s="3" t="s">
        <v>4213</v>
      </c>
      <c r="D447" s="3" t="s">
        <v>16</v>
      </c>
      <c r="E447" s="3" t="s">
        <v>4214</v>
      </c>
      <c r="F447" s="3" t="s">
        <v>3622</v>
      </c>
      <c r="G447" s="3" t="s">
        <v>1951</v>
      </c>
      <c r="H447" s="3" t="s">
        <v>2104</v>
      </c>
      <c r="I447" t="b">
        <v>1</v>
      </c>
    </row>
    <row r="448" spans="1:9" x14ac:dyDescent="0.25">
      <c r="A448" s="3" t="s">
        <v>904</v>
      </c>
      <c r="B448" s="3" t="s">
        <v>4215</v>
      </c>
      <c r="C448" s="3" t="s">
        <v>4216</v>
      </c>
      <c r="D448" s="3" t="s">
        <v>4217</v>
      </c>
      <c r="E448" s="3" t="s">
        <v>4218</v>
      </c>
      <c r="F448" s="3" t="s">
        <v>2207</v>
      </c>
      <c r="G448" s="3" t="s">
        <v>2140</v>
      </c>
      <c r="H448" s="3" t="s">
        <v>4219</v>
      </c>
      <c r="I448" t="b">
        <v>1</v>
      </c>
    </row>
    <row r="449" spans="1:9" x14ac:dyDescent="0.25">
      <c r="A449" s="3" t="s">
        <v>906</v>
      </c>
      <c r="B449" s="3" t="s">
        <v>4220</v>
      </c>
      <c r="C449" s="3" t="s">
        <v>4221</v>
      </c>
      <c r="D449" s="3" t="s">
        <v>16</v>
      </c>
      <c r="E449" s="3" t="s">
        <v>4222</v>
      </c>
      <c r="F449" s="3" t="s">
        <v>3275</v>
      </c>
      <c r="G449" s="3" t="s">
        <v>1943</v>
      </c>
      <c r="H449" s="3" t="s">
        <v>3276</v>
      </c>
      <c r="I449" t="b">
        <v>0</v>
      </c>
    </row>
    <row r="450" spans="1:9" x14ac:dyDescent="0.25">
      <c r="A450" s="3" t="s">
        <v>908</v>
      </c>
      <c r="B450" s="3" t="s">
        <v>4223</v>
      </c>
      <c r="C450" s="3" t="s">
        <v>4224</v>
      </c>
      <c r="D450" s="3" t="s">
        <v>4225</v>
      </c>
      <c r="E450" s="3" t="s">
        <v>4226</v>
      </c>
      <c r="F450" s="3" t="s">
        <v>4227</v>
      </c>
      <c r="G450" s="3" t="s">
        <v>1951</v>
      </c>
      <c r="H450" s="3" t="s">
        <v>4228</v>
      </c>
      <c r="I450" t="b">
        <v>0</v>
      </c>
    </row>
    <row r="451" spans="1:9" x14ac:dyDescent="0.25">
      <c r="A451" s="3" t="s">
        <v>910</v>
      </c>
      <c r="B451" s="3" t="s">
        <v>4229</v>
      </c>
      <c r="C451" s="3" t="s">
        <v>4230</v>
      </c>
      <c r="D451" s="3" t="s">
        <v>4231</v>
      </c>
      <c r="E451" s="3" t="s">
        <v>4232</v>
      </c>
      <c r="F451" s="3" t="s">
        <v>2252</v>
      </c>
      <c r="G451" s="3" t="s">
        <v>1943</v>
      </c>
      <c r="H451" s="3" t="s">
        <v>4233</v>
      </c>
      <c r="I451" t="b">
        <v>0</v>
      </c>
    </row>
    <row r="452" spans="1:9" x14ac:dyDescent="0.25">
      <c r="A452" s="3" t="s">
        <v>912</v>
      </c>
      <c r="B452" s="3" t="s">
        <v>4234</v>
      </c>
      <c r="C452" s="3" t="s">
        <v>4235</v>
      </c>
      <c r="D452" s="3" t="s">
        <v>4236</v>
      </c>
      <c r="E452" s="3" t="s">
        <v>4237</v>
      </c>
      <c r="F452" s="3" t="s">
        <v>4238</v>
      </c>
      <c r="G452" s="3" t="s">
        <v>1951</v>
      </c>
      <c r="H452" s="3" t="s">
        <v>4239</v>
      </c>
      <c r="I452" t="b">
        <v>0</v>
      </c>
    </row>
    <row r="453" spans="1:9" x14ac:dyDescent="0.25">
      <c r="A453" s="3" t="s">
        <v>914</v>
      </c>
      <c r="B453" s="3" t="s">
        <v>4240</v>
      </c>
      <c r="C453" s="3" t="s">
        <v>4241</v>
      </c>
      <c r="D453" s="3" t="s">
        <v>4242</v>
      </c>
      <c r="E453" s="3" t="s">
        <v>4243</v>
      </c>
      <c r="F453" s="3" t="s">
        <v>2357</v>
      </c>
      <c r="G453" s="3" t="s">
        <v>1943</v>
      </c>
      <c r="H453" s="3" t="s">
        <v>2662</v>
      </c>
      <c r="I453" t="b">
        <v>1</v>
      </c>
    </row>
    <row r="454" spans="1:9" x14ac:dyDescent="0.25">
      <c r="A454" s="3" t="s">
        <v>888</v>
      </c>
      <c r="B454" s="3" t="s">
        <v>4244</v>
      </c>
      <c r="C454" s="3" t="s">
        <v>4245</v>
      </c>
      <c r="D454" s="3" t="s">
        <v>4246</v>
      </c>
      <c r="E454" s="3" t="s">
        <v>4247</v>
      </c>
      <c r="F454" s="3" t="s">
        <v>3727</v>
      </c>
      <c r="G454" s="3" t="s">
        <v>1943</v>
      </c>
      <c r="H454" s="3" t="s">
        <v>3862</v>
      </c>
      <c r="I454" t="b">
        <v>0</v>
      </c>
    </row>
    <row r="455" spans="1:9" x14ac:dyDescent="0.25">
      <c r="A455" s="3" t="s">
        <v>917</v>
      </c>
      <c r="B455" s="3" t="s">
        <v>4248</v>
      </c>
      <c r="C455" s="3" t="s">
        <v>4249</v>
      </c>
      <c r="D455" s="3" t="s">
        <v>4250</v>
      </c>
      <c r="E455" s="3" t="s">
        <v>4251</v>
      </c>
      <c r="F455" s="3" t="s">
        <v>3166</v>
      </c>
      <c r="G455" s="3" t="s">
        <v>1943</v>
      </c>
      <c r="H455" s="3" t="s">
        <v>3167</v>
      </c>
      <c r="I455" t="b">
        <v>0</v>
      </c>
    </row>
    <row r="456" spans="1:9" x14ac:dyDescent="0.25">
      <c r="A456" s="3" t="s">
        <v>919</v>
      </c>
      <c r="B456" s="3" t="s">
        <v>4252</v>
      </c>
      <c r="C456" s="3" t="s">
        <v>4253</v>
      </c>
      <c r="D456" s="3" t="s">
        <v>16</v>
      </c>
      <c r="E456" s="3" t="s">
        <v>4254</v>
      </c>
      <c r="F456" s="3" t="s">
        <v>4255</v>
      </c>
      <c r="G456" s="3" t="s">
        <v>1951</v>
      </c>
      <c r="H456" s="3" t="s">
        <v>1952</v>
      </c>
      <c r="I456" t="b">
        <v>1</v>
      </c>
    </row>
    <row r="457" spans="1:9" x14ac:dyDescent="0.25">
      <c r="A457" s="3" t="s">
        <v>921</v>
      </c>
      <c r="B457" s="3" t="s">
        <v>4256</v>
      </c>
      <c r="C457" s="3" t="s">
        <v>4257</v>
      </c>
      <c r="D457" s="3" t="s">
        <v>4258</v>
      </c>
      <c r="E457" s="3" t="s">
        <v>4259</v>
      </c>
      <c r="F457" s="3" t="s">
        <v>4260</v>
      </c>
      <c r="G457" s="3" t="s">
        <v>1951</v>
      </c>
      <c r="H457" s="3" t="s">
        <v>2899</v>
      </c>
      <c r="I457" t="b">
        <v>1</v>
      </c>
    </row>
    <row r="458" spans="1:9" x14ac:dyDescent="0.25">
      <c r="A458" s="3" t="s">
        <v>923</v>
      </c>
      <c r="B458" s="3" t="s">
        <v>4261</v>
      </c>
      <c r="C458" s="3" t="s">
        <v>4262</v>
      </c>
      <c r="D458" s="3" t="s">
        <v>4263</v>
      </c>
      <c r="E458" s="3" t="s">
        <v>4264</v>
      </c>
      <c r="F458" s="3" t="s">
        <v>2336</v>
      </c>
      <c r="G458" s="3" t="s">
        <v>2140</v>
      </c>
      <c r="H458" s="3" t="s">
        <v>4265</v>
      </c>
      <c r="I458" t="b">
        <v>0</v>
      </c>
    </row>
    <row r="459" spans="1:9" x14ac:dyDescent="0.25">
      <c r="A459" s="3" t="s">
        <v>925</v>
      </c>
      <c r="B459" s="3" t="s">
        <v>4266</v>
      </c>
      <c r="C459" s="3" t="s">
        <v>4267</v>
      </c>
      <c r="D459" s="3" t="s">
        <v>4268</v>
      </c>
      <c r="E459" s="3" t="s">
        <v>4269</v>
      </c>
      <c r="F459" s="3" t="s">
        <v>2196</v>
      </c>
      <c r="G459" s="3" t="s">
        <v>1943</v>
      </c>
      <c r="H459" s="3" t="s">
        <v>2513</v>
      </c>
      <c r="I459" t="b">
        <v>0</v>
      </c>
    </row>
    <row r="460" spans="1:9" x14ac:dyDescent="0.25">
      <c r="A460" s="3" t="s">
        <v>927</v>
      </c>
      <c r="B460" s="3" t="s">
        <v>4270</v>
      </c>
      <c r="C460" s="3" t="s">
        <v>4271</v>
      </c>
      <c r="D460" s="3" t="s">
        <v>4272</v>
      </c>
      <c r="E460" s="3" t="s">
        <v>4273</v>
      </c>
      <c r="F460" s="3" t="s">
        <v>2168</v>
      </c>
      <c r="G460" s="3" t="s">
        <v>1943</v>
      </c>
      <c r="H460" s="3" t="s">
        <v>4274</v>
      </c>
      <c r="I460" t="b">
        <v>0</v>
      </c>
    </row>
    <row r="461" spans="1:9" x14ac:dyDescent="0.25">
      <c r="A461" s="3" t="s">
        <v>929</v>
      </c>
      <c r="B461" s="3" t="s">
        <v>4275</v>
      </c>
      <c r="C461" s="3" t="s">
        <v>4276</v>
      </c>
      <c r="D461" s="3" t="s">
        <v>4277</v>
      </c>
      <c r="E461" s="3" t="s">
        <v>4278</v>
      </c>
      <c r="F461" s="3" t="s">
        <v>2164</v>
      </c>
      <c r="G461" s="3" t="s">
        <v>1943</v>
      </c>
      <c r="H461" s="3" t="s">
        <v>4279</v>
      </c>
      <c r="I461" t="b">
        <v>0</v>
      </c>
    </row>
    <row r="462" spans="1:9" x14ac:dyDescent="0.25">
      <c r="A462" s="3" t="s">
        <v>931</v>
      </c>
      <c r="B462" s="3" t="s">
        <v>4280</v>
      </c>
      <c r="C462" s="3" t="s">
        <v>4281</v>
      </c>
      <c r="D462" s="3" t="s">
        <v>4282</v>
      </c>
      <c r="E462" s="3" t="s">
        <v>4283</v>
      </c>
      <c r="F462" s="3" t="s">
        <v>4284</v>
      </c>
      <c r="G462" s="3" t="s">
        <v>1951</v>
      </c>
      <c r="H462" s="3" t="s">
        <v>4285</v>
      </c>
      <c r="I462" t="b">
        <v>1</v>
      </c>
    </row>
    <row r="463" spans="1:9" x14ac:dyDescent="0.25">
      <c r="A463" s="3" t="s">
        <v>933</v>
      </c>
      <c r="B463" s="3" t="s">
        <v>4286</v>
      </c>
      <c r="C463" s="3" t="s">
        <v>4287</v>
      </c>
      <c r="D463" s="3" t="s">
        <v>4288</v>
      </c>
      <c r="E463" s="3" t="s">
        <v>4289</v>
      </c>
      <c r="F463" s="3" t="s">
        <v>4290</v>
      </c>
      <c r="G463" s="3" t="s">
        <v>2140</v>
      </c>
      <c r="H463" s="3" t="s">
        <v>4291</v>
      </c>
      <c r="I463" t="b">
        <v>1</v>
      </c>
    </row>
    <row r="464" spans="1:9" x14ac:dyDescent="0.25">
      <c r="A464" s="3" t="s">
        <v>935</v>
      </c>
      <c r="B464" s="3" t="s">
        <v>4292</v>
      </c>
      <c r="C464" s="3" t="s">
        <v>4293</v>
      </c>
      <c r="D464" s="3" t="s">
        <v>4294</v>
      </c>
      <c r="E464" s="3" t="s">
        <v>4295</v>
      </c>
      <c r="F464" s="3" t="s">
        <v>3219</v>
      </c>
      <c r="G464" s="3" t="s">
        <v>1943</v>
      </c>
      <c r="H464" s="3" t="s">
        <v>3220</v>
      </c>
      <c r="I464" t="b">
        <v>1</v>
      </c>
    </row>
    <row r="465" spans="1:9" x14ac:dyDescent="0.25">
      <c r="A465" s="3" t="s">
        <v>937</v>
      </c>
      <c r="B465" s="3" t="s">
        <v>4296</v>
      </c>
      <c r="C465" s="3" t="s">
        <v>4297</v>
      </c>
      <c r="D465" s="3" t="s">
        <v>4298</v>
      </c>
      <c r="E465" s="3" t="s">
        <v>4299</v>
      </c>
      <c r="F465" s="3" t="s">
        <v>4300</v>
      </c>
      <c r="G465" s="3" t="s">
        <v>1951</v>
      </c>
      <c r="H465" s="3" t="s">
        <v>4301</v>
      </c>
      <c r="I465" t="b">
        <v>0</v>
      </c>
    </row>
    <row r="466" spans="1:9" x14ac:dyDescent="0.25">
      <c r="A466" s="3" t="s">
        <v>939</v>
      </c>
      <c r="B466" s="3" t="s">
        <v>4302</v>
      </c>
      <c r="C466" s="3" t="s">
        <v>4303</v>
      </c>
      <c r="D466" s="3" t="s">
        <v>4304</v>
      </c>
      <c r="E466" s="3" t="s">
        <v>4305</v>
      </c>
      <c r="F466" s="3" t="s">
        <v>3016</v>
      </c>
      <c r="G466" s="3" t="s">
        <v>2140</v>
      </c>
      <c r="H466" s="3" t="s">
        <v>3017</v>
      </c>
      <c r="I466" t="b">
        <v>0</v>
      </c>
    </row>
    <row r="467" spans="1:9" x14ac:dyDescent="0.25">
      <c r="A467" s="3" t="s">
        <v>941</v>
      </c>
      <c r="B467" s="3" t="s">
        <v>4306</v>
      </c>
      <c r="C467" s="3" t="s">
        <v>4307</v>
      </c>
      <c r="D467" s="3" t="s">
        <v>4308</v>
      </c>
      <c r="E467" s="3" t="s">
        <v>4309</v>
      </c>
      <c r="F467" s="3" t="s">
        <v>3632</v>
      </c>
      <c r="G467" s="3" t="s">
        <v>1943</v>
      </c>
      <c r="H467" s="3" t="s">
        <v>4310</v>
      </c>
      <c r="I467" t="b">
        <v>1</v>
      </c>
    </row>
    <row r="468" spans="1:9" x14ac:dyDescent="0.25">
      <c r="A468" s="3" t="s">
        <v>943</v>
      </c>
      <c r="B468" s="3" t="s">
        <v>4311</v>
      </c>
      <c r="C468" s="3" t="s">
        <v>4312</v>
      </c>
      <c r="D468" s="3" t="s">
        <v>4313</v>
      </c>
      <c r="E468" s="3" t="s">
        <v>4314</v>
      </c>
      <c r="F468" s="3" t="s">
        <v>4315</v>
      </c>
      <c r="G468" s="3" t="s">
        <v>1943</v>
      </c>
      <c r="H468" s="3" t="s">
        <v>4316</v>
      </c>
      <c r="I468" t="b">
        <v>1</v>
      </c>
    </row>
    <row r="469" spans="1:9" x14ac:dyDescent="0.25">
      <c r="A469" s="3" t="s">
        <v>945</v>
      </c>
      <c r="B469" s="3" t="s">
        <v>4317</v>
      </c>
      <c r="C469" s="3" t="s">
        <v>4318</v>
      </c>
      <c r="D469" s="3" t="s">
        <v>4319</v>
      </c>
      <c r="E469" s="3" t="s">
        <v>4320</v>
      </c>
      <c r="F469" s="3" t="s">
        <v>4321</v>
      </c>
      <c r="G469" s="3" t="s">
        <v>1943</v>
      </c>
      <c r="H469" s="3" t="s">
        <v>4322</v>
      </c>
      <c r="I469" t="b">
        <v>0</v>
      </c>
    </row>
    <row r="470" spans="1:9" x14ac:dyDescent="0.25">
      <c r="A470" s="3" t="s">
        <v>947</v>
      </c>
      <c r="B470" s="3" t="s">
        <v>4323</v>
      </c>
      <c r="C470" s="3" t="s">
        <v>4324</v>
      </c>
      <c r="D470" s="3" t="s">
        <v>16</v>
      </c>
      <c r="E470" s="3" t="s">
        <v>4325</v>
      </c>
      <c r="F470" s="3" t="s">
        <v>4326</v>
      </c>
      <c r="G470" s="3" t="s">
        <v>1943</v>
      </c>
      <c r="H470" s="3" t="s">
        <v>4327</v>
      </c>
      <c r="I470" t="b">
        <v>1</v>
      </c>
    </row>
    <row r="471" spans="1:9" x14ac:dyDescent="0.25">
      <c r="A471" s="3" t="s">
        <v>4328</v>
      </c>
      <c r="B471" s="3" t="s">
        <v>4329</v>
      </c>
      <c r="C471" s="3" t="s">
        <v>4330</v>
      </c>
      <c r="D471" s="3" t="s">
        <v>4331</v>
      </c>
      <c r="E471" s="3" t="s">
        <v>4332</v>
      </c>
      <c r="F471" s="3" t="s">
        <v>2002</v>
      </c>
      <c r="G471" s="3" t="s">
        <v>1943</v>
      </c>
      <c r="H471" s="3" t="s">
        <v>4333</v>
      </c>
      <c r="I471" t="b">
        <v>1</v>
      </c>
    </row>
    <row r="472" spans="1:9" x14ac:dyDescent="0.25">
      <c r="A472" s="3" t="s">
        <v>951</v>
      </c>
      <c r="B472" s="3" t="s">
        <v>4334</v>
      </c>
      <c r="C472" s="3" t="s">
        <v>4335</v>
      </c>
      <c r="D472" s="3" t="s">
        <v>4336</v>
      </c>
      <c r="E472" s="3" t="s">
        <v>4337</v>
      </c>
      <c r="F472" s="3" t="s">
        <v>3947</v>
      </c>
      <c r="G472" s="3" t="s">
        <v>1943</v>
      </c>
      <c r="H472" s="3" t="s">
        <v>3948</v>
      </c>
      <c r="I472" t="b">
        <v>1</v>
      </c>
    </row>
    <row r="473" spans="1:9" x14ac:dyDescent="0.25">
      <c r="A473" s="3" t="s">
        <v>953</v>
      </c>
      <c r="B473" s="3" t="s">
        <v>4338</v>
      </c>
      <c r="C473" s="3" t="s">
        <v>16</v>
      </c>
      <c r="D473" s="3" t="s">
        <v>4339</v>
      </c>
      <c r="E473" s="3" t="s">
        <v>4340</v>
      </c>
      <c r="F473" s="3" t="s">
        <v>3748</v>
      </c>
      <c r="G473" s="3" t="s">
        <v>1943</v>
      </c>
      <c r="H473" s="3" t="s">
        <v>3749</v>
      </c>
      <c r="I473" t="b">
        <v>1</v>
      </c>
    </row>
    <row r="474" spans="1:9" x14ac:dyDescent="0.25">
      <c r="A474" s="3" t="s">
        <v>955</v>
      </c>
      <c r="B474" s="3" t="s">
        <v>4341</v>
      </c>
      <c r="C474" s="3" t="s">
        <v>4342</v>
      </c>
      <c r="D474" s="3" t="s">
        <v>4343</v>
      </c>
      <c r="E474" s="3" t="s">
        <v>4344</v>
      </c>
      <c r="F474" s="3" t="s">
        <v>3148</v>
      </c>
      <c r="G474" s="3" t="s">
        <v>1943</v>
      </c>
      <c r="H474" s="3" t="s">
        <v>3149</v>
      </c>
      <c r="I474" t="b">
        <v>0</v>
      </c>
    </row>
    <row r="475" spans="1:9" x14ac:dyDescent="0.25">
      <c r="A475" s="3" t="s">
        <v>957</v>
      </c>
      <c r="B475" s="3" t="s">
        <v>4345</v>
      </c>
      <c r="C475" s="3" t="s">
        <v>4346</v>
      </c>
      <c r="D475" s="3" t="s">
        <v>4347</v>
      </c>
      <c r="E475" s="3" t="s">
        <v>4348</v>
      </c>
      <c r="F475" s="3" t="s">
        <v>3727</v>
      </c>
      <c r="G475" s="3" t="s">
        <v>1943</v>
      </c>
      <c r="H475" s="3" t="s">
        <v>3728</v>
      </c>
      <c r="I475" t="b">
        <v>0</v>
      </c>
    </row>
    <row r="476" spans="1:9" x14ac:dyDescent="0.25">
      <c r="A476" s="3" t="s">
        <v>959</v>
      </c>
      <c r="B476" s="3" t="s">
        <v>4349</v>
      </c>
      <c r="C476" s="3" t="s">
        <v>4350</v>
      </c>
      <c r="D476" s="3" t="s">
        <v>4351</v>
      </c>
      <c r="E476" s="3" t="s">
        <v>4352</v>
      </c>
      <c r="F476" s="3" t="s">
        <v>3255</v>
      </c>
      <c r="G476" s="3" t="s">
        <v>1951</v>
      </c>
      <c r="H476" s="3" t="s">
        <v>3256</v>
      </c>
      <c r="I476" t="b">
        <v>1</v>
      </c>
    </row>
    <row r="477" spans="1:9" x14ac:dyDescent="0.25">
      <c r="A477" s="3" t="s">
        <v>961</v>
      </c>
      <c r="B477" s="3" t="s">
        <v>4353</v>
      </c>
      <c r="C477" s="3" t="s">
        <v>4354</v>
      </c>
      <c r="D477" s="3" t="s">
        <v>16</v>
      </c>
      <c r="E477" s="3" t="s">
        <v>4355</v>
      </c>
      <c r="F477" s="3" t="s">
        <v>4356</v>
      </c>
      <c r="G477" s="3" t="s">
        <v>1943</v>
      </c>
      <c r="H477" s="3" t="s">
        <v>4357</v>
      </c>
      <c r="I477" t="b">
        <v>0</v>
      </c>
    </row>
    <row r="478" spans="1:9" x14ac:dyDescent="0.25">
      <c r="A478" s="3" t="s">
        <v>963</v>
      </c>
      <c r="B478" s="3" t="s">
        <v>4358</v>
      </c>
      <c r="C478" s="3" t="s">
        <v>4359</v>
      </c>
      <c r="D478" s="3" t="s">
        <v>4360</v>
      </c>
      <c r="E478" s="3" t="s">
        <v>4361</v>
      </c>
      <c r="F478" s="3" t="s">
        <v>2196</v>
      </c>
      <c r="G478" s="3" t="s">
        <v>1943</v>
      </c>
      <c r="H478" s="3" t="s">
        <v>4362</v>
      </c>
      <c r="I478" t="b">
        <v>1</v>
      </c>
    </row>
    <row r="479" spans="1:9" x14ac:dyDescent="0.25">
      <c r="A479" s="3" t="s">
        <v>965</v>
      </c>
      <c r="B479" s="3" t="s">
        <v>4363</v>
      </c>
      <c r="C479" s="3" t="s">
        <v>4364</v>
      </c>
      <c r="D479" s="3" t="s">
        <v>4365</v>
      </c>
      <c r="E479" s="3" t="s">
        <v>4366</v>
      </c>
      <c r="F479" s="3" t="s">
        <v>3754</v>
      </c>
      <c r="G479" s="3" t="s">
        <v>1943</v>
      </c>
      <c r="H479" s="3" t="s">
        <v>3755</v>
      </c>
      <c r="I479" t="b">
        <v>0</v>
      </c>
    </row>
    <row r="480" spans="1:9" x14ac:dyDescent="0.25">
      <c r="A480" s="3" t="s">
        <v>949</v>
      </c>
      <c r="B480" s="3" t="s">
        <v>4367</v>
      </c>
      <c r="C480" s="3" t="s">
        <v>4368</v>
      </c>
      <c r="D480" s="3" t="s">
        <v>4369</v>
      </c>
      <c r="E480" s="3" t="s">
        <v>4370</v>
      </c>
      <c r="F480" s="3" t="s">
        <v>4371</v>
      </c>
      <c r="G480" s="3" t="s">
        <v>1943</v>
      </c>
      <c r="H480" s="3" t="s">
        <v>4372</v>
      </c>
      <c r="I480" t="b">
        <v>1</v>
      </c>
    </row>
    <row r="481" spans="1:9" x14ac:dyDescent="0.25">
      <c r="A481" s="3" t="s">
        <v>4373</v>
      </c>
      <c r="B481" s="3" t="s">
        <v>4374</v>
      </c>
      <c r="C481" s="3" t="s">
        <v>16</v>
      </c>
      <c r="D481" s="3" t="s">
        <v>4375</v>
      </c>
      <c r="E481" s="3" t="s">
        <v>4376</v>
      </c>
      <c r="F481" s="3" t="s">
        <v>4377</v>
      </c>
      <c r="G481" s="3" t="s">
        <v>1943</v>
      </c>
      <c r="H481" s="3" t="s">
        <v>4378</v>
      </c>
      <c r="I481" t="b">
        <v>1</v>
      </c>
    </row>
    <row r="482" spans="1:9" x14ac:dyDescent="0.25">
      <c r="A482" s="3" t="s">
        <v>4379</v>
      </c>
      <c r="B482" s="3" t="s">
        <v>4380</v>
      </c>
      <c r="C482" s="3" t="s">
        <v>4381</v>
      </c>
      <c r="D482" s="3" t="s">
        <v>4382</v>
      </c>
      <c r="E482" s="3" t="s">
        <v>4383</v>
      </c>
      <c r="F482" s="3" t="s">
        <v>2013</v>
      </c>
      <c r="G482" s="3" t="s">
        <v>1943</v>
      </c>
      <c r="H482" s="3" t="s">
        <v>4384</v>
      </c>
      <c r="I482" t="b">
        <v>0</v>
      </c>
    </row>
    <row r="483" spans="1:9" x14ac:dyDescent="0.25">
      <c r="A483" s="3" t="s">
        <v>968</v>
      </c>
      <c r="B483" s="3" t="s">
        <v>4385</v>
      </c>
      <c r="C483" s="3" t="s">
        <v>4386</v>
      </c>
      <c r="D483" s="3" t="s">
        <v>4387</v>
      </c>
      <c r="E483" s="3" t="s">
        <v>4388</v>
      </c>
      <c r="F483" s="3" t="s">
        <v>4389</v>
      </c>
      <c r="G483" s="3" t="s">
        <v>2140</v>
      </c>
      <c r="H483" s="3" t="s">
        <v>2466</v>
      </c>
      <c r="I483" t="b">
        <v>0</v>
      </c>
    </row>
    <row r="484" spans="1:9" x14ac:dyDescent="0.25">
      <c r="A484" s="3" t="s">
        <v>970</v>
      </c>
      <c r="B484" s="3" t="s">
        <v>4390</v>
      </c>
      <c r="C484" s="3" t="s">
        <v>4391</v>
      </c>
      <c r="D484" s="3" t="s">
        <v>4392</v>
      </c>
      <c r="E484" s="3" t="s">
        <v>4393</v>
      </c>
      <c r="F484" s="3" t="s">
        <v>2818</v>
      </c>
      <c r="G484" s="3" t="s">
        <v>1943</v>
      </c>
      <c r="H484" s="3" t="s">
        <v>3480</v>
      </c>
      <c r="I484" t="b">
        <v>1</v>
      </c>
    </row>
    <row r="485" spans="1:9" x14ac:dyDescent="0.25">
      <c r="A485" s="3" t="s">
        <v>972</v>
      </c>
      <c r="B485" s="3" t="s">
        <v>4394</v>
      </c>
      <c r="C485" s="3" t="s">
        <v>16</v>
      </c>
      <c r="D485" s="3" t="s">
        <v>4395</v>
      </c>
      <c r="E485" s="3" t="s">
        <v>4396</v>
      </c>
      <c r="F485" s="3" t="s">
        <v>3091</v>
      </c>
      <c r="G485" s="3" t="s">
        <v>1943</v>
      </c>
      <c r="H485" s="3" t="s">
        <v>4397</v>
      </c>
      <c r="I485" t="b">
        <v>1</v>
      </c>
    </row>
    <row r="486" spans="1:9" x14ac:dyDescent="0.25">
      <c r="A486" s="3" t="s">
        <v>974</v>
      </c>
      <c r="B486" s="3" t="s">
        <v>4398</v>
      </c>
      <c r="C486" s="3" t="s">
        <v>4399</v>
      </c>
      <c r="D486" s="3" t="s">
        <v>16</v>
      </c>
      <c r="E486" s="3" t="s">
        <v>4400</v>
      </c>
      <c r="F486" s="3" t="s">
        <v>2002</v>
      </c>
      <c r="G486" s="3" t="s">
        <v>1943</v>
      </c>
      <c r="H486" s="3" t="s">
        <v>4401</v>
      </c>
      <c r="I486" t="b">
        <v>0</v>
      </c>
    </row>
    <row r="487" spans="1:9" x14ac:dyDescent="0.25">
      <c r="A487" s="3" t="s">
        <v>976</v>
      </c>
      <c r="B487" s="3" t="s">
        <v>4402</v>
      </c>
      <c r="C487" s="3" t="s">
        <v>4403</v>
      </c>
      <c r="D487" s="3" t="s">
        <v>4404</v>
      </c>
      <c r="E487" s="3" t="s">
        <v>4405</v>
      </c>
      <c r="F487" s="3" t="s">
        <v>4406</v>
      </c>
      <c r="G487" s="3" t="s">
        <v>1951</v>
      </c>
      <c r="H487" s="3" t="s">
        <v>4407</v>
      </c>
      <c r="I487" t="b">
        <v>1</v>
      </c>
    </row>
    <row r="488" spans="1:9" x14ac:dyDescent="0.25">
      <c r="A488" s="3" t="s">
        <v>978</v>
      </c>
      <c r="B488" s="3" t="s">
        <v>4408</v>
      </c>
      <c r="C488" s="3" t="s">
        <v>4409</v>
      </c>
      <c r="D488" s="3" t="s">
        <v>4410</v>
      </c>
      <c r="E488" s="3" t="s">
        <v>4411</v>
      </c>
      <c r="F488" s="3" t="s">
        <v>4412</v>
      </c>
      <c r="G488" s="3" t="s">
        <v>1951</v>
      </c>
      <c r="H488" s="3" t="s">
        <v>2642</v>
      </c>
      <c r="I488" t="b">
        <v>1</v>
      </c>
    </row>
    <row r="489" spans="1:9" x14ac:dyDescent="0.25">
      <c r="A489" s="3" t="s">
        <v>980</v>
      </c>
      <c r="B489" s="3" t="s">
        <v>4413</v>
      </c>
      <c r="C489" s="3" t="s">
        <v>4414</v>
      </c>
      <c r="D489" s="3" t="s">
        <v>4415</v>
      </c>
      <c r="E489" s="3" t="s">
        <v>4416</v>
      </c>
      <c r="F489" s="3" t="s">
        <v>4412</v>
      </c>
      <c r="G489" s="3" t="s">
        <v>1951</v>
      </c>
      <c r="H489" s="3" t="s">
        <v>2642</v>
      </c>
      <c r="I489" t="b">
        <v>0</v>
      </c>
    </row>
    <row r="490" spans="1:9" x14ac:dyDescent="0.25">
      <c r="A490" s="3" t="s">
        <v>982</v>
      </c>
      <c r="B490" s="3" t="s">
        <v>4417</v>
      </c>
      <c r="C490" s="3" t="s">
        <v>4418</v>
      </c>
      <c r="D490" s="3" t="s">
        <v>4419</v>
      </c>
      <c r="E490" s="3" t="s">
        <v>4420</v>
      </c>
      <c r="F490" s="3" t="s">
        <v>4421</v>
      </c>
      <c r="G490" s="3" t="s">
        <v>1951</v>
      </c>
      <c r="H490" s="3" t="s">
        <v>2997</v>
      </c>
      <c r="I490" t="b">
        <v>1</v>
      </c>
    </row>
    <row r="491" spans="1:9" x14ac:dyDescent="0.25">
      <c r="A491" s="3" t="s">
        <v>984</v>
      </c>
      <c r="B491" s="3" t="s">
        <v>4422</v>
      </c>
      <c r="C491" s="3" t="s">
        <v>4423</v>
      </c>
      <c r="D491" s="3" t="s">
        <v>4424</v>
      </c>
      <c r="E491" s="3" t="s">
        <v>4425</v>
      </c>
      <c r="F491" s="3" t="s">
        <v>2529</v>
      </c>
      <c r="G491" s="3" t="s">
        <v>1943</v>
      </c>
      <c r="H491" s="3" t="s">
        <v>4426</v>
      </c>
      <c r="I491" t="b">
        <v>0</v>
      </c>
    </row>
    <row r="492" spans="1:9" x14ac:dyDescent="0.25">
      <c r="A492" s="3" t="s">
        <v>986</v>
      </c>
      <c r="B492" s="3" t="s">
        <v>4427</v>
      </c>
      <c r="C492" s="3" t="s">
        <v>4428</v>
      </c>
      <c r="D492" s="3" t="s">
        <v>4429</v>
      </c>
      <c r="E492" s="3" t="s">
        <v>4430</v>
      </c>
      <c r="F492" s="3" t="s">
        <v>2230</v>
      </c>
      <c r="G492" s="3" t="s">
        <v>1943</v>
      </c>
      <c r="H492" s="3" t="s">
        <v>2231</v>
      </c>
      <c r="I492" t="b">
        <v>0</v>
      </c>
    </row>
    <row r="493" spans="1:9" x14ac:dyDescent="0.25">
      <c r="A493" s="3" t="s">
        <v>988</v>
      </c>
      <c r="B493" s="3" t="s">
        <v>4431</v>
      </c>
      <c r="C493" s="3" t="s">
        <v>16</v>
      </c>
      <c r="D493" s="3" t="s">
        <v>4432</v>
      </c>
      <c r="E493" s="3" t="s">
        <v>4433</v>
      </c>
      <c r="F493" s="3" t="s">
        <v>3716</v>
      </c>
      <c r="G493" s="3" t="s">
        <v>1943</v>
      </c>
      <c r="H493" s="3" t="s">
        <v>3717</v>
      </c>
      <c r="I493" t="b">
        <v>0</v>
      </c>
    </row>
    <row r="494" spans="1:9" x14ac:dyDescent="0.25">
      <c r="A494" s="3" t="s">
        <v>990</v>
      </c>
      <c r="B494" s="3" t="s">
        <v>4434</v>
      </c>
      <c r="C494" s="3" t="s">
        <v>4435</v>
      </c>
      <c r="D494" s="3" t="s">
        <v>4436</v>
      </c>
      <c r="E494" s="3" t="s">
        <v>4437</v>
      </c>
      <c r="F494" s="3" t="s">
        <v>3299</v>
      </c>
      <c r="G494" s="3" t="s">
        <v>1943</v>
      </c>
      <c r="H494" s="3" t="s">
        <v>4438</v>
      </c>
      <c r="I494" t="b">
        <v>1</v>
      </c>
    </row>
    <row r="495" spans="1:9" x14ac:dyDescent="0.25">
      <c r="A495" s="3" t="s">
        <v>992</v>
      </c>
      <c r="B495" s="3" t="s">
        <v>4439</v>
      </c>
      <c r="C495" s="3" t="s">
        <v>4440</v>
      </c>
      <c r="D495" s="3" t="s">
        <v>4441</v>
      </c>
      <c r="E495" s="3" t="s">
        <v>4442</v>
      </c>
      <c r="F495" s="3" t="s">
        <v>3541</v>
      </c>
      <c r="G495" s="3" t="s">
        <v>2140</v>
      </c>
      <c r="H495" s="3" t="s">
        <v>3542</v>
      </c>
      <c r="I495" t="b">
        <v>0</v>
      </c>
    </row>
    <row r="496" spans="1:9" x14ac:dyDescent="0.25">
      <c r="A496" s="3" t="s">
        <v>994</v>
      </c>
      <c r="B496" s="3" t="s">
        <v>4443</v>
      </c>
      <c r="C496" s="3" t="s">
        <v>4444</v>
      </c>
      <c r="D496" s="3" t="s">
        <v>4445</v>
      </c>
      <c r="E496" s="3" t="s">
        <v>4446</v>
      </c>
      <c r="F496" s="3" t="s">
        <v>3244</v>
      </c>
      <c r="G496" s="3" t="s">
        <v>1943</v>
      </c>
      <c r="H496" s="3" t="s">
        <v>4447</v>
      </c>
      <c r="I496" t="b">
        <v>0</v>
      </c>
    </row>
    <row r="497" spans="1:9" x14ac:dyDescent="0.25">
      <c r="A497" s="3" t="s">
        <v>996</v>
      </c>
      <c r="B497" s="3" t="s">
        <v>4448</v>
      </c>
      <c r="C497" s="3" t="s">
        <v>16</v>
      </c>
      <c r="D497" s="3" t="s">
        <v>4449</v>
      </c>
      <c r="E497" s="3" t="s">
        <v>4450</v>
      </c>
      <c r="F497" s="3" t="s">
        <v>3484</v>
      </c>
      <c r="G497" s="3" t="s">
        <v>1943</v>
      </c>
      <c r="H497" s="3" t="s">
        <v>3485</v>
      </c>
      <c r="I497" t="b">
        <v>1</v>
      </c>
    </row>
    <row r="498" spans="1:9" x14ac:dyDescent="0.25">
      <c r="A498" s="3" t="s">
        <v>998</v>
      </c>
      <c r="B498" s="3" t="s">
        <v>4451</v>
      </c>
      <c r="C498" s="3" t="s">
        <v>4452</v>
      </c>
      <c r="D498" s="3" t="s">
        <v>4453</v>
      </c>
      <c r="E498" s="3" t="s">
        <v>4454</v>
      </c>
      <c r="F498" s="3" t="s">
        <v>2269</v>
      </c>
      <c r="G498" s="3" t="s">
        <v>1943</v>
      </c>
      <c r="H498" s="3" t="s">
        <v>2270</v>
      </c>
      <c r="I498" t="b">
        <v>0</v>
      </c>
    </row>
    <row r="499" spans="1:9" x14ac:dyDescent="0.25">
      <c r="A499" s="3" t="s">
        <v>1000</v>
      </c>
      <c r="B499" s="3" t="s">
        <v>4455</v>
      </c>
      <c r="C499" s="3" t="s">
        <v>4456</v>
      </c>
      <c r="D499" s="3" t="s">
        <v>4457</v>
      </c>
      <c r="E499" s="3" t="s">
        <v>4458</v>
      </c>
      <c r="F499" s="3" t="s">
        <v>4459</v>
      </c>
      <c r="G499" s="3" t="s">
        <v>1951</v>
      </c>
      <c r="H499" s="3" t="s">
        <v>2104</v>
      </c>
      <c r="I499" t="b">
        <v>0</v>
      </c>
    </row>
    <row r="500" spans="1:9" x14ac:dyDescent="0.25">
      <c r="A500" s="3" t="s">
        <v>4460</v>
      </c>
      <c r="B500" s="3" t="s">
        <v>4461</v>
      </c>
      <c r="C500" s="3" t="s">
        <v>4462</v>
      </c>
      <c r="D500" s="3" t="s">
        <v>4463</v>
      </c>
      <c r="E500" s="3" t="s">
        <v>4464</v>
      </c>
      <c r="F500" s="3" t="s">
        <v>3431</v>
      </c>
      <c r="G500" s="3" t="s">
        <v>2140</v>
      </c>
      <c r="H500" s="3" t="s">
        <v>3432</v>
      </c>
      <c r="I500" t="b">
        <v>1</v>
      </c>
    </row>
    <row r="501" spans="1:9" x14ac:dyDescent="0.25">
      <c r="A501" s="3" t="s">
        <v>1004</v>
      </c>
      <c r="B501" s="3" t="s">
        <v>4465</v>
      </c>
      <c r="C501" s="3" t="s">
        <v>16</v>
      </c>
      <c r="D501" s="3" t="s">
        <v>4466</v>
      </c>
      <c r="E501" s="3" t="s">
        <v>4467</v>
      </c>
      <c r="F501" s="3" t="s">
        <v>3086</v>
      </c>
      <c r="G501" s="3" t="s">
        <v>1951</v>
      </c>
      <c r="H501" s="3" t="s">
        <v>2104</v>
      </c>
      <c r="I501" t="b">
        <v>1</v>
      </c>
    </row>
    <row r="502" spans="1:9" x14ac:dyDescent="0.25">
      <c r="A502" s="3" t="s">
        <v>1006</v>
      </c>
      <c r="B502" s="3" t="s">
        <v>4468</v>
      </c>
      <c r="C502" s="3" t="s">
        <v>16</v>
      </c>
      <c r="D502" s="3" t="s">
        <v>4469</v>
      </c>
      <c r="E502" s="3" t="s">
        <v>4470</v>
      </c>
      <c r="F502" s="3" t="s">
        <v>2064</v>
      </c>
      <c r="G502" s="3" t="s">
        <v>1943</v>
      </c>
      <c r="H502" s="3" t="s">
        <v>4471</v>
      </c>
      <c r="I502" t="b">
        <v>0</v>
      </c>
    </row>
    <row r="503" spans="1:9" x14ac:dyDescent="0.25">
      <c r="A503" s="3" t="s">
        <v>1008</v>
      </c>
      <c r="B503" s="3" t="s">
        <v>4472</v>
      </c>
      <c r="C503" s="3" t="s">
        <v>4473</v>
      </c>
      <c r="D503" s="3" t="s">
        <v>4474</v>
      </c>
      <c r="E503" s="3" t="s">
        <v>4475</v>
      </c>
      <c r="F503" s="3" t="s">
        <v>3581</v>
      </c>
      <c r="G503" s="3" t="s">
        <v>2140</v>
      </c>
      <c r="H503" s="3" t="s">
        <v>3582</v>
      </c>
      <c r="I503" t="b">
        <v>0</v>
      </c>
    </row>
    <row r="504" spans="1:9" x14ac:dyDescent="0.25">
      <c r="A504" s="3" t="s">
        <v>4476</v>
      </c>
      <c r="B504" s="3" t="s">
        <v>4477</v>
      </c>
      <c r="C504" s="3" t="s">
        <v>4478</v>
      </c>
      <c r="D504" s="3" t="s">
        <v>4479</v>
      </c>
      <c r="E504" s="3" t="s">
        <v>4480</v>
      </c>
      <c r="F504" s="3" t="s">
        <v>2445</v>
      </c>
      <c r="G504" s="3" t="s">
        <v>1943</v>
      </c>
      <c r="H504" s="3" t="s">
        <v>4481</v>
      </c>
      <c r="I504" t="b">
        <v>0</v>
      </c>
    </row>
    <row r="505" spans="1:9" x14ac:dyDescent="0.25">
      <c r="A505" s="3" t="s">
        <v>4482</v>
      </c>
      <c r="B505" s="3" t="s">
        <v>4483</v>
      </c>
      <c r="C505" s="3" t="s">
        <v>16</v>
      </c>
      <c r="D505" s="3" t="s">
        <v>4484</v>
      </c>
      <c r="E505" s="3" t="s">
        <v>4485</v>
      </c>
      <c r="F505" s="3" t="s">
        <v>4486</v>
      </c>
      <c r="G505" s="3" t="s">
        <v>1943</v>
      </c>
      <c r="H505" s="3" t="s">
        <v>4487</v>
      </c>
      <c r="I505" t="b">
        <v>0</v>
      </c>
    </row>
    <row r="506" spans="1:9" x14ac:dyDescent="0.25">
      <c r="A506" s="3" t="s">
        <v>4488</v>
      </c>
      <c r="B506" s="3" t="s">
        <v>4489</v>
      </c>
      <c r="C506" s="3" t="s">
        <v>4490</v>
      </c>
      <c r="D506" s="3" t="s">
        <v>4491</v>
      </c>
      <c r="E506" s="3" t="s">
        <v>4492</v>
      </c>
      <c r="F506" s="3" t="s">
        <v>3299</v>
      </c>
      <c r="G506" s="3" t="s">
        <v>1943</v>
      </c>
      <c r="H506" s="3" t="s">
        <v>3300</v>
      </c>
      <c r="I506" t="b">
        <v>1</v>
      </c>
    </row>
    <row r="507" spans="1:9" x14ac:dyDescent="0.25">
      <c r="A507" s="3" t="s">
        <v>1010</v>
      </c>
      <c r="B507" s="3" t="s">
        <v>4493</v>
      </c>
      <c r="C507" s="3" t="s">
        <v>4494</v>
      </c>
      <c r="D507" s="3" t="s">
        <v>4495</v>
      </c>
      <c r="E507" s="3" t="s">
        <v>4496</v>
      </c>
      <c r="F507" s="3" t="s">
        <v>4497</v>
      </c>
      <c r="G507" s="3" t="s">
        <v>1943</v>
      </c>
      <c r="H507" s="3" t="s">
        <v>4498</v>
      </c>
      <c r="I507" t="b">
        <v>0</v>
      </c>
    </row>
    <row r="508" spans="1:9" x14ac:dyDescent="0.25">
      <c r="A508" s="3" t="s">
        <v>1012</v>
      </c>
      <c r="B508" s="3" t="s">
        <v>4499</v>
      </c>
      <c r="C508" s="3" t="s">
        <v>4500</v>
      </c>
      <c r="D508" s="3" t="s">
        <v>4501</v>
      </c>
      <c r="E508" s="3" t="s">
        <v>4502</v>
      </c>
      <c r="F508" s="3" t="s">
        <v>2529</v>
      </c>
      <c r="G508" s="3" t="s">
        <v>1943</v>
      </c>
      <c r="H508" s="3" t="s">
        <v>4503</v>
      </c>
      <c r="I508" t="b">
        <v>1</v>
      </c>
    </row>
    <row r="509" spans="1:9" x14ac:dyDescent="0.25">
      <c r="A509" s="3" t="s">
        <v>1014</v>
      </c>
      <c r="B509" s="3" t="s">
        <v>4504</v>
      </c>
      <c r="C509" s="3" t="s">
        <v>4505</v>
      </c>
      <c r="D509" s="3" t="s">
        <v>4506</v>
      </c>
      <c r="E509" s="3" t="s">
        <v>4507</v>
      </c>
      <c r="F509" s="3" t="s">
        <v>4508</v>
      </c>
      <c r="G509" s="3" t="s">
        <v>1943</v>
      </c>
      <c r="H509" s="3" t="s">
        <v>4509</v>
      </c>
      <c r="I509" t="b">
        <v>1</v>
      </c>
    </row>
    <row r="510" spans="1:9" x14ac:dyDescent="0.25">
      <c r="A510" s="3" t="s">
        <v>1016</v>
      </c>
      <c r="B510" s="3" t="s">
        <v>4510</v>
      </c>
      <c r="C510" s="3" t="s">
        <v>4511</v>
      </c>
      <c r="D510" s="3" t="s">
        <v>4512</v>
      </c>
      <c r="E510" s="3" t="s">
        <v>4513</v>
      </c>
      <c r="F510" s="3" t="s">
        <v>4514</v>
      </c>
      <c r="G510" s="3" t="s">
        <v>1951</v>
      </c>
      <c r="H510" s="3" t="s">
        <v>4515</v>
      </c>
      <c r="I510" t="b">
        <v>0</v>
      </c>
    </row>
    <row r="511" spans="1:9" x14ac:dyDescent="0.25">
      <c r="A511" s="3" t="s">
        <v>1002</v>
      </c>
      <c r="B511" s="3" t="s">
        <v>4516</v>
      </c>
      <c r="C511" s="3" t="s">
        <v>4517</v>
      </c>
      <c r="D511" s="3" t="s">
        <v>4518</v>
      </c>
      <c r="E511" s="3" t="s">
        <v>4519</v>
      </c>
      <c r="F511" s="3" t="s">
        <v>4520</v>
      </c>
      <c r="G511" s="3" t="s">
        <v>1951</v>
      </c>
      <c r="H511" s="3" t="s">
        <v>4521</v>
      </c>
      <c r="I511" t="b">
        <v>1</v>
      </c>
    </row>
    <row r="512" spans="1:9" x14ac:dyDescent="0.25">
      <c r="A512" s="3" t="s">
        <v>1019</v>
      </c>
      <c r="B512" s="3" t="s">
        <v>4522</v>
      </c>
      <c r="C512" s="3" t="s">
        <v>4523</v>
      </c>
      <c r="D512" s="3" t="s">
        <v>4524</v>
      </c>
      <c r="E512" s="3" t="s">
        <v>4525</v>
      </c>
      <c r="F512" s="3" t="s">
        <v>4022</v>
      </c>
      <c r="G512" s="3" t="s">
        <v>1951</v>
      </c>
      <c r="H512" s="3" t="s">
        <v>4023</v>
      </c>
      <c r="I512" t="b">
        <v>1</v>
      </c>
    </row>
    <row r="513" spans="1:9" x14ac:dyDescent="0.25">
      <c r="A513" s="3" t="s">
        <v>1021</v>
      </c>
      <c r="B513" s="3" t="s">
        <v>4526</v>
      </c>
      <c r="C513" s="3" t="s">
        <v>4527</v>
      </c>
      <c r="D513" s="3" t="s">
        <v>4528</v>
      </c>
      <c r="E513" s="3" t="s">
        <v>4529</v>
      </c>
      <c r="F513" s="3" t="s">
        <v>2207</v>
      </c>
      <c r="G513" s="3" t="s">
        <v>1943</v>
      </c>
      <c r="H513" s="3" t="s">
        <v>3645</v>
      </c>
      <c r="I513" t="b">
        <v>1</v>
      </c>
    </row>
    <row r="514" spans="1:9" x14ac:dyDescent="0.25">
      <c r="A514" s="3" t="s">
        <v>1023</v>
      </c>
      <c r="B514" s="3" t="s">
        <v>4530</v>
      </c>
      <c r="C514" s="3" t="s">
        <v>4531</v>
      </c>
      <c r="D514" s="3" t="s">
        <v>4532</v>
      </c>
      <c r="E514" s="3" t="s">
        <v>4533</v>
      </c>
      <c r="F514" s="3" t="s">
        <v>4534</v>
      </c>
      <c r="G514" s="3" t="s">
        <v>1943</v>
      </c>
      <c r="H514" s="3" t="s">
        <v>4535</v>
      </c>
      <c r="I514" t="b">
        <v>0</v>
      </c>
    </row>
    <row r="515" spans="1:9" x14ac:dyDescent="0.25">
      <c r="A515" s="3" t="s">
        <v>1025</v>
      </c>
      <c r="B515" s="3" t="s">
        <v>4536</v>
      </c>
      <c r="C515" s="3" t="s">
        <v>4537</v>
      </c>
      <c r="D515" s="3" t="s">
        <v>16</v>
      </c>
      <c r="E515" s="3" t="s">
        <v>4538</v>
      </c>
      <c r="F515" s="3" t="s">
        <v>2029</v>
      </c>
      <c r="G515" s="3" t="s">
        <v>1943</v>
      </c>
      <c r="H515" s="3" t="s">
        <v>4539</v>
      </c>
      <c r="I515" t="b">
        <v>0</v>
      </c>
    </row>
    <row r="516" spans="1:9" x14ac:dyDescent="0.25">
      <c r="A516" s="3" t="s">
        <v>1027</v>
      </c>
      <c r="B516" s="3" t="s">
        <v>4540</v>
      </c>
      <c r="C516" s="3" t="s">
        <v>4541</v>
      </c>
      <c r="D516" s="3" t="s">
        <v>4542</v>
      </c>
      <c r="E516" s="3" t="s">
        <v>4543</v>
      </c>
      <c r="F516" s="3" t="s">
        <v>2957</v>
      </c>
      <c r="G516" s="3" t="s">
        <v>1943</v>
      </c>
      <c r="H516" s="3" t="s">
        <v>2958</v>
      </c>
      <c r="I516" t="b">
        <v>1</v>
      </c>
    </row>
    <row r="517" spans="1:9" x14ac:dyDescent="0.25">
      <c r="A517" s="3" t="s">
        <v>1029</v>
      </c>
      <c r="B517" s="3" t="s">
        <v>4544</v>
      </c>
      <c r="C517" s="3" t="s">
        <v>4545</v>
      </c>
      <c r="D517" s="3" t="s">
        <v>4546</v>
      </c>
      <c r="E517" s="3" t="s">
        <v>4547</v>
      </c>
      <c r="F517" s="3" t="s">
        <v>2024</v>
      </c>
      <c r="G517" s="3" t="s">
        <v>1943</v>
      </c>
      <c r="H517" s="3" t="s">
        <v>3319</v>
      </c>
      <c r="I517" t="b">
        <v>0</v>
      </c>
    </row>
    <row r="518" spans="1:9" x14ac:dyDescent="0.25">
      <c r="A518" s="3" t="s">
        <v>1031</v>
      </c>
      <c r="B518" s="3" t="s">
        <v>4548</v>
      </c>
      <c r="C518" s="3" t="s">
        <v>16</v>
      </c>
      <c r="D518" s="3" t="s">
        <v>4549</v>
      </c>
      <c r="E518" s="3" t="s">
        <v>4550</v>
      </c>
      <c r="F518" s="3" t="s">
        <v>4551</v>
      </c>
      <c r="G518" s="3" t="s">
        <v>1943</v>
      </c>
      <c r="H518" s="3" t="s">
        <v>4552</v>
      </c>
      <c r="I518" t="b">
        <v>1</v>
      </c>
    </row>
    <row r="519" spans="1:9" x14ac:dyDescent="0.25">
      <c r="A519" s="3" t="s">
        <v>1033</v>
      </c>
      <c r="B519" s="3" t="s">
        <v>4553</v>
      </c>
      <c r="C519" s="3" t="s">
        <v>16</v>
      </c>
      <c r="D519" s="3" t="s">
        <v>4554</v>
      </c>
      <c r="E519" s="3" t="s">
        <v>4555</v>
      </c>
      <c r="F519" s="3" t="s">
        <v>4556</v>
      </c>
      <c r="G519" s="3" t="s">
        <v>1943</v>
      </c>
      <c r="H519" s="3" t="s">
        <v>4557</v>
      </c>
      <c r="I519" t="b">
        <v>0</v>
      </c>
    </row>
    <row r="520" spans="1:9" x14ac:dyDescent="0.25">
      <c r="A520" s="3" t="s">
        <v>1035</v>
      </c>
      <c r="B520" s="3" t="s">
        <v>4558</v>
      </c>
      <c r="C520" s="3" t="s">
        <v>4559</v>
      </c>
      <c r="D520" s="3" t="s">
        <v>4560</v>
      </c>
      <c r="E520" s="3" t="s">
        <v>4561</v>
      </c>
      <c r="F520" s="3" t="s">
        <v>4562</v>
      </c>
      <c r="G520" s="3" t="s">
        <v>1943</v>
      </c>
      <c r="H520" s="3" t="s">
        <v>4563</v>
      </c>
      <c r="I520" t="b">
        <v>0</v>
      </c>
    </row>
    <row r="521" spans="1:9" x14ac:dyDescent="0.25">
      <c r="A521" s="3" t="s">
        <v>4564</v>
      </c>
      <c r="B521" s="3" t="s">
        <v>4565</v>
      </c>
      <c r="C521" s="3" t="s">
        <v>4566</v>
      </c>
      <c r="D521" s="3" t="s">
        <v>4567</v>
      </c>
      <c r="E521" s="3" t="s">
        <v>4568</v>
      </c>
      <c r="F521" s="3" t="s">
        <v>2041</v>
      </c>
      <c r="G521" s="3" t="s">
        <v>1943</v>
      </c>
      <c r="H521" s="3" t="s">
        <v>4569</v>
      </c>
      <c r="I521" t="b">
        <v>0</v>
      </c>
    </row>
    <row r="522" spans="1:9" x14ac:dyDescent="0.25">
      <c r="A522" s="3" t="s">
        <v>1038</v>
      </c>
      <c r="B522" s="3" t="s">
        <v>4570</v>
      </c>
      <c r="C522" s="3" t="s">
        <v>4571</v>
      </c>
      <c r="D522" s="3" t="s">
        <v>4572</v>
      </c>
      <c r="E522" s="3" t="s">
        <v>4573</v>
      </c>
      <c r="F522" s="3" t="s">
        <v>2173</v>
      </c>
      <c r="G522" s="3" t="s">
        <v>1943</v>
      </c>
      <c r="H522" s="3" t="s">
        <v>4574</v>
      </c>
      <c r="I522" t="b">
        <v>0</v>
      </c>
    </row>
    <row r="523" spans="1:9" x14ac:dyDescent="0.25">
      <c r="A523" s="3" t="s">
        <v>4575</v>
      </c>
      <c r="B523" s="3" t="s">
        <v>4576</v>
      </c>
      <c r="C523" s="3" t="s">
        <v>4577</v>
      </c>
      <c r="D523" s="3" t="s">
        <v>4578</v>
      </c>
      <c r="E523" s="3" t="s">
        <v>4579</v>
      </c>
      <c r="F523" s="3" t="s">
        <v>2429</v>
      </c>
      <c r="G523" s="3" t="s">
        <v>1943</v>
      </c>
      <c r="H523" s="3" t="s">
        <v>4580</v>
      </c>
      <c r="I523" t="b">
        <v>0</v>
      </c>
    </row>
    <row r="524" spans="1:9" x14ac:dyDescent="0.25">
      <c r="A524" s="3" t="s">
        <v>1040</v>
      </c>
      <c r="B524" s="3" t="s">
        <v>4581</v>
      </c>
      <c r="C524" s="3" t="s">
        <v>4582</v>
      </c>
      <c r="D524" s="3" t="s">
        <v>4583</v>
      </c>
      <c r="E524" s="3" t="s">
        <v>4584</v>
      </c>
      <c r="F524" s="3" t="s">
        <v>3748</v>
      </c>
      <c r="G524" s="3" t="s">
        <v>1943</v>
      </c>
      <c r="H524" s="3" t="s">
        <v>4585</v>
      </c>
      <c r="I524" t="b">
        <v>0</v>
      </c>
    </row>
    <row r="525" spans="1:9" x14ac:dyDescent="0.25">
      <c r="A525" s="3" t="s">
        <v>1042</v>
      </c>
      <c r="B525" s="3" t="s">
        <v>4586</v>
      </c>
      <c r="C525" s="3" t="s">
        <v>4587</v>
      </c>
      <c r="D525" s="3" t="s">
        <v>4588</v>
      </c>
      <c r="E525" s="3" t="s">
        <v>4589</v>
      </c>
      <c r="F525" s="3" t="s">
        <v>4590</v>
      </c>
      <c r="G525" s="3" t="s">
        <v>1951</v>
      </c>
      <c r="H525" s="3" t="s">
        <v>3873</v>
      </c>
      <c r="I525" t="b">
        <v>0</v>
      </c>
    </row>
    <row r="526" spans="1:9" x14ac:dyDescent="0.25">
      <c r="A526" s="3" t="s">
        <v>1044</v>
      </c>
      <c r="B526" s="3" t="s">
        <v>4591</v>
      </c>
      <c r="C526" s="3" t="s">
        <v>16</v>
      </c>
      <c r="D526" s="3" t="s">
        <v>4592</v>
      </c>
      <c r="E526" s="3" t="s">
        <v>4593</v>
      </c>
      <c r="F526" s="3" t="s">
        <v>1964</v>
      </c>
      <c r="G526" s="3" t="s">
        <v>1943</v>
      </c>
      <c r="H526" s="3" t="s">
        <v>3936</v>
      </c>
      <c r="I526" t="b">
        <v>0</v>
      </c>
    </row>
    <row r="527" spans="1:9" x14ac:dyDescent="0.25">
      <c r="A527" s="3" t="s">
        <v>1046</v>
      </c>
      <c r="B527" s="3" t="s">
        <v>4594</v>
      </c>
      <c r="C527" s="3" t="s">
        <v>16</v>
      </c>
      <c r="D527" s="3" t="s">
        <v>4595</v>
      </c>
      <c r="E527" s="3" t="s">
        <v>4596</v>
      </c>
      <c r="F527" s="3" t="s">
        <v>4597</v>
      </c>
      <c r="G527" s="3" t="s">
        <v>1943</v>
      </c>
      <c r="H527" s="3" t="s">
        <v>4598</v>
      </c>
      <c r="I527" t="b">
        <v>1</v>
      </c>
    </row>
    <row r="528" spans="1:9" x14ac:dyDescent="0.25">
      <c r="A528" s="3" t="s">
        <v>1048</v>
      </c>
      <c r="B528" s="3" t="s">
        <v>4599</v>
      </c>
      <c r="C528" s="3" t="s">
        <v>4600</v>
      </c>
      <c r="D528" s="3" t="s">
        <v>4601</v>
      </c>
      <c r="E528" s="3" t="s">
        <v>4602</v>
      </c>
      <c r="F528" s="3" t="s">
        <v>3727</v>
      </c>
      <c r="G528" s="3" t="s">
        <v>1943</v>
      </c>
      <c r="H528" s="3" t="s">
        <v>4603</v>
      </c>
      <c r="I528" t="b">
        <v>1</v>
      </c>
    </row>
    <row r="529" spans="1:9" x14ac:dyDescent="0.25">
      <c r="A529" s="3" t="s">
        <v>1050</v>
      </c>
      <c r="B529" s="3" t="s">
        <v>4604</v>
      </c>
      <c r="C529" s="3" t="s">
        <v>4605</v>
      </c>
      <c r="D529" s="3" t="s">
        <v>4606</v>
      </c>
      <c r="E529" s="3" t="s">
        <v>4607</v>
      </c>
      <c r="F529" s="3" t="s">
        <v>2290</v>
      </c>
      <c r="G529" s="3" t="s">
        <v>2140</v>
      </c>
      <c r="H529" s="3" t="s">
        <v>2291</v>
      </c>
      <c r="I529" t="b">
        <v>0</v>
      </c>
    </row>
    <row r="530" spans="1:9" x14ac:dyDescent="0.25">
      <c r="A530" s="3" t="s">
        <v>1052</v>
      </c>
      <c r="B530" s="3" t="s">
        <v>4608</v>
      </c>
      <c r="C530" s="3" t="s">
        <v>4609</v>
      </c>
      <c r="D530" s="3" t="s">
        <v>4610</v>
      </c>
      <c r="E530" s="3" t="s">
        <v>4611</v>
      </c>
      <c r="F530" s="3" t="s">
        <v>4612</v>
      </c>
      <c r="G530" s="3" t="s">
        <v>1943</v>
      </c>
      <c r="H530" s="3" t="s">
        <v>4613</v>
      </c>
      <c r="I530" t="b">
        <v>0</v>
      </c>
    </row>
    <row r="531" spans="1:9" x14ac:dyDescent="0.25">
      <c r="A531" s="3" t="s">
        <v>1054</v>
      </c>
      <c r="B531" s="3" t="s">
        <v>4614</v>
      </c>
      <c r="C531" s="3" t="s">
        <v>4615</v>
      </c>
      <c r="D531" s="3" t="s">
        <v>4616</v>
      </c>
      <c r="E531" s="3" t="s">
        <v>4617</v>
      </c>
      <c r="F531" s="3" t="s">
        <v>2013</v>
      </c>
      <c r="G531" s="3" t="s">
        <v>1943</v>
      </c>
      <c r="H531" s="3" t="s">
        <v>2558</v>
      </c>
      <c r="I531" t="b">
        <v>0</v>
      </c>
    </row>
    <row r="532" spans="1:9" x14ac:dyDescent="0.25">
      <c r="A532" s="3" t="s">
        <v>1056</v>
      </c>
      <c r="B532" s="3" t="s">
        <v>4618</v>
      </c>
      <c r="C532" s="3" t="s">
        <v>4619</v>
      </c>
      <c r="D532" s="3" t="s">
        <v>4620</v>
      </c>
      <c r="E532" s="3" t="s">
        <v>4621</v>
      </c>
      <c r="F532" s="3" t="s">
        <v>2252</v>
      </c>
      <c r="G532" s="3" t="s">
        <v>1943</v>
      </c>
      <c r="H532" s="3" t="s">
        <v>4233</v>
      </c>
      <c r="I532" t="b">
        <v>0</v>
      </c>
    </row>
    <row r="533" spans="1:9" x14ac:dyDescent="0.25">
      <c r="A533" s="3" t="s">
        <v>1058</v>
      </c>
      <c r="B533" s="3" t="s">
        <v>4622</v>
      </c>
      <c r="C533" s="3" t="s">
        <v>4623</v>
      </c>
      <c r="D533" s="3" t="s">
        <v>4624</v>
      </c>
      <c r="E533" s="3" t="s">
        <v>4625</v>
      </c>
      <c r="F533" s="3" t="s">
        <v>2568</v>
      </c>
      <c r="G533" s="3" t="s">
        <v>1943</v>
      </c>
      <c r="H533" s="3" t="s">
        <v>2569</v>
      </c>
      <c r="I533" t="b">
        <v>0</v>
      </c>
    </row>
    <row r="534" spans="1:9" x14ac:dyDescent="0.25">
      <c r="A534" s="3" t="s">
        <v>1060</v>
      </c>
      <c r="B534" s="3" t="s">
        <v>4626</v>
      </c>
      <c r="C534" s="3" t="s">
        <v>4627</v>
      </c>
      <c r="D534" s="3" t="s">
        <v>4628</v>
      </c>
      <c r="E534" s="3" t="s">
        <v>4629</v>
      </c>
      <c r="F534" s="3" t="s">
        <v>4630</v>
      </c>
      <c r="G534" s="3" t="s">
        <v>1943</v>
      </c>
      <c r="H534" s="3" t="s">
        <v>4631</v>
      </c>
      <c r="I534" t="b">
        <v>1</v>
      </c>
    </row>
    <row r="535" spans="1:9" x14ac:dyDescent="0.25">
      <c r="A535" s="3" t="s">
        <v>1062</v>
      </c>
      <c r="B535" s="3" t="s">
        <v>4632</v>
      </c>
      <c r="C535" s="3" t="s">
        <v>16</v>
      </c>
      <c r="D535" s="3" t="s">
        <v>4633</v>
      </c>
      <c r="E535" s="3" t="s">
        <v>4634</v>
      </c>
      <c r="F535" s="3" t="s">
        <v>2385</v>
      </c>
      <c r="G535" s="3" t="s">
        <v>1943</v>
      </c>
      <c r="H535" s="3" t="s">
        <v>2386</v>
      </c>
      <c r="I535" t="b">
        <v>0</v>
      </c>
    </row>
    <row r="536" spans="1:9" x14ac:dyDescent="0.25">
      <c r="A536" s="3" t="s">
        <v>1064</v>
      </c>
      <c r="B536" s="3" t="s">
        <v>4635</v>
      </c>
      <c r="C536" s="3" t="s">
        <v>4636</v>
      </c>
      <c r="D536" s="3" t="s">
        <v>4637</v>
      </c>
      <c r="E536" s="3" t="s">
        <v>4638</v>
      </c>
      <c r="F536" s="3" t="s">
        <v>2409</v>
      </c>
      <c r="G536" s="3" t="s">
        <v>1951</v>
      </c>
      <c r="H536" s="3" t="s">
        <v>2410</v>
      </c>
      <c r="I536" t="b">
        <v>1</v>
      </c>
    </row>
    <row r="537" spans="1:9" x14ac:dyDescent="0.25">
      <c r="A537" s="3" t="s">
        <v>1066</v>
      </c>
      <c r="B537" s="3" t="s">
        <v>4639</v>
      </c>
      <c r="C537" s="3" t="s">
        <v>16</v>
      </c>
      <c r="D537" s="3" t="s">
        <v>4640</v>
      </c>
      <c r="E537" s="3" t="s">
        <v>4641</v>
      </c>
      <c r="F537" s="3" t="s">
        <v>2704</v>
      </c>
      <c r="G537" s="3" t="s">
        <v>1951</v>
      </c>
      <c r="H537" s="3" t="s">
        <v>2642</v>
      </c>
      <c r="I537" t="b">
        <v>0</v>
      </c>
    </row>
    <row r="538" spans="1:9" x14ac:dyDescent="0.25">
      <c r="A538" s="3" t="s">
        <v>4642</v>
      </c>
      <c r="B538" s="3" t="s">
        <v>4643</v>
      </c>
      <c r="C538" s="3" t="s">
        <v>4644</v>
      </c>
      <c r="D538" s="3" t="s">
        <v>4645</v>
      </c>
      <c r="E538" s="3" t="s">
        <v>4646</v>
      </c>
      <c r="F538" s="3" t="s">
        <v>2342</v>
      </c>
      <c r="G538" s="3" t="s">
        <v>1943</v>
      </c>
      <c r="H538" s="3" t="s">
        <v>2343</v>
      </c>
      <c r="I538" t="b">
        <v>0</v>
      </c>
    </row>
    <row r="539" spans="1:9" x14ac:dyDescent="0.25">
      <c r="A539" s="3" t="s">
        <v>1069</v>
      </c>
      <c r="B539" s="3" t="s">
        <v>4647</v>
      </c>
      <c r="C539" s="3" t="s">
        <v>4648</v>
      </c>
      <c r="D539" s="3" t="s">
        <v>16</v>
      </c>
      <c r="E539" s="3" t="s">
        <v>4649</v>
      </c>
      <c r="F539" s="3" t="s">
        <v>2653</v>
      </c>
      <c r="G539" s="3" t="s">
        <v>1943</v>
      </c>
      <c r="H539" s="3" t="s">
        <v>4650</v>
      </c>
      <c r="I539" t="b">
        <v>1</v>
      </c>
    </row>
    <row r="540" spans="1:9" x14ac:dyDescent="0.25">
      <c r="A540" s="3" t="s">
        <v>1071</v>
      </c>
      <c r="B540" s="3" t="s">
        <v>4651</v>
      </c>
      <c r="C540" s="3" t="s">
        <v>4652</v>
      </c>
      <c r="D540" s="3" t="s">
        <v>16</v>
      </c>
      <c r="E540" s="3" t="s">
        <v>4653</v>
      </c>
      <c r="F540" s="3" t="s">
        <v>4654</v>
      </c>
      <c r="G540" s="3" t="s">
        <v>1943</v>
      </c>
      <c r="H540" s="3" t="s">
        <v>4655</v>
      </c>
      <c r="I540" t="b">
        <v>1</v>
      </c>
    </row>
    <row r="541" spans="1:9" x14ac:dyDescent="0.25">
      <c r="A541" s="3" t="s">
        <v>1073</v>
      </c>
      <c r="B541" s="3" t="s">
        <v>4656</v>
      </c>
      <c r="C541" s="3" t="s">
        <v>4657</v>
      </c>
      <c r="D541" s="3" t="s">
        <v>16</v>
      </c>
      <c r="E541" s="3" t="s">
        <v>4658</v>
      </c>
      <c r="F541" s="3" t="s">
        <v>2146</v>
      </c>
      <c r="G541" s="3" t="s">
        <v>1943</v>
      </c>
      <c r="H541" s="3" t="s">
        <v>4659</v>
      </c>
      <c r="I541" t="b">
        <v>0</v>
      </c>
    </row>
    <row r="542" spans="1:9" x14ac:dyDescent="0.25">
      <c r="A542" s="3" t="s">
        <v>1075</v>
      </c>
      <c r="B542" s="3" t="s">
        <v>4660</v>
      </c>
      <c r="C542" s="3" t="s">
        <v>4661</v>
      </c>
      <c r="D542" s="3" t="s">
        <v>4662</v>
      </c>
      <c r="E542" s="3" t="s">
        <v>4663</v>
      </c>
      <c r="F542" s="3" t="s">
        <v>2932</v>
      </c>
      <c r="G542" s="3" t="s">
        <v>1943</v>
      </c>
      <c r="H542" s="3" t="s">
        <v>4664</v>
      </c>
      <c r="I542" t="b">
        <v>1</v>
      </c>
    </row>
    <row r="543" spans="1:9" x14ac:dyDescent="0.25">
      <c r="A543" s="3" t="s">
        <v>1077</v>
      </c>
      <c r="B543" s="3" t="s">
        <v>4665</v>
      </c>
      <c r="C543" s="3" t="s">
        <v>16</v>
      </c>
      <c r="D543" s="3" t="s">
        <v>4666</v>
      </c>
      <c r="E543" s="3" t="s">
        <v>4667</v>
      </c>
      <c r="F543" s="3" t="s">
        <v>4668</v>
      </c>
      <c r="G543" s="3" t="s">
        <v>1951</v>
      </c>
      <c r="H543" s="3" t="s">
        <v>4515</v>
      </c>
      <c r="I543" t="b">
        <v>1</v>
      </c>
    </row>
    <row r="544" spans="1:9" x14ac:dyDescent="0.25">
      <c r="A544" s="3" t="s">
        <v>1079</v>
      </c>
      <c r="B544" s="3" t="s">
        <v>4669</v>
      </c>
      <c r="C544" s="3" t="s">
        <v>4670</v>
      </c>
      <c r="D544" s="3" t="s">
        <v>4671</v>
      </c>
      <c r="E544" s="3" t="s">
        <v>4672</v>
      </c>
      <c r="F544" s="3" t="s">
        <v>3764</v>
      </c>
      <c r="G544" s="3" t="s">
        <v>1943</v>
      </c>
      <c r="H544" s="3" t="s">
        <v>4673</v>
      </c>
      <c r="I544" t="b">
        <v>0</v>
      </c>
    </row>
    <row r="545" spans="1:9" x14ac:dyDescent="0.25">
      <c r="A545" s="3" t="s">
        <v>1081</v>
      </c>
      <c r="B545" s="3" t="s">
        <v>4674</v>
      </c>
      <c r="C545" s="3" t="s">
        <v>4675</v>
      </c>
      <c r="D545" s="3" t="s">
        <v>4676</v>
      </c>
      <c r="E545" s="3" t="s">
        <v>4677</v>
      </c>
      <c r="F545" s="3" t="s">
        <v>2002</v>
      </c>
      <c r="G545" s="3" t="s">
        <v>1943</v>
      </c>
      <c r="H545" s="3" t="s">
        <v>2008</v>
      </c>
      <c r="I545" t="b">
        <v>0</v>
      </c>
    </row>
    <row r="546" spans="1:9" x14ac:dyDescent="0.25">
      <c r="A546" s="3" t="s">
        <v>1083</v>
      </c>
      <c r="B546" s="3" t="s">
        <v>4678</v>
      </c>
      <c r="C546" s="3" t="s">
        <v>4679</v>
      </c>
      <c r="D546" s="3" t="s">
        <v>4680</v>
      </c>
      <c r="E546" s="3" t="s">
        <v>4681</v>
      </c>
      <c r="F546" s="3" t="s">
        <v>2029</v>
      </c>
      <c r="G546" s="3" t="s">
        <v>1943</v>
      </c>
      <c r="H546" s="3" t="s">
        <v>4682</v>
      </c>
      <c r="I546" t="b">
        <v>0</v>
      </c>
    </row>
    <row r="547" spans="1:9" x14ac:dyDescent="0.25">
      <c r="A547" s="3" t="s">
        <v>1085</v>
      </c>
      <c r="B547" s="3" t="s">
        <v>4683</v>
      </c>
      <c r="C547" s="3" t="s">
        <v>4684</v>
      </c>
      <c r="D547" s="3" t="s">
        <v>4685</v>
      </c>
      <c r="E547" s="3" t="s">
        <v>4686</v>
      </c>
      <c r="F547" s="3" t="s">
        <v>3314</v>
      </c>
      <c r="G547" s="3" t="s">
        <v>2140</v>
      </c>
      <c r="H547" s="3" t="s">
        <v>3315</v>
      </c>
      <c r="I547" t="b">
        <v>0</v>
      </c>
    </row>
    <row r="548" spans="1:9" x14ac:dyDescent="0.25">
      <c r="A548" s="3" t="s">
        <v>1087</v>
      </c>
      <c r="B548" s="3" t="s">
        <v>4687</v>
      </c>
      <c r="C548" s="3" t="s">
        <v>16</v>
      </c>
      <c r="D548" s="3" t="s">
        <v>4688</v>
      </c>
      <c r="E548" s="3" t="s">
        <v>4689</v>
      </c>
      <c r="F548" s="3" t="s">
        <v>4690</v>
      </c>
      <c r="G548" s="3" t="s">
        <v>1951</v>
      </c>
      <c r="H548" s="3" t="s">
        <v>4691</v>
      </c>
      <c r="I548" t="b">
        <v>0</v>
      </c>
    </row>
    <row r="549" spans="1:9" x14ac:dyDescent="0.25">
      <c r="A549" s="3" t="s">
        <v>4692</v>
      </c>
      <c r="B549" s="3" t="s">
        <v>4693</v>
      </c>
      <c r="C549" s="3" t="s">
        <v>16</v>
      </c>
      <c r="D549" s="3" t="s">
        <v>4694</v>
      </c>
      <c r="E549" s="3" t="s">
        <v>4695</v>
      </c>
      <c r="F549" s="3" t="s">
        <v>3524</v>
      </c>
      <c r="G549" s="3" t="s">
        <v>1943</v>
      </c>
      <c r="H549" s="3" t="s">
        <v>4696</v>
      </c>
      <c r="I549" t="b">
        <v>1</v>
      </c>
    </row>
    <row r="550" spans="1:9" x14ac:dyDescent="0.25">
      <c r="A550" s="3" t="s">
        <v>1091</v>
      </c>
      <c r="B550" s="3" t="s">
        <v>4697</v>
      </c>
      <c r="C550" s="3" t="s">
        <v>4698</v>
      </c>
      <c r="D550" s="3" t="s">
        <v>4699</v>
      </c>
      <c r="E550" s="3" t="s">
        <v>4700</v>
      </c>
      <c r="F550" s="3" t="s">
        <v>2429</v>
      </c>
      <c r="G550" s="3" t="s">
        <v>1943</v>
      </c>
      <c r="H550" s="3" t="s">
        <v>4701</v>
      </c>
      <c r="I550" t="b">
        <v>1</v>
      </c>
    </row>
    <row r="551" spans="1:9" x14ac:dyDescent="0.25">
      <c r="A551" s="3" t="s">
        <v>1089</v>
      </c>
      <c r="B551" s="3" t="s">
        <v>4702</v>
      </c>
      <c r="C551" s="3" t="s">
        <v>4703</v>
      </c>
      <c r="D551" s="3" t="s">
        <v>4704</v>
      </c>
      <c r="E551" s="3" t="s">
        <v>4705</v>
      </c>
      <c r="F551" s="3" t="s">
        <v>2052</v>
      </c>
      <c r="G551" s="3" t="s">
        <v>1943</v>
      </c>
      <c r="H551" s="3" t="s">
        <v>2053</v>
      </c>
      <c r="I551" t="b">
        <v>1</v>
      </c>
    </row>
    <row r="552" spans="1:9" x14ac:dyDescent="0.25">
      <c r="A552" s="3" t="s">
        <v>1094</v>
      </c>
      <c r="B552" s="3" t="s">
        <v>4706</v>
      </c>
      <c r="C552" s="3" t="s">
        <v>4707</v>
      </c>
      <c r="D552" s="3" t="s">
        <v>4708</v>
      </c>
      <c r="E552" s="3" t="s">
        <v>4709</v>
      </c>
      <c r="F552" s="3" t="s">
        <v>2306</v>
      </c>
      <c r="G552" s="3" t="s">
        <v>1943</v>
      </c>
      <c r="H552" s="3" t="s">
        <v>4710</v>
      </c>
      <c r="I552" t="b">
        <v>1</v>
      </c>
    </row>
    <row r="553" spans="1:9" x14ac:dyDescent="0.25">
      <c r="A553" s="3" t="s">
        <v>1096</v>
      </c>
      <c r="B553" s="3" t="s">
        <v>4711</v>
      </c>
      <c r="C553" s="3" t="s">
        <v>4712</v>
      </c>
      <c r="D553" s="3" t="s">
        <v>4713</v>
      </c>
      <c r="E553" s="3" t="s">
        <v>4714</v>
      </c>
      <c r="F553" s="3" t="s">
        <v>3941</v>
      </c>
      <c r="G553" s="3" t="s">
        <v>1943</v>
      </c>
      <c r="H553" s="3" t="s">
        <v>3942</v>
      </c>
      <c r="I553" t="b">
        <v>0</v>
      </c>
    </row>
    <row r="554" spans="1:9" x14ac:dyDescent="0.25">
      <c r="A554" s="3" t="s">
        <v>1098</v>
      </c>
      <c r="B554" s="3" t="s">
        <v>4715</v>
      </c>
      <c r="C554" s="3" t="s">
        <v>4716</v>
      </c>
      <c r="D554" s="3" t="s">
        <v>4717</v>
      </c>
      <c r="E554" s="3" t="s">
        <v>4718</v>
      </c>
      <c r="F554" s="3" t="s">
        <v>3581</v>
      </c>
      <c r="G554" s="3" t="s">
        <v>2140</v>
      </c>
      <c r="H554" s="3" t="s">
        <v>3582</v>
      </c>
      <c r="I554" t="b">
        <v>1</v>
      </c>
    </row>
    <row r="555" spans="1:9" x14ac:dyDescent="0.25">
      <c r="A555" s="3" t="s">
        <v>1100</v>
      </c>
      <c r="B555" s="3" t="s">
        <v>4719</v>
      </c>
      <c r="C555" s="3" t="s">
        <v>4720</v>
      </c>
      <c r="D555" s="3" t="s">
        <v>16</v>
      </c>
      <c r="E555" s="3" t="s">
        <v>4721</v>
      </c>
      <c r="F555" s="3" t="s">
        <v>2252</v>
      </c>
      <c r="G555" s="3" t="s">
        <v>1943</v>
      </c>
      <c r="H555" s="3" t="s">
        <v>4233</v>
      </c>
      <c r="I555" t="b">
        <v>0</v>
      </c>
    </row>
    <row r="556" spans="1:9" x14ac:dyDescent="0.25">
      <c r="A556" s="3" t="s">
        <v>1102</v>
      </c>
      <c r="B556" s="3" t="s">
        <v>4722</v>
      </c>
      <c r="C556" s="3" t="s">
        <v>16</v>
      </c>
      <c r="D556" s="3" t="s">
        <v>4723</v>
      </c>
      <c r="E556" s="3" t="s">
        <v>4724</v>
      </c>
      <c r="F556" s="3" t="s">
        <v>3348</v>
      </c>
      <c r="G556" s="3" t="s">
        <v>2140</v>
      </c>
      <c r="H556" s="3" t="s">
        <v>4725</v>
      </c>
      <c r="I556" t="b">
        <v>1</v>
      </c>
    </row>
    <row r="557" spans="1:9" x14ac:dyDescent="0.25">
      <c r="A557" s="3" t="s">
        <v>1104</v>
      </c>
      <c r="B557" s="3" t="s">
        <v>4726</v>
      </c>
      <c r="C557" s="3" t="s">
        <v>4727</v>
      </c>
      <c r="D557" s="3" t="s">
        <v>4728</v>
      </c>
      <c r="E557" s="3" t="s">
        <v>4729</v>
      </c>
      <c r="F557" s="3" t="s">
        <v>4730</v>
      </c>
      <c r="G557" s="3" t="s">
        <v>1951</v>
      </c>
      <c r="H557" s="3" t="s">
        <v>4731</v>
      </c>
      <c r="I557" t="b">
        <v>0</v>
      </c>
    </row>
    <row r="558" spans="1:9" x14ac:dyDescent="0.25">
      <c r="A558" s="3" t="s">
        <v>1106</v>
      </c>
      <c r="B558" s="3" t="s">
        <v>4732</v>
      </c>
      <c r="C558" s="3" t="s">
        <v>4733</v>
      </c>
      <c r="D558" s="3" t="s">
        <v>16</v>
      </c>
      <c r="E558" s="3" t="s">
        <v>4734</v>
      </c>
      <c r="F558" s="3" t="s">
        <v>3764</v>
      </c>
      <c r="G558" s="3" t="s">
        <v>1943</v>
      </c>
      <c r="H558" s="3" t="s">
        <v>4735</v>
      </c>
      <c r="I558" t="b">
        <v>1</v>
      </c>
    </row>
    <row r="559" spans="1:9" x14ac:dyDescent="0.25">
      <c r="A559" s="3" t="s">
        <v>4736</v>
      </c>
      <c r="B559" s="3" t="s">
        <v>4737</v>
      </c>
      <c r="C559" s="3" t="s">
        <v>16</v>
      </c>
      <c r="D559" s="3" t="s">
        <v>4738</v>
      </c>
      <c r="E559" s="3" t="s">
        <v>4739</v>
      </c>
      <c r="F559" s="3" t="s">
        <v>4740</v>
      </c>
      <c r="G559" s="3" t="s">
        <v>1943</v>
      </c>
      <c r="H559" s="3" t="s">
        <v>4741</v>
      </c>
      <c r="I559" t="b">
        <v>0</v>
      </c>
    </row>
    <row r="560" spans="1:9" x14ac:dyDescent="0.25">
      <c r="A560" s="3" t="s">
        <v>1109</v>
      </c>
      <c r="B560" s="3" t="s">
        <v>4742</v>
      </c>
      <c r="C560" s="3" t="s">
        <v>16</v>
      </c>
      <c r="D560" s="3" t="s">
        <v>4743</v>
      </c>
      <c r="E560" s="3" t="s">
        <v>4744</v>
      </c>
      <c r="F560" s="3" t="s">
        <v>3529</v>
      </c>
      <c r="G560" s="3" t="s">
        <v>1943</v>
      </c>
      <c r="H560" s="3" t="s">
        <v>4745</v>
      </c>
      <c r="I560" t="b">
        <v>1</v>
      </c>
    </row>
    <row r="561" spans="1:9" x14ac:dyDescent="0.25">
      <c r="A561" s="3" t="s">
        <v>1111</v>
      </c>
      <c r="B561" s="3" t="s">
        <v>4746</v>
      </c>
      <c r="C561" s="3" t="s">
        <v>4747</v>
      </c>
      <c r="D561" s="3" t="s">
        <v>4748</v>
      </c>
      <c r="E561" s="3" t="s">
        <v>4749</v>
      </c>
      <c r="F561" s="3" t="s">
        <v>3299</v>
      </c>
      <c r="G561" s="3" t="s">
        <v>1943</v>
      </c>
      <c r="H561" s="3" t="s">
        <v>4750</v>
      </c>
      <c r="I561" t="b">
        <v>1</v>
      </c>
    </row>
    <row r="562" spans="1:9" x14ac:dyDescent="0.25">
      <c r="A562" s="3" t="s">
        <v>1113</v>
      </c>
      <c r="B562" s="3" t="s">
        <v>4751</v>
      </c>
      <c r="C562" s="3" t="s">
        <v>16</v>
      </c>
      <c r="D562" s="3" t="s">
        <v>4752</v>
      </c>
      <c r="E562" s="3" t="s">
        <v>4753</v>
      </c>
      <c r="F562" s="3" t="s">
        <v>4754</v>
      </c>
      <c r="G562" s="3" t="s">
        <v>1943</v>
      </c>
      <c r="H562" s="3" t="s">
        <v>4755</v>
      </c>
      <c r="I562" t="b">
        <v>1</v>
      </c>
    </row>
    <row r="563" spans="1:9" x14ac:dyDescent="0.25">
      <c r="A563" s="3" t="s">
        <v>1115</v>
      </c>
      <c r="B563" s="3" t="s">
        <v>4756</v>
      </c>
      <c r="C563" s="3" t="s">
        <v>16</v>
      </c>
      <c r="D563" s="3" t="s">
        <v>4757</v>
      </c>
      <c r="E563" s="3" t="s">
        <v>4758</v>
      </c>
      <c r="F563" s="3" t="s">
        <v>4759</v>
      </c>
      <c r="G563" s="3" t="s">
        <v>1951</v>
      </c>
      <c r="H563" s="3" t="s">
        <v>4760</v>
      </c>
      <c r="I563" t="b">
        <v>1</v>
      </c>
    </row>
    <row r="564" spans="1:9" x14ac:dyDescent="0.25">
      <c r="A564" s="3" t="s">
        <v>1117</v>
      </c>
      <c r="B564" s="3" t="s">
        <v>4761</v>
      </c>
      <c r="C564" s="3" t="s">
        <v>4762</v>
      </c>
      <c r="D564" s="3" t="s">
        <v>4763</v>
      </c>
      <c r="E564" s="3" t="s">
        <v>4764</v>
      </c>
      <c r="F564" s="3" t="s">
        <v>4765</v>
      </c>
      <c r="G564" s="3" t="s">
        <v>2140</v>
      </c>
      <c r="H564" s="3" t="s">
        <v>4766</v>
      </c>
      <c r="I564" t="b">
        <v>0</v>
      </c>
    </row>
    <row r="565" spans="1:9" x14ac:dyDescent="0.25">
      <c r="A565" s="3" t="s">
        <v>4767</v>
      </c>
      <c r="B565" s="3" t="s">
        <v>4768</v>
      </c>
      <c r="C565" s="3" t="s">
        <v>4769</v>
      </c>
      <c r="D565" s="3" t="s">
        <v>4770</v>
      </c>
      <c r="E565" s="3" t="s">
        <v>4771</v>
      </c>
      <c r="F565" s="3" t="s">
        <v>3219</v>
      </c>
      <c r="G565" s="3" t="s">
        <v>1943</v>
      </c>
      <c r="H565" s="3" t="s">
        <v>4772</v>
      </c>
      <c r="I565" t="b">
        <v>0</v>
      </c>
    </row>
    <row r="566" spans="1:9" x14ac:dyDescent="0.25">
      <c r="A566" s="3" t="s">
        <v>1121</v>
      </c>
      <c r="B566" s="3" t="s">
        <v>4773</v>
      </c>
      <c r="C566" s="3" t="s">
        <v>4774</v>
      </c>
      <c r="D566" s="3" t="s">
        <v>4775</v>
      </c>
      <c r="E566" s="3" t="s">
        <v>4776</v>
      </c>
      <c r="F566" s="3" t="s">
        <v>3632</v>
      </c>
      <c r="G566" s="3" t="s">
        <v>1943</v>
      </c>
      <c r="H566" s="3" t="s">
        <v>3633</v>
      </c>
      <c r="I566" t="b">
        <v>0</v>
      </c>
    </row>
    <row r="567" spans="1:9" x14ac:dyDescent="0.25">
      <c r="A567" s="3" t="s">
        <v>1123</v>
      </c>
      <c r="B567" s="3" t="s">
        <v>4777</v>
      </c>
      <c r="C567" s="3" t="s">
        <v>4778</v>
      </c>
      <c r="D567" s="3" t="s">
        <v>4779</v>
      </c>
      <c r="E567" s="3" t="s">
        <v>4780</v>
      </c>
      <c r="F567" s="3" t="s">
        <v>3148</v>
      </c>
      <c r="G567" s="3" t="s">
        <v>1943</v>
      </c>
      <c r="H567" s="3" t="s">
        <v>4781</v>
      </c>
      <c r="I567" t="b">
        <v>0</v>
      </c>
    </row>
    <row r="568" spans="1:9" x14ac:dyDescent="0.25">
      <c r="A568" s="3" t="s">
        <v>1125</v>
      </c>
      <c r="B568" s="3" t="s">
        <v>4782</v>
      </c>
      <c r="C568" s="3" t="s">
        <v>4783</v>
      </c>
      <c r="D568" s="3" t="s">
        <v>4784</v>
      </c>
      <c r="E568" s="3" t="s">
        <v>4785</v>
      </c>
      <c r="F568" s="3" t="s">
        <v>2230</v>
      </c>
      <c r="G568" s="3" t="s">
        <v>1943</v>
      </c>
      <c r="H568" s="3" t="s">
        <v>4786</v>
      </c>
      <c r="I568" t="b">
        <v>1</v>
      </c>
    </row>
    <row r="569" spans="1:9" x14ac:dyDescent="0.25">
      <c r="A569" s="3" t="s">
        <v>1127</v>
      </c>
      <c r="B569" s="3" t="s">
        <v>4787</v>
      </c>
      <c r="C569" s="3" t="s">
        <v>16</v>
      </c>
      <c r="D569" s="3" t="s">
        <v>4788</v>
      </c>
      <c r="E569" s="3" t="s">
        <v>4789</v>
      </c>
      <c r="F569" s="3" t="s">
        <v>2097</v>
      </c>
      <c r="G569" s="3" t="s">
        <v>1951</v>
      </c>
      <c r="H569" s="3" t="s">
        <v>2098</v>
      </c>
      <c r="I569" t="b">
        <v>0</v>
      </c>
    </row>
    <row r="570" spans="1:9" x14ac:dyDescent="0.25">
      <c r="A570" s="3" t="s">
        <v>1129</v>
      </c>
      <c r="B570" s="3" t="s">
        <v>4790</v>
      </c>
      <c r="C570" s="3" t="s">
        <v>4791</v>
      </c>
      <c r="D570" s="3" t="s">
        <v>4792</v>
      </c>
      <c r="E570" s="3" t="s">
        <v>4793</v>
      </c>
      <c r="F570" s="3" t="s">
        <v>2459</v>
      </c>
      <c r="G570" s="3" t="s">
        <v>1943</v>
      </c>
      <c r="H570" s="3" t="s">
        <v>4794</v>
      </c>
      <c r="I570" t="b">
        <v>1</v>
      </c>
    </row>
    <row r="571" spans="1:9" x14ac:dyDescent="0.25">
      <c r="A571" s="3" t="s">
        <v>4795</v>
      </c>
      <c r="B571" s="3" t="s">
        <v>4796</v>
      </c>
      <c r="C571" s="3" t="s">
        <v>4797</v>
      </c>
      <c r="D571" s="3" t="s">
        <v>4798</v>
      </c>
      <c r="E571" s="3" t="s">
        <v>4799</v>
      </c>
      <c r="F571" s="3" t="s">
        <v>4508</v>
      </c>
      <c r="G571" s="3" t="s">
        <v>1943</v>
      </c>
      <c r="H571" s="3" t="s">
        <v>4800</v>
      </c>
      <c r="I571" t="b">
        <v>0</v>
      </c>
    </row>
    <row r="572" spans="1:9" x14ac:dyDescent="0.25">
      <c r="A572" s="3" t="s">
        <v>1132</v>
      </c>
      <c r="B572" s="3" t="s">
        <v>4801</v>
      </c>
      <c r="C572" s="3" t="s">
        <v>4802</v>
      </c>
      <c r="D572" s="3" t="s">
        <v>4803</v>
      </c>
      <c r="E572" s="3" t="s">
        <v>4804</v>
      </c>
      <c r="F572" s="3" t="s">
        <v>4805</v>
      </c>
      <c r="G572" s="3" t="s">
        <v>1943</v>
      </c>
      <c r="H572" s="3" t="s">
        <v>4806</v>
      </c>
      <c r="I572" t="b">
        <v>0</v>
      </c>
    </row>
    <row r="573" spans="1:9" x14ac:dyDescent="0.25">
      <c r="A573" s="3" t="s">
        <v>1134</v>
      </c>
      <c r="B573" s="3" t="s">
        <v>4807</v>
      </c>
      <c r="C573" s="3" t="s">
        <v>4808</v>
      </c>
      <c r="D573" s="3" t="s">
        <v>4809</v>
      </c>
      <c r="E573" s="3" t="s">
        <v>4810</v>
      </c>
      <c r="F573" s="3" t="s">
        <v>4811</v>
      </c>
      <c r="G573" s="3" t="s">
        <v>2140</v>
      </c>
      <c r="H573" s="3" t="s">
        <v>4812</v>
      </c>
      <c r="I573" t="b">
        <v>0</v>
      </c>
    </row>
    <row r="574" spans="1:9" x14ac:dyDescent="0.25">
      <c r="A574" s="3" t="s">
        <v>1136</v>
      </c>
      <c r="B574" s="3" t="s">
        <v>4813</v>
      </c>
      <c r="C574" s="3" t="s">
        <v>16</v>
      </c>
      <c r="D574" s="3" t="s">
        <v>16</v>
      </c>
      <c r="E574" s="3" t="s">
        <v>4814</v>
      </c>
      <c r="F574" s="3" t="s">
        <v>3102</v>
      </c>
      <c r="G574" s="3" t="s">
        <v>1943</v>
      </c>
      <c r="H574" s="3" t="s">
        <v>4815</v>
      </c>
      <c r="I574" t="b">
        <v>1</v>
      </c>
    </row>
    <row r="575" spans="1:9" x14ac:dyDescent="0.25">
      <c r="A575" s="3" t="s">
        <v>1138</v>
      </c>
      <c r="B575" s="3" t="s">
        <v>4816</v>
      </c>
      <c r="C575" s="3" t="s">
        <v>4817</v>
      </c>
      <c r="D575" s="3" t="s">
        <v>4818</v>
      </c>
      <c r="E575" s="3" t="s">
        <v>4819</v>
      </c>
      <c r="F575" s="3" t="s">
        <v>3764</v>
      </c>
      <c r="G575" s="3" t="s">
        <v>1943</v>
      </c>
      <c r="H575" s="3" t="s">
        <v>4735</v>
      </c>
      <c r="I575" t="b">
        <v>0</v>
      </c>
    </row>
    <row r="576" spans="1:9" x14ac:dyDescent="0.25">
      <c r="A576" s="3" t="s">
        <v>1140</v>
      </c>
      <c r="B576" s="3" t="s">
        <v>4820</v>
      </c>
      <c r="C576" s="3" t="s">
        <v>4821</v>
      </c>
      <c r="D576" s="3" t="s">
        <v>16</v>
      </c>
      <c r="E576" s="3" t="s">
        <v>4822</v>
      </c>
      <c r="F576" s="3" t="s">
        <v>2269</v>
      </c>
      <c r="G576" s="3" t="s">
        <v>1943</v>
      </c>
      <c r="H576" s="3" t="s">
        <v>2270</v>
      </c>
      <c r="I576" t="b">
        <v>1</v>
      </c>
    </row>
    <row r="577" spans="1:9" x14ac:dyDescent="0.25">
      <c r="A577" s="3" t="s">
        <v>1142</v>
      </c>
      <c r="B577" s="3" t="s">
        <v>4823</v>
      </c>
      <c r="C577" s="3" t="s">
        <v>4824</v>
      </c>
      <c r="D577" s="3" t="s">
        <v>4825</v>
      </c>
      <c r="E577" s="3" t="s">
        <v>4826</v>
      </c>
      <c r="F577" s="3" t="s">
        <v>1991</v>
      </c>
      <c r="G577" s="3" t="s">
        <v>1943</v>
      </c>
      <c r="H577" s="3" t="s">
        <v>4827</v>
      </c>
      <c r="I577" t="b">
        <v>0</v>
      </c>
    </row>
    <row r="578" spans="1:9" x14ac:dyDescent="0.25">
      <c r="A578" s="3" t="s">
        <v>1144</v>
      </c>
      <c r="B578" s="3" t="s">
        <v>4828</v>
      </c>
      <c r="C578" s="3" t="s">
        <v>4829</v>
      </c>
      <c r="D578" s="3" t="s">
        <v>4830</v>
      </c>
      <c r="E578" s="3" t="s">
        <v>4831</v>
      </c>
      <c r="F578" s="3" t="s">
        <v>4832</v>
      </c>
      <c r="G578" s="3" t="s">
        <v>1943</v>
      </c>
      <c r="H578" s="3" t="s">
        <v>4833</v>
      </c>
      <c r="I578" t="b">
        <v>0</v>
      </c>
    </row>
    <row r="579" spans="1:9" x14ac:dyDescent="0.25">
      <c r="A579" s="3" t="s">
        <v>1119</v>
      </c>
      <c r="B579" s="3" t="s">
        <v>4834</v>
      </c>
      <c r="C579" s="3" t="s">
        <v>4835</v>
      </c>
      <c r="D579" s="3" t="s">
        <v>16</v>
      </c>
      <c r="E579" s="3" t="s">
        <v>4836</v>
      </c>
      <c r="F579" s="3" t="s">
        <v>4837</v>
      </c>
      <c r="G579" s="3" t="s">
        <v>2140</v>
      </c>
      <c r="H579" s="3" t="s">
        <v>4838</v>
      </c>
      <c r="I579" t="b">
        <v>0</v>
      </c>
    </row>
    <row r="580" spans="1:9" x14ac:dyDescent="0.25">
      <c r="A580" s="3" t="s">
        <v>1147</v>
      </c>
      <c r="B580" s="3" t="s">
        <v>4839</v>
      </c>
      <c r="C580" s="3" t="s">
        <v>4840</v>
      </c>
      <c r="D580" s="3" t="s">
        <v>4841</v>
      </c>
      <c r="E580" s="3" t="s">
        <v>4842</v>
      </c>
      <c r="F580" s="3" t="s">
        <v>4843</v>
      </c>
      <c r="G580" s="3" t="s">
        <v>1951</v>
      </c>
      <c r="H580" s="3" t="s">
        <v>4844</v>
      </c>
      <c r="I580" t="b">
        <v>0</v>
      </c>
    </row>
    <row r="581" spans="1:9" x14ac:dyDescent="0.25">
      <c r="A581" s="3" t="s">
        <v>4845</v>
      </c>
      <c r="B581" s="3" t="s">
        <v>4846</v>
      </c>
      <c r="C581" s="3" t="s">
        <v>4847</v>
      </c>
      <c r="D581" s="3" t="s">
        <v>4848</v>
      </c>
      <c r="E581" s="3" t="s">
        <v>4849</v>
      </c>
      <c r="F581" s="3" t="s">
        <v>4759</v>
      </c>
      <c r="G581" s="3" t="s">
        <v>1951</v>
      </c>
      <c r="H581" s="3" t="s">
        <v>4760</v>
      </c>
      <c r="I581" t="b">
        <v>0</v>
      </c>
    </row>
    <row r="582" spans="1:9" x14ac:dyDescent="0.25">
      <c r="A582" s="3" t="s">
        <v>1149</v>
      </c>
      <c r="B582" s="3" t="s">
        <v>4850</v>
      </c>
      <c r="C582" s="3" t="s">
        <v>4851</v>
      </c>
      <c r="D582" s="3" t="s">
        <v>4852</v>
      </c>
      <c r="E582" s="3" t="s">
        <v>4853</v>
      </c>
      <c r="F582" s="3" t="s">
        <v>2883</v>
      </c>
      <c r="G582" s="3" t="s">
        <v>1943</v>
      </c>
      <c r="H582" s="3" t="s">
        <v>2884</v>
      </c>
      <c r="I582" t="b">
        <v>1</v>
      </c>
    </row>
    <row r="583" spans="1:9" x14ac:dyDescent="0.25">
      <c r="A583" s="3" t="s">
        <v>1151</v>
      </c>
      <c r="B583" s="3" t="s">
        <v>4854</v>
      </c>
      <c r="C583" s="3" t="s">
        <v>4855</v>
      </c>
      <c r="D583" s="3" t="s">
        <v>16</v>
      </c>
      <c r="E583" s="3" t="s">
        <v>4856</v>
      </c>
      <c r="F583" s="3" t="s">
        <v>2207</v>
      </c>
      <c r="G583" s="3" t="s">
        <v>2140</v>
      </c>
      <c r="H583" s="3" t="s">
        <v>2574</v>
      </c>
      <c r="I583" t="b">
        <v>1</v>
      </c>
    </row>
    <row r="584" spans="1:9" x14ac:dyDescent="0.25">
      <c r="A584" s="3" t="s">
        <v>1153</v>
      </c>
      <c r="B584" s="3" t="s">
        <v>4857</v>
      </c>
      <c r="C584" s="3" t="s">
        <v>4858</v>
      </c>
      <c r="D584" s="3" t="s">
        <v>4859</v>
      </c>
      <c r="E584" s="3" t="s">
        <v>4860</v>
      </c>
      <c r="F584" s="3" t="s">
        <v>2013</v>
      </c>
      <c r="G584" s="3" t="s">
        <v>1943</v>
      </c>
      <c r="H584" s="3" t="s">
        <v>4861</v>
      </c>
      <c r="I584" t="b">
        <v>0</v>
      </c>
    </row>
    <row r="585" spans="1:9" x14ac:dyDescent="0.25">
      <c r="A585" s="3" t="s">
        <v>1155</v>
      </c>
      <c r="B585" s="3" t="s">
        <v>4862</v>
      </c>
      <c r="C585" s="3" t="s">
        <v>4863</v>
      </c>
      <c r="D585" s="3" t="s">
        <v>4864</v>
      </c>
      <c r="E585" s="3" t="s">
        <v>4865</v>
      </c>
      <c r="F585" s="3" t="s">
        <v>4377</v>
      </c>
      <c r="G585" s="3" t="s">
        <v>1943</v>
      </c>
      <c r="H585" s="3" t="s">
        <v>4378</v>
      </c>
      <c r="I585" t="b">
        <v>1</v>
      </c>
    </row>
    <row r="586" spans="1:9" x14ac:dyDescent="0.25">
      <c r="A586" s="3" t="s">
        <v>1157</v>
      </c>
      <c r="B586" s="3" t="s">
        <v>4866</v>
      </c>
      <c r="C586" s="3" t="s">
        <v>4867</v>
      </c>
      <c r="D586" s="3" t="s">
        <v>4868</v>
      </c>
      <c r="E586" s="3" t="s">
        <v>4869</v>
      </c>
      <c r="F586" s="3" t="s">
        <v>2732</v>
      </c>
      <c r="G586" s="3" t="s">
        <v>1943</v>
      </c>
      <c r="H586" s="3" t="s">
        <v>4870</v>
      </c>
      <c r="I586" t="b">
        <v>0</v>
      </c>
    </row>
    <row r="587" spans="1:9" x14ac:dyDescent="0.25">
      <c r="A587" s="3" t="s">
        <v>4871</v>
      </c>
      <c r="B587" s="3" t="s">
        <v>4872</v>
      </c>
      <c r="C587" s="3" t="s">
        <v>4873</v>
      </c>
      <c r="D587" s="3" t="s">
        <v>4874</v>
      </c>
      <c r="E587" s="3" t="s">
        <v>4875</v>
      </c>
      <c r="F587" s="3" t="s">
        <v>2788</v>
      </c>
      <c r="G587" s="3" t="s">
        <v>1951</v>
      </c>
      <c r="H587" s="3" t="s">
        <v>2789</v>
      </c>
      <c r="I587" t="b">
        <v>1</v>
      </c>
    </row>
    <row r="588" spans="1:9" x14ac:dyDescent="0.25">
      <c r="A588" s="3" t="s">
        <v>1161</v>
      </c>
      <c r="B588" s="3" t="s">
        <v>4876</v>
      </c>
      <c r="C588" s="3" t="s">
        <v>16</v>
      </c>
      <c r="D588" s="3" t="s">
        <v>4877</v>
      </c>
      <c r="E588" s="3" t="s">
        <v>4878</v>
      </c>
      <c r="F588" s="3" t="s">
        <v>2279</v>
      </c>
      <c r="G588" s="3" t="s">
        <v>1943</v>
      </c>
      <c r="H588" s="3" t="s">
        <v>2280</v>
      </c>
      <c r="I588" t="b">
        <v>0</v>
      </c>
    </row>
    <row r="589" spans="1:9" x14ac:dyDescent="0.25">
      <c r="A589" s="3" t="s">
        <v>1163</v>
      </c>
      <c r="B589" s="3" t="s">
        <v>4879</v>
      </c>
      <c r="C589" s="3" t="s">
        <v>4880</v>
      </c>
      <c r="D589" s="3" t="s">
        <v>16</v>
      </c>
      <c r="E589" s="3" t="s">
        <v>4881</v>
      </c>
      <c r="F589" s="3" t="s">
        <v>2667</v>
      </c>
      <c r="G589" s="3" t="s">
        <v>1943</v>
      </c>
      <c r="H589" s="3" t="s">
        <v>4882</v>
      </c>
      <c r="I589" t="b">
        <v>1</v>
      </c>
    </row>
    <row r="590" spans="1:9" x14ac:dyDescent="0.25">
      <c r="A590" s="3" t="s">
        <v>1165</v>
      </c>
      <c r="B590" s="3" t="s">
        <v>4883</v>
      </c>
      <c r="C590" s="3" t="s">
        <v>4884</v>
      </c>
      <c r="D590" s="3" t="s">
        <v>4885</v>
      </c>
      <c r="E590" s="3" t="s">
        <v>4886</v>
      </c>
      <c r="F590" s="3" t="s">
        <v>2529</v>
      </c>
      <c r="G590" s="3" t="s">
        <v>1943</v>
      </c>
      <c r="H590" s="3" t="s">
        <v>2727</v>
      </c>
      <c r="I590" t="b">
        <v>1</v>
      </c>
    </row>
    <row r="591" spans="1:9" x14ac:dyDescent="0.25">
      <c r="A591" s="3" t="s">
        <v>1167</v>
      </c>
      <c r="B591" s="3" t="s">
        <v>4887</v>
      </c>
      <c r="C591" s="3" t="s">
        <v>4888</v>
      </c>
      <c r="D591" s="3" t="s">
        <v>16</v>
      </c>
      <c r="E591" s="3" t="s">
        <v>4889</v>
      </c>
      <c r="F591" s="3" t="s">
        <v>4890</v>
      </c>
      <c r="G591" s="3" t="s">
        <v>1943</v>
      </c>
      <c r="H591" s="3" t="s">
        <v>4891</v>
      </c>
      <c r="I591" t="b">
        <v>0</v>
      </c>
    </row>
    <row r="592" spans="1:9" x14ac:dyDescent="0.25">
      <c r="A592" s="3" t="s">
        <v>1169</v>
      </c>
      <c r="B592" s="3" t="s">
        <v>4892</v>
      </c>
      <c r="C592" s="3" t="s">
        <v>4893</v>
      </c>
      <c r="D592" s="3" t="s">
        <v>4894</v>
      </c>
      <c r="E592" s="3" t="s">
        <v>4895</v>
      </c>
      <c r="F592" s="3" t="s">
        <v>2721</v>
      </c>
      <c r="G592" s="3" t="s">
        <v>1943</v>
      </c>
      <c r="H592" s="3" t="s">
        <v>2722</v>
      </c>
      <c r="I592" t="b">
        <v>1</v>
      </c>
    </row>
    <row r="593" spans="1:9" x14ac:dyDescent="0.25">
      <c r="A593" s="3" t="s">
        <v>1171</v>
      </c>
      <c r="B593" s="3" t="s">
        <v>4896</v>
      </c>
      <c r="C593" s="3" t="s">
        <v>4897</v>
      </c>
      <c r="D593" s="3" t="s">
        <v>16</v>
      </c>
      <c r="E593" s="3" t="s">
        <v>4898</v>
      </c>
      <c r="F593" s="3" t="s">
        <v>4899</v>
      </c>
      <c r="G593" s="3" t="s">
        <v>1943</v>
      </c>
      <c r="H593" s="3" t="s">
        <v>4900</v>
      </c>
      <c r="I593" t="b">
        <v>1</v>
      </c>
    </row>
    <row r="594" spans="1:9" x14ac:dyDescent="0.25">
      <c r="A594" s="3" t="s">
        <v>1173</v>
      </c>
      <c r="B594" s="3" t="s">
        <v>4901</v>
      </c>
      <c r="C594" s="3" t="s">
        <v>16</v>
      </c>
      <c r="D594" s="3" t="s">
        <v>4902</v>
      </c>
      <c r="E594" s="3" t="s">
        <v>4903</v>
      </c>
      <c r="F594" s="3" t="s">
        <v>3299</v>
      </c>
      <c r="G594" s="3" t="s">
        <v>1943</v>
      </c>
      <c r="H594" s="3" t="s">
        <v>4904</v>
      </c>
      <c r="I594" t="b">
        <v>0</v>
      </c>
    </row>
    <row r="595" spans="1:9" x14ac:dyDescent="0.25">
      <c r="A595" s="3" t="s">
        <v>1159</v>
      </c>
      <c r="B595" s="3" t="s">
        <v>4905</v>
      </c>
      <c r="C595" s="3" t="s">
        <v>4906</v>
      </c>
      <c r="D595" s="3" t="s">
        <v>16</v>
      </c>
      <c r="E595" s="3" t="s">
        <v>4907</v>
      </c>
      <c r="F595" s="3" t="s">
        <v>2139</v>
      </c>
      <c r="G595" s="3" t="s">
        <v>2140</v>
      </c>
      <c r="H595" s="3" t="s">
        <v>2141</v>
      </c>
      <c r="I595" t="b">
        <v>1</v>
      </c>
    </row>
    <row r="596" spans="1:9" x14ac:dyDescent="0.25">
      <c r="A596" s="3" t="s">
        <v>1176</v>
      </c>
      <c r="B596" s="3" t="s">
        <v>4908</v>
      </c>
      <c r="C596" s="3" t="s">
        <v>4909</v>
      </c>
      <c r="D596" s="3" t="s">
        <v>4910</v>
      </c>
      <c r="E596" s="3" t="s">
        <v>4911</v>
      </c>
      <c r="F596" s="3" t="s">
        <v>2793</v>
      </c>
      <c r="G596" s="3" t="s">
        <v>1943</v>
      </c>
      <c r="H596" s="3" t="s">
        <v>2794</v>
      </c>
      <c r="I596" t="b">
        <v>0</v>
      </c>
    </row>
    <row r="597" spans="1:9" x14ac:dyDescent="0.25">
      <c r="A597" s="3" t="s">
        <v>1178</v>
      </c>
      <c r="B597" s="3" t="s">
        <v>4912</v>
      </c>
      <c r="C597" s="3" t="s">
        <v>16</v>
      </c>
      <c r="D597" s="3" t="s">
        <v>16</v>
      </c>
      <c r="E597" s="3" t="s">
        <v>4913</v>
      </c>
      <c r="F597" s="3" t="s">
        <v>4914</v>
      </c>
      <c r="G597" s="3" t="s">
        <v>2140</v>
      </c>
      <c r="H597" s="3" t="s">
        <v>4915</v>
      </c>
      <c r="I597" t="b">
        <v>0</v>
      </c>
    </row>
    <row r="598" spans="1:9" x14ac:dyDescent="0.25">
      <c r="A598" s="3" t="s">
        <v>1180</v>
      </c>
      <c r="B598" s="3" t="s">
        <v>4916</v>
      </c>
      <c r="C598" s="3" t="s">
        <v>4917</v>
      </c>
      <c r="D598" s="3" t="s">
        <v>4918</v>
      </c>
      <c r="E598" s="3" t="s">
        <v>4919</v>
      </c>
      <c r="F598" s="3" t="s">
        <v>2342</v>
      </c>
      <c r="G598" s="3" t="s">
        <v>1943</v>
      </c>
      <c r="H598" s="3" t="s">
        <v>4920</v>
      </c>
      <c r="I598" t="b">
        <v>0</v>
      </c>
    </row>
    <row r="599" spans="1:9" x14ac:dyDescent="0.25">
      <c r="A599" s="3" t="s">
        <v>1182</v>
      </c>
      <c r="B599" s="3" t="s">
        <v>4921</v>
      </c>
      <c r="C599" s="3" t="s">
        <v>4922</v>
      </c>
      <c r="D599" s="3" t="s">
        <v>4923</v>
      </c>
      <c r="E599" s="3" t="s">
        <v>4924</v>
      </c>
      <c r="F599" s="3" t="s">
        <v>3102</v>
      </c>
      <c r="G599" s="3" t="s">
        <v>1943</v>
      </c>
      <c r="H599" s="3" t="s">
        <v>4925</v>
      </c>
      <c r="I599" t="b">
        <v>1</v>
      </c>
    </row>
    <row r="600" spans="1:9" x14ac:dyDescent="0.25">
      <c r="A600" s="3" t="s">
        <v>1184</v>
      </c>
      <c r="B600" s="3" t="s">
        <v>4926</v>
      </c>
      <c r="C600" s="3" t="s">
        <v>4927</v>
      </c>
      <c r="D600" s="3" t="s">
        <v>4928</v>
      </c>
      <c r="E600" s="3" t="s">
        <v>4929</v>
      </c>
      <c r="F600" s="3" t="s">
        <v>3265</v>
      </c>
      <c r="G600" s="3" t="s">
        <v>1943</v>
      </c>
      <c r="H600" s="3" t="s">
        <v>3266</v>
      </c>
      <c r="I600" t="b">
        <v>1</v>
      </c>
    </row>
    <row r="601" spans="1:9" x14ac:dyDescent="0.25">
      <c r="A601" s="3" t="s">
        <v>1186</v>
      </c>
      <c r="B601" s="3" t="s">
        <v>4930</v>
      </c>
      <c r="C601" s="3" t="s">
        <v>4931</v>
      </c>
      <c r="D601" s="3" t="s">
        <v>16</v>
      </c>
      <c r="E601" s="3" t="s">
        <v>4932</v>
      </c>
      <c r="F601" s="3" t="s">
        <v>3764</v>
      </c>
      <c r="G601" s="3" t="s">
        <v>1943</v>
      </c>
      <c r="H601" s="3" t="s">
        <v>3765</v>
      </c>
      <c r="I601" t="b">
        <v>1</v>
      </c>
    </row>
    <row r="602" spans="1:9" x14ac:dyDescent="0.25">
      <c r="A602" s="3" t="s">
        <v>1188</v>
      </c>
      <c r="B602" s="3" t="s">
        <v>4933</v>
      </c>
      <c r="C602" s="3" t="s">
        <v>4934</v>
      </c>
      <c r="D602" s="3" t="s">
        <v>4935</v>
      </c>
      <c r="E602" s="3" t="s">
        <v>4936</v>
      </c>
      <c r="F602" s="3" t="s">
        <v>2029</v>
      </c>
      <c r="G602" s="3" t="s">
        <v>1943</v>
      </c>
      <c r="H602" s="3" t="s">
        <v>4937</v>
      </c>
      <c r="I602" t="b">
        <v>0</v>
      </c>
    </row>
    <row r="603" spans="1:9" x14ac:dyDescent="0.25">
      <c r="A603" s="3" t="s">
        <v>1190</v>
      </c>
      <c r="B603" s="3" t="s">
        <v>4938</v>
      </c>
      <c r="C603" s="3" t="s">
        <v>4939</v>
      </c>
      <c r="D603" s="3" t="s">
        <v>4940</v>
      </c>
      <c r="E603" s="3" t="s">
        <v>4941</v>
      </c>
      <c r="F603" s="3" t="s">
        <v>2018</v>
      </c>
      <c r="G603" s="3" t="s">
        <v>1943</v>
      </c>
      <c r="H603" s="3" t="s">
        <v>2019</v>
      </c>
      <c r="I603" t="b">
        <v>1</v>
      </c>
    </row>
    <row r="604" spans="1:9" x14ac:dyDescent="0.25">
      <c r="A604" s="3" t="s">
        <v>1192</v>
      </c>
      <c r="B604" s="3" t="s">
        <v>4942</v>
      </c>
      <c r="C604" s="3" t="s">
        <v>4943</v>
      </c>
      <c r="D604" s="3" t="s">
        <v>4944</v>
      </c>
      <c r="E604" s="3" t="s">
        <v>4945</v>
      </c>
      <c r="F604" s="3" t="s">
        <v>2252</v>
      </c>
      <c r="G604" s="3" t="s">
        <v>1943</v>
      </c>
      <c r="H604" s="3" t="s">
        <v>2253</v>
      </c>
      <c r="I604" t="b">
        <v>1</v>
      </c>
    </row>
    <row r="605" spans="1:9" x14ac:dyDescent="0.25">
      <c r="A605" s="3" t="s">
        <v>1194</v>
      </c>
      <c r="B605" s="3" t="s">
        <v>4946</v>
      </c>
      <c r="C605" s="3" t="s">
        <v>4947</v>
      </c>
      <c r="D605" s="3" t="s">
        <v>16</v>
      </c>
      <c r="E605" s="3" t="s">
        <v>4948</v>
      </c>
      <c r="F605" s="3" t="s">
        <v>2403</v>
      </c>
      <c r="G605" s="3" t="s">
        <v>1943</v>
      </c>
      <c r="H605" s="3" t="s">
        <v>4949</v>
      </c>
      <c r="I605" t="b">
        <v>0</v>
      </c>
    </row>
    <row r="606" spans="1:9" x14ac:dyDescent="0.25">
      <c r="A606" s="3" t="s">
        <v>1196</v>
      </c>
      <c r="B606" s="3" t="s">
        <v>4950</v>
      </c>
      <c r="C606" s="3" t="s">
        <v>16</v>
      </c>
      <c r="D606" s="3" t="s">
        <v>4951</v>
      </c>
      <c r="E606" s="3" t="s">
        <v>4952</v>
      </c>
      <c r="F606" s="3" t="s">
        <v>4123</v>
      </c>
      <c r="G606" s="3" t="s">
        <v>1951</v>
      </c>
      <c r="H606" s="3" t="s">
        <v>4124</v>
      </c>
      <c r="I606" t="b">
        <v>0</v>
      </c>
    </row>
    <row r="607" spans="1:9" x14ac:dyDescent="0.25">
      <c r="A607" s="3" t="s">
        <v>1198</v>
      </c>
      <c r="B607" s="3" t="s">
        <v>4953</v>
      </c>
      <c r="C607" s="3" t="s">
        <v>4954</v>
      </c>
      <c r="D607" s="3" t="s">
        <v>4955</v>
      </c>
      <c r="E607" s="3" t="s">
        <v>4956</v>
      </c>
      <c r="F607" s="3" t="s">
        <v>4957</v>
      </c>
      <c r="G607" s="3" t="s">
        <v>1943</v>
      </c>
      <c r="H607" s="3" t="s">
        <v>4958</v>
      </c>
      <c r="I607" t="b">
        <v>1</v>
      </c>
    </row>
    <row r="608" spans="1:9" x14ac:dyDescent="0.25">
      <c r="A608" s="3" t="s">
        <v>4959</v>
      </c>
      <c r="B608" s="3" t="s">
        <v>4960</v>
      </c>
      <c r="C608" s="3" t="s">
        <v>4961</v>
      </c>
      <c r="D608" s="3" t="s">
        <v>4962</v>
      </c>
      <c r="E608" s="3" t="s">
        <v>4963</v>
      </c>
      <c r="F608" s="3" t="s">
        <v>3606</v>
      </c>
      <c r="G608" s="3" t="s">
        <v>1943</v>
      </c>
      <c r="H608" s="3" t="s">
        <v>4964</v>
      </c>
      <c r="I608" t="b">
        <v>0</v>
      </c>
    </row>
    <row r="609" spans="1:9" x14ac:dyDescent="0.25">
      <c r="A609" s="3" t="s">
        <v>1201</v>
      </c>
      <c r="B609" s="3" t="s">
        <v>4965</v>
      </c>
      <c r="C609" s="3" t="s">
        <v>4966</v>
      </c>
      <c r="D609" s="3" t="s">
        <v>4967</v>
      </c>
      <c r="E609" s="3" t="s">
        <v>4968</v>
      </c>
      <c r="F609" s="3" t="s">
        <v>3764</v>
      </c>
      <c r="G609" s="3" t="s">
        <v>1943</v>
      </c>
      <c r="H609" s="3" t="s">
        <v>4673</v>
      </c>
      <c r="I609" t="b">
        <v>1</v>
      </c>
    </row>
    <row r="610" spans="1:9" x14ac:dyDescent="0.25">
      <c r="A610" s="3" t="s">
        <v>1203</v>
      </c>
      <c r="B610" s="3" t="s">
        <v>4969</v>
      </c>
      <c r="C610" s="3" t="s">
        <v>16</v>
      </c>
      <c r="D610" s="3" t="s">
        <v>16</v>
      </c>
      <c r="E610" s="3" t="s">
        <v>4970</v>
      </c>
      <c r="F610" s="3" t="s">
        <v>4508</v>
      </c>
      <c r="G610" s="3" t="s">
        <v>1943</v>
      </c>
      <c r="H610" s="3" t="s">
        <v>4800</v>
      </c>
      <c r="I610" t="b">
        <v>0</v>
      </c>
    </row>
    <row r="611" spans="1:9" x14ac:dyDescent="0.25">
      <c r="A611" s="3" t="s">
        <v>1205</v>
      </c>
      <c r="B611" s="3" t="s">
        <v>4971</v>
      </c>
      <c r="C611" s="3" t="s">
        <v>4972</v>
      </c>
      <c r="D611" s="3" t="s">
        <v>4973</v>
      </c>
      <c r="E611" s="3" t="s">
        <v>4974</v>
      </c>
      <c r="F611" s="3" t="s">
        <v>3299</v>
      </c>
      <c r="G611" s="3" t="s">
        <v>1943</v>
      </c>
      <c r="H611" s="3" t="s">
        <v>4438</v>
      </c>
      <c r="I611" t="b">
        <v>1</v>
      </c>
    </row>
    <row r="612" spans="1:9" x14ac:dyDescent="0.25">
      <c r="A612" s="3" t="s">
        <v>1207</v>
      </c>
      <c r="B612" s="3" t="s">
        <v>4975</v>
      </c>
      <c r="C612" s="3" t="s">
        <v>4976</v>
      </c>
      <c r="D612" s="3" t="s">
        <v>4977</v>
      </c>
      <c r="E612" s="3" t="s">
        <v>4978</v>
      </c>
      <c r="F612" s="3" t="s">
        <v>2230</v>
      </c>
      <c r="G612" s="3" t="s">
        <v>1943</v>
      </c>
      <c r="H612" s="3" t="s">
        <v>2767</v>
      </c>
      <c r="I612" t="b">
        <v>0</v>
      </c>
    </row>
    <row r="613" spans="1:9" x14ac:dyDescent="0.25">
      <c r="A613" s="3" t="s">
        <v>1209</v>
      </c>
      <c r="B613" s="3" t="s">
        <v>4979</v>
      </c>
      <c r="C613" s="3" t="s">
        <v>4980</v>
      </c>
      <c r="D613" s="3" t="s">
        <v>4981</v>
      </c>
      <c r="E613" s="3" t="s">
        <v>4982</v>
      </c>
      <c r="F613" s="3" t="s">
        <v>3764</v>
      </c>
      <c r="G613" s="3" t="s">
        <v>1943</v>
      </c>
      <c r="H613" s="3" t="s">
        <v>4983</v>
      </c>
      <c r="I613" t="b">
        <v>0</v>
      </c>
    </row>
    <row r="614" spans="1:9" x14ac:dyDescent="0.25">
      <c r="A614" s="3" t="s">
        <v>1211</v>
      </c>
      <c r="B614" s="3" t="s">
        <v>4984</v>
      </c>
      <c r="C614" s="3" t="s">
        <v>16</v>
      </c>
      <c r="D614" s="3" t="s">
        <v>4985</v>
      </c>
      <c r="E614" s="3" t="s">
        <v>4986</v>
      </c>
      <c r="F614" s="3" t="s">
        <v>2434</v>
      </c>
      <c r="G614" s="3" t="s">
        <v>1951</v>
      </c>
      <c r="H614" s="3" t="s">
        <v>2642</v>
      </c>
      <c r="I614" t="b">
        <v>0</v>
      </c>
    </row>
    <row r="615" spans="1:9" x14ac:dyDescent="0.25">
      <c r="A615" s="3" t="s">
        <v>1213</v>
      </c>
      <c r="B615" s="3" t="s">
        <v>4987</v>
      </c>
      <c r="C615" s="3" t="s">
        <v>16</v>
      </c>
      <c r="D615" s="3" t="s">
        <v>4988</v>
      </c>
      <c r="E615" s="3" t="s">
        <v>4989</v>
      </c>
      <c r="F615" s="3" t="s">
        <v>3160</v>
      </c>
      <c r="G615" s="3" t="s">
        <v>1943</v>
      </c>
      <c r="H615" s="3" t="s">
        <v>4990</v>
      </c>
      <c r="I615" t="b">
        <v>0</v>
      </c>
    </row>
    <row r="616" spans="1:9" x14ac:dyDescent="0.25">
      <c r="A616" s="3" t="s">
        <v>4991</v>
      </c>
      <c r="B616" s="3" t="s">
        <v>4992</v>
      </c>
      <c r="C616" s="3" t="s">
        <v>16</v>
      </c>
      <c r="D616" s="3" t="s">
        <v>4993</v>
      </c>
      <c r="E616" s="3" t="s">
        <v>4994</v>
      </c>
      <c r="F616" s="3" t="s">
        <v>2596</v>
      </c>
      <c r="G616" s="3" t="s">
        <v>1943</v>
      </c>
      <c r="H616" s="3" t="s">
        <v>4995</v>
      </c>
      <c r="I616" t="b">
        <v>0</v>
      </c>
    </row>
    <row r="617" spans="1:9" x14ac:dyDescent="0.25">
      <c r="A617" s="3" t="s">
        <v>1216</v>
      </c>
      <c r="B617" s="3" t="s">
        <v>4996</v>
      </c>
      <c r="C617" s="3" t="s">
        <v>4997</v>
      </c>
      <c r="D617" s="3" t="s">
        <v>4998</v>
      </c>
      <c r="E617" s="3" t="s">
        <v>4999</v>
      </c>
      <c r="F617" s="3" t="s">
        <v>2647</v>
      </c>
      <c r="G617" s="3" t="s">
        <v>1943</v>
      </c>
      <c r="H617" s="3" t="s">
        <v>2648</v>
      </c>
      <c r="I617" t="b">
        <v>1</v>
      </c>
    </row>
    <row r="618" spans="1:9" x14ac:dyDescent="0.25">
      <c r="A618" s="3" t="s">
        <v>1218</v>
      </c>
      <c r="B618" s="3" t="s">
        <v>5000</v>
      </c>
      <c r="C618" s="3" t="s">
        <v>5001</v>
      </c>
      <c r="D618" s="3" t="s">
        <v>5002</v>
      </c>
      <c r="E618" s="3" t="s">
        <v>5003</v>
      </c>
      <c r="F618" s="3" t="s">
        <v>5004</v>
      </c>
      <c r="G618" s="3" t="s">
        <v>2140</v>
      </c>
      <c r="H618" s="3" t="s">
        <v>5005</v>
      </c>
      <c r="I618" t="b">
        <v>0</v>
      </c>
    </row>
    <row r="619" spans="1:9" x14ac:dyDescent="0.25">
      <c r="A619" s="3" t="s">
        <v>1220</v>
      </c>
      <c r="B619" s="3" t="s">
        <v>5006</v>
      </c>
      <c r="C619" s="3" t="s">
        <v>5007</v>
      </c>
      <c r="D619" s="3" t="s">
        <v>5008</v>
      </c>
      <c r="E619" s="3" t="s">
        <v>5009</v>
      </c>
      <c r="F619" s="3" t="s">
        <v>2951</v>
      </c>
      <c r="G619" s="3" t="s">
        <v>1943</v>
      </c>
      <c r="H619" s="3" t="s">
        <v>5010</v>
      </c>
      <c r="I619" t="b">
        <v>0</v>
      </c>
    </row>
    <row r="620" spans="1:9" x14ac:dyDescent="0.25">
      <c r="A620" s="3" t="s">
        <v>1222</v>
      </c>
      <c r="B620" s="3" t="s">
        <v>5011</v>
      </c>
      <c r="C620" s="3" t="s">
        <v>5012</v>
      </c>
      <c r="D620" s="3" t="s">
        <v>5013</v>
      </c>
      <c r="E620" s="3" t="s">
        <v>5014</v>
      </c>
      <c r="F620" s="3" t="s">
        <v>2052</v>
      </c>
      <c r="G620" s="3" t="s">
        <v>1943</v>
      </c>
      <c r="H620" s="3" t="s">
        <v>5015</v>
      </c>
      <c r="I620" t="b">
        <v>1</v>
      </c>
    </row>
    <row r="621" spans="1:9" x14ac:dyDescent="0.25">
      <c r="A621" s="3" t="s">
        <v>1224</v>
      </c>
      <c r="B621" s="3" t="s">
        <v>5016</v>
      </c>
      <c r="C621" s="3" t="s">
        <v>5017</v>
      </c>
      <c r="D621" s="3" t="s">
        <v>5018</v>
      </c>
      <c r="E621" s="3" t="s">
        <v>5019</v>
      </c>
      <c r="F621" s="3" t="s">
        <v>5020</v>
      </c>
      <c r="G621" s="3" t="s">
        <v>1943</v>
      </c>
      <c r="H621" s="3" t="s">
        <v>5021</v>
      </c>
      <c r="I621" t="b">
        <v>1</v>
      </c>
    </row>
    <row r="622" spans="1:9" x14ac:dyDescent="0.25">
      <c r="A622" s="3" t="s">
        <v>5022</v>
      </c>
      <c r="B622" s="3" t="s">
        <v>5023</v>
      </c>
      <c r="C622" s="3" t="s">
        <v>5024</v>
      </c>
      <c r="D622" s="3" t="s">
        <v>5025</v>
      </c>
      <c r="E622" s="3" t="s">
        <v>5026</v>
      </c>
      <c r="F622" s="3" t="s">
        <v>4210</v>
      </c>
      <c r="G622" s="3" t="s">
        <v>1951</v>
      </c>
      <c r="H622" s="3" t="s">
        <v>4211</v>
      </c>
      <c r="I622" t="b">
        <v>0</v>
      </c>
    </row>
    <row r="623" spans="1:9" x14ac:dyDescent="0.25">
      <c r="A623" s="3" t="s">
        <v>1228</v>
      </c>
      <c r="B623" s="3" t="s">
        <v>5027</v>
      </c>
      <c r="C623" s="3" t="s">
        <v>5028</v>
      </c>
      <c r="D623" s="3" t="s">
        <v>5029</v>
      </c>
      <c r="E623" s="3" t="s">
        <v>5030</v>
      </c>
      <c r="F623" s="3" t="s">
        <v>2035</v>
      </c>
      <c r="G623" s="3" t="s">
        <v>1943</v>
      </c>
      <c r="H623" s="3" t="s">
        <v>2798</v>
      </c>
      <c r="I623" t="b">
        <v>0</v>
      </c>
    </row>
    <row r="624" spans="1:9" x14ac:dyDescent="0.25">
      <c r="A624" s="3" t="s">
        <v>1230</v>
      </c>
      <c r="B624" s="3" t="s">
        <v>5031</v>
      </c>
      <c r="C624" s="3" t="s">
        <v>5032</v>
      </c>
      <c r="D624" s="3" t="s">
        <v>16</v>
      </c>
      <c r="E624" s="3" t="s">
        <v>5033</v>
      </c>
      <c r="F624" s="3" t="s">
        <v>3586</v>
      </c>
      <c r="G624" s="3" t="s">
        <v>1943</v>
      </c>
      <c r="H624" s="3" t="s">
        <v>3587</v>
      </c>
      <c r="I624" t="b">
        <v>0</v>
      </c>
    </row>
    <row r="625" spans="1:9" x14ac:dyDescent="0.25">
      <c r="A625" s="3" t="s">
        <v>1232</v>
      </c>
      <c r="B625" s="3" t="s">
        <v>5034</v>
      </c>
      <c r="C625" s="3" t="s">
        <v>16</v>
      </c>
      <c r="D625" s="3" t="s">
        <v>5035</v>
      </c>
      <c r="E625" s="3" t="s">
        <v>5036</v>
      </c>
      <c r="F625" s="3" t="s">
        <v>5037</v>
      </c>
      <c r="G625" s="3" t="s">
        <v>2140</v>
      </c>
      <c r="H625" s="3" t="s">
        <v>5038</v>
      </c>
      <c r="I625" t="b">
        <v>0</v>
      </c>
    </row>
    <row r="626" spans="1:9" x14ac:dyDescent="0.25">
      <c r="A626" s="3" t="s">
        <v>1234</v>
      </c>
      <c r="B626" s="3" t="s">
        <v>5039</v>
      </c>
      <c r="C626" s="3" t="s">
        <v>5040</v>
      </c>
      <c r="D626" s="3" t="s">
        <v>16</v>
      </c>
      <c r="E626" s="3" t="s">
        <v>5041</v>
      </c>
      <c r="F626" s="3" t="s">
        <v>5042</v>
      </c>
      <c r="G626" s="3" t="s">
        <v>1951</v>
      </c>
      <c r="H626" s="3" t="s">
        <v>5043</v>
      </c>
      <c r="I626" t="b">
        <v>1</v>
      </c>
    </row>
    <row r="627" spans="1:9" x14ac:dyDescent="0.25">
      <c r="A627" s="3" t="s">
        <v>1236</v>
      </c>
      <c r="B627" s="3" t="s">
        <v>5044</v>
      </c>
      <c r="C627" s="3" t="s">
        <v>5045</v>
      </c>
      <c r="D627" s="3" t="s">
        <v>5046</v>
      </c>
      <c r="E627" s="3" t="s">
        <v>5047</v>
      </c>
      <c r="F627" s="3" t="s">
        <v>3265</v>
      </c>
      <c r="G627" s="3" t="s">
        <v>1943</v>
      </c>
      <c r="H627" s="3" t="s">
        <v>3266</v>
      </c>
      <c r="I627" t="b">
        <v>0</v>
      </c>
    </row>
    <row r="628" spans="1:9" x14ac:dyDescent="0.25">
      <c r="A628" s="3" t="s">
        <v>1238</v>
      </c>
      <c r="B628" s="3" t="s">
        <v>5048</v>
      </c>
      <c r="C628" s="3" t="s">
        <v>5049</v>
      </c>
      <c r="D628" s="3" t="s">
        <v>5050</v>
      </c>
      <c r="E628" s="3" t="s">
        <v>5051</v>
      </c>
      <c r="F628" s="3" t="s">
        <v>4957</v>
      </c>
      <c r="G628" s="3" t="s">
        <v>1943</v>
      </c>
      <c r="H628" s="3" t="s">
        <v>4958</v>
      </c>
      <c r="I628" t="b">
        <v>0</v>
      </c>
    </row>
    <row r="629" spans="1:9" x14ac:dyDescent="0.25">
      <c r="A629" s="3" t="s">
        <v>1240</v>
      </c>
      <c r="B629" s="3" t="s">
        <v>5052</v>
      </c>
      <c r="C629" s="3" t="s">
        <v>5053</v>
      </c>
      <c r="D629" s="3" t="s">
        <v>5054</v>
      </c>
      <c r="E629" s="3" t="s">
        <v>5055</v>
      </c>
      <c r="F629" s="3" t="s">
        <v>2041</v>
      </c>
      <c r="G629" s="3" t="s">
        <v>1943</v>
      </c>
      <c r="H629" s="3" t="s">
        <v>2716</v>
      </c>
      <c r="I629" t="b">
        <v>1</v>
      </c>
    </row>
    <row r="630" spans="1:9" x14ac:dyDescent="0.25">
      <c r="A630" s="3" t="s">
        <v>1242</v>
      </c>
      <c r="B630" s="3" t="s">
        <v>5056</v>
      </c>
      <c r="C630" s="3" t="s">
        <v>5057</v>
      </c>
      <c r="D630" s="3" t="s">
        <v>5058</v>
      </c>
      <c r="E630" s="3" t="s">
        <v>5059</v>
      </c>
      <c r="F630" s="3" t="s">
        <v>5060</v>
      </c>
      <c r="G630" s="3" t="s">
        <v>1951</v>
      </c>
      <c r="H630" s="3" t="s">
        <v>2047</v>
      </c>
      <c r="I630" t="b">
        <v>1</v>
      </c>
    </row>
    <row r="631" spans="1:9" x14ac:dyDescent="0.25">
      <c r="A631" s="3" t="s">
        <v>1226</v>
      </c>
      <c r="B631" s="3" t="s">
        <v>5061</v>
      </c>
      <c r="C631" s="3" t="s">
        <v>5062</v>
      </c>
      <c r="D631" s="3" t="s">
        <v>16</v>
      </c>
      <c r="E631" s="3" t="s">
        <v>5063</v>
      </c>
      <c r="F631" s="3" t="s">
        <v>2230</v>
      </c>
      <c r="G631" s="3" t="s">
        <v>1943</v>
      </c>
      <c r="H631" s="3" t="s">
        <v>2767</v>
      </c>
      <c r="I631" t="b">
        <v>0</v>
      </c>
    </row>
    <row r="632" spans="1:9" x14ac:dyDescent="0.25">
      <c r="A632" s="3" t="s">
        <v>5064</v>
      </c>
      <c r="B632" s="3" t="s">
        <v>5065</v>
      </c>
      <c r="C632" s="3" t="s">
        <v>5066</v>
      </c>
      <c r="D632" s="3" t="s">
        <v>5067</v>
      </c>
      <c r="E632" s="3" t="s">
        <v>5068</v>
      </c>
      <c r="F632" s="3" t="s">
        <v>3364</v>
      </c>
      <c r="G632" s="3" t="s">
        <v>1943</v>
      </c>
      <c r="H632" s="3" t="s">
        <v>3365</v>
      </c>
      <c r="I632" t="b">
        <v>0</v>
      </c>
    </row>
    <row r="633" spans="1:9" x14ac:dyDescent="0.25">
      <c r="A633" s="3" t="s">
        <v>5069</v>
      </c>
      <c r="B633" s="3" t="s">
        <v>5070</v>
      </c>
      <c r="C633" s="3" t="s">
        <v>5071</v>
      </c>
      <c r="D633" s="3" t="s">
        <v>5072</v>
      </c>
      <c r="E633" s="3" t="s">
        <v>5073</v>
      </c>
      <c r="F633" s="3" t="s">
        <v>4260</v>
      </c>
      <c r="G633" s="3" t="s">
        <v>1951</v>
      </c>
      <c r="H633" s="3" t="s">
        <v>2899</v>
      </c>
      <c r="I633" t="b">
        <v>1</v>
      </c>
    </row>
    <row r="634" spans="1:9" x14ac:dyDescent="0.25">
      <c r="A634" s="3" t="s">
        <v>1244</v>
      </c>
      <c r="B634" s="3" t="s">
        <v>5074</v>
      </c>
      <c r="C634" s="3" t="s">
        <v>5075</v>
      </c>
      <c r="D634" s="3" t="s">
        <v>5076</v>
      </c>
      <c r="E634" s="3" t="s">
        <v>5077</v>
      </c>
      <c r="F634" s="3" t="s">
        <v>1991</v>
      </c>
      <c r="G634" s="3" t="s">
        <v>1943</v>
      </c>
      <c r="H634" s="3" t="s">
        <v>5078</v>
      </c>
      <c r="I634" t="b">
        <v>0</v>
      </c>
    </row>
    <row r="635" spans="1:9" x14ac:dyDescent="0.25">
      <c r="A635" s="3" t="s">
        <v>1246</v>
      </c>
      <c r="B635" s="3" t="s">
        <v>5079</v>
      </c>
      <c r="C635" s="3" t="s">
        <v>5080</v>
      </c>
      <c r="D635" s="3" t="s">
        <v>5081</v>
      </c>
      <c r="E635" s="3" t="s">
        <v>5082</v>
      </c>
      <c r="F635" s="3" t="s">
        <v>3166</v>
      </c>
      <c r="G635" s="3" t="s">
        <v>1943</v>
      </c>
      <c r="H635" s="3" t="s">
        <v>3167</v>
      </c>
      <c r="I635" t="b">
        <v>0</v>
      </c>
    </row>
    <row r="636" spans="1:9" x14ac:dyDescent="0.25">
      <c r="A636" s="3" t="s">
        <v>1248</v>
      </c>
      <c r="B636" s="3" t="s">
        <v>5083</v>
      </c>
      <c r="C636" s="3" t="s">
        <v>5084</v>
      </c>
      <c r="D636" s="3" t="s">
        <v>5085</v>
      </c>
      <c r="E636" s="3" t="s">
        <v>5086</v>
      </c>
      <c r="F636" s="3" t="s">
        <v>3364</v>
      </c>
      <c r="G636" s="3" t="s">
        <v>1943</v>
      </c>
      <c r="H636" s="3" t="s">
        <v>5087</v>
      </c>
      <c r="I636" t="b">
        <v>0</v>
      </c>
    </row>
    <row r="637" spans="1:9" x14ac:dyDescent="0.25">
      <c r="A637" s="3" t="s">
        <v>1250</v>
      </c>
      <c r="B637" s="3" t="s">
        <v>5088</v>
      </c>
      <c r="C637" s="3" t="s">
        <v>5089</v>
      </c>
      <c r="D637" s="3" t="s">
        <v>5090</v>
      </c>
      <c r="E637" s="3" t="s">
        <v>5091</v>
      </c>
      <c r="F637" s="3" t="s">
        <v>3113</v>
      </c>
      <c r="G637" s="3" t="s">
        <v>1943</v>
      </c>
      <c r="H637" s="3" t="s">
        <v>3114</v>
      </c>
      <c r="I637" t="b">
        <v>1</v>
      </c>
    </row>
    <row r="638" spans="1:9" x14ac:dyDescent="0.25">
      <c r="A638" s="3" t="s">
        <v>1252</v>
      </c>
      <c r="B638" s="3" t="s">
        <v>5092</v>
      </c>
      <c r="C638" s="3" t="s">
        <v>5093</v>
      </c>
      <c r="D638" s="3" t="s">
        <v>5094</v>
      </c>
      <c r="E638" s="3" t="s">
        <v>5095</v>
      </c>
      <c r="F638" s="3" t="s">
        <v>2152</v>
      </c>
      <c r="G638" s="3" t="s">
        <v>1943</v>
      </c>
      <c r="H638" s="3" t="s">
        <v>5096</v>
      </c>
      <c r="I638" t="b">
        <v>1</v>
      </c>
    </row>
    <row r="639" spans="1:9" x14ac:dyDescent="0.25">
      <c r="A639" s="3" t="s">
        <v>1254</v>
      </c>
      <c r="B639" s="3" t="s">
        <v>5097</v>
      </c>
      <c r="C639" s="3" t="s">
        <v>5098</v>
      </c>
      <c r="D639" s="3" t="s">
        <v>5099</v>
      </c>
      <c r="E639" s="3" t="s">
        <v>5100</v>
      </c>
      <c r="F639" s="3" t="s">
        <v>5101</v>
      </c>
      <c r="G639" s="3" t="s">
        <v>1951</v>
      </c>
      <c r="H639" s="3" t="s">
        <v>2969</v>
      </c>
      <c r="I639" t="b">
        <v>1</v>
      </c>
    </row>
    <row r="640" spans="1:9" x14ac:dyDescent="0.25">
      <c r="A640" s="3" t="s">
        <v>1256</v>
      </c>
      <c r="B640" s="3" t="s">
        <v>5102</v>
      </c>
      <c r="C640" s="3" t="s">
        <v>16</v>
      </c>
      <c r="D640" s="3" t="s">
        <v>5103</v>
      </c>
      <c r="E640" s="3" t="s">
        <v>5104</v>
      </c>
      <c r="F640" s="3" t="s">
        <v>4759</v>
      </c>
      <c r="G640" s="3" t="s">
        <v>1951</v>
      </c>
      <c r="H640" s="3" t="s">
        <v>4760</v>
      </c>
      <c r="I640" t="b">
        <v>1</v>
      </c>
    </row>
    <row r="641" spans="1:9" x14ac:dyDescent="0.25">
      <c r="A641" s="3" t="s">
        <v>1258</v>
      </c>
      <c r="B641" s="3" t="s">
        <v>5105</v>
      </c>
      <c r="C641" s="3" t="s">
        <v>5106</v>
      </c>
      <c r="D641" s="3" t="s">
        <v>5107</v>
      </c>
      <c r="E641" s="3" t="s">
        <v>5108</v>
      </c>
      <c r="F641" s="3" t="s">
        <v>3324</v>
      </c>
      <c r="G641" s="3" t="s">
        <v>1943</v>
      </c>
      <c r="H641" s="3" t="s">
        <v>5109</v>
      </c>
      <c r="I641" t="b">
        <v>1</v>
      </c>
    </row>
    <row r="642" spans="1:9" x14ac:dyDescent="0.25">
      <c r="A642" s="3" t="s">
        <v>5110</v>
      </c>
      <c r="B642" s="3" t="s">
        <v>5111</v>
      </c>
      <c r="C642" s="3" t="s">
        <v>16</v>
      </c>
      <c r="D642" s="3" t="s">
        <v>5112</v>
      </c>
      <c r="E642" s="3" t="s">
        <v>5113</v>
      </c>
      <c r="F642" s="3" t="s">
        <v>3348</v>
      </c>
      <c r="G642" s="3" t="s">
        <v>2140</v>
      </c>
      <c r="H642" s="3" t="s">
        <v>3349</v>
      </c>
      <c r="I642" t="b">
        <v>0</v>
      </c>
    </row>
    <row r="643" spans="1:9" x14ac:dyDescent="0.25">
      <c r="A643" s="3" t="s">
        <v>1262</v>
      </c>
      <c r="B643" s="3" t="s">
        <v>5114</v>
      </c>
      <c r="C643" s="3" t="s">
        <v>5115</v>
      </c>
      <c r="D643" s="3" t="s">
        <v>5116</v>
      </c>
      <c r="E643" s="3" t="s">
        <v>5117</v>
      </c>
      <c r="F643" s="3" t="s">
        <v>4957</v>
      </c>
      <c r="G643" s="3" t="s">
        <v>1943</v>
      </c>
      <c r="H643" s="3" t="s">
        <v>5118</v>
      </c>
      <c r="I643" t="b">
        <v>1</v>
      </c>
    </row>
    <row r="644" spans="1:9" x14ac:dyDescent="0.25">
      <c r="A644" s="3" t="s">
        <v>1264</v>
      </c>
      <c r="B644" s="3" t="s">
        <v>5119</v>
      </c>
      <c r="C644" s="3" t="s">
        <v>5120</v>
      </c>
      <c r="D644" s="3" t="s">
        <v>5121</v>
      </c>
      <c r="E644" s="3" t="s">
        <v>5122</v>
      </c>
      <c r="F644" s="3" t="s">
        <v>5123</v>
      </c>
      <c r="G644" s="3" t="s">
        <v>2140</v>
      </c>
      <c r="H644" s="3" t="s">
        <v>5124</v>
      </c>
      <c r="I644" t="b">
        <v>1</v>
      </c>
    </row>
    <row r="645" spans="1:9" x14ac:dyDescent="0.25">
      <c r="A645" s="3" t="s">
        <v>1266</v>
      </c>
      <c r="B645" s="3" t="s">
        <v>5125</v>
      </c>
      <c r="C645" s="3" t="s">
        <v>5126</v>
      </c>
      <c r="D645" s="3" t="s">
        <v>16</v>
      </c>
      <c r="E645" s="3" t="s">
        <v>5127</v>
      </c>
      <c r="F645" s="3" t="s">
        <v>2385</v>
      </c>
      <c r="G645" s="3" t="s">
        <v>1943</v>
      </c>
      <c r="H645" s="3" t="s">
        <v>5128</v>
      </c>
      <c r="I645" t="b">
        <v>1</v>
      </c>
    </row>
    <row r="646" spans="1:9" x14ac:dyDescent="0.25">
      <c r="A646" s="3" t="s">
        <v>1268</v>
      </c>
      <c r="B646" s="3" t="s">
        <v>5129</v>
      </c>
      <c r="C646" s="3" t="s">
        <v>16</v>
      </c>
      <c r="D646" s="3" t="s">
        <v>5130</v>
      </c>
      <c r="E646" s="3" t="s">
        <v>5131</v>
      </c>
      <c r="F646" s="3" t="s">
        <v>3830</v>
      </c>
      <c r="G646" s="3" t="s">
        <v>1943</v>
      </c>
      <c r="H646" s="3" t="s">
        <v>3831</v>
      </c>
      <c r="I646" t="b">
        <v>0</v>
      </c>
    </row>
    <row r="647" spans="1:9" x14ac:dyDescent="0.25">
      <c r="A647" s="3" t="s">
        <v>1270</v>
      </c>
      <c r="B647" s="3" t="s">
        <v>5132</v>
      </c>
      <c r="C647" s="3" t="s">
        <v>5133</v>
      </c>
      <c r="D647" s="3" t="s">
        <v>5134</v>
      </c>
      <c r="E647" s="3" t="s">
        <v>5135</v>
      </c>
      <c r="F647" s="3" t="s">
        <v>5136</v>
      </c>
      <c r="G647" s="3" t="s">
        <v>1943</v>
      </c>
      <c r="H647" s="3" t="s">
        <v>5137</v>
      </c>
      <c r="I647" t="b">
        <v>1</v>
      </c>
    </row>
    <row r="648" spans="1:9" x14ac:dyDescent="0.25">
      <c r="A648" s="3" t="s">
        <v>1272</v>
      </c>
      <c r="B648" s="3" t="s">
        <v>5138</v>
      </c>
      <c r="C648" s="3" t="s">
        <v>5139</v>
      </c>
      <c r="D648" s="3" t="s">
        <v>5140</v>
      </c>
      <c r="E648" s="3" t="s">
        <v>5141</v>
      </c>
      <c r="F648" s="3" t="s">
        <v>3025</v>
      </c>
      <c r="G648" s="3" t="s">
        <v>1943</v>
      </c>
      <c r="H648" s="3" t="s">
        <v>3026</v>
      </c>
      <c r="I648" t="b">
        <v>1</v>
      </c>
    </row>
    <row r="649" spans="1:9" x14ac:dyDescent="0.25">
      <c r="A649" s="3" t="s">
        <v>1274</v>
      </c>
      <c r="B649" s="3" t="s">
        <v>5142</v>
      </c>
      <c r="C649" s="3" t="s">
        <v>5143</v>
      </c>
      <c r="D649" s="3" t="s">
        <v>5144</v>
      </c>
      <c r="E649" s="3" t="s">
        <v>5145</v>
      </c>
      <c r="F649" s="3" t="s">
        <v>5146</v>
      </c>
      <c r="G649" s="3" t="s">
        <v>2140</v>
      </c>
      <c r="H649" s="3" t="s">
        <v>5147</v>
      </c>
      <c r="I649" t="b">
        <v>1</v>
      </c>
    </row>
    <row r="650" spans="1:9" x14ac:dyDescent="0.25">
      <c r="A650" s="3" t="s">
        <v>1260</v>
      </c>
      <c r="B650" s="3" t="s">
        <v>5148</v>
      </c>
      <c r="C650" s="3" t="s">
        <v>5149</v>
      </c>
      <c r="D650" s="3" t="s">
        <v>5150</v>
      </c>
      <c r="E650" s="3" t="s">
        <v>5151</v>
      </c>
      <c r="F650" s="3" t="s">
        <v>2342</v>
      </c>
      <c r="G650" s="3" t="s">
        <v>1943</v>
      </c>
      <c r="H650" s="3" t="s">
        <v>3698</v>
      </c>
      <c r="I650" t="b">
        <v>0</v>
      </c>
    </row>
    <row r="651" spans="1:9" x14ac:dyDescent="0.25">
      <c r="A651" s="3" t="s">
        <v>1277</v>
      </c>
      <c r="B651" s="3" t="s">
        <v>5152</v>
      </c>
      <c r="C651" s="3" t="s">
        <v>5153</v>
      </c>
      <c r="D651" s="3" t="s">
        <v>5154</v>
      </c>
      <c r="E651" s="3" t="s">
        <v>5155</v>
      </c>
      <c r="F651" s="3" t="s">
        <v>5156</v>
      </c>
      <c r="G651" s="3" t="s">
        <v>2140</v>
      </c>
      <c r="H651" s="3" t="s">
        <v>5157</v>
      </c>
      <c r="I651" t="b">
        <v>0</v>
      </c>
    </row>
    <row r="652" spans="1:9" x14ac:dyDescent="0.25">
      <c r="A652" s="3" t="s">
        <v>1279</v>
      </c>
      <c r="B652" s="3" t="s">
        <v>5158</v>
      </c>
      <c r="C652" s="3" t="s">
        <v>5159</v>
      </c>
      <c r="D652" s="3" t="s">
        <v>5160</v>
      </c>
      <c r="E652" s="3" t="s">
        <v>5161</v>
      </c>
      <c r="F652" s="3" t="s">
        <v>2454</v>
      </c>
      <c r="G652" s="3" t="s">
        <v>1943</v>
      </c>
      <c r="H652" s="3" t="s">
        <v>5162</v>
      </c>
      <c r="I652" t="b">
        <v>1</v>
      </c>
    </row>
    <row r="653" spans="1:9" x14ac:dyDescent="0.25">
      <c r="A653" s="3" t="s">
        <v>1281</v>
      </c>
      <c r="B653" s="3" t="s">
        <v>5163</v>
      </c>
      <c r="C653" s="3" t="s">
        <v>16</v>
      </c>
      <c r="D653" s="3" t="s">
        <v>5164</v>
      </c>
      <c r="E653" s="3" t="s">
        <v>5165</v>
      </c>
      <c r="F653" s="3" t="s">
        <v>2224</v>
      </c>
      <c r="G653" s="3" t="s">
        <v>1943</v>
      </c>
      <c r="H653" s="3" t="s">
        <v>2963</v>
      </c>
      <c r="I653" t="b">
        <v>0</v>
      </c>
    </row>
    <row r="654" spans="1:9" x14ac:dyDescent="0.25">
      <c r="A654" s="3" t="s">
        <v>1283</v>
      </c>
      <c r="B654" s="3" t="s">
        <v>5166</v>
      </c>
      <c r="C654" s="3" t="s">
        <v>5167</v>
      </c>
      <c r="D654" s="3" t="s">
        <v>16</v>
      </c>
      <c r="E654" s="3" t="s">
        <v>5168</v>
      </c>
      <c r="F654" s="3" t="s">
        <v>5169</v>
      </c>
      <c r="G654" s="3" t="s">
        <v>1951</v>
      </c>
      <c r="H654" s="3" t="s">
        <v>1952</v>
      </c>
      <c r="I654" t="b">
        <v>0</v>
      </c>
    </row>
    <row r="655" spans="1:9" x14ac:dyDescent="0.25">
      <c r="A655" s="3" t="s">
        <v>1285</v>
      </c>
      <c r="B655" s="3" t="s">
        <v>5170</v>
      </c>
      <c r="C655" s="3" t="s">
        <v>5171</v>
      </c>
      <c r="D655" s="3" t="s">
        <v>5172</v>
      </c>
      <c r="E655" s="3" t="s">
        <v>5173</v>
      </c>
      <c r="F655" s="3" t="s">
        <v>2252</v>
      </c>
      <c r="G655" s="3" t="s">
        <v>1943</v>
      </c>
      <c r="H655" s="3" t="s">
        <v>4233</v>
      </c>
      <c r="I655" t="b">
        <v>0</v>
      </c>
    </row>
    <row r="656" spans="1:9" x14ac:dyDescent="0.25">
      <c r="A656" s="3" t="s">
        <v>1287</v>
      </c>
      <c r="B656" s="3" t="s">
        <v>5174</v>
      </c>
      <c r="C656" s="3" t="s">
        <v>5175</v>
      </c>
      <c r="D656" s="3" t="s">
        <v>5176</v>
      </c>
      <c r="E656" s="3" t="s">
        <v>5177</v>
      </c>
      <c r="F656" s="3" t="s">
        <v>2224</v>
      </c>
      <c r="G656" s="3" t="s">
        <v>1943</v>
      </c>
      <c r="H656" s="3" t="s">
        <v>5178</v>
      </c>
      <c r="I656" t="b">
        <v>0</v>
      </c>
    </row>
    <row r="657" spans="1:9" x14ac:dyDescent="0.25">
      <c r="A657" s="3" t="s">
        <v>1289</v>
      </c>
      <c r="B657" s="3" t="s">
        <v>5179</v>
      </c>
      <c r="C657" s="3" t="s">
        <v>5180</v>
      </c>
      <c r="D657" s="3" t="s">
        <v>16</v>
      </c>
      <c r="E657" s="3" t="s">
        <v>5181</v>
      </c>
      <c r="F657" s="3" t="s">
        <v>5182</v>
      </c>
      <c r="G657" s="3" t="s">
        <v>1943</v>
      </c>
      <c r="H657" s="3" t="s">
        <v>5183</v>
      </c>
      <c r="I657" t="b">
        <v>1</v>
      </c>
    </row>
    <row r="658" spans="1:9" x14ac:dyDescent="0.25">
      <c r="A658" s="3" t="s">
        <v>1291</v>
      </c>
      <c r="B658" s="3" t="s">
        <v>5184</v>
      </c>
      <c r="C658" s="3" t="s">
        <v>5185</v>
      </c>
      <c r="D658" s="3" t="s">
        <v>16</v>
      </c>
      <c r="E658" s="3" t="s">
        <v>5186</v>
      </c>
      <c r="F658" s="3" t="s">
        <v>2114</v>
      </c>
      <c r="G658" s="3" t="s">
        <v>1943</v>
      </c>
      <c r="H658" s="3" t="s">
        <v>5187</v>
      </c>
      <c r="I658" t="b">
        <v>0</v>
      </c>
    </row>
    <row r="659" spans="1:9" x14ac:dyDescent="0.25">
      <c r="A659" s="3" t="s">
        <v>1293</v>
      </c>
      <c r="B659" s="3" t="s">
        <v>5188</v>
      </c>
      <c r="C659" s="3" t="s">
        <v>5189</v>
      </c>
      <c r="D659" s="3" t="s">
        <v>5190</v>
      </c>
      <c r="E659" s="3" t="s">
        <v>5191</v>
      </c>
      <c r="F659" s="3" t="s">
        <v>5192</v>
      </c>
      <c r="G659" s="3" t="s">
        <v>1943</v>
      </c>
      <c r="H659" s="3" t="s">
        <v>5193</v>
      </c>
      <c r="I659" t="b">
        <v>1</v>
      </c>
    </row>
    <row r="660" spans="1:9" x14ac:dyDescent="0.25">
      <c r="A660" s="3" t="s">
        <v>5194</v>
      </c>
      <c r="B660" s="3" t="s">
        <v>5195</v>
      </c>
      <c r="C660" s="3" t="s">
        <v>16</v>
      </c>
      <c r="D660" s="3" t="s">
        <v>16</v>
      </c>
      <c r="E660" s="3" t="s">
        <v>5196</v>
      </c>
      <c r="F660" s="3" t="s">
        <v>4690</v>
      </c>
      <c r="G660" s="3" t="s">
        <v>1951</v>
      </c>
      <c r="H660" s="3" t="s">
        <v>4691</v>
      </c>
      <c r="I660" t="b">
        <v>1</v>
      </c>
    </row>
    <row r="661" spans="1:9" x14ac:dyDescent="0.25">
      <c r="A661" s="3" t="s">
        <v>1297</v>
      </c>
      <c r="B661" s="3" t="s">
        <v>5197</v>
      </c>
      <c r="C661" s="3" t="s">
        <v>5198</v>
      </c>
      <c r="D661" s="3" t="s">
        <v>5199</v>
      </c>
      <c r="E661" s="3" t="s">
        <v>5200</v>
      </c>
      <c r="F661" s="3" t="s">
        <v>5201</v>
      </c>
      <c r="G661" s="3" t="s">
        <v>1951</v>
      </c>
      <c r="H661" s="3" t="s">
        <v>4760</v>
      </c>
      <c r="I661" t="b">
        <v>1</v>
      </c>
    </row>
    <row r="662" spans="1:9" x14ac:dyDescent="0.25">
      <c r="A662" s="3" t="s">
        <v>1299</v>
      </c>
      <c r="B662" s="3" t="s">
        <v>5202</v>
      </c>
      <c r="C662" s="3" t="s">
        <v>5203</v>
      </c>
      <c r="D662" s="3" t="s">
        <v>5204</v>
      </c>
      <c r="E662" s="3" t="s">
        <v>5205</v>
      </c>
      <c r="F662" s="3" t="s">
        <v>2932</v>
      </c>
      <c r="G662" s="3" t="s">
        <v>1943</v>
      </c>
      <c r="H662" s="3" t="s">
        <v>4664</v>
      </c>
      <c r="I662" t="b">
        <v>0</v>
      </c>
    </row>
    <row r="663" spans="1:9" x14ac:dyDescent="0.25">
      <c r="A663" s="3" t="s">
        <v>1301</v>
      </c>
      <c r="B663" s="3" t="s">
        <v>5206</v>
      </c>
      <c r="C663" s="3" t="s">
        <v>5207</v>
      </c>
      <c r="D663" s="3" t="s">
        <v>5208</v>
      </c>
      <c r="E663" s="3" t="s">
        <v>5209</v>
      </c>
      <c r="F663" s="3" t="s">
        <v>2041</v>
      </c>
      <c r="G663" s="3" t="s">
        <v>1943</v>
      </c>
      <c r="H663" s="3" t="s">
        <v>2716</v>
      </c>
      <c r="I663" t="b">
        <v>1</v>
      </c>
    </row>
    <row r="664" spans="1:9" x14ac:dyDescent="0.25">
      <c r="A664" s="3" t="s">
        <v>1303</v>
      </c>
      <c r="B664" s="3" t="s">
        <v>5210</v>
      </c>
      <c r="C664" s="3" t="s">
        <v>5211</v>
      </c>
      <c r="D664" s="3" t="s">
        <v>16</v>
      </c>
      <c r="E664" s="3" t="s">
        <v>5212</v>
      </c>
      <c r="F664" s="3" t="s">
        <v>5213</v>
      </c>
      <c r="G664" s="3" t="s">
        <v>1943</v>
      </c>
      <c r="H664" s="3" t="s">
        <v>5214</v>
      </c>
      <c r="I664" t="b">
        <v>0</v>
      </c>
    </row>
    <row r="665" spans="1:9" x14ac:dyDescent="0.25">
      <c r="A665" s="3" t="s">
        <v>1305</v>
      </c>
      <c r="B665" s="3" t="s">
        <v>5215</v>
      </c>
      <c r="C665" s="3" t="s">
        <v>5216</v>
      </c>
      <c r="D665" s="3" t="s">
        <v>16</v>
      </c>
      <c r="E665" s="3" t="s">
        <v>5217</v>
      </c>
      <c r="F665" s="3" t="s">
        <v>2146</v>
      </c>
      <c r="G665" s="3" t="s">
        <v>1943</v>
      </c>
      <c r="H665" s="3" t="s">
        <v>2147</v>
      </c>
      <c r="I665" t="b">
        <v>0</v>
      </c>
    </row>
    <row r="666" spans="1:9" x14ac:dyDescent="0.25">
      <c r="A666" s="3" t="s">
        <v>1307</v>
      </c>
      <c r="B666" s="3" t="s">
        <v>5218</v>
      </c>
      <c r="C666" s="3" t="s">
        <v>5219</v>
      </c>
      <c r="D666" s="3" t="s">
        <v>5220</v>
      </c>
      <c r="E666" s="3" t="s">
        <v>5221</v>
      </c>
      <c r="F666" s="3" t="s">
        <v>3324</v>
      </c>
      <c r="G666" s="3" t="s">
        <v>1943</v>
      </c>
      <c r="H666" s="3" t="s">
        <v>5109</v>
      </c>
      <c r="I666" t="b">
        <v>0</v>
      </c>
    </row>
    <row r="667" spans="1:9" x14ac:dyDescent="0.25">
      <c r="A667" s="3" t="s">
        <v>5222</v>
      </c>
      <c r="B667" s="3" t="s">
        <v>5223</v>
      </c>
      <c r="C667" s="3" t="s">
        <v>5224</v>
      </c>
      <c r="D667" s="3" t="s">
        <v>5225</v>
      </c>
      <c r="E667" s="3" t="s">
        <v>5226</v>
      </c>
      <c r="F667" s="3" t="s">
        <v>4144</v>
      </c>
      <c r="G667" s="3" t="s">
        <v>1943</v>
      </c>
      <c r="H667" s="3" t="s">
        <v>5227</v>
      </c>
      <c r="I667" t="b">
        <v>1</v>
      </c>
    </row>
    <row r="668" spans="1:9" x14ac:dyDescent="0.25">
      <c r="A668" s="3" t="s">
        <v>1309</v>
      </c>
      <c r="B668" s="3" t="s">
        <v>5228</v>
      </c>
      <c r="C668" s="3" t="s">
        <v>5229</v>
      </c>
      <c r="D668" s="3" t="s">
        <v>5230</v>
      </c>
      <c r="E668" s="3" t="s">
        <v>5231</v>
      </c>
      <c r="F668" s="3" t="s">
        <v>3050</v>
      </c>
      <c r="G668" s="3" t="s">
        <v>1943</v>
      </c>
      <c r="H668" s="3" t="s">
        <v>3051</v>
      </c>
      <c r="I668" t="b">
        <v>0</v>
      </c>
    </row>
    <row r="669" spans="1:9" x14ac:dyDescent="0.25">
      <c r="A669" s="3" t="s">
        <v>1311</v>
      </c>
      <c r="B669" s="3" t="s">
        <v>5232</v>
      </c>
      <c r="C669" s="3" t="s">
        <v>5233</v>
      </c>
      <c r="D669" s="3" t="s">
        <v>5234</v>
      </c>
      <c r="E669" s="3" t="s">
        <v>5235</v>
      </c>
      <c r="F669" s="3" t="s">
        <v>5236</v>
      </c>
      <c r="G669" s="3" t="s">
        <v>1951</v>
      </c>
      <c r="H669" s="3" t="s">
        <v>2110</v>
      </c>
      <c r="I669" t="b">
        <v>0</v>
      </c>
    </row>
    <row r="670" spans="1:9" x14ac:dyDescent="0.25">
      <c r="A670" s="3" t="s">
        <v>1295</v>
      </c>
      <c r="B670" s="3" t="s">
        <v>5237</v>
      </c>
      <c r="C670" s="3" t="s">
        <v>5238</v>
      </c>
      <c r="D670" s="3" t="s">
        <v>5239</v>
      </c>
      <c r="E670" s="3" t="s">
        <v>5240</v>
      </c>
      <c r="F670" s="3" t="s">
        <v>4832</v>
      </c>
      <c r="G670" s="3" t="s">
        <v>1943</v>
      </c>
      <c r="H670" s="3" t="s">
        <v>5241</v>
      </c>
      <c r="I670" t="b">
        <v>1</v>
      </c>
    </row>
    <row r="671" spans="1:9" x14ac:dyDescent="0.25">
      <c r="A671" s="3" t="s">
        <v>1314</v>
      </c>
      <c r="B671" s="3" t="s">
        <v>5242</v>
      </c>
      <c r="C671" s="3" t="s">
        <v>5243</v>
      </c>
      <c r="D671" s="3" t="s">
        <v>5244</v>
      </c>
      <c r="E671" s="3" t="s">
        <v>5245</v>
      </c>
      <c r="F671" s="3" t="s">
        <v>5246</v>
      </c>
      <c r="G671" s="3" t="s">
        <v>1943</v>
      </c>
      <c r="H671" s="3" t="s">
        <v>5247</v>
      </c>
      <c r="I671" t="b">
        <v>0</v>
      </c>
    </row>
    <row r="672" spans="1:9" x14ac:dyDescent="0.25">
      <c r="A672" s="3" t="s">
        <v>1316</v>
      </c>
      <c r="B672" s="3" t="s">
        <v>5248</v>
      </c>
      <c r="C672" s="3" t="s">
        <v>5249</v>
      </c>
      <c r="D672" s="3" t="s">
        <v>5250</v>
      </c>
      <c r="E672" s="3" t="s">
        <v>5251</v>
      </c>
      <c r="F672" s="3" t="s">
        <v>5252</v>
      </c>
      <c r="G672" s="3" t="s">
        <v>1943</v>
      </c>
      <c r="H672" s="3" t="s">
        <v>5253</v>
      </c>
      <c r="I672" t="b">
        <v>1</v>
      </c>
    </row>
    <row r="673" spans="1:9" x14ac:dyDescent="0.25">
      <c r="A673" s="3" t="s">
        <v>1318</v>
      </c>
      <c r="B673" s="3" t="s">
        <v>5254</v>
      </c>
      <c r="C673" s="3" t="s">
        <v>5255</v>
      </c>
      <c r="D673" s="3" t="s">
        <v>5256</v>
      </c>
      <c r="E673" s="3" t="s">
        <v>5257</v>
      </c>
      <c r="F673" s="3" t="s">
        <v>3947</v>
      </c>
      <c r="G673" s="3" t="s">
        <v>1943</v>
      </c>
      <c r="H673" s="3" t="s">
        <v>5258</v>
      </c>
      <c r="I673" t="b">
        <v>0</v>
      </c>
    </row>
    <row r="674" spans="1:9" x14ac:dyDescent="0.25">
      <c r="A674" s="3" t="s">
        <v>1320</v>
      </c>
      <c r="B674" s="3" t="s">
        <v>5259</v>
      </c>
      <c r="C674" s="3" t="s">
        <v>5260</v>
      </c>
      <c r="D674" s="3" t="s">
        <v>16</v>
      </c>
      <c r="E674" s="3" t="s">
        <v>5261</v>
      </c>
      <c r="F674" s="3" t="s">
        <v>2041</v>
      </c>
      <c r="G674" s="3" t="s">
        <v>1943</v>
      </c>
      <c r="H674" s="3" t="s">
        <v>5262</v>
      </c>
      <c r="I674" t="b">
        <v>1</v>
      </c>
    </row>
    <row r="675" spans="1:9" x14ac:dyDescent="0.25">
      <c r="A675" s="3" t="s">
        <v>1322</v>
      </c>
      <c r="B675" s="3" t="s">
        <v>5263</v>
      </c>
      <c r="C675" s="3" t="s">
        <v>5264</v>
      </c>
      <c r="D675" s="3" t="s">
        <v>5265</v>
      </c>
      <c r="E675" s="3" t="s">
        <v>5266</v>
      </c>
      <c r="F675" s="3" t="s">
        <v>2445</v>
      </c>
      <c r="G675" s="3" t="s">
        <v>1943</v>
      </c>
      <c r="H675" s="3" t="s">
        <v>4481</v>
      </c>
      <c r="I675" t="b">
        <v>1</v>
      </c>
    </row>
    <row r="676" spans="1:9" x14ac:dyDescent="0.25">
      <c r="A676" s="3" t="s">
        <v>1324</v>
      </c>
      <c r="B676" s="3" t="s">
        <v>5267</v>
      </c>
      <c r="C676" s="3" t="s">
        <v>5268</v>
      </c>
      <c r="D676" s="3" t="s">
        <v>5269</v>
      </c>
      <c r="E676" s="3" t="s">
        <v>5270</v>
      </c>
      <c r="F676" s="3" t="s">
        <v>5271</v>
      </c>
      <c r="G676" s="3" t="s">
        <v>1943</v>
      </c>
      <c r="H676" s="3" t="s">
        <v>5272</v>
      </c>
      <c r="I676" t="b">
        <v>1</v>
      </c>
    </row>
    <row r="677" spans="1:9" x14ac:dyDescent="0.25">
      <c r="A677" s="3" t="s">
        <v>1326</v>
      </c>
      <c r="B677" s="3" t="s">
        <v>5273</v>
      </c>
      <c r="C677" s="3" t="s">
        <v>16</v>
      </c>
      <c r="D677" s="3" t="s">
        <v>5274</v>
      </c>
      <c r="E677" s="3" t="s">
        <v>5275</v>
      </c>
      <c r="F677" s="3" t="s">
        <v>5276</v>
      </c>
      <c r="G677" s="3" t="s">
        <v>1943</v>
      </c>
      <c r="H677" s="3" t="s">
        <v>5277</v>
      </c>
      <c r="I677" t="b">
        <v>1</v>
      </c>
    </row>
    <row r="678" spans="1:9" x14ac:dyDescent="0.25">
      <c r="A678" s="3" t="s">
        <v>1328</v>
      </c>
      <c r="B678" s="3" t="s">
        <v>5278</v>
      </c>
      <c r="C678" s="3" t="s">
        <v>16</v>
      </c>
      <c r="D678" s="3" t="s">
        <v>5279</v>
      </c>
      <c r="E678" s="3" t="s">
        <v>5280</v>
      </c>
      <c r="F678" s="3" t="s">
        <v>5281</v>
      </c>
      <c r="G678" s="3" t="s">
        <v>1943</v>
      </c>
      <c r="H678" s="3" t="s">
        <v>5282</v>
      </c>
      <c r="I678" t="b">
        <v>0</v>
      </c>
    </row>
    <row r="679" spans="1:9" x14ac:dyDescent="0.25">
      <c r="A679" s="3" t="s">
        <v>1330</v>
      </c>
      <c r="B679" s="3" t="s">
        <v>5283</v>
      </c>
      <c r="C679" s="3" t="s">
        <v>5284</v>
      </c>
      <c r="D679" s="3" t="s">
        <v>5285</v>
      </c>
      <c r="E679" s="3" t="s">
        <v>5286</v>
      </c>
      <c r="F679" s="3" t="s">
        <v>4022</v>
      </c>
      <c r="G679" s="3" t="s">
        <v>1951</v>
      </c>
      <c r="H679" s="3" t="s">
        <v>4023</v>
      </c>
      <c r="I679" t="b">
        <v>0</v>
      </c>
    </row>
    <row r="680" spans="1:9" x14ac:dyDescent="0.25">
      <c r="A680" s="3" t="s">
        <v>1332</v>
      </c>
      <c r="B680" s="3" t="s">
        <v>5287</v>
      </c>
      <c r="C680" s="3" t="s">
        <v>5288</v>
      </c>
      <c r="D680" s="3" t="s">
        <v>5289</v>
      </c>
      <c r="E680" s="3" t="s">
        <v>5290</v>
      </c>
      <c r="F680" s="3" t="s">
        <v>5291</v>
      </c>
      <c r="G680" s="3" t="s">
        <v>1943</v>
      </c>
      <c r="H680" s="3" t="s">
        <v>5292</v>
      </c>
      <c r="I680" t="b">
        <v>1</v>
      </c>
    </row>
    <row r="681" spans="1:9" x14ac:dyDescent="0.25">
      <c r="A681" s="3" t="s">
        <v>1334</v>
      </c>
      <c r="B681" s="3" t="s">
        <v>5293</v>
      </c>
      <c r="C681" s="3" t="s">
        <v>5294</v>
      </c>
      <c r="D681" s="3" t="s">
        <v>5295</v>
      </c>
      <c r="E681" s="3" t="s">
        <v>5296</v>
      </c>
      <c r="F681" s="3" t="s">
        <v>5146</v>
      </c>
      <c r="G681" s="3" t="s">
        <v>2140</v>
      </c>
      <c r="H681" s="3" t="s">
        <v>5147</v>
      </c>
      <c r="I681" t="b">
        <v>0</v>
      </c>
    </row>
    <row r="682" spans="1:9" x14ac:dyDescent="0.25">
      <c r="A682" s="3" t="s">
        <v>1336</v>
      </c>
      <c r="B682" s="3" t="s">
        <v>5297</v>
      </c>
      <c r="C682" s="3" t="s">
        <v>5298</v>
      </c>
      <c r="D682" s="3" t="s">
        <v>16</v>
      </c>
      <c r="E682" s="3" t="s">
        <v>5299</v>
      </c>
      <c r="F682" s="3" t="s">
        <v>3484</v>
      </c>
      <c r="G682" s="3" t="s">
        <v>1943</v>
      </c>
      <c r="H682" s="3" t="s">
        <v>3485</v>
      </c>
      <c r="I682" t="b">
        <v>0</v>
      </c>
    </row>
    <row r="683" spans="1:9" x14ac:dyDescent="0.25">
      <c r="A683" s="3" t="s">
        <v>1338</v>
      </c>
      <c r="B683" s="3" t="s">
        <v>5300</v>
      </c>
      <c r="C683" s="3" t="s">
        <v>5301</v>
      </c>
      <c r="D683" s="3" t="s">
        <v>5302</v>
      </c>
      <c r="E683" s="3" t="s">
        <v>5303</v>
      </c>
      <c r="F683" s="3" t="s">
        <v>2239</v>
      </c>
      <c r="G683" s="3" t="s">
        <v>2140</v>
      </c>
      <c r="H683" s="3" t="s">
        <v>2240</v>
      </c>
      <c r="I683" t="b">
        <v>1</v>
      </c>
    </row>
    <row r="684" spans="1:9" x14ac:dyDescent="0.25">
      <c r="A684" s="3" t="s">
        <v>1340</v>
      </c>
      <c r="B684" s="3" t="s">
        <v>5304</v>
      </c>
      <c r="C684" s="3" t="s">
        <v>5305</v>
      </c>
      <c r="D684" s="3" t="s">
        <v>5306</v>
      </c>
      <c r="E684" s="3" t="s">
        <v>5307</v>
      </c>
      <c r="F684" s="3" t="s">
        <v>3722</v>
      </c>
      <c r="G684" s="3" t="s">
        <v>1943</v>
      </c>
      <c r="H684" s="3" t="s">
        <v>3723</v>
      </c>
      <c r="I684" t="b">
        <v>1</v>
      </c>
    </row>
    <row r="685" spans="1:9" x14ac:dyDescent="0.25">
      <c r="A685" s="3" t="s">
        <v>1342</v>
      </c>
      <c r="B685" s="3" t="s">
        <v>5308</v>
      </c>
      <c r="C685" s="3" t="s">
        <v>5309</v>
      </c>
      <c r="D685" s="3" t="s">
        <v>5310</v>
      </c>
      <c r="E685" s="3" t="s">
        <v>5311</v>
      </c>
      <c r="F685" s="3" t="s">
        <v>2041</v>
      </c>
      <c r="G685" s="3" t="s">
        <v>1943</v>
      </c>
      <c r="H685" s="3" t="s">
        <v>5312</v>
      </c>
      <c r="I685" t="b">
        <v>0</v>
      </c>
    </row>
    <row r="686" spans="1:9" x14ac:dyDescent="0.25">
      <c r="A686" s="3" t="s">
        <v>1344</v>
      </c>
      <c r="B686" s="3" t="s">
        <v>5313</v>
      </c>
      <c r="C686" s="3" t="s">
        <v>16</v>
      </c>
      <c r="D686" s="3" t="s">
        <v>5314</v>
      </c>
      <c r="E686" s="3" t="s">
        <v>5315</v>
      </c>
      <c r="F686" s="3" t="s">
        <v>2035</v>
      </c>
      <c r="G686" s="3" t="s">
        <v>1943</v>
      </c>
      <c r="H686" s="3" t="s">
        <v>5316</v>
      </c>
      <c r="I686" t="b">
        <v>0</v>
      </c>
    </row>
    <row r="687" spans="1:9" x14ac:dyDescent="0.25">
      <c r="A687" s="3" t="s">
        <v>1346</v>
      </c>
      <c r="B687" s="3" t="s">
        <v>5317</v>
      </c>
      <c r="C687" s="3" t="s">
        <v>5318</v>
      </c>
      <c r="D687" s="3" t="s">
        <v>5319</v>
      </c>
      <c r="E687" s="3" t="s">
        <v>5320</v>
      </c>
      <c r="F687" s="3" t="s">
        <v>3102</v>
      </c>
      <c r="G687" s="3" t="s">
        <v>1943</v>
      </c>
      <c r="H687" s="3" t="s">
        <v>4925</v>
      </c>
      <c r="I687" t="b">
        <v>1</v>
      </c>
    </row>
    <row r="688" spans="1:9" x14ac:dyDescent="0.25">
      <c r="A688" s="3" t="s">
        <v>1348</v>
      </c>
      <c r="B688" s="3" t="s">
        <v>5321</v>
      </c>
      <c r="C688" s="3" t="s">
        <v>5322</v>
      </c>
      <c r="D688" s="3" t="s">
        <v>5323</v>
      </c>
      <c r="E688" s="3" t="s">
        <v>5324</v>
      </c>
      <c r="F688" s="3" t="s">
        <v>2673</v>
      </c>
      <c r="G688" s="3" t="s">
        <v>1943</v>
      </c>
      <c r="H688" s="3" t="s">
        <v>2674</v>
      </c>
      <c r="I688" t="b">
        <v>1</v>
      </c>
    </row>
    <row r="689" spans="1:9" x14ac:dyDescent="0.25">
      <c r="A689" s="3" t="s">
        <v>1350</v>
      </c>
      <c r="B689" s="3" t="s">
        <v>5325</v>
      </c>
      <c r="C689" s="3" t="s">
        <v>5326</v>
      </c>
      <c r="D689" s="3" t="s">
        <v>5327</v>
      </c>
      <c r="E689" s="3" t="s">
        <v>5328</v>
      </c>
      <c r="F689" s="3" t="s">
        <v>2002</v>
      </c>
      <c r="G689" s="3" t="s">
        <v>1943</v>
      </c>
      <c r="H689" s="3" t="s">
        <v>2003</v>
      </c>
      <c r="I689" t="b">
        <v>0</v>
      </c>
    </row>
    <row r="690" spans="1:9" x14ac:dyDescent="0.25">
      <c r="A690" s="3" t="s">
        <v>1352</v>
      </c>
      <c r="B690" s="3" t="s">
        <v>5329</v>
      </c>
      <c r="C690" s="3" t="s">
        <v>5330</v>
      </c>
      <c r="D690" s="3" t="s">
        <v>5331</v>
      </c>
      <c r="E690" s="3" t="s">
        <v>5332</v>
      </c>
      <c r="F690" s="3" t="s">
        <v>5333</v>
      </c>
      <c r="G690" s="3" t="s">
        <v>1951</v>
      </c>
      <c r="H690" s="3" t="s">
        <v>2059</v>
      </c>
      <c r="I690" t="b">
        <v>0</v>
      </c>
    </row>
    <row r="691" spans="1:9" x14ac:dyDescent="0.25">
      <c r="A691" s="3" t="s">
        <v>1354</v>
      </c>
      <c r="B691" s="3" t="s">
        <v>5334</v>
      </c>
      <c r="C691" s="3" t="s">
        <v>5335</v>
      </c>
      <c r="D691" s="3" t="s">
        <v>5336</v>
      </c>
      <c r="E691" s="3" t="s">
        <v>5337</v>
      </c>
      <c r="F691" s="3" t="s">
        <v>2403</v>
      </c>
      <c r="G691" s="3" t="s">
        <v>1943</v>
      </c>
      <c r="H691" s="3" t="s">
        <v>2535</v>
      </c>
      <c r="I691" t="b">
        <v>0</v>
      </c>
    </row>
    <row r="692" spans="1:9" x14ac:dyDescent="0.25">
      <c r="A692" s="3" t="s">
        <v>1356</v>
      </c>
      <c r="B692" s="3" t="s">
        <v>5338</v>
      </c>
      <c r="C692" s="3" t="s">
        <v>16</v>
      </c>
      <c r="D692" s="3" t="s">
        <v>16</v>
      </c>
      <c r="E692" s="3" t="s">
        <v>5339</v>
      </c>
      <c r="F692" s="3" t="s">
        <v>2252</v>
      </c>
      <c r="G692" s="3" t="s">
        <v>1943</v>
      </c>
      <c r="H692" s="3" t="s">
        <v>5340</v>
      </c>
      <c r="I692" t="b">
        <v>0</v>
      </c>
    </row>
    <row r="693" spans="1:9" x14ac:dyDescent="0.25">
      <c r="A693" s="3" t="s">
        <v>5341</v>
      </c>
      <c r="B693" s="3" t="s">
        <v>5342</v>
      </c>
      <c r="C693" s="3" t="s">
        <v>5343</v>
      </c>
      <c r="D693" s="3" t="s">
        <v>5344</v>
      </c>
      <c r="E693" s="3" t="s">
        <v>5345</v>
      </c>
      <c r="F693" s="3" t="s">
        <v>3668</v>
      </c>
      <c r="G693" s="3" t="s">
        <v>1943</v>
      </c>
      <c r="H693" s="3" t="s">
        <v>3669</v>
      </c>
      <c r="I693" t="b">
        <v>1</v>
      </c>
    </row>
    <row r="694" spans="1:9" x14ac:dyDescent="0.25">
      <c r="A694" s="3" t="s">
        <v>1360</v>
      </c>
      <c r="B694" s="3" t="s">
        <v>5346</v>
      </c>
      <c r="C694" s="3" t="s">
        <v>5347</v>
      </c>
      <c r="D694" s="3" t="s">
        <v>5348</v>
      </c>
      <c r="E694" s="3" t="s">
        <v>5349</v>
      </c>
      <c r="F694" s="3" t="s">
        <v>3204</v>
      </c>
      <c r="G694" s="3" t="s">
        <v>1943</v>
      </c>
      <c r="H694" s="3" t="s">
        <v>5350</v>
      </c>
      <c r="I694" t="b">
        <v>0</v>
      </c>
    </row>
    <row r="695" spans="1:9" x14ac:dyDescent="0.25">
      <c r="A695" s="3" t="s">
        <v>1362</v>
      </c>
      <c r="B695" s="3" t="s">
        <v>5351</v>
      </c>
      <c r="C695" s="3" t="s">
        <v>5352</v>
      </c>
      <c r="D695" s="3" t="s">
        <v>5353</v>
      </c>
      <c r="E695" s="3" t="s">
        <v>5354</v>
      </c>
      <c r="F695" s="3" t="s">
        <v>2024</v>
      </c>
      <c r="G695" s="3" t="s">
        <v>1943</v>
      </c>
      <c r="H695" s="3" t="s">
        <v>5355</v>
      </c>
      <c r="I695" t="b">
        <v>1</v>
      </c>
    </row>
    <row r="696" spans="1:9" x14ac:dyDescent="0.25">
      <c r="A696" s="3" t="s">
        <v>1364</v>
      </c>
      <c r="B696" s="3" t="s">
        <v>5356</v>
      </c>
      <c r="C696" s="3" t="s">
        <v>5357</v>
      </c>
      <c r="D696" s="3" t="s">
        <v>5358</v>
      </c>
      <c r="E696" s="3" t="s">
        <v>5359</v>
      </c>
      <c r="F696" s="3" t="s">
        <v>5360</v>
      </c>
      <c r="G696" s="3" t="s">
        <v>1943</v>
      </c>
      <c r="H696" s="3" t="s">
        <v>5361</v>
      </c>
      <c r="I696" t="b">
        <v>0</v>
      </c>
    </row>
    <row r="697" spans="1:9" x14ac:dyDescent="0.25">
      <c r="A697" s="3" t="s">
        <v>1366</v>
      </c>
      <c r="B697" s="3" t="s">
        <v>5362</v>
      </c>
      <c r="C697" s="3" t="s">
        <v>5363</v>
      </c>
      <c r="D697" s="3" t="s">
        <v>5364</v>
      </c>
      <c r="E697" s="3" t="s">
        <v>5365</v>
      </c>
      <c r="F697" s="3" t="s">
        <v>3524</v>
      </c>
      <c r="G697" s="3" t="s">
        <v>1943</v>
      </c>
      <c r="H697" s="3" t="s">
        <v>3525</v>
      </c>
      <c r="I697" t="b">
        <v>1</v>
      </c>
    </row>
    <row r="698" spans="1:9" x14ac:dyDescent="0.25">
      <c r="A698" s="3" t="s">
        <v>1368</v>
      </c>
      <c r="B698" s="3" t="s">
        <v>5366</v>
      </c>
      <c r="C698" s="3" t="s">
        <v>5367</v>
      </c>
      <c r="D698" s="3" t="s">
        <v>5368</v>
      </c>
      <c r="E698" s="3" t="s">
        <v>5369</v>
      </c>
      <c r="F698" s="3" t="s">
        <v>3722</v>
      </c>
      <c r="G698" s="3" t="s">
        <v>1943</v>
      </c>
      <c r="H698" s="3" t="s">
        <v>5370</v>
      </c>
      <c r="I698" t="b">
        <v>0</v>
      </c>
    </row>
    <row r="699" spans="1:9" x14ac:dyDescent="0.25">
      <c r="A699" s="3" t="s">
        <v>1370</v>
      </c>
      <c r="B699" s="3" t="s">
        <v>5371</v>
      </c>
      <c r="C699" s="3" t="s">
        <v>16</v>
      </c>
      <c r="D699" s="3" t="s">
        <v>16</v>
      </c>
      <c r="E699" s="3" t="s">
        <v>5372</v>
      </c>
      <c r="F699" s="3" t="s">
        <v>5373</v>
      </c>
      <c r="G699" s="3" t="s">
        <v>1951</v>
      </c>
      <c r="H699" s="3" t="s">
        <v>5374</v>
      </c>
      <c r="I699" t="b">
        <v>0</v>
      </c>
    </row>
    <row r="700" spans="1:9" x14ac:dyDescent="0.25">
      <c r="A700" s="3" t="s">
        <v>1358</v>
      </c>
      <c r="B700" s="3" t="s">
        <v>5375</v>
      </c>
      <c r="C700" s="3" t="s">
        <v>5376</v>
      </c>
      <c r="D700" s="3" t="s">
        <v>5377</v>
      </c>
      <c r="E700" s="3" t="s">
        <v>5378</v>
      </c>
      <c r="F700" s="3" t="s">
        <v>2434</v>
      </c>
      <c r="G700" s="3" t="s">
        <v>1951</v>
      </c>
      <c r="H700" s="3" t="s">
        <v>2642</v>
      </c>
      <c r="I700" t="b">
        <v>0</v>
      </c>
    </row>
    <row r="701" spans="1:9" x14ac:dyDescent="0.25">
      <c r="A701" s="3" t="s">
        <v>1373</v>
      </c>
      <c r="B701" s="3" t="s">
        <v>5379</v>
      </c>
      <c r="C701" s="3" t="s">
        <v>5380</v>
      </c>
      <c r="D701" s="3" t="s">
        <v>5381</v>
      </c>
      <c r="E701" s="3" t="s">
        <v>5382</v>
      </c>
      <c r="F701" s="3" t="s">
        <v>3830</v>
      </c>
      <c r="G701" s="3" t="s">
        <v>1943</v>
      </c>
      <c r="H701" s="3" t="s">
        <v>5383</v>
      </c>
      <c r="I701" t="b">
        <v>1</v>
      </c>
    </row>
    <row r="702" spans="1:9" x14ac:dyDescent="0.25">
      <c r="A702" s="3" t="s">
        <v>1375</v>
      </c>
      <c r="B702" s="3" t="s">
        <v>5384</v>
      </c>
      <c r="C702" s="3" t="s">
        <v>5385</v>
      </c>
      <c r="D702" s="3" t="s">
        <v>16</v>
      </c>
      <c r="E702" s="3" t="s">
        <v>5386</v>
      </c>
      <c r="F702" s="3" t="s">
        <v>3265</v>
      </c>
      <c r="G702" s="3" t="s">
        <v>1943</v>
      </c>
      <c r="H702" s="3" t="s">
        <v>5387</v>
      </c>
      <c r="I702" t="b">
        <v>0</v>
      </c>
    </row>
    <row r="703" spans="1:9" x14ac:dyDescent="0.25">
      <c r="A703" s="3" t="s">
        <v>1377</v>
      </c>
      <c r="B703" s="3" t="s">
        <v>5388</v>
      </c>
      <c r="C703" s="3" t="s">
        <v>5389</v>
      </c>
      <c r="D703" s="3" t="s">
        <v>5390</v>
      </c>
      <c r="E703" s="3" t="s">
        <v>5391</v>
      </c>
      <c r="F703" s="3" t="s">
        <v>3622</v>
      </c>
      <c r="G703" s="3" t="s">
        <v>1951</v>
      </c>
      <c r="H703" s="3" t="s">
        <v>2104</v>
      </c>
      <c r="I703" t="b">
        <v>1</v>
      </c>
    </row>
    <row r="704" spans="1:9" x14ac:dyDescent="0.25">
      <c r="A704" s="3" t="s">
        <v>1379</v>
      </c>
      <c r="B704" s="3" t="s">
        <v>5392</v>
      </c>
      <c r="C704" s="3" t="s">
        <v>5393</v>
      </c>
      <c r="D704" s="3" t="s">
        <v>16</v>
      </c>
      <c r="E704" s="3" t="s">
        <v>5394</v>
      </c>
      <c r="F704" s="3" t="s">
        <v>2070</v>
      </c>
      <c r="G704" s="3" t="s">
        <v>1943</v>
      </c>
      <c r="H704" s="3" t="s">
        <v>2071</v>
      </c>
      <c r="I704" t="b">
        <v>1</v>
      </c>
    </row>
    <row r="705" spans="1:9" x14ac:dyDescent="0.25">
      <c r="A705" s="3" t="s">
        <v>1381</v>
      </c>
      <c r="B705" s="3" t="s">
        <v>5395</v>
      </c>
      <c r="C705" s="3" t="s">
        <v>16</v>
      </c>
      <c r="D705" s="3" t="s">
        <v>5396</v>
      </c>
      <c r="E705" s="3" t="s">
        <v>5397</v>
      </c>
      <c r="F705" s="3" t="s">
        <v>2704</v>
      </c>
      <c r="G705" s="3" t="s">
        <v>1951</v>
      </c>
      <c r="H705" s="3" t="s">
        <v>2642</v>
      </c>
      <c r="I705" t="b">
        <v>1</v>
      </c>
    </row>
    <row r="706" spans="1:9" x14ac:dyDescent="0.25">
      <c r="A706" s="3" t="s">
        <v>1383</v>
      </c>
      <c r="B706" s="3" t="s">
        <v>5398</v>
      </c>
      <c r="C706" s="3" t="s">
        <v>16</v>
      </c>
      <c r="D706" s="3" t="s">
        <v>5399</v>
      </c>
      <c r="E706" s="3" t="s">
        <v>5400</v>
      </c>
      <c r="F706" s="3" t="s">
        <v>2052</v>
      </c>
      <c r="G706" s="3" t="s">
        <v>1943</v>
      </c>
      <c r="H706" s="3" t="s">
        <v>5401</v>
      </c>
      <c r="I706" t="b">
        <v>1</v>
      </c>
    </row>
    <row r="707" spans="1:9" x14ac:dyDescent="0.25">
      <c r="A707" s="3" t="s">
        <v>1385</v>
      </c>
      <c r="B707" s="3" t="s">
        <v>5402</v>
      </c>
      <c r="C707" s="3" t="s">
        <v>5403</v>
      </c>
      <c r="D707" s="3" t="s">
        <v>5404</v>
      </c>
      <c r="E707" s="3" t="s">
        <v>5405</v>
      </c>
      <c r="F707" s="3" t="s">
        <v>3031</v>
      </c>
      <c r="G707" s="3" t="s">
        <v>1943</v>
      </c>
      <c r="H707" s="3" t="s">
        <v>3032</v>
      </c>
      <c r="I707" t="b">
        <v>0</v>
      </c>
    </row>
    <row r="708" spans="1:9" x14ac:dyDescent="0.25">
      <c r="A708" s="3" t="s">
        <v>1387</v>
      </c>
      <c r="B708" s="3" t="s">
        <v>5406</v>
      </c>
      <c r="C708" s="3" t="s">
        <v>5407</v>
      </c>
      <c r="D708" s="3" t="s">
        <v>5408</v>
      </c>
      <c r="E708" s="3" t="s">
        <v>5409</v>
      </c>
      <c r="F708" s="3" t="s">
        <v>5410</v>
      </c>
      <c r="G708" s="3" t="s">
        <v>1943</v>
      </c>
      <c r="H708" s="3" t="s">
        <v>5411</v>
      </c>
      <c r="I708" t="b">
        <v>0</v>
      </c>
    </row>
    <row r="709" spans="1:9" x14ac:dyDescent="0.25">
      <c r="A709" s="3" t="s">
        <v>1389</v>
      </c>
      <c r="B709" s="3" t="s">
        <v>5412</v>
      </c>
      <c r="C709" s="3" t="s">
        <v>16</v>
      </c>
      <c r="D709" s="3" t="s">
        <v>5413</v>
      </c>
      <c r="E709" s="3" t="s">
        <v>5414</v>
      </c>
      <c r="F709" s="3" t="s">
        <v>5415</v>
      </c>
      <c r="G709" s="3" t="s">
        <v>1951</v>
      </c>
      <c r="H709" s="3" t="s">
        <v>4205</v>
      </c>
      <c r="I709" t="b">
        <v>0</v>
      </c>
    </row>
    <row r="710" spans="1:9" x14ac:dyDescent="0.25">
      <c r="A710" s="3" t="s">
        <v>1391</v>
      </c>
      <c r="B710" s="3" t="s">
        <v>5416</v>
      </c>
      <c r="C710" s="3" t="s">
        <v>5417</v>
      </c>
      <c r="D710" s="3" t="s">
        <v>5418</v>
      </c>
      <c r="E710" s="3" t="s">
        <v>5419</v>
      </c>
      <c r="F710" s="3" t="s">
        <v>2024</v>
      </c>
      <c r="G710" s="3" t="s">
        <v>1943</v>
      </c>
      <c r="H710" s="3" t="s">
        <v>5420</v>
      </c>
      <c r="I710" t="b">
        <v>1</v>
      </c>
    </row>
    <row r="711" spans="1:9" x14ac:dyDescent="0.25">
      <c r="A711" s="3" t="s">
        <v>1393</v>
      </c>
      <c r="B711" s="3" t="s">
        <v>5421</v>
      </c>
      <c r="C711" s="3" t="s">
        <v>16</v>
      </c>
      <c r="D711" s="3" t="s">
        <v>5422</v>
      </c>
      <c r="E711" s="3" t="s">
        <v>5423</v>
      </c>
      <c r="F711" s="3" t="s">
        <v>2285</v>
      </c>
      <c r="G711" s="3" t="s">
        <v>1943</v>
      </c>
      <c r="H711" s="3" t="s">
        <v>5424</v>
      </c>
      <c r="I711" t="b">
        <v>1</v>
      </c>
    </row>
    <row r="712" spans="1:9" x14ac:dyDescent="0.25">
      <c r="A712" s="3" t="s">
        <v>1395</v>
      </c>
      <c r="B712" s="3" t="s">
        <v>5425</v>
      </c>
      <c r="C712" s="3" t="s">
        <v>5426</v>
      </c>
      <c r="D712" s="3" t="s">
        <v>5427</v>
      </c>
      <c r="E712" s="3" t="s">
        <v>5428</v>
      </c>
      <c r="F712" s="3" t="s">
        <v>5429</v>
      </c>
      <c r="G712" s="3" t="s">
        <v>1943</v>
      </c>
      <c r="H712" s="3" t="s">
        <v>5430</v>
      </c>
      <c r="I712" t="b">
        <v>0</v>
      </c>
    </row>
    <row r="713" spans="1:9" x14ac:dyDescent="0.25">
      <c r="A713" s="3" t="s">
        <v>1397</v>
      </c>
      <c r="B713" s="3" t="s">
        <v>5431</v>
      </c>
      <c r="C713" s="3" t="s">
        <v>5432</v>
      </c>
      <c r="D713" s="3" t="s">
        <v>5433</v>
      </c>
      <c r="E713" s="3" t="s">
        <v>5434</v>
      </c>
      <c r="F713" s="3" t="s">
        <v>5435</v>
      </c>
      <c r="G713" s="3" t="s">
        <v>1943</v>
      </c>
      <c r="H713" s="3" t="s">
        <v>5436</v>
      </c>
      <c r="I713" t="b">
        <v>0</v>
      </c>
    </row>
    <row r="714" spans="1:9" x14ac:dyDescent="0.25">
      <c r="A714" s="3" t="s">
        <v>1399</v>
      </c>
      <c r="B714" s="3" t="s">
        <v>5437</v>
      </c>
      <c r="C714" s="3" t="s">
        <v>16</v>
      </c>
      <c r="D714" s="3" t="s">
        <v>16</v>
      </c>
      <c r="E714" s="3" t="s">
        <v>5438</v>
      </c>
      <c r="F714" s="3" t="s">
        <v>3810</v>
      </c>
      <c r="G714" s="3" t="s">
        <v>2140</v>
      </c>
      <c r="H714" s="3" t="s">
        <v>3811</v>
      </c>
      <c r="I714" t="b">
        <v>0</v>
      </c>
    </row>
    <row r="715" spans="1:9" x14ac:dyDescent="0.25">
      <c r="A715" s="3" t="s">
        <v>1401</v>
      </c>
      <c r="B715" s="3" t="s">
        <v>5439</v>
      </c>
      <c r="C715" s="3" t="s">
        <v>5440</v>
      </c>
      <c r="D715" s="3" t="s">
        <v>5441</v>
      </c>
      <c r="E715" s="3" t="s">
        <v>5442</v>
      </c>
      <c r="F715" s="3" t="s">
        <v>2496</v>
      </c>
      <c r="G715" s="3" t="s">
        <v>1943</v>
      </c>
      <c r="H715" s="3" t="s">
        <v>5443</v>
      </c>
      <c r="I715" t="b">
        <v>0</v>
      </c>
    </row>
    <row r="716" spans="1:9" x14ac:dyDescent="0.25">
      <c r="A716" s="3" t="s">
        <v>1403</v>
      </c>
      <c r="B716" s="3" t="s">
        <v>5444</v>
      </c>
      <c r="C716" s="3" t="s">
        <v>5445</v>
      </c>
      <c r="D716" s="3" t="s">
        <v>5446</v>
      </c>
      <c r="E716" s="3" t="s">
        <v>5447</v>
      </c>
      <c r="F716" s="3" t="s">
        <v>5448</v>
      </c>
      <c r="G716" s="3" t="s">
        <v>1951</v>
      </c>
      <c r="H716" s="3" t="s">
        <v>2632</v>
      </c>
      <c r="I716" t="b">
        <v>1</v>
      </c>
    </row>
    <row r="717" spans="1:9" x14ac:dyDescent="0.25">
      <c r="A717" s="3" t="s">
        <v>1405</v>
      </c>
      <c r="B717" s="3" t="s">
        <v>5449</v>
      </c>
      <c r="C717" s="3" t="s">
        <v>5450</v>
      </c>
      <c r="D717" s="3" t="s">
        <v>16</v>
      </c>
      <c r="E717" s="3" t="s">
        <v>5451</v>
      </c>
      <c r="F717" s="3" t="s">
        <v>2263</v>
      </c>
      <c r="G717" s="3" t="s">
        <v>1943</v>
      </c>
      <c r="H717" s="3" t="s">
        <v>2264</v>
      </c>
      <c r="I717" t="b">
        <v>0</v>
      </c>
    </row>
    <row r="718" spans="1:9" x14ac:dyDescent="0.25">
      <c r="A718" s="3" t="s">
        <v>5452</v>
      </c>
      <c r="B718" s="3" t="s">
        <v>5453</v>
      </c>
      <c r="C718" s="3" t="s">
        <v>5454</v>
      </c>
      <c r="D718" s="3" t="s">
        <v>5455</v>
      </c>
      <c r="E718" s="3" t="s">
        <v>5456</v>
      </c>
      <c r="F718" s="3" t="s">
        <v>2847</v>
      </c>
      <c r="G718" s="3" t="s">
        <v>1951</v>
      </c>
      <c r="H718" s="3" t="s">
        <v>2848</v>
      </c>
      <c r="I718" t="b">
        <v>0</v>
      </c>
    </row>
    <row r="719" spans="1:9" x14ac:dyDescent="0.25">
      <c r="A719" s="3" t="s">
        <v>1408</v>
      </c>
      <c r="B719" s="3" t="s">
        <v>5457</v>
      </c>
      <c r="C719" s="3" t="s">
        <v>5458</v>
      </c>
      <c r="D719" s="3" t="s">
        <v>5459</v>
      </c>
      <c r="E719" s="3" t="s">
        <v>5460</v>
      </c>
      <c r="F719" s="3" t="s">
        <v>2029</v>
      </c>
      <c r="G719" s="3" t="s">
        <v>1943</v>
      </c>
      <c r="H719" s="3" t="s">
        <v>4682</v>
      </c>
      <c r="I719" t="b">
        <v>0</v>
      </c>
    </row>
    <row r="720" spans="1:9" x14ac:dyDescent="0.25">
      <c r="A720" s="3" t="s">
        <v>1410</v>
      </c>
      <c r="B720" s="3" t="s">
        <v>5461</v>
      </c>
      <c r="C720" s="3" t="s">
        <v>5462</v>
      </c>
      <c r="D720" s="3" t="s">
        <v>5463</v>
      </c>
      <c r="E720" s="3" t="s">
        <v>5464</v>
      </c>
      <c r="F720" s="3" t="s">
        <v>5136</v>
      </c>
      <c r="G720" s="3" t="s">
        <v>1943</v>
      </c>
      <c r="H720" s="3" t="s">
        <v>5137</v>
      </c>
      <c r="I720" t="b">
        <v>0</v>
      </c>
    </row>
    <row r="721" spans="1:9" x14ac:dyDescent="0.25">
      <c r="A721" s="3" t="s">
        <v>1412</v>
      </c>
      <c r="B721" s="3" t="s">
        <v>5465</v>
      </c>
      <c r="C721" s="3" t="s">
        <v>5466</v>
      </c>
      <c r="D721" s="3" t="s">
        <v>5467</v>
      </c>
      <c r="E721" s="3" t="s">
        <v>5468</v>
      </c>
      <c r="F721" s="3" t="s">
        <v>1991</v>
      </c>
      <c r="G721" s="3" t="s">
        <v>1943</v>
      </c>
      <c r="H721" s="3" t="s">
        <v>4827</v>
      </c>
      <c r="I721" t="b">
        <v>1</v>
      </c>
    </row>
    <row r="722" spans="1:9" x14ac:dyDescent="0.25">
      <c r="A722" s="3" t="s">
        <v>1414</v>
      </c>
      <c r="B722" s="3" t="s">
        <v>5469</v>
      </c>
      <c r="C722" s="3" t="s">
        <v>5470</v>
      </c>
      <c r="D722" s="3" t="s">
        <v>5471</v>
      </c>
      <c r="E722" s="3" t="s">
        <v>5472</v>
      </c>
      <c r="F722" s="3" t="s">
        <v>2932</v>
      </c>
      <c r="G722" s="3" t="s">
        <v>1943</v>
      </c>
      <c r="H722" s="3" t="s">
        <v>5473</v>
      </c>
      <c r="I722" t="b">
        <v>1</v>
      </c>
    </row>
    <row r="723" spans="1:9" x14ac:dyDescent="0.25">
      <c r="A723" s="3" t="s">
        <v>1416</v>
      </c>
      <c r="B723" s="3" t="s">
        <v>5474</v>
      </c>
      <c r="C723" s="3" t="s">
        <v>5475</v>
      </c>
      <c r="D723" s="3" t="s">
        <v>5476</v>
      </c>
      <c r="E723" s="3" t="s">
        <v>5477</v>
      </c>
      <c r="F723" s="3" t="s">
        <v>2834</v>
      </c>
      <c r="G723" s="3" t="s">
        <v>1943</v>
      </c>
      <c r="H723" s="3" t="s">
        <v>5478</v>
      </c>
      <c r="I723" t="b">
        <v>1</v>
      </c>
    </row>
    <row r="724" spans="1:9" x14ac:dyDescent="0.25">
      <c r="A724" s="3" t="s">
        <v>1418</v>
      </c>
      <c r="B724" s="3" t="s">
        <v>5479</v>
      </c>
      <c r="C724" s="3" t="s">
        <v>16</v>
      </c>
      <c r="D724" s="3" t="s">
        <v>5480</v>
      </c>
      <c r="E724" s="3" t="s">
        <v>5481</v>
      </c>
      <c r="F724" s="3" t="s">
        <v>2883</v>
      </c>
      <c r="G724" s="3" t="s">
        <v>1943</v>
      </c>
      <c r="H724" s="3" t="s">
        <v>2884</v>
      </c>
      <c r="I724" t="b">
        <v>0</v>
      </c>
    </row>
    <row r="725" spans="1:9" x14ac:dyDescent="0.25">
      <c r="A725" s="3" t="s">
        <v>1420</v>
      </c>
      <c r="B725" s="3" t="s">
        <v>5482</v>
      </c>
      <c r="C725" s="3" t="s">
        <v>5483</v>
      </c>
      <c r="D725" s="3" t="s">
        <v>5484</v>
      </c>
      <c r="E725" s="3" t="s">
        <v>5485</v>
      </c>
      <c r="F725" s="3" t="s">
        <v>2420</v>
      </c>
      <c r="G725" s="3" t="s">
        <v>1943</v>
      </c>
      <c r="H725" s="3" t="s">
        <v>5486</v>
      </c>
      <c r="I725" t="b">
        <v>0</v>
      </c>
    </row>
    <row r="726" spans="1:9" x14ac:dyDescent="0.25">
      <c r="A726" s="3" t="s">
        <v>1422</v>
      </c>
      <c r="B726" s="3" t="s">
        <v>5487</v>
      </c>
      <c r="C726" s="3" t="s">
        <v>16</v>
      </c>
      <c r="D726" s="3" t="s">
        <v>5488</v>
      </c>
      <c r="E726" s="3" t="s">
        <v>5489</v>
      </c>
      <c r="F726" s="3" t="s">
        <v>2052</v>
      </c>
      <c r="G726" s="3" t="s">
        <v>1943</v>
      </c>
      <c r="H726" s="3" t="s">
        <v>5490</v>
      </c>
      <c r="I726" t="b">
        <v>1</v>
      </c>
    </row>
    <row r="727" spans="1:9" x14ac:dyDescent="0.25">
      <c r="A727" s="3" t="s">
        <v>1424</v>
      </c>
      <c r="B727" s="3" t="s">
        <v>5491</v>
      </c>
      <c r="C727" s="3" t="s">
        <v>5492</v>
      </c>
      <c r="D727" s="3" t="s">
        <v>5493</v>
      </c>
      <c r="E727" s="3" t="s">
        <v>5494</v>
      </c>
      <c r="F727" s="3" t="s">
        <v>2403</v>
      </c>
      <c r="G727" s="3" t="s">
        <v>1943</v>
      </c>
      <c r="H727" s="3" t="s">
        <v>2535</v>
      </c>
      <c r="I727" t="b">
        <v>0</v>
      </c>
    </row>
    <row r="728" spans="1:9" x14ac:dyDescent="0.25">
      <c r="A728" s="3" t="s">
        <v>1426</v>
      </c>
      <c r="B728" s="3" t="s">
        <v>5495</v>
      </c>
      <c r="C728" s="3" t="s">
        <v>16</v>
      </c>
      <c r="D728" s="3" t="s">
        <v>5496</v>
      </c>
      <c r="E728" s="3" t="s">
        <v>5497</v>
      </c>
      <c r="F728" s="3" t="s">
        <v>5498</v>
      </c>
      <c r="G728" s="3" t="s">
        <v>1943</v>
      </c>
      <c r="H728" s="3" t="s">
        <v>5499</v>
      </c>
      <c r="I728" t="b">
        <v>0</v>
      </c>
    </row>
    <row r="729" spans="1:9" x14ac:dyDescent="0.25">
      <c r="A729" s="3" t="s">
        <v>1428</v>
      </c>
      <c r="B729" s="3" t="s">
        <v>5500</v>
      </c>
      <c r="C729" s="3" t="s">
        <v>5501</v>
      </c>
      <c r="D729" s="3" t="s">
        <v>5502</v>
      </c>
      <c r="E729" s="3" t="s">
        <v>5503</v>
      </c>
      <c r="F729" s="3" t="s">
        <v>5504</v>
      </c>
      <c r="G729" s="3" t="s">
        <v>1951</v>
      </c>
      <c r="H729" s="3" t="s">
        <v>5505</v>
      </c>
      <c r="I729" t="b">
        <v>1</v>
      </c>
    </row>
    <row r="730" spans="1:9" x14ac:dyDescent="0.25">
      <c r="A730" s="3" t="s">
        <v>1430</v>
      </c>
      <c r="B730" s="3" t="s">
        <v>5506</v>
      </c>
      <c r="C730" s="3" t="s">
        <v>5507</v>
      </c>
      <c r="D730" s="3" t="s">
        <v>5508</v>
      </c>
      <c r="E730" s="3" t="s">
        <v>5509</v>
      </c>
      <c r="F730" s="3" t="s">
        <v>2439</v>
      </c>
      <c r="G730" s="3" t="s">
        <v>1943</v>
      </c>
      <c r="H730" s="3" t="s">
        <v>5510</v>
      </c>
      <c r="I730" t="b">
        <v>1</v>
      </c>
    </row>
    <row r="731" spans="1:9" x14ac:dyDescent="0.25">
      <c r="A731" s="3" t="s">
        <v>1432</v>
      </c>
      <c r="B731" s="3" t="s">
        <v>5511</v>
      </c>
      <c r="C731" s="3" t="s">
        <v>5512</v>
      </c>
      <c r="D731" s="3" t="s">
        <v>5513</v>
      </c>
      <c r="E731" s="3" t="s">
        <v>5514</v>
      </c>
      <c r="F731" s="3" t="s">
        <v>2139</v>
      </c>
      <c r="G731" s="3" t="s">
        <v>2140</v>
      </c>
      <c r="H731" s="3" t="s">
        <v>2141</v>
      </c>
      <c r="I731" t="b">
        <v>0</v>
      </c>
    </row>
    <row r="732" spans="1:9" x14ac:dyDescent="0.25">
      <c r="A732" s="3" t="s">
        <v>1434</v>
      </c>
      <c r="B732" s="3" t="s">
        <v>5515</v>
      </c>
      <c r="C732" s="3" t="s">
        <v>5516</v>
      </c>
      <c r="D732" s="3" t="s">
        <v>5517</v>
      </c>
      <c r="E732" s="3" t="s">
        <v>5518</v>
      </c>
      <c r="F732" s="3" t="s">
        <v>3586</v>
      </c>
      <c r="G732" s="3" t="s">
        <v>1943</v>
      </c>
      <c r="H732" s="3" t="s">
        <v>5519</v>
      </c>
      <c r="I732" t="b">
        <v>0</v>
      </c>
    </row>
    <row r="733" spans="1:9" x14ac:dyDescent="0.25">
      <c r="A733" s="3" t="s">
        <v>1436</v>
      </c>
      <c r="B733" s="3" t="s">
        <v>5520</v>
      </c>
      <c r="C733" s="3" t="s">
        <v>16</v>
      </c>
      <c r="D733" s="3" t="s">
        <v>5521</v>
      </c>
      <c r="E733" s="3" t="s">
        <v>5522</v>
      </c>
      <c r="F733" s="3" t="s">
        <v>5523</v>
      </c>
      <c r="G733" s="3" t="s">
        <v>1943</v>
      </c>
      <c r="H733" s="3" t="s">
        <v>5524</v>
      </c>
      <c r="I733" t="b">
        <v>1</v>
      </c>
    </row>
    <row r="734" spans="1:9" x14ac:dyDescent="0.25">
      <c r="A734" s="3" t="s">
        <v>1438</v>
      </c>
      <c r="B734" s="3" t="s">
        <v>5525</v>
      </c>
      <c r="C734" s="3" t="s">
        <v>5526</v>
      </c>
      <c r="D734" s="3" t="s">
        <v>5527</v>
      </c>
      <c r="E734" s="3" t="s">
        <v>5528</v>
      </c>
      <c r="F734" s="3" t="s">
        <v>2439</v>
      </c>
      <c r="G734" s="3" t="s">
        <v>1943</v>
      </c>
      <c r="H734" s="3" t="s">
        <v>5529</v>
      </c>
      <c r="I734" t="b">
        <v>0</v>
      </c>
    </row>
    <row r="735" spans="1:9" x14ac:dyDescent="0.25">
      <c r="A735" s="3" t="s">
        <v>1440</v>
      </c>
      <c r="B735" s="3" t="s">
        <v>5530</v>
      </c>
      <c r="C735" s="3" t="s">
        <v>5531</v>
      </c>
      <c r="D735" s="3" t="s">
        <v>5532</v>
      </c>
      <c r="E735" s="3" t="s">
        <v>5533</v>
      </c>
      <c r="F735" s="3" t="s">
        <v>2518</v>
      </c>
      <c r="G735" s="3" t="s">
        <v>1943</v>
      </c>
      <c r="H735" s="3" t="s">
        <v>2519</v>
      </c>
      <c r="I735" t="b">
        <v>1</v>
      </c>
    </row>
    <row r="736" spans="1:9" x14ac:dyDescent="0.25">
      <c r="A736" s="3" t="s">
        <v>1442</v>
      </c>
      <c r="B736" s="3" t="s">
        <v>5534</v>
      </c>
      <c r="C736" s="3" t="s">
        <v>16</v>
      </c>
      <c r="D736" s="3" t="s">
        <v>5535</v>
      </c>
      <c r="E736" s="3" t="s">
        <v>5536</v>
      </c>
      <c r="F736" s="3" t="s">
        <v>5537</v>
      </c>
      <c r="G736" s="3" t="s">
        <v>1943</v>
      </c>
      <c r="H736" s="3" t="s">
        <v>5538</v>
      </c>
      <c r="I736" t="b">
        <v>0</v>
      </c>
    </row>
    <row r="737" spans="1:9" x14ac:dyDescent="0.25">
      <c r="A737" s="3" t="s">
        <v>1444</v>
      </c>
      <c r="B737" s="3" t="s">
        <v>5539</v>
      </c>
      <c r="C737" s="3" t="s">
        <v>5540</v>
      </c>
      <c r="D737" s="3" t="s">
        <v>16</v>
      </c>
      <c r="E737" s="3" t="s">
        <v>5541</v>
      </c>
      <c r="F737" s="3" t="s">
        <v>3148</v>
      </c>
      <c r="G737" s="3" t="s">
        <v>1943</v>
      </c>
      <c r="H737" s="3" t="s">
        <v>4781</v>
      </c>
      <c r="I737" t="b">
        <v>0</v>
      </c>
    </row>
    <row r="738" spans="1:9" x14ac:dyDescent="0.25">
      <c r="A738" s="3" t="s">
        <v>1446</v>
      </c>
      <c r="B738" s="3" t="s">
        <v>5542</v>
      </c>
      <c r="C738" s="3" t="s">
        <v>5543</v>
      </c>
      <c r="D738" s="3" t="s">
        <v>5544</v>
      </c>
      <c r="E738" s="3" t="s">
        <v>5545</v>
      </c>
      <c r="F738" s="3" t="s">
        <v>2704</v>
      </c>
      <c r="G738" s="3" t="s">
        <v>1951</v>
      </c>
      <c r="H738" s="3" t="s">
        <v>2642</v>
      </c>
      <c r="I738" t="b">
        <v>1</v>
      </c>
    </row>
    <row r="739" spans="1:9" x14ac:dyDescent="0.25">
      <c r="A739" s="3" t="s">
        <v>1448</v>
      </c>
      <c r="B739" s="3" t="s">
        <v>5546</v>
      </c>
      <c r="C739" s="3" t="s">
        <v>5547</v>
      </c>
      <c r="D739" s="3" t="s">
        <v>5548</v>
      </c>
      <c r="E739" s="3" t="s">
        <v>5549</v>
      </c>
      <c r="F739" s="3" t="s">
        <v>3204</v>
      </c>
      <c r="G739" s="3" t="s">
        <v>1943</v>
      </c>
      <c r="H739" s="3" t="s">
        <v>5550</v>
      </c>
      <c r="I739" t="b">
        <v>0</v>
      </c>
    </row>
    <row r="740" spans="1:9" x14ac:dyDescent="0.25">
      <c r="A740" s="3" t="s">
        <v>1450</v>
      </c>
      <c r="B740" s="3" t="s">
        <v>5551</v>
      </c>
      <c r="C740" s="3" t="s">
        <v>5552</v>
      </c>
      <c r="D740" s="3" t="s">
        <v>5553</v>
      </c>
      <c r="E740" s="3" t="s">
        <v>5554</v>
      </c>
      <c r="F740" s="3" t="s">
        <v>3062</v>
      </c>
      <c r="G740" s="3" t="s">
        <v>2140</v>
      </c>
      <c r="H740" s="3" t="s">
        <v>3063</v>
      </c>
      <c r="I740" t="b">
        <v>0</v>
      </c>
    </row>
    <row r="741" spans="1:9" x14ac:dyDescent="0.25">
      <c r="A741" s="3" t="s">
        <v>5555</v>
      </c>
      <c r="B741" s="3" t="s">
        <v>5556</v>
      </c>
      <c r="C741" s="3" t="s">
        <v>16</v>
      </c>
      <c r="D741" s="3" t="s">
        <v>5557</v>
      </c>
      <c r="E741" s="3" t="s">
        <v>5558</v>
      </c>
      <c r="F741" s="3" t="s">
        <v>2035</v>
      </c>
      <c r="G741" s="3" t="s">
        <v>1943</v>
      </c>
      <c r="H741" s="3" t="s">
        <v>2798</v>
      </c>
      <c r="I741" t="b">
        <v>1</v>
      </c>
    </row>
    <row r="742" spans="1:9" x14ac:dyDescent="0.25">
      <c r="A742" s="3" t="s">
        <v>1453</v>
      </c>
      <c r="B742" s="3" t="s">
        <v>5559</v>
      </c>
      <c r="C742" s="3" t="s">
        <v>5560</v>
      </c>
      <c r="D742" s="3" t="s">
        <v>5561</v>
      </c>
      <c r="E742" s="3" t="s">
        <v>5562</v>
      </c>
      <c r="F742" s="3" t="s">
        <v>5415</v>
      </c>
      <c r="G742" s="3" t="s">
        <v>1951</v>
      </c>
      <c r="H742" s="3" t="s">
        <v>4205</v>
      </c>
      <c r="I742" t="b">
        <v>0</v>
      </c>
    </row>
    <row r="743" spans="1:9" x14ac:dyDescent="0.25">
      <c r="A743" s="3" t="s">
        <v>1455</v>
      </c>
      <c r="B743" s="3" t="s">
        <v>5563</v>
      </c>
      <c r="C743" s="3" t="s">
        <v>5564</v>
      </c>
      <c r="D743" s="3" t="s">
        <v>5565</v>
      </c>
      <c r="E743" s="3" t="s">
        <v>5566</v>
      </c>
      <c r="F743" s="3" t="s">
        <v>5192</v>
      </c>
      <c r="G743" s="3" t="s">
        <v>1943</v>
      </c>
      <c r="H743" s="3" t="s">
        <v>5193</v>
      </c>
      <c r="I743" t="b">
        <v>0</v>
      </c>
    </row>
    <row r="744" spans="1:9" x14ac:dyDescent="0.25">
      <c r="A744" s="3" t="s">
        <v>1457</v>
      </c>
      <c r="B744" s="3" t="s">
        <v>5567</v>
      </c>
      <c r="C744" s="3" t="s">
        <v>5568</v>
      </c>
      <c r="D744" s="3" t="s">
        <v>5569</v>
      </c>
      <c r="E744" s="3" t="s">
        <v>5570</v>
      </c>
      <c r="F744" s="3" t="s">
        <v>2985</v>
      </c>
      <c r="G744" s="3" t="s">
        <v>1943</v>
      </c>
      <c r="H744" s="3" t="s">
        <v>5571</v>
      </c>
      <c r="I744" t="b">
        <v>0</v>
      </c>
    </row>
    <row r="745" spans="1:9" x14ac:dyDescent="0.25">
      <c r="A745" s="3" t="s">
        <v>1459</v>
      </c>
      <c r="B745" s="3" t="s">
        <v>5572</v>
      </c>
      <c r="C745" s="3" t="s">
        <v>5573</v>
      </c>
      <c r="D745" s="3" t="s">
        <v>5574</v>
      </c>
      <c r="E745" s="3" t="s">
        <v>5575</v>
      </c>
      <c r="F745" s="3" t="s">
        <v>4740</v>
      </c>
      <c r="G745" s="3" t="s">
        <v>1943</v>
      </c>
      <c r="H745" s="3" t="s">
        <v>5576</v>
      </c>
      <c r="I745" t="b">
        <v>0</v>
      </c>
    </row>
    <row r="746" spans="1:9" x14ac:dyDescent="0.25">
      <c r="A746" s="3" t="s">
        <v>1461</v>
      </c>
      <c r="B746" s="3" t="s">
        <v>5577</v>
      </c>
      <c r="C746" s="3" t="s">
        <v>16</v>
      </c>
      <c r="D746" s="3" t="s">
        <v>5578</v>
      </c>
      <c r="E746" s="3" t="s">
        <v>5579</v>
      </c>
      <c r="F746" s="3" t="s">
        <v>2957</v>
      </c>
      <c r="G746" s="3" t="s">
        <v>1943</v>
      </c>
      <c r="H746" s="3" t="s">
        <v>5580</v>
      </c>
      <c r="I746" t="b">
        <v>1</v>
      </c>
    </row>
    <row r="747" spans="1:9" x14ac:dyDescent="0.25">
      <c r="A747" s="3" t="s">
        <v>1463</v>
      </c>
      <c r="B747" s="3" t="s">
        <v>5581</v>
      </c>
      <c r="C747" s="3" t="s">
        <v>5582</v>
      </c>
      <c r="D747" s="3" t="s">
        <v>5583</v>
      </c>
      <c r="E747" s="3" t="s">
        <v>5584</v>
      </c>
      <c r="F747" s="3" t="s">
        <v>5585</v>
      </c>
      <c r="G747" s="3" t="s">
        <v>1951</v>
      </c>
      <c r="H747" s="3" t="s">
        <v>5586</v>
      </c>
      <c r="I747" t="b">
        <v>0</v>
      </c>
    </row>
    <row r="748" spans="1:9" x14ac:dyDescent="0.25">
      <c r="A748" s="3" t="s">
        <v>1465</v>
      </c>
      <c r="B748" s="3" t="s">
        <v>5587</v>
      </c>
      <c r="C748" s="3" t="s">
        <v>5588</v>
      </c>
      <c r="D748" s="3" t="s">
        <v>5589</v>
      </c>
      <c r="E748" s="3" t="s">
        <v>5590</v>
      </c>
      <c r="F748" s="3" t="s">
        <v>5591</v>
      </c>
      <c r="G748" s="3" t="s">
        <v>1951</v>
      </c>
      <c r="H748" s="3" t="s">
        <v>2848</v>
      </c>
      <c r="I748" t="b">
        <v>0</v>
      </c>
    </row>
    <row r="749" spans="1:9" x14ac:dyDescent="0.25">
      <c r="A749" s="3" t="s">
        <v>1467</v>
      </c>
      <c r="B749" s="3" t="s">
        <v>5592</v>
      </c>
      <c r="C749" s="3" t="s">
        <v>5593</v>
      </c>
      <c r="D749" s="3" t="s">
        <v>5594</v>
      </c>
      <c r="E749" s="3" t="s">
        <v>5595</v>
      </c>
      <c r="F749" s="3" t="s">
        <v>5596</v>
      </c>
      <c r="G749" s="3" t="s">
        <v>1951</v>
      </c>
      <c r="H749" s="3" t="s">
        <v>5597</v>
      </c>
      <c r="I749" t="b">
        <v>1</v>
      </c>
    </row>
    <row r="750" spans="1:9" x14ac:dyDescent="0.25">
      <c r="A750" s="3" t="s">
        <v>1469</v>
      </c>
      <c r="B750" s="3" t="s">
        <v>5598</v>
      </c>
      <c r="C750" s="3" t="s">
        <v>5599</v>
      </c>
      <c r="D750" s="3" t="s">
        <v>5600</v>
      </c>
      <c r="E750" s="3" t="s">
        <v>5601</v>
      </c>
      <c r="F750" s="3" t="s">
        <v>2013</v>
      </c>
      <c r="G750" s="3" t="s">
        <v>1943</v>
      </c>
      <c r="H750" s="3" t="s">
        <v>4384</v>
      </c>
      <c r="I750" t="b">
        <v>0</v>
      </c>
    </row>
    <row r="751" spans="1:9" x14ac:dyDescent="0.25">
      <c r="A751" s="3" t="s">
        <v>1471</v>
      </c>
      <c r="B751" s="3" t="s">
        <v>5602</v>
      </c>
      <c r="C751" s="3" t="s">
        <v>5603</v>
      </c>
      <c r="D751" s="3" t="s">
        <v>5604</v>
      </c>
      <c r="E751" s="3" t="s">
        <v>5605</v>
      </c>
      <c r="F751" s="3" t="s">
        <v>5606</v>
      </c>
      <c r="G751" s="3" t="s">
        <v>1951</v>
      </c>
      <c r="H751" s="3" t="s">
        <v>2632</v>
      </c>
      <c r="I751" t="b">
        <v>1</v>
      </c>
    </row>
    <row r="752" spans="1:9" x14ac:dyDescent="0.25">
      <c r="A752" s="3" t="s">
        <v>1473</v>
      </c>
      <c r="B752" s="3" t="s">
        <v>5607</v>
      </c>
      <c r="C752" s="3" t="s">
        <v>16</v>
      </c>
      <c r="D752" s="3" t="s">
        <v>5608</v>
      </c>
      <c r="E752" s="3" t="s">
        <v>5609</v>
      </c>
      <c r="F752" s="3" t="s">
        <v>2318</v>
      </c>
      <c r="G752" s="3" t="s">
        <v>1943</v>
      </c>
      <c r="H752" s="3" t="s">
        <v>2319</v>
      </c>
      <c r="I752" t="b">
        <v>1</v>
      </c>
    </row>
    <row r="753" spans="1:9" x14ac:dyDescent="0.25">
      <c r="A753" s="3" t="s">
        <v>1475</v>
      </c>
      <c r="B753" s="3" t="s">
        <v>5610</v>
      </c>
      <c r="C753" s="3" t="s">
        <v>5611</v>
      </c>
      <c r="D753" s="3" t="s">
        <v>5612</v>
      </c>
      <c r="E753" s="3" t="s">
        <v>5613</v>
      </c>
      <c r="F753" s="3" t="s">
        <v>2904</v>
      </c>
      <c r="G753" s="3" t="s">
        <v>1943</v>
      </c>
      <c r="H753" s="3" t="s">
        <v>2905</v>
      </c>
      <c r="I753" t="b">
        <v>0</v>
      </c>
    </row>
    <row r="754" spans="1:9" x14ac:dyDescent="0.25">
      <c r="A754" s="3" t="s">
        <v>1477</v>
      </c>
      <c r="B754" s="3" t="s">
        <v>5614</v>
      </c>
      <c r="C754" s="3" t="s">
        <v>5615</v>
      </c>
      <c r="D754" s="3" t="s">
        <v>5616</v>
      </c>
      <c r="E754" s="3" t="s">
        <v>5617</v>
      </c>
      <c r="F754" s="3" t="s">
        <v>2318</v>
      </c>
      <c r="G754" s="3" t="s">
        <v>1943</v>
      </c>
      <c r="H754" s="3" t="s">
        <v>5618</v>
      </c>
      <c r="I754" t="b">
        <v>1</v>
      </c>
    </row>
    <row r="755" spans="1:9" x14ac:dyDescent="0.25">
      <c r="A755" s="3" t="s">
        <v>1479</v>
      </c>
      <c r="B755" s="3" t="s">
        <v>5619</v>
      </c>
      <c r="C755" s="3" t="s">
        <v>5620</v>
      </c>
      <c r="D755" s="3" t="s">
        <v>5621</v>
      </c>
      <c r="E755" s="3" t="s">
        <v>5622</v>
      </c>
      <c r="F755" s="3" t="s">
        <v>3275</v>
      </c>
      <c r="G755" s="3" t="s">
        <v>1943</v>
      </c>
      <c r="H755" s="3" t="s">
        <v>5623</v>
      </c>
      <c r="I755" t="b">
        <v>0</v>
      </c>
    </row>
    <row r="756" spans="1:9" x14ac:dyDescent="0.25">
      <c r="A756" s="3" t="s">
        <v>5624</v>
      </c>
      <c r="B756" s="3" t="s">
        <v>5625</v>
      </c>
      <c r="C756" s="3" t="s">
        <v>5626</v>
      </c>
      <c r="D756" s="3" t="s">
        <v>16</v>
      </c>
      <c r="E756" s="3" t="s">
        <v>5627</v>
      </c>
      <c r="F756" s="3" t="s">
        <v>2224</v>
      </c>
      <c r="G756" s="3" t="s">
        <v>1943</v>
      </c>
      <c r="H756" s="3" t="s">
        <v>5628</v>
      </c>
      <c r="I756" t="b">
        <v>0</v>
      </c>
    </row>
    <row r="757" spans="1:9" x14ac:dyDescent="0.25">
      <c r="A757" s="3" t="s">
        <v>1482</v>
      </c>
      <c r="B757" s="3" t="s">
        <v>5629</v>
      </c>
      <c r="C757" s="3" t="s">
        <v>5630</v>
      </c>
      <c r="D757" s="3" t="s">
        <v>5631</v>
      </c>
      <c r="E757" s="3" t="s">
        <v>5632</v>
      </c>
      <c r="F757" s="3" t="s">
        <v>2385</v>
      </c>
      <c r="G757" s="3" t="s">
        <v>1943</v>
      </c>
      <c r="H757" s="3" t="s">
        <v>5633</v>
      </c>
      <c r="I757" t="b">
        <v>0</v>
      </c>
    </row>
    <row r="758" spans="1:9" x14ac:dyDescent="0.25">
      <c r="A758" s="3" t="s">
        <v>1484</v>
      </c>
      <c r="B758" s="3" t="s">
        <v>5634</v>
      </c>
      <c r="C758" s="3" t="s">
        <v>5635</v>
      </c>
      <c r="D758" s="3" t="s">
        <v>5636</v>
      </c>
      <c r="E758" s="3" t="s">
        <v>5637</v>
      </c>
      <c r="F758" s="3" t="s">
        <v>3953</v>
      </c>
      <c r="G758" s="3" t="s">
        <v>1943</v>
      </c>
      <c r="H758" s="3" t="s">
        <v>3954</v>
      </c>
      <c r="I758" t="b">
        <v>1</v>
      </c>
    </row>
    <row r="759" spans="1:9" x14ac:dyDescent="0.25">
      <c r="A759" s="3" t="s">
        <v>1486</v>
      </c>
      <c r="B759" s="3" t="s">
        <v>5638</v>
      </c>
      <c r="C759" s="3" t="s">
        <v>5639</v>
      </c>
      <c r="D759" s="3" t="s">
        <v>5640</v>
      </c>
      <c r="E759" s="3" t="s">
        <v>5641</v>
      </c>
      <c r="F759" s="3" t="s">
        <v>5642</v>
      </c>
      <c r="G759" s="3" t="s">
        <v>1943</v>
      </c>
      <c r="H759" s="3" t="s">
        <v>5643</v>
      </c>
      <c r="I759" t="b">
        <v>1</v>
      </c>
    </row>
    <row r="760" spans="1:9" x14ac:dyDescent="0.25">
      <c r="A760" s="3" t="s">
        <v>1488</v>
      </c>
      <c r="B760" s="3" t="s">
        <v>5644</v>
      </c>
      <c r="C760" s="3" t="s">
        <v>5645</v>
      </c>
      <c r="D760" s="3" t="s">
        <v>16</v>
      </c>
      <c r="E760" s="3" t="s">
        <v>5646</v>
      </c>
      <c r="F760" s="3" t="s">
        <v>2024</v>
      </c>
      <c r="G760" s="3" t="s">
        <v>1943</v>
      </c>
      <c r="H760" s="3" t="s">
        <v>5647</v>
      </c>
      <c r="I760" t="b">
        <v>0</v>
      </c>
    </row>
    <row r="761" spans="1:9" x14ac:dyDescent="0.25">
      <c r="A761" s="3" t="s">
        <v>1490</v>
      </c>
      <c r="B761" s="3" t="s">
        <v>5648</v>
      </c>
      <c r="C761" s="3" t="s">
        <v>5649</v>
      </c>
      <c r="D761" s="3" t="s">
        <v>5650</v>
      </c>
      <c r="E761" s="3" t="s">
        <v>5651</v>
      </c>
      <c r="F761" s="3" t="s">
        <v>5652</v>
      </c>
      <c r="G761" s="3" t="s">
        <v>1943</v>
      </c>
      <c r="H761" s="3" t="s">
        <v>5653</v>
      </c>
      <c r="I761" t="b">
        <v>1</v>
      </c>
    </row>
    <row r="762" spans="1:9" x14ac:dyDescent="0.25">
      <c r="A762" s="3" t="s">
        <v>1492</v>
      </c>
      <c r="B762" s="3" t="s">
        <v>5654</v>
      </c>
      <c r="C762" s="3" t="s">
        <v>5655</v>
      </c>
      <c r="D762" s="3" t="s">
        <v>16</v>
      </c>
      <c r="E762" s="3" t="s">
        <v>5656</v>
      </c>
      <c r="F762" s="3" t="s">
        <v>2812</v>
      </c>
      <c r="G762" s="3" t="s">
        <v>1943</v>
      </c>
      <c r="H762" s="3" t="s">
        <v>5657</v>
      </c>
      <c r="I762" t="b">
        <v>0</v>
      </c>
    </row>
    <row r="763" spans="1:9" x14ac:dyDescent="0.25">
      <c r="A763" s="3" t="s">
        <v>1494</v>
      </c>
      <c r="B763" s="3" t="s">
        <v>5658</v>
      </c>
      <c r="C763" s="3" t="s">
        <v>5659</v>
      </c>
      <c r="D763" s="3" t="s">
        <v>16</v>
      </c>
      <c r="E763" s="3" t="s">
        <v>5660</v>
      </c>
      <c r="F763" s="3" t="s">
        <v>5661</v>
      </c>
      <c r="G763" s="3" t="s">
        <v>1943</v>
      </c>
      <c r="H763" s="3" t="s">
        <v>5662</v>
      </c>
      <c r="I763" t="b">
        <v>1</v>
      </c>
    </row>
    <row r="764" spans="1:9" x14ac:dyDescent="0.25">
      <c r="A764" s="3" t="s">
        <v>1496</v>
      </c>
      <c r="B764" s="3" t="s">
        <v>5663</v>
      </c>
      <c r="C764" s="3" t="s">
        <v>5664</v>
      </c>
      <c r="D764" s="3" t="s">
        <v>5665</v>
      </c>
      <c r="E764" s="3" t="s">
        <v>5666</v>
      </c>
      <c r="F764" s="3" t="s">
        <v>4765</v>
      </c>
      <c r="G764" s="3" t="s">
        <v>2140</v>
      </c>
      <c r="H764" s="3" t="s">
        <v>4766</v>
      </c>
      <c r="I764" t="b">
        <v>0</v>
      </c>
    </row>
    <row r="765" spans="1:9" x14ac:dyDescent="0.25">
      <c r="A765" s="3" t="s">
        <v>1498</v>
      </c>
      <c r="B765" s="3" t="s">
        <v>5667</v>
      </c>
      <c r="C765" s="3" t="s">
        <v>16</v>
      </c>
      <c r="D765" s="3" t="s">
        <v>5668</v>
      </c>
      <c r="E765" s="3" t="s">
        <v>5669</v>
      </c>
      <c r="F765" s="3" t="s">
        <v>2318</v>
      </c>
      <c r="G765" s="3" t="s">
        <v>1943</v>
      </c>
      <c r="H765" s="3" t="s">
        <v>5670</v>
      </c>
      <c r="I765" t="b">
        <v>0</v>
      </c>
    </row>
    <row r="766" spans="1:9" x14ac:dyDescent="0.25">
      <c r="A766" s="3" t="s">
        <v>1500</v>
      </c>
      <c r="B766" s="3" t="s">
        <v>5671</v>
      </c>
      <c r="C766" s="3" t="s">
        <v>5672</v>
      </c>
      <c r="D766" s="3" t="s">
        <v>5673</v>
      </c>
      <c r="E766" s="3" t="s">
        <v>5674</v>
      </c>
      <c r="F766" s="3" t="s">
        <v>2647</v>
      </c>
      <c r="G766" s="3" t="s">
        <v>1943</v>
      </c>
      <c r="H766" s="3" t="s">
        <v>2648</v>
      </c>
      <c r="I766" t="b">
        <v>1</v>
      </c>
    </row>
    <row r="767" spans="1:9" x14ac:dyDescent="0.25">
      <c r="A767" s="3" t="s">
        <v>1502</v>
      </c>
      <c r="B767" s="3" t="s">
        <v>5675</v>
      </c>
      <c r="C767" s="3" t="s">
        <v>5676</v>
      </c>
      <c r="D767" s="3" t="s">
        <v>5677</v>
      </c>
      <c r="E767" s="3" t="s">
        <v>5678</v>
      </c>
      <c r="F767" s="3" t="s">
        <v>2921</v>
      </c>
      <c r="G767" s="3" t="s">
        <v>1943</v>
      </c>
      <c r="H767" s="3" t="s">
        <v>2922</v>
      </c>
      <c r="I767" t="b">
        <v>1</v>
      </c>
    </row>
    <row r="768" spans="1:9" x14ac:dyDescent="0.25">
      <c r="A768" s="3" t="s">
        <v>5679</v>
      </c>
      <c r="B768" s="3" t="s">
        <v>5680</v>
      </c>
      <c r="C768" s="3" t="s">
        <v>5681</v>
      </c>
      <c r="D768" s="3" t="s">
        <v>5682</v>
      </c>
      <c r="E768" s="3" t="s">
        <v>5683</v>
      </c>
      <c r="F768" s="3" t="s">
        <v>2342</v>
      </c>
      <c r="G768" s="3" t="s">
        <v>1943</v>
      </c>
      <c r="H768" s="3" t="s">
        <v>2343</v>
      </c>
      <c r="I768" t="b">
        <v>0</v>
      </c>
    </row>
    <row r="769" spans="1:9" x14ac:dyDescent="0.25">
      <c r="A769" s="3" t="s">
        <v>5684</v>
      </c>
      <c r="B769" s="3" t="s">
        <v>5685</v>
      </c>
      <c r="C769" s="3" t="s">
        <v>5686</v>
      </c>
      <c r="D769" s="3" t="s">
        <v>5687</v>
      </c>
      <c r="E769" s="3" t="s">
        <v>5688</v>
      </c>
      <c r="F769" s="3" t="s">
        <v>2459</v>
      </c>
      <c r="G769" s="3" t="s">
        <v>1943</v>
      </c>
      <c r="H769" s="3" t="s">
        <v>3519</v>
      </c>
      <c r="I769" t="b">
        <v>0</v>
      </c>
    </row>
    <row r="770" spans="1:9" x14ac:dyDescent="0.25">
      <c r="A770" s="3" t="s">
        <v>5689</v>
      </c>
      <c r="B770" s="3" t="s">
        <v>5690</v>
      </c>
      <c r="C770" s="3" t="s">
        <v>16</v>
      </c>
      <c r="D770" s="3" t="s">
        <v>5691</v>
      </c>
      <c r="E770" s="3" t="s">
        <v>5692</v>
      </c>
      <c r="F770" s="3" t="s">
        <v>2866</v>
      </c>
      <c r="G770" s="3" t="s">
        <v>1943</v>
      </c>
      <c r="H770" s="3" t="s">
        <v>5693</v>
      </c>
      <c r="I770" t="b">
        <v>1</v>
      </c>
    </row>
    <row r="771" spans="1:9" x14ac:dyDescent="0.25">
      <c r="A771" s="3" t="s">
        <v>1506</v>
      </c>
      <c r="B771" s="3" t="s">
        <v>5694</v>
      </c>
      <c r="C771" s="3" t="s">
        <v>5695</v>
      </c>
      <c r="D771" s="3" t="s">
        <v>5696</v>
      </c>
      <c r="E771" s="3" t="s">
        <v>5697</v>
      </c>
      <c r="F771" s="3" t="s">
        <v>2207</v>
      </c>
      <c r="G771" s="3" t="s">
        <v>2140</v>
      </c>
      <c r="H771" s="3" t="s">
        <v>4219</v>
      </c>
      <c r="I771" t="b">
        <v>0</v>
      </c>
    </row>
    <row r="772" spans="1:9" x14ac:dyDescent="0.25">
      <c r="A772" s="3" t="s">
        <v>1508</v>
      </c>
      <c r="B772" s="3" t="s">
        <v>5698</v>
      </c>
      <c r="C772" s="3" t="s">
        <v>5699</v>
      </c>
      <c r="D772" s="3" t="s">
        <v>16</v>
      </c>
      <c r="E772" s="3" t="s">
        <v>5700</v>
      </c>
      <c r="F772" s="3" t="s">
        <v>1964</v>
      </c>
      <c r="G772" s="3" t="s">
        <v>1943</v>
      </c>
      <c r="H772" s="3" t="s">
        <v>5701</v>
      </c>
      <c r="I772" t="b">
        <v>0</v>
      </c>
    </row>
    <row r="773" spans="1:9" x14ac:dyDescent="0.25">
      <c r="A773" s="3" t="s">
        <v>1510</v>
      </c>
      <c r="B773" s="3" t="s">
        <v>5702</v>
      </c>
      <c r="C773" s="3" t="s">
        <v>5703</v>
      </c>
      <c r="D773" s="3" t="s">
        <v>5704</v>
      </c>
      <c r="E773" s="3" t="s">
        <v>5705</v>
      </c>
      <c r="F773" s="3" t="s">
        <v>5706</v>
      </c>
      <c r="G773" s="3" t="s">
        <v>1943</v>
      </c>
      <c r="H773" s="3" t="s">
        <v>5707</v>
      </c>
      <c r="I773" t="b">
        <v>0</v>
      </c>
    </row>
    <row r="774" spans="1:9" x14ac:dyDescent="0.25">
      <c r="A774" s="3" t="s">
        <v>1512</v>
      </c>
      <c r="B774" s="3" t="s">
        <v>5708</v>
      </c>
      <c r="C774" s="3" t="s">
        <v>16</v>
      </c>
      <c r="D774" s="3" t="s">
        <v>5709</v>
      </c>
      <c r="E774" s="3" t="s">
        <v>5710</v>
      </c>
      <c r="F774" s="3" t="s">
        <v>3524</v>
      </c>
      <c r="G774" s="3" t="s">
        <v>1943</v>
      </c>
      <c r="H774" s="3" t="s">
        <v>3679</v>
      </c>
      <c r="I774" t="b">
        <v>0</v>
      </c>
    </row>
    <row r="775" spans="1:9" x14ac:dyDescent="0.25">
      <c r="A775" s="3" t="s">
        <v>1514</v>
      </c>
      <c r="B775" s="3" t="s">
        <v>5711</v>
      </c>
      <c r="C775" s="3" t="s">
        <v>5712</v>
      </c>
      <c r="D775" s="3" t="s">
        <v>5713</v>
      </c>
      <c r="E775" s="3" t="s">
        <v>5714</v>
      </c>
      <c r="F775" s="3" t="s">
        <v>2373</v>
      </c>
      <c r="G775" s="3" t="s">
        <v>1951</v>
      </c>
      <c r="H775" s="3" t="s">
        <v>2374</v>
      </c>
      <c r="I775" t="b">
        <v>0</v>
      </c>
    </row>
    <row r="776" spans="1:9" x14ac:dyDescent="0.25">
      <c r="A776" s="3" t="s">
        <v>1516</v>
      </c>
      <c r="B776" s="3" t="s">
        <v>5715</v>
      </c>
      <c r="C776" s="3" t="s">
        <v>16</v>
      </c>
      <c r="D776" s="3" t="s">
        <v>5716</v>
      </c>
      <c r="E776" s="3" t="s">
        <v>5717</v>
      </c>
      <c r="F776" s="3" t="s">
        <v>2230</v>
      </c>
      <c r="G776" s="3" t="s">
        <v>1943</v>
      </c>
      <c r="H776" s="3" t="s">
        <v>2767</v>
      </c>
      <c r="I776" t="b">
        <v>1</v>
      </c>
    </row>
    <row r="777" spans="1:9" x14ac:dyDescent="0.25">
      <c r="A777" s="3" t="s">
        <v>1518</v>
      </c>
      <c r="B777" s="3" t="s">
        <v>5718</v>
      </c>
      <c r="C777" s="3" t="s">
        <v>5719</v>
      </c>
      <c r="D777" s="3" t="s">
        <v>5720</v>
      </c>
      <c r="E777" s="3" t="s">
        <v>5721</v>
      </c>
      <c r="F777" s="3" t="s">
        <v>4062</v>
      </c>
      <c r="G777" s="3" t="s">
        <v>1943</v>
      </c>
      <c r="H777" s="3" t="s">
        <v>4063</v>
      </c>
      <c r="I777" t="b">
        <v>1</v>
      </c>
    </row>
    <row r="778" spans="1:9" x14ac:dyDescent="0.25">
      <c r="A778" s="3" t="s">
        <v>1520</v>
      </c>
      <c r="B778" s="3" t="s">
        <v>5722</v>
      </c>
      <c r="C778" s="3" t="s">
        <v>5723</v>
      </c>
      <c r="D778" s="3" t="s">
        <v>5724</v>
      </c>
      <c r="E778" s="3" t="s">
        <v>5725</v>
      </c>
      <c r="F778" s="3" t="s">
        <v>2385</v>
      </c>
      <c r="G778" s="3" t="s">
        <v>1943</v>
      </c>
      <c r="H778" s="3" t="s">
        <v>3927</v>
      </c>
      <c r="I778" t="b">
        <v>0</v>
      </c>
    </row>
    <row r="779" spans="1:9" x14ac:dyDescent="0.25">
      <c r="A779" s="3" t="s">
        <v>1522</v>
      </c>
      <c r="B779" s="3" t="s">
        <v>5726</v>
      </c>
      <c r="C779" s="3" t="s">
        <v>5727</v>
      </c>
      <c r="D779" s="3" t="s">
        <v>16</v>
      </c>
      <c r="E779" s="3" t="s">
        <v>5728</v>
      </c>
      <c r="F779" s="3" t="s">
        <v>3535</v>
      </c>
      <c r="G779" s="3" t="s">
        <v>1943</v>
      </c>
      <c r="H779" s="3" t="s">
        <v>3536</v>
      </c>
      <c r="I779" t="b">
        <v>0</v>
      </c>
    </row>
    <row r="780" spans="1:9" x14ac:dyDescent="0.25">
      <c r="A780" s="3" t="s">
        <v>5729</v>
      </c>
      <c r="B780" s="3" t="s">
        <v>5730</v>
      </c>
      <c r="C780" s="3" t="s">
        <v>5731</v>
      </c>
      <c r="D780" s="3" t="s">
        <v>5732</v>
      </c>
      <c r="E780" s="3" t="s">
        <v>5733</v>
      </c>
      <c r="F780" s="3" t="s">
        <v>2064</v>
      </c>
      <c r="G780" s="3" t="s">
        <v>1943</v>
      </c>
      <c r="H780" s="3" t="s">
        <v>5734</v>
      </c>
      <c r="I780" t="b">
        <v>1</v>
      </c>
    </row>
    <row r="781" spans="1:9" x14ac:dyDescent="0.25">
      <c r="A781" s="3" t="s">
        <v>1526</v>
      </c>
      <c r="B781" s="3" t="s">
        <v>5735</v>
      </c>
      <c r="C781" s="3" t="s">
        <v>5736</v>
      </c>
      <c r="D781" s="3" t="s">
        <v>5737</v>
      </c>
      <c r="E781" s="3" t="s">
        <v>5738</v>
      </c>
      <c r="F781" s="3" t="s">
        <v>2834</v>
      </c>
      <c r="G781" s="3" t="s">
        <v>1943</v>
      </c>
      <c r="H781" s="3" t="s">
        <v>5739</v>
      </c>
      <c r="I781" t="b">
        <v>1</v>
      </c>
    </row>
    <row r="782" spans="1:9" x14ac:dyDescent="0.25">
      <c r="A782" s="3" t="s">
        <v>1528</v>
      </c>
      <c r="B782" s="3" t="s">
        <v>5740</v>
      </c>
      <c r="C782" s="3" t="s">
        <v>16</v>
      </c>
      <c r="D782" s="3" t="s">
        <v>5741</v>
      </c>
      <c r="E782" s="3" t="s">
        <v>5742</v>
      </c>
      <c r="F782" s="3" t="s">
        <v>2164</v>
      </c>
      <c r="G782" s="3" t="s">
        <v>1943</v>
      </c>
      <c r="H782" s="3" t="s">
        <v>5743</v>
      </c>
      <c r="I782" t="b">
        <v>0</v>
      </c>
    </row>
    <row r="783" spans="1:9" x14ac:dyDescent="0.25">
      <c r="A783" s="3" t="s">
        <v>1530</v>
      </c>
      <c r="B783" s="3" t="s">
        <v>5744</v>
      </c>
      <c r="C783" s="3" t="s">
        <v>5745</v>
      </c>
      <c r="D783" s="3" t="s">
        <v>5746</v>
      </c>
      <c r="E783" s="3" t="s">
        <v>5747</v>
      </c>
      <c r="F783" s="3" t="s">
        <v>3947</v>
      </c>
      <c r="G783" s="3" t="s">
        <v>1943</v>
      </c>
      <c r="H783" s="3" t="s">
        <v>3948</v>
      </c>
      <c r="I783" t="b">
        <v>0</v>
      </c>
    </row>
    <row r="784" spans="1:9" x14ac:dyDescent="0.25">
      <c r="A784" s="3" t="s">
        <v>1532</v>
      </c>
      <c r="B784" s="3" t="s">
        <v>5748</v>
      </c>
      <c r="C784" s="3" t="s">
        <v>5749</v>
      </c>
      <c r="D784" s="3" t="s">
        <v>5750</v>
      </c>
      <c r="E784" s="3" t="s">
        <v>5751</v>
      </c>
      <c r="F784" s="3" t="s">
        <v>5752</v>
      </c>
      <c r="G784" s="3" t="s">
        <v>1951</v>
      </c>
      <c r="H784" s="3" t="s">
        <v>5753</v>
      </c>
      <c r="I784" t="b">
        <v>0</v>
      </c>
    </row>
    <row r="785" spans="1:9" x14ac:dyDescent="0.25">
      <c r="A785" s="3" t="s">
        <v>1534</v>
      </c>
      <c r="B785" s="3" t="s">
        <v>5754</v>
      </c>
      <c r="C785" s="3" t="s">
        <v>5755</v>
      </c>
      <c r="D785" s="3" t="s">
        <v>5756</v>
      </c>
      <c r="E785" s="3" t="s">
        <v>5757</v>
      </c>
      <c r="F785" s="3" t="s">
        <v>2263</v>
      </c>
      <c r="G785" s="3" t="s">
        <v>1943</v>
      </c>
      <c r="H785" s="3" t="s">
        <v>5758</v>
      </c>
      <c r="I785" t="b">
        <v>1</v>
      </c>
    </row>
    <row r="786" spans="1:9" x14ac:dyDescent="0.25">
      <c r="A786" s="3" t="s">
        <v>1536</v>
      </c>
      <c r="B786" s="3" t="s">
        <v>5759</v>
      </c>
      <c r="C786" s="3" t="s">
        <v>5760</v>
      </c>
      <c r="D786" s="3" t="s">
        <v>16</v>
      </c>
      <c r="E786" s="3" t="s">
        <v>5761</v>
      </c>
      <c r="F786" s="3" t="s">
        <v>2596</v>
      </c>
      <c r="G786" s="3" t="s">
        <v>1943</v>
      </c>
      <c r="H786" s="3" t="s">
        <v>4995</v>
      </c>
      <c r="I786" t="b">
        <v>0</v>
      </c>
    </row>
    <row r="787" spans="1:9" x14ac:dyDescent="0.25">
      <c r="A787" s="3" t="s">
        <v>1538</v>
      </c>
      <c r="B787" s="3" t="s">
        <v>5762</v>
      </c>
      <c r="C787" s="3" t="s">
        <v>5763</v>
      </c>
      <c r="D787" s="3" t="s">
        <v>5764</v>
      </c>
      <c r="E787" s="3" t="s">
        <v>5765</v>
      </c>
      <c r="F787" s="3" t="s">
        <v>3830</v>
      </c>
      <c r="G787" s="3" t="s">
        <v>1943</v>
      </c>
      <c r="H787" s="3" t="s">
        <v>5766</v>
      </c>
      <c r="I787" t="b">
        <v>0</v>
      </c>
    </row>
    <row r="788" spans="1:9" x14ac:dyDescent="0.25">
      <c r="A788" s="3" t="s">
        <v>1524</v>
      </c>
      <c r="B788" s="3" t="s">
        <v>5767</v>
      </c>
      <c r="C788" s="3" t="s">
        <v>5768</v>
      </c>
      <c r="D788" s="3" t="s">
        <v>5769</v>
      </c>
      <c r="E788" s="3" t="s">
        <v>5770</v>
      </c>
      <c r="F788" s="3" t="s">
        <v>1980</v>
      </c>
      <c r="G788" s="3" t="s">
        <v>1943</v>
      </c>
      <c r="H788" s="3" t="s">
        <v>3884</v>
      </c>
      <c r="I788" t="b">
        <v>1</v>
      </c>
    </row>
    <row r="789" spans="1:9" x14ac:dyDescent="0.25">
      <c r="A789" s="3" t="s">
        <v>1541</v>
      </c>
      <c r="B789" s="3" t="s">
        <v>5771</v>
      </c>
      <c r="C789" s="3" t="s">
        <v>16</v>
      </c>
      <c r="D789" s="3" t="s">
        <v>5772</v>
      </c>
      <c r="E789" s="3" t="s">
        <v>5773</v>
      </c>
      <c r="F789" s="3" t="s">
        <v>2301</v>
      </c>
      <c r="G789" s="3" t="s">
        <v>1943</v>
      </c>
      <c r="H789" s="3" t="s">
        <v>5774</v>
      </c>
      <c r="I789" t="b">
        <v>1</v>
      </c>
    </row>
    <row r="790" spans="1:9" x14ac:dyDescent="0.25">
      <c r="A790" s="3" t="s">
        <v>1543</v>
      </c>
      <c r="B790" s="3" t="s">
        <v>5775</v>
      </c>
      <c r="C790" s="3" t="s">
        <v>5776</v>
      </c>
      <c r="D790" s="3" t="s">
        <v>5777</v>
      </c>
      <c r="E790" s="3" t="s">
        <v>5778</v>
      </c>
      <c r="F790" s="3" t="s">
        <v>5779</v>
      </c>
      <c r="G790" s="3" t="s">
        <v>1951</v>
      </c>
      <c r="H790" s="3" t="s">
        <v>5780</v>
      </c>
      <c r="I790" t="b">
        <v>1</v>
      </c>
    </row>
    <row r="791" spans="1:9" x14ac:dyDescent="0.25">
      <c r="A791" s="3" t="s">
        <v>1545</v>
      </c>
      <c r="B791" s="3" t="s">
        <v>5781</v>
      </c>
      <c r="C791" s="3" t="s">
        <v>5782</v>
      </c>
      <c r="D791" s="3" t="s">
        <v>5783</v>
      </c>
      <c r="E791" s="3" t="s">
        <v>5784</v>
      </c>
      <c r="F791" s="3" t="s">
        <v>2013</v>
      </c>
      <c r="G791" s="3" t="s">
        <v>1943</v>
      </c>
      <c r="H791" s="3" t="s">
        <v>5785</v>
      </c>
      <c r="I791" t="b">
        <v>0</v>
      </c>
    </row>
    <row r="792" spans="1:9" x14ac:dyDescent="0.25">
      <c r="A792" s="3" t="s">
        <v>1547</v>
      </c>
      <c r="B792" s="3" t="s">
        <v>5786</v>
      </c>
      <c r="C792" s="3" t="s">
        <v>5787</v>
      </c>
      <c r="D792" s="3" t="s">
        <v>5788</v>
      </c>
      <c r="E792" s="3" t="s">
        <v>5789</v>
      </c>
      <c r="F792" s="3" t="s">
        <v>5790</v>
      </c>
      <c r="G792" s="3" t="s">
        <v>1943</v>
      </c>
      <c r="H792" s="3" t="s">
        <v>5791</v>
      </c>
      <c r="I792" t="b">
        <v>0</v>
      </c>
    </row>
    <row r="793" spans="1:9" x14ac:dyDescent="0.25">
      <c r="A793" s="3" t="s">
        <v>1549</v>
      </c>
      <c r="B793" s="3" t="s">
        <v>5792</v>
      </c>
      <c r="C793" s="3" t="s">
        <v>5793</v>
      </c>
      <c r="D793" s="3" t="s">
        <v>5794</v>
      </c>
      <c r="E793" s="3" t="s">
        <v>5795</v>
      </c>
      <c r="F793" s="3" t="s">
        <v>2782</v>
      </c>
      <c r="G793" s="3" t="s">
        <v>1943</v>
      </c>
      <c r="H793" s="3" t="s">
        <v>2783</v>
      </c>
      <c r="I793" t="b">
        <v>1</v>
      </c>
    </row>
    <row r="794" spans="1:9" x14ac:dyDescent="0.25">
      <c r="A794" s="3" t="s">
        <v>1551</v>
      </c>
      <c r="B794" s="3" t="s">
        <v>5796</v>
      </c>
      <c r="C794" s="3" t="s">
        <v>5797</v>
      </c>
      <c r="D794" s="3" t="s">
        <v>5798</v>
      </c>
      <c r="E794" s="3" t="s">
        <v>5799</v>
      </c>
      <c r="F794" s="3" t="s">
        <v>5800</v>
      </c>
      <c r="G794" s="3" t="s">
        <v>2140</v>
      </c>
      <c r="H794" s="3" t="s">
        <v>5801</v>
      </c>
      <c r="I794" t="b">
        <v>1</v>
      </c>
    </row>
    <row r="795" spans="1:9" x14ac:dyDescent="0.25">
      <c r="A795" s="3" t="s">
        <v>1553</v>
      </c>
      <c r="B795" s="3" t="s">
        <v>5802</v>
      </c>
      <c r="C795" s="3" t="s">
        <v>5803</v>
      </c>
      <c r="D795" s="3" t="s">
        <v>5804</v>
      </c>
      <c r="E795" s="3" t="s">
        <v>5805</v>
      </c>
      <c r="F795" s="3" t="s">
        <v>2753</v>
      </c>
      <c r="G795" s="3" t="s">
        <v>1943</v>
      </c>
      <c r="H795" s="3" t="s">
        <v>3076</v>
      </c>
      <c r="I795" t="b">
        <v>0</v>
      </c>
    </row>
    <row r="796" spans="1:9" x14ac:dyDescent="0.25">
      <c r="A796" s="3" t="s">
        <v>1555</v>
      </c>
      <c r="B796" s="3" t="s">
        <v>5806</v>
      </c>
      <c r="C796" s="3" t="s">
        <v>5807</v>
      </c>
      <c r="D796" s="3" t="s">
        <v>5808</v>
      </c>
      <c r="E796" s="3" t="s">
        <v>5809</v>
      </c>
      <c r="F796" s="3" t="s">
        <v>5810</v>
      </c>
      <c r="G796" s="3" t="s">
        <v>1943</v>
      </c>
      <c r="H796" s="3" t="s">
        <v>5811</v>
      </c>
      <c r="I796" t="b">
        <v>0</v>
      </c>
    </row>
    <row r="797" spans="1:9" x14ac:dyDescent="0.25">
      <c r="A797" s="3" t="s">
        <v>1557</v>
      </c>
      <c r="B797" s="3" t="s">
        <v>5812</v>
      </c>
      <c r="C797" s="3" t="s">
        <v>5813</v>
      </c>
      <c r="D797" s="3" t="s">
        <v>5814</v>
      </c>
      <c r="E797" s="3" t="s">
        <v>5815</v>
      </c>
      <c r="F797" s="3" t="s">
        <v>3839</v>
      </c>
      <c r="G797" s="3" t="s">
        <v>1943</v>
      </c>
      <c r="H797" s="3" t="s">
        <v>3840</v>
      </c>
      <c r="I797" t="b">
        <v>0</v>
      </c>
    </row>
    <row r="798" spans="1:9" x14ac:dyDescent="0.25">
      <c r="A798" s="3" t="s">
        <v>1559</v>
      </c>
      <c r="B798" s="3" t="s">
        <v>5816</v>
      </c>
      <c r="C798" s="3" t="s">
        <v>16</v>
      </c>
      <c r="D798" s="3" t="s">
        <v>5817</v>
      </c>
      <c r="E798" s="3" t="s">
        <v>5818</v>
      </c>
      <c r="F798" s="3" t="s">
        <v>3529</v>
      </c>
      <c r="G798" s="3" t="s">
        <v>1943</v>
      </c>
      <c r="H798" s="3" t="s">
        <v>3530</v>
      </c>
      <c r="I798" t="b">
        <v>0</v>
      </c>
    </row>
    <row r="799" spans="1:9" x14ac:dyDescent="0.25">
      <c r="A799" s="3" t="s">
        <v>1561</v>
      </c>
      <c r="B799" s="3" t="s">
        <v>5819</v>
      </c>
      <c r="C799" s="3" t="s">
        <v>5820</v>
      </c>
      <c r="D799" s="3" t="s">
        <v>5821</v>
      </c>
      <c r="E799" s="3" t="s">
        <v>5822</v>
      </c>
      <c r="F799" s="3" t="s">
        <v>2263</v>
      </c>
      <c r="G799" s="3" t="s">
        <v>1943</v>
      </c>
      <c r="H799" s="3" t="s">
        <v>5758</v>
      </c>
      <c r="I799" t="b">
        <v>0</v>
      </c>
    </row>
    <row r="800" spans="1:9" x14ac:dyDescent="0.25">
      <c r="A800" s="3" t="s">
        <v>1563</v>
      </c>
      <c r="B800" s="3" t="s">
        <v>5823</v>
      </c>
      <c r="C800" s="3" t="s">
        <v>5824</v>
      </c>
      <c r="D800" s="3" t="s">
        <v>5825</v>
      </c>
      <c r="E800" s="3" t="s">
        <v>5826</v>
      </c>
      <c r="F800" s="3" t="s">
        <v>2002</v>
      </c>
      <c r="G800" s="3" t="s">
        <v>1943</v>
      </c>
      <c r="H800" s="3" t="s">
        <v>5827</v>
      </c>
      <c r="I800" t="b">
        <v>1</v>
      </c>
    </row>
    <row r="801" spans="1:9" x14ac:dyDescent="0.25">
      <c r="A801" s="3" t="s">
        <v>1565</v>
      </c>
      <c r="B801" s="3" t="s">
        <v>5828</v>
      </c>
      <c r="C801" s="3" t="s">
        <v>16</v>
      </c>
      <c r="D801" s="3" t="s">
        <v>16</v>
      </c>
      <c r="E801" s="3" t="s">
        <v>5829</v>
      </c>
      <c r="F801" s="3" t="s">
        <v>2224</v>
      </c>
      <c r="G801" s="3" t="s">
        <v>1943</v>
      </c>
      <c r="H801" s="3" t="s">
        <v>5628</v>
      </c>
      <c r="I801" t="b">
        <v>1</v>
      </c>
    </row>
    <row r="802" spans="1:9" x14ac:dyDescent="0.25">
      <c r="A802" s="3" t="s">
        <v>1567</v>
      </c>
      <c r="B802" s="3" t="s">
        <v>5830</v>
      </c>
      <c r="C802" s="3" t="s">
        <v>5831</v>
      </c>
      <c r="D802" s="3" t="s">
        <v>5832</v>
      </c>
      <c r="E802" s="3" t="s">
        <v>5833</v>
      </c>
      <c r="F802" s="3" t="s">
        <v>4759</v>
      </c>
      <c r="G802" s="3" t="s">
        <v>1951</v>
      </c>
      <c r="H802" s="3" t="s">
        <v>4760</v>
      </c>
      <c r="I802" t="b">
        <v>0</v>
      </c>
    </row>
    <row r="803" spans="1:9" x14ac:dyDescent="0.25">
      <c r="A803" s="3" t="s">
        <v>1569</v>
      </c>
      <c r="B803" s="3" t="s">
        <v>5834</v>
      </c>
      <c r="C803" s="3" t="s">
        <v>5835</v>
      </c>
      <c r="D803" s="3" t="s">
        <v>5836</v>
      </c>
      <c r="E803" s="3" t="s">
        <v>5837</v>
      </c>
      <c r="F803" s="3" t="s">
        <v>5790</v>
      </c>
      <c r="G803" s="3" t="s">
        <v>1943</v>
      </c>
      <c r="H803" s="3" t="s">
        <v>5791</v>
      </c>
      <c r="I803" t="b">
        <v>1</v>
      </c>
    </row>
    <row r="804" spans="1:9" x14ac:dyDescent="0.25">
      <c r="A804" s="3" t="s">
        <v>1571</v>
      </c>
      <c r="B804" s="3" t="s">
        <v>5838</v>
      </c>
      <c r="C804" s="3" t="s">
        <v>5839</v>
      </c>
      <c r="D804" s="3" t="s">
        <v>5840</v>
      </c>
      <c r="E804" s="3" t="s">
        <v>5841</v>
      </c>
      <c r="F804" s="3" t="s">
        <v>5842</v>
      </c>
      <c r="G804" s="3" t="s">
        <v>1943</v>
      </c>
      <c r="H804" s="3" t="s">
        <v>5843</v>
      </c>
      <c r="I804" t="b">
        <v>0</v>
      </c>
    </row>
    <row r="805" spans="1:9" x14ac:dyDescent="0.25">
      <c r="A805" s="3" t="s">
        <v>1573</v>
      </c>
      <c r="B805" s="3" t="s">
        <v>5844</v>
      </c>
      <c r="C805" s="3" t="s">
        <v>5845</v>
      </c>
      <c r="D805" s="3" t="s">
        <v>16</v>
      </c>
      <c r="E805" s="3" t="s">
        <v>5846</v>
      </c>
      <c r="F805" s="3" t="s">
        <v>3160</v>
      </c>
      <c r="G805" s="3" t="s">
        <v>1943</v>
      </c>
      <c r="H805" s="3" t="s">
        <v>4990</v>
      </c>
      <c r="I805" t="b">
        <v>0</v>
      </c>
    </row>
    <row r="806" spans="1:9" x14ac:dyDescent="0.25">
      <c r="A806" s="3" t="s">
        <v>1575</v>
      </c>
      <c r="B806" s="3" t="s">
        <v>5847</v>
      </c>
      <c r="C806" s="3" t="s">
        <v>16</v>
      </c>
      <c r="D806" s="3" t="s">
        <v>5848</v>
      </c>
      <c r="E806" s="3" t="s">
        <v>5849</v>
      </c>
      <c r="F806" s="3" t="s">
        <v>3348</v>
      </c>
      <c r="G806" s="3" t="s">
        <v>2140</v>
      </c>
      <c r="H806" s="3" t="s">
        <v>3349</v>
      </c>
      <c r="I806" t="b">
        <v>0</v>
      </c>
    </row>
    <row r="807" spans="1:9" x14ac:dyDescent="0.25">
      <c r="A807" s="3" t="s">
        <v>1577</v>
      </c>
      <c r="B807" s="3" t="s">
        <v>5850</v>
      </c>
      <c r="C807" s="3" t="s">
        <v>16</v>
      </c>
      <c r="D807" s="3" t="s">
        <v>5851</v>
      </c>
      <c r="E807" s="3" t="s">
        <v>5852</v>
      </c>
      <c r="F807" s="3" t="s">
        <v>5853</v>
      </c>
      <c r="G807" s="3" t="s">
        <v>1943</v>
      </c>
      <c r="H807" s="3" t="s">
        <v>5854</v>
      </c>
      <c r="I807" t="b">
        <v>0</v>
      </c>
    </row>
    <row r="808" spans="1:9" x14ac:dyDescent="0.25">
      <c r="A808" s="3" t="s">
        <v>1579</v>
      </c>
      <c r="B808" s="3" t="s">
        <v>5855</v>
      </c>
      <c r="C808" s="3" t="s">
        <v>16</v>
      </c>
      <c r="D808" s="3" t="s">
        <v>16</v>
      </c>
      <c r="E808" s="3" t="s">
        <v>5856</v>
      </c>
      <c r="F808" s="3" t="s">
        <v>2239</v>
      </c>
      <c r="G808" s="3" t="s">
        <v>2140</v>
      </c>
      <c r="H808" s="3" t="s">
        <v>2240</v>
      </c>
      <c r="I808" t="b">
        <v>1</v>
      </c>
    </row>
    <row r="809" spans="1:9" x14ac:dyDescent="0.25">
      <c r="A809" s="3" t="s">
        <v>1581</v>
      </c>
      <c r="B809" s="3" t="s">
        <v>5857</v>
      </c>
      <c r="C809" s="3" t="s">
        <v>5858</v>
      </c>
      <c r="D809" s="3" t="s">
        <v>5859</v>
      </c>
      <c r="E809" s="3" t="s">
        <v>5860</v>
      </c>
      <c r="F809" s="3" t="s">
        <v>4038</v>
      </c>
      <c r="G809" s="3" t="s">
        <v>1951</v>
      </c>
      <c r="H809" s="3" t="s">
        <v>4039</v>
      </c>
      <c r="I809" t="b">
        <v>0</v>
      </c>
    </row>
    <row r="810" spans="1:9" x14ac:dyDescent="0.25">
      <c r="A810" s="3" t="s">
        <v>5861</v>
      </c>
      <c r="B810" s="3" t="s">
        <v>5862</v>
      </c>
      <c r="C810" s="3" t="s">
        <v>5863</v>
      </c>
      <c r="D810" s="3" t="s">
        <v>5864</v>
      </c>
      <c r="E810" s="3" t="s">
        <v>5865</v>
      </c>
      <c r="F810" s="3" t="s">
        <v>2121</v>
      </c>
      <c r="G810" s="3" t="s">
        <v>1943</v>
      </c>
      <c r="H810" s="3" t="s">
        <v>5866</v>
      </c>
      <c r="I810" t="b">
        <v>1</v>
      </c>
    </row>
    <row r="811" spans="1:9" x14ac:dyDescent="0.25">
      <c r="A811" s="3" t="s">
        <v>1585</v>
      </c>
      <c r="B811" s="3" t="s">
        <v>5867</v>
      </c>
      <c r="C811" s="3" t="s">
        <v>16</v>
      </c>
      <c r="D811" s="3" t="s">
        <v>5868</v>
      </c>
      <c r="E811" s="3" t="s">
        <v>5869</v>
      </c>
      <c r="F811" s="3" t="s">
        <v>2529</v>
      </c>
      <c r="G811" s="3" t="s">
        <v>1943</v>
      </c>
      <c r="H811" s="3" t="s">
        <v>3654</v>
      </c>
      <c r="I811" t="b">
        <v>1</v>
      </c>
    </row>
    <row r="812" spans="1:9" x14ac:dyDescent="0.25">
      <c r="A812" s="3" t="s">
        <v>1587</v>
      </c>
      <c r="B812" s="3" t="s">
        <v>5870</v>
      </c>
      <c r="C812" s="3" t="s">
        <v>5871</v>
      </c>
      <c r="D812" s="3" t="s">
        <v>5872</v>
      </c>
      <c r="E812" s="3" t="s">
        <v>5873</v>
      </c>
      <c r="F812" s="3" t="s">
        <v>5874</v>
      </c>
      <c r="G812" s="3" t="s">
        <v>1943</v>
      </c>
      <c r="H812" s="3" t="s">
        <v>5875</v>
      </c>
      <c r="I812" t="b">
        <v>0</v>
      </c>
    </row>
    <row r="813" spans="1:9" x14ac:dyDescent="0.25">
      <c r="A813" s="3" t="s">
        <v>1589</v>
      </c>
      <c r="B813" s="3" t="s">
        <v>5876</v>
      </c>
      <c r="C813" s="3" t="s">
        <v>5877</v>
      </c>
      <c r="D813" s="3" t="s">
        <v>5878</v>
      </c>
      <c r="E813" s="3" t="s">
        <v>5879</v>
      </c>
      <c r="F813" s="3" t="s">
        <v>5880</v>
      </c>
      <c r="G813" s="3" t="s">
        <v>1951</v>
      </c>
      <c r="H813" s="3" t="s">
        <v>2104</v>
      </c>
      <c r="I813" t="b">
        <v>1</v>
      </c>
    </row>
    <row r="814" spans="1:9" x14ac:dyDescent="0.25">
      <c r="A814" s="3" t="s">
        <v>5881</v>
      </c>
      <c r="B814" s="3" t="s">
        <v>5882</v>
      </c>
      <c r="C814" s="3" t="s">
        <v>5883</v>
      </c>
      <c r="D814" s="3" t="s">
        <v>5884</v>
      </c>
      <c r="E814" s="3" t="s">
        <v>5885</v>
      </c>
      <c r="F814" s="3" t="s">
        <v>5886</v>
      </c>
      <c r="G814" s="3" t="s">
        <v>2140</v>
      </c>
      <c r="H814" s="3" t="s">
        <v>5887</v>
      </c>
      <c r="I814" t="b">
        <v>1</v>
      </c>
    </row>
    <row r="815" spans="1:9" x14ac:dyDescent="0.25">
      <c r="A815" s="3" t="s">
        <v>1591</v>
      </c>
      <c r="B815" s="3" t="s">
        <v>5888</v>
      </c>
      <c r="C815" s="3" t="s">
        <v>5889</v>
      </c>
      <c r="D815" s="3" t="s">
        <v>5890</v>
      </c>
      <c r="E815" s="3" t="s">
        <v>5891</v>
      </c>
      <c r="F815" s="3" t="s">
        <v>2429</v>
      </c>
      <c r="G815" s="3" t="s">
        <v>1943</v>
      </c>
      <c r="H815" s="3" t="s">
        <v>2430</v>
      </c>
      <c r="I815" t="b">
        <v>1</v>
      </c>
    </row>
    <row r="816" spans="1:9" x14ac:dyDescent="0.25">
      <c r="A816" s="3" t="s">
        <v>1593</v>
      </c>
      <c r="B816" s="3" t="s">
        <v>5892</v>
      </c>
      <c r="C816" s="3" t="s">
        <v>5893</v>
      </c>
      <c r="D816" s="3" t="s">
        <v>5894</v>
      </c>
      <c r="E816" s="3" t="s">
        <v>5895</v>
      </c>
      <c r="F816" s="3" t="s">
        <v>2224</v>
      </c>
      <c r="G816" s="3" t="s">
        <v>1943</v>
      </c>
      <c r="H816" s="3" t="s">
        <v>5896</v>
      </c>
      <c r="I816" t="b">
        <v>0</v>
      </c>
    </row>
    <row r="817" spans="1:9" x14ac:dyDescent="0.25">
      <c r="A817" s="3" t="s">
        <v>1595</v>
      </c>
      <c r="B817" s="3" t="s">
        <v>5897</v>
      </c>
      <c r="C817" s="3" t="s">
        <v>5898</v>
      </c>
      <c r="D817" s="3" t="s">
        <v>5899</v>
      </c>
      <c r="E817" s="3" t="s">
        <v>5900</v>
      </c>
      <c r="F817" s="3" t="s">
        <v>3219</v>
      </c>
      <c r="G817" s="3" t="s">
        <v>1943</v>
      </c>
      <c r="H817" s="3" t="s">
        <v>5901</v>
      </c>
      <c r="I817" t="b">
        <v>0</v>
      </c>
    </row>
    <row r="818" spans="1:9" x14ac:dyDescent="0.25">
      <c r="A818" s="3" t="s">
        <v>1597</v>
      </c>
      <c r="B818" s="3" t="s">
        <v>5902</v>
      </c>
      <c r="C818" s="3" t="s">
        <v>5903</v>
      </c>
      <c r="D818" s="3" t="s">
        <v>5904</v>
      </c>
      <c r="E818" s="3" t="s">
        <v>5905</v>
      </c>
      <c r="F818" s="3" t="s">
        <v>2824</v>
      </c>
      <c r="G818" s="3" t="s">
        <v>1951</v>
      </c>
      <c r="H818" s="3" t="s">
        <v>2825</v>
      </c>
      <c r="I818" t="b">
        <v>0</v>
      </c>
    </row>
    <row r="819" spans="1:9" x14ac:dyDescent="0.25">
      <c r="A819" s="3" t="s">
        <v>1599</v>
      </c>
      <c r="B819" s="3" t="s">
        <v>5906</v>
      </c>
      <c r="C819" s="3" t="s">
        <v>5907</v>
      </c>
      <c r="D819" s="3" t="s">
        <v>16</v>
      </c>
      <c r="E819" s="3" t="s">
        <v>5908</v>
      </c>
      <c r="F819" s="3" t="s">
        <v>2414</v>
      </c>
      <c r="G819" s="3" t="s">
        <v>1943</v>
      </c>
      <c r="H819" s="3" t="s">
        <v>3445</v>
      </c>
      <c r="I819" t="b">
        <v>0</v>
      </c>
    </row>
    <row r="820" spans="1:9" x14ac:dyDescent="0.25">
      <c r="A820" s="3" t="s">
        <v>1583</v>
      </c>
      <c r="B820" s="3" t="s">
        <v>5909</v>
      </c>
      <c r="C820" s="3" t="s">
        <v>16</v>
      </c>
      <c r="D820" s="3" t="s">
        <v>5910</v>
      </c>
      <c r="E820" s="3" t="s">
        <v>5911</v>
      </c>
      <c r="F820" s="3" t="s">
        <v>2041</v>
      </c>
      <c r="G820" s="3" t="s">
        <v>1943</v>
      </c>
      <c r="H820" s="3" t="s">
        <v>2524</v>
      </c>
      <c r="I820" t="b">
        <v>0</v>
      </c>
    </row>
    <row r="821" spans="1:9" x14ac:dyDescent="0.25">
      <c r="A821" s="3" t="s">
        <v>1602</v>
      </c>
      <c r="B821" s="3" t="s">
        <v>5912</v>
      </c>
      <c r="C821" s="3" t="s">
        <v>5913</v>
      </c>
      <c r="D821" s="3" t="s">
        <v>5914</v>
      </c>
      <c r="E821" s="3" t="s">
        <v>5915</v>
      </c>
      <c r="F821" s="3" t="s">
        <v>2224</v>
      </c>
      <c r="G821" s="3" t="s">
        <v>1943</v>
      </c>
      <c r="H821" s="3" t="s">
        <v>5628</v>
      </c>
      <c r="I821" t="b">
        <v>1</v>
      </c>
    </row>
    <row r="822" spans="1:9" x14ac:dyDescent="0.25">
      <c r="A822" s="3" t="s">
        <v>1604</v>
      </c>
      <c r="B822" s="3" t="s">
        <v>5916</v>
      </c>
      <c r="C822" s="3" t="s">
        <v>5917</v>
      </c>
      <c r="D822" s="3" t="s">
        <v>5918</v>
      </c>
      <c r="E822" s="3" t="s">
        <v>5919</v>
      </c>
      <c r="F822" s="3" t="s">
        <v>2459</v>
      </c>
      <c r="G822" s="3" t="s">
        <v>1943</v>
      </c>
      <c r="H822" s="3" t="s">
        <v>5920</v>
      </c>
      <c r="I822" t="b">
        <v>1</v>
      </c>
    </row>
    <row r="823" spans="1:9" x14ac:dyDescent="0.25">
      <c r="A823" s="3" t="s">
        <v>1606</v>
      </c>
      <c r="B823" s="3" t="s">
        <v>5921</v>
      </c>
      <c r="C823" s="3" t="s">
        <v>5922</v>
      </c>
      <c r="D823" s="3" t="s">
        <v>5923</v>
      </c>
      <c r="E823" s="3" t="s">
        <v>5924</v>
      </c>
      <c r="F823" s="3" t="s">
        <v>2973</v>
      </c>
      <c r="G823" s="3" t="s">
        <v>1943</v>
      </c>
      <c r="H823" s="3" t="s">
        <v>5925</v>
      </c>
      <c r="I823" t="b">
        <v>0</v>
      </c>
    </row>
    <row r="824" spans="1:9" x14ac:dyDescent="0.25">
      <c r="A824" s="3" t="s">
        <v>1608</v>
      </c>
      <c r="B824" s="3" t="s">
        <v>5926</v>
      </c>
      <c r="C824" s="3" t="s">
        <v>5927</v>
      </c>
      <c r="D824" s="3" t="s">
        <v>5928</v>
      </c>
      <c r="E824" s="3" t="s">
        <v>5929</v>
      </c>
      <c r="F824" s="3" t="s">
        <v>5930</v>
      </c>
      <c r="G824" s="3" t="s">
        <v>1943</v>
      </c>
      <c r="H824" s="3" t="s">
        <v>5931</v>
      </c>
      <c r="I824" t="b">
        <v>0</v>
      </c>
    </row>
    <row r="825" spans="1:9" x14ac:dyDescent="0.25">
      <c r="A825" s="3" t="s">
        <v>1610</v>
      </c>
      <c r="B825" s="3" t="s">
        <v>5932</v>
      </c>
      <c r="C825" s="3" t="s">
        <v>5933</v>
      </c>
      <c r="D825" s="3" t="s">
        <v>5934</v>
      </c>
      <c r="E825" s="3" t="s">
        <v>5935</v>
      </c>
      <c r="F825" s="3" t="s">
        <v>5936</v>
      </c>
      <c r="G825" s="3" t="s">
        <v>1943</v>
      </c>
      <c r="H825" s="3" t="s">
        <v>5937</v>
      </c>
      <c r="I825" t="b">
        <v>1</v>
      </c>
    </row>
    <row r="826" spans="1:9" x14ac:dyDescent="0.25">
      <c r="A826" s="3" t="s">
        <v>1612</v>
      </c>
      <c r="B826" s="3" t="s">
        <v>5938</v>
      </c>
      <c r="C826" s="3" t="s">
        <v>5939</v>
      </c>
      <c r="D826" s="3" t="s">
        <v>16</v>
      </c>
      <c r="E826" s="3" t="s">
        <v>5940</v>
      </c>
      <c r="F826" s="3" t="s">
        <v>2357</v>
      </c>
      <c r="G826" s="3" t="s">
        <v>1943</v>
      </c>
      <c r="H826" s="3" t="s">
        <v>3571</v>
      </c>
      <c r="I826" t="b">
        <v>1</v>
      </c>
    </row>
    <row r="827" spans="1:9" x14ac:dyDescent="0.25">
      <c r="A827" s="3" t="s">
        <v>5941</v>
      </c>
      <c r="B827" s="3" t="s">
        <v>5942</v>
      </c>
      <c r="C827" s="3" t="s">
        <v>5943</v>
      </c>
      <c r="D827" s="3" t="s">
        <v>5944</v>
      </c>
      <c r="E827" s="3" t="s">
        <v>5945</v>
      </c>
      <c r="F827" s="3" t="s">
        <v>4062</v>
      </c>
      <c r="G827" s="3" t="s">
        <v>1943</v>
      </c>
      <c r="H827" s="3" t="s">
        <v>4063</v>
      </c>
      <c r="I827" t="b">
        <v>1</v>
      </c>
    </row>
    <row r="828" spans="1:9" x14ac:dyDescent="0.25">
      <c r="A828" s="3" t="s">
        <v>1616</v>
      </c>
      <c r="B828" s="3" t="s">
        <v>5946</v>
      </c>
      <c r="C828" s="3" t="s">
        <v>5947</v>
      </c>
      <c r="D828" s="3" t="s">
        <v>5948</v>
      </c>
      <c r="E828" s="3" t="s">
        <v>5949</v>
      </c>
      <c r="F828" s="3" t="s">
        <v>2269</v>
      </c>
      <c r="G828" s="3" t="s">
        <v>1943</v>
      </c>
      <c r="H828" s="3" t="s">
        <v>2553</v>
      </c>
      <c r="I828" t="b">
        <v>1</v>
      </c>
    </row>
    <row r="829" spans="1:9" x14ac:dyDescent="0.25">
      <c r="A829" s="3" t="s">
        <v>1618</v>
      </c>
      <c r="B829" s="3" t="s">
        <v>5950</v>
      </c>
      <c r="C829" s="3" t="s">
        <v>5951</v>
      </c>
      <c r="D829" s="3" t="s">
        <v>5952</v>
      </c>
      <c r="E829" s="3" t="s">
        <v>5953</v>
      </c>
      <c r="F829" s="3" t="s">
        <v>2224</v>
      </c>
      <c r="G829" s="3" t="s">
        <v>1943</v>
      </c>
      <c r="H829" s="3" t="s">
        <v>5628</v>
      </c>
      <c r="I829" t="b">
        <v>0</v>
      </c>
    </row>
    <row r="830" spans="1:9" x14ac:dyDescent="0.25">
      <c r="A830" s="3" t="s">
        <v>1620</v>
      </c>
      <c r="B830" s="3" t="s">
        <v>5954</v>
      </c>
      <c r="C830" s="3" t="s">
        <v>5955</v>
      </c>
      <c r="D830" s="3" t="s">
        <v>5956</v>
      </c>
      <c r="E830" s="3" t="s">
        <v>5957</v>
      </c>
      <c r="F830" s="3" t="s">
        <v>5958</v>
      </c>
      <c r="G830" s="3" t="s">
        <v>1943</v>
      </c>
      <c r="H830" s="3" t="s">
        <v>5959</v>
      </c>
      <c r="I830" t="b">
        <v>1</v>
      </c>
    </row>
    <row r="831" spans="1:9" x14ac:dyDescent="0.25">
      <c r="A831" s="3" t="s">
        <v>1622</v>
      </c>
      <c r="B831" s="3" t="s">
        <v>5960</v>
      </c>
      <c r="C831" s="3" t="s">
        <v>5961</v>
      </c>
      <c r="D831" s="3" t="s">
        <v>5962</v>
      </c>
      <c r="E831" s="3" t="s">
        <v>5963</v>
      </c>
      <c r="F831" s="3" t="s">
        <v>2568</v>
      </c>
      <c r="G831" s="3" t="s">
        <v>1943</v>
      </c>
      <c r="H831" s="3" t="s">
        <v>2569</v>
      </c>
      <c r="I831" t="b">
        <v>0</v>
      </c>
    </row>
    <row r="832" spans="1:9" x14ac:dyDescent="0.25">
      <c r="A832" s="3" t="s">
        <v>1624</v>
      </c>
      <c r="B832" s="3" t="s">
        <v>5964</v>
      </c>
      <c r="C832" s="3" t="s">
        <v>5965</v>
      </c>
      <c r="D832" s="3" t="s">
        <v>5966</v>
      </c>
      <c r="E832" s="3" t="s">
        <v>5967</v>
      </c>
      <c r="F832" s="3" t="s">
        <v>2029</v>
      </c>
      <c r="G832" s="3" t="s">
        <v>1943</v>
      </c>
      <c r="H832" s="3" t="s">
        <v>2030</v>
      </c>
      <c r="I832" t="b">
        <v>0</v>
      </c>
    </row>
    <row r="833" spans="1:9" x14ac:dyDescent="0.25">
      <c r="A833" s="3" t="s">
        <v>1614</v>
      </c>
      <c r="B833" s="3" t="s">
        <v>5968</v>
      </c>
      <c r="C833" s="3" t="s">
        <v>5969</v>
      </c>
      <c r="D833" s="3" t="s">
        <v>5970</v>
      </c>
      <c r="E833" s="3" t="s">
        <v>5971</v>
      </c>
      <c r="F833" s="3" t="s">
        <v>2429</v>
      </c>
      <c r="G833" s="3" t="s">
        <v>1943</v>
      </c>
      <c r="H833" s="3" t="s">
        <v>5972</v>
      </c>
      <c r="I833" t="b">
        <v>1</v>
      </c>
    </row>
    <row r="834" spans="1:9" x14ac:dyDescent="0.25">
      <c r="A834" s="3" t="s">
        <v>1626</v>
      </c>
      <c r="B834" s="3" t="s">
        <v>5973</v>
      </c>
      <c r="C834" s="3" t="s">
        <v>5974</v>
      </c>
      <c r="D834" s="3" t="s">
        <v>5975</v>
      </c>
      <c r="E834" s="3" t="s">
        <v>5976</v>
      </c>
      <c r="F834" s="3" t="s">
        <v>2295</v>
      </c>
      <c r="G834" s="3" t="s">
        <v>1943</v>
      </c>
      <c r="H834" s="3" t="s">
        <v>2296</v>
      </c>
      <c r="I834" t="b">
        <v>0</v>
      </c>
    </row>
    <row r="835" spans="1:9" x14ac:dyDescent="0.25">
      <c r="A835" s="3" t="s">
        <v>1628</v>
      </c>
      <c r="B835" s="3" t="s">
        <v>5977</v>
      </c>
      <c r="C835" s="3" t="s">
        <v>5978</v>
      </c>
      <c r="D835" s="3" t="s">
        <v>5979</v>
      </c>
      <c r="E835" s="3" t="s">
        <v>5980</v>
      </c>
      <c r="F835" s="3" t="s">
        <v>2318</v>
      </c>
      <c r="G835" s="3" t="s">
        <v>1943</v>
      </c>
      <c r="H835" s="3" t="s">
        <v>2739</v>
      </c>
      <c r="I835" t="b">
        <v>1</v>
      </c>
    </row>
    <row r="836" spans="1:9" x14ac:dyDescent="0.25">
      <c r="A836" s="3" t="s">
        <v>1630</v>
      </c>
      <c r="B836" s="3" t="s">
        <v>5981</v>
      </c>
      <c r="C836" s="3" t="s">
        <v>5982</v>
      </c>
      <c r="D836" s="3" t="s">
        <v>5983</v>
      </c>
      <c r="E836" s="3" t="s">
        <v>5984</v>
      </c>
      <c r="F836" s="3" t="s">
        <v>5985</v>
      </c>
      <c r="G836" s="3" t="s">
        <v>1943</v>
      </c>
      <c r="H836" s="3" t="s">
        <v>5986</v>
      </c>
      <c r="I836" t="b">
        <v>0</v>
      </c>
    </row>
    <row r="837" spans="1:9" x14ac:dyDescent="0.25">
      <c r="A837" s="3" t="s">
        <v>1632</v>
      </c>
      <c r="B837" s="3" t="s">
        <v>5987</v>
      </c>
      <c r="C837" s="3" t="s">
        <v>5988</v>
      </c>
      <c r="D837" s="3" t="s">
        <v>16</v>
      </c>
      <c r="E837" s="3" t="s">
        <v>5989</v>
      </c>
      <c r="F837" s="3" t="s">
        <v>2168</v>
      </c>
      <c r="G837" s="3" t="s">
        <v>1943</v>
      </c>
      <c r="H837" s="3" t="s">
        <v>5990</v>
      </c>
      <c r="I837" t="b">
        <v>1</v>
      </c>
    </row>
    <row r="838" spans="1:9" x14ac:dyDescent="0.25">
      <c r="A838" s="3" t="s">
        <v>1634</v>
      </c>
      <c r="B838" s="3" t="s">
        <v>5991</v>
      </c>
      <c r="C838" s="3" t="s">
        <v>5992</v>
      </c>
      <c r="D838" s="3" t="s">
        <v>5993</v>
      </c>
      <c r="E838" s="3" t="s">
        <v>5994</v>
      </c>
      <c r="F838" s="3" t="s">
        <v>2871</v>
      </c>
      <c r="G838" s="3" t="s">
        <v>1943</v>
      </c>
      <c r="H838" s="3" t="s">
        <v>2872</v>
      </c>
      <c r="I838" t="b">
        <v>0</v>
      </c>
    </row>
    <row r="839" spans="1:9" x14ac:dyDescent="0.25">
      <c r="A839" s="3" t="s">
        <v>5995</v>
      </c>
      <c r="B839" s="3" t="s">
        <v>5996</v>
      </c>
      <c r="C839" s="3" t="s">
        <v>5997</v>
      </c>
      <c r="D839" s="3" t="s">
        <v>5998</v>
      </c>
      <c r="E839" s="3" t="s">
        <v>5999</v>
      </c>
      <c r="F839" s="3" t="s">
        <v>4740</v>
      </c>
      <c r="G839" s="3" t="s">
        <v>1943</v>
      </c>
      <c r="H839" s="3" t="s">
        <v>4741</v>
      </c>
      <c r="I839" t="b">
        <v>1</v>
      </c>
    </row>
    <row r="840" spans="1:9" x14ac:dyDescent="0.25">
      <c r="A840" s="3" t="s">
        <v>1637</v>
      </c>
      <c r="B840" s="3" t="s">
        <v>6000</v>
      </c>
      <c r="C840" s="3" t="s">
        <v>6001</v>
      </c>
      <c r="D840" s="3" t="s">
        <v>6002</v>
      </c>
      <c r="E840" s="3" t="s">
        <v>6003</v>
      </c>
      <c r="F840" s="3" t="s">
        <v>2224</v>
      </c>
      <c r="G840" s="3" t="s">
        <v>1943</v>
      </c>
      <c r="H840" s="3" t="s">
        <v>6004</v>
      </c>
      <c r="I840" t="b">
        <v>0</v>
      </c>
    </row>
    <row r="841" spans="1:9" x14ac:dyDescent="0.25">
      <c r="A841" s="3" t="s">
        <v>1639</v>
      </c>
      <c r="B841" s="3" t="s">
        <v>6005</v>
      </c>
      <c r="C841" s="3" t="s">
        <v>6006</v>
      </c>
      <c r="D841" s="3" t="s">
        <v>6007</v>
      </c>
      <c r="E841" s="3" t="s">
        <v>6008</v>
      </c>
      <c r="F841" s="3" t="s">
        <v>6009</v>
      </c>
      <c r="G841" s="3" t="s">
        <v>1943</v>
      </c>
      <c r="H841" s="3" t="s">
        <v>6010</v>
      </c>
      <c r="I841" t="b">
        <v>0</v>
      </c>
    </row>
    <row r="842" spans="1:9" x14ac:dyDescent="0.25">
      <c r="A842" s="3" t="s">
        <v>1641</v>
      </c>
      <c r="B842" s="3" t="s">
        <v>6011</v>
      </c>
      <c r="C842" s="3" t="s">
        <v>6012</v>
      </c>
      <c r="D842" s="3" t="s">
        <v>6013</v>
      </c>
      <c r="E842" s="3" t="s">
        <v>6014</v>
      </c>
      <c r="F842" s="3" t="s">
        <v>2230</v>
      </c>
      <c r="G842" s="3" t="s">
        <v>1943</v>
      </c>
      <c r="H842" s="3" t="s">
        <v>2767</v>
      </c>
      <c r="I842" t="b">
        <v>1</v>
      </c>
    </row>
    <row r="843" spans="1:9" x14ac:dyDescent="0.25">
      <c r="A843" s="3" t="s">
        <v>1643</v>
      </c>
      <c r="B843" s="3" t="s">
        <v>6015</v>
      </c>
      <c r="C843" s="3" t="s">
        <v>6016</v>
      </c>
      <c r="D843" s="3" t="s">
        <v>16</v>
      </c>
      <c r="E843" s="3" t="s">
        <v>6017</v>
      </c>
      <c r="F843" s="3" t="s">
        <v>2529</v>
      </c>
      <c r="G843" s="3" t="s">
        <v>1943</v>
      </c>
      <c r="H843" s="3" t="s">
        <v>2727</v>
      </c>
      <c r="I843" t="b">
        <v>0</v>
      </c>
    </row>
    <row r="844" spans="1:9" x14ac:dyDescent="0.25">
      <c r="A844" s="3" t="s">
        <v>6018</v>
      </c>
      <c r="B844" s="3" t="s">
        <v>6019</v>
      </c>
      <c r="C844" s="3" t="s">
        <v>6020</v>
      </c>
      <c r="D844" s="3" t="s">
        <v>16</v>
      </c>
      <c r="E844" s="3" t="s">
        <v>6021</v>
      </c>
      <c r="F844" s="3" t="s">
        <v>6022</v>
      </c>
      <c r="G844" s="3" t="s">
        <v>1943</v>
      </c>
      <c r="H844" s="3" t="s">
        <v>6023</v>
      </c>
      <c r="I844" t="b">
        <v>1</v>
      </c>
    </row>
    <row r="845" spans="1:9" x14ac:dyDescent="0.25">
      <c r="A845" s="3" t="s">
        <v>1646</v>
      </c>
      <c r="B845" s="3" t="s">
        <v>6024</v>
      </c>
      <c r="C845" s="3" t="s">
        <v>6025</v>
      </c>
      <c r="D845" s="3" t="s">
        <v>6026</v>
      </c>
      <c r="E845" s="3" t="s">
        <v>6027</v>
      </c>
      <c r="F845" s="3" t="s">
        <v>2818</v>
      </c>
      <c r="G845" s="3" t="s">
        <v>1943</v>
      </c>
      <c r="H845" s="3" t="s">
        <v>2819</v>
      </c>
      <c r="I845" t="b">
        <v>1</v>
      </c>
    </row>
    <row r="846" spans="1:9" x14ac:dyDescent="0.25">
      <c r="A846" s="3" t="s">
        <v>1648</v>
      </c>
      <c r="B846" s="3" t="s">
        <v>6028</v>
      </c>
      <c r="C846" s="3" t="s">
        <v>6029</v>
      </c>
      <c r="D846" s="3" t="s">
        <v>6030</v>
      </c>
      <c r="E846" s="3" t="s">
        <v>6031</v>
      </c>
      <c r="F846" s="3" t="s">
        <v>3524</v>
      </c>
      <c r="G846" s="3" t="s">
        <v>1943</v>
      </c>
      <c r="H846" s="3" t="s">
        <v>3525</v>
      </c>
      <c r="I846" t="b">
        <v>1</v>
      </c>
    </row>
    <row r="847" spans="1:9" x14ac:dyDescent="0.25">
      <c r="A847" s="3" t="s">
        <v>1650</v>
      </c>
      <c r="B847" s="3" t="s">
        <v>6032</v>
      </c>
      <c r="C847" s="3" t="s">
        <v>6033</v>
      </c>
      <c r="D847" s="3" t="s">
        <v>16</v>
      </c>
      <c r="E847" s="3" t="s">
        <v>6034</v>
      </c>
      <c r="F847" s="3" t="s">
        <v>2653</v>
      </c>
      <c r="G847" s="3" t="s">
        <v>1943</v>
      </c>
      <c r="H847" s="3" t="s">
        <v>6035</v>
      </c>
      <c r="I847" t="b">
        <v>0</v>
      </c>
    </row>
    <row r="848" spans="1:9" x14ac:dyDescent="0.25">
      <c r="A848" s="3" t="s">
        <v>1652</v>
      </c>
      <c r="B848" s="3" t="s">
        <v>6036</v>
      </c>
      <c r="C848" s="3" t="s">
        <v>16</v>
      </c>
      <c r="D848" s="3" t="s">
        <v>6037</v>
      </c>
      <c r="E848" s="3" t="s">
        <v>6038</v>
      </c>
      <c r="F848" s="3" t="s">
        <v>3947</v>
      </c>
      <c r="G848" s="3" t="s">
        <v>1943</v>
      </c>
      <c r="H848" s="3" t="s">
        <v>3948</v>
      </c>
      <c r="I848" t="b">
        <v>1</v>
      </c>
    </row>
    <row r="849" spans="1:9" x14ac:dyDescent="0.25">
      <c r="A849" s="3" t="s">
        <v>1654</v>
      </c>
      <c r="B849" s="3" t="s">
        <v>6039</v>
      </c>
      <c r="C849" s="3" t="s">
        <v>6040</v>
      </c>
      <c r="D849" s="3" t="s">
        <v>16</v>
      </c>
      <c r="E849" s="3" t="s">
        <v>6041</v>
      </c>
      <c r="F849" s="3" t="s">
        <v>6042</v>
      </c>
      <c r="G849" s="3" t="s">
        <v>1943</v>
      </c>
      <c r="H849" s="3" t="s">
        <v>6043</v>
      </c>
      <c r="I849" t="b">
        <v>1</v>
      </c>
    </row>
    <row r="850" spans="1:9" x14ac:dyDescent="0.25">
      <c r="A850" s="3" t="s">
        <v>1656</v>
      </c>
      <c r="B850" s="3" t="s">
        <v>6044</v>
      </c>
      <c r="C850" s="3" t="s">
        <v>16</v>
      </c>
      <c r="D850" s="3" t="s">
        <v>6045</v>
      </c>
      <c r="E850" s="3" t="s">
        <v>6046</v>
      </c>
      <c r="F850" s="3" t="s">
        <v>2379</v>
      </c>
      <c r="G850" s="3" t="s">
        <v>1943</v>
      </c>
      <c r="H850" s="3" t="s">
        <v>2380</v>
      </c>
      <c r="I850" t="b">
        <v>0</v>
      </c>
    </row>
    <row r="851" spans="1:9" x14ac:dyDescent="0.25">
      <c r="A851" s="3" t="s">
        <v>1658</v>
      </c>
      <c r="B851" s="3" t="s">
        <v>6047</v>
      </c>
      <c r="C851" s="3" t="s">
        <v>6048</v>
      </c>
      <c r="D851" s="3" t="s">
        <v>6049</v>
      </c>
      <c r="E851" s="3" t="s">
        <v>6050</v>
      </c>
      <c r="F851" s="3" t="s">
        <v>6051</v>
      </c>
      <c r="G851" s="3" t="s">
        <v>1943</v>
      </c>
      <c r="H851" s="3" t="s">
        <v>6052</v>
      </c>
      <c r="I851" t="b">
        <v>1</v>
      </c>
    </row>
    <row r="852" spans="1:9" x14ac:dyDescent="0.25">
      <c r="A852" s="3" t="s">
        <v>6053</v>
      </c>
      <c r="B852" s="3" t="s">
        <v>6054</v>
      </c>
      <c r="C852" s="3" t="s">
        <v>6055</v>
      </c>
      <c r="D852" s="3" t="s">
        <v>6056</v>
      </c>
      <c r="E852" s="3" t="s">
        <v>6057</v>
      </c>
      <c r="F852" s="3" t="s">
        <v>3748</v>
      </c>
      <c r="G852" s="3" t="s">
        <v>1943</v>
      </c>
      <c r="H852" s="3" t="s">
        <v>6058</v>
      </c>
      <c r="I852" t="b">
        <v>1</v>
      </c>
    </row>
    <row r="853" spans="1:9" x14ac:dyDescent="0.25">
      <c r="A853" s="3" t="s">
        <v>1660</v>
      </c>
      <c r="B853" s="3" t="s">
        <v>6059</v>
      </c>
      <c r="C853" s="3" t="s">
        <v>6060</v>
      </c>
      <c r="D853" s="3" t="s">
        <v>6061</v>
      </c>
      <c r="E853" s="3" t="s">
        <v>6062</v>
      </c>
      <c r="F853" s="3" t="s">
        <v>4028</v>
      </c>
      <c r="G853" s="3" t="s">
        <v>1943</v>
      </c>
      <c r="H853" s="3" t="s">
        <v>4029</v>
      </c>
      <c r="I853" t="b">
        <v>1</v>
      </c>
    </row>
    <row r="854" spans="1:9" x14ac:dyDescent="0.25">
      <c r="A854" s="3" t="s">
        <v>1662</v>
      </c>
      <c r="B854" s="3" t="s">
        <v>6063</v>
      </c>
      <c r="C854" s="3" t="s">
        <v>6064</v>
      </c>
      <c r="D854" s="3" t="s">
        <v>16</v>
      </c>
      <c r="E854" s="3" t="s">
        <v>6065</v>
      </c>
      <c r="F854" s="3" t="s">
        <v>2459</v>
      </c>
      <c r="G854" s="3" t="s">
        <v>1943</v>
      </c>
      <c r="H854" s="3" t="s">
        <v>3519</v>
      </c>
      <c r="I854" t="b">
        <v>1</v>
      </c>
    </row>
    <row r="855" spans="1:9" x14ac:dyDescent="0.25">
      <c r="A855" s="3" t="s">
        <v>1664</v>
      </c>
      <c r="B855" s="3" t="s">
        <v>6066</v>
      </c>
      <c r="C855" s="3" t="s">
        <v>6067</v>
      </c>
      <c r="D855" s="3" t="s">
        <v>16</v>
      </c>
      <c r="E855" s="3" t="s">
        <v>6068</v>
      </c>
      <c r="F855" s="3" t="s">
        <v>2529</v>
      </c>
      <c r="G855" s="3" t="s">
        <v>1943</v>
      </c>
      <c r="H855" s="3" t="s">
        <v>4503</v>
      </c>
      <c r="I855" t="b">
        <v>0</v>
      </c>
    </row>
    <row r="856" spans="1:9" x14ac:dyDescent="0.25">
      <c r="A856" s="3" t="s">
        <v>1666</v>
      </c>
      <c r="B856" s="3" t="s">
        <v>6069</v>
      </c>
      <c r="C856" s="3" t="s">
        <v>6070</v>
      </c>
      <c r="D856" s="3" t="s">
        <v>6071</v>
      </c>
      <c r="E856" s="3" t="s">
        <v>6072</v>
      </c>
      <c r="F856" s="3" t="s">
        <v>2146</v>
      </c>
      <c r="G856" s="3" t="s">
        <v>1943</v>
      </c>
      <c r="H856" s="3" t="s">
        <v>6073</v>
      </c>
      <c r="I856" t="b">
        <v>1</v>
      </c>
    </row>
    <row r="857" spans="1:9" x14ac:dyDescent="0.25">
      <c r="A857" s="3" t="s">
        <v>1668</v>
      </c>
      <c r="B857" s="3" t="s">
        <v>6074</v>
      </c>
      <c r="C857" s="3" t="s">
        <v>6075</v>
      </c>
      <c r="D857" s="3" t="s">
        <v>6076</v>
      </c>
      <c r="E857" s="3" t="s">
        <v>6077</v>
      </c>
      <c r="F857" s="3" t="s">
        <v>5276</v>
      </c>
      <c r="G857" s="3" t="s">
        <v>1943</v>
      </c>
      <c r="H857" s="3" t="s">
        <v>5277</v>
      </c>
      <c r="I857" t="b">
        <v>0</v>
      </c>
    </row>
    <row r="858" spans="1:9" x14ac:dyDescent="0.25">
      <c r="A858" s="3" t="s">
        <v>6078</v>
      </c>
      <c r="B858" s="3" t="s">
        <v>6079</v>
      </c>
      <c r="C858" s="3" t="s">
        <v>6080</v>
      </c>
      <c r="D858" s="3" t="s">
        <v>6081</v>
      </c>
      <c r="E858" s="3" t="s">
        <v>6082</v>
      </c>
      <c r="F858" s="3" t="s">
        <v>4837</v>
      </c>
      <c r="G858" s="3" t="s">
        <v>2140</v>
      </c>
      <c r="H858" s="3" t="s">
        <v>6083</v>
      </c>
      <c r="I858" t="b">
        <v>1</v>
      </c>
    </row>
    <row r="859" spans="1:9" x14ac:dyDescent="0.25">
      <c r="A859" s="3" t="s">
        <v>1671</v>
      </c>
      <c r="B859" s="3" t="s">
        <v>6084</v>
      </c>
      <c r="C859" s="3" t="s">
        <v>6085</v>
      </c>
      <c r="D859" s="3" t="s">
        <v>6086</v>
      </c>
      <c r="E859" s="3" t="s">
        <v>6087</v>
      </c>
      <c r="F859" s="3" t="s">
        <v>5874</v>
      </c>
      <c r="G859" s="3" t="s">
        <v>1943</v>
      </c>
      <c r="H859" s="3" t="s">
        <v>5875</v>
      </c>
      <c r="I859" t="b">
        <v>0</v>
      </c>
    </row>
    <row r="860" spans="1:9" x14ac:dyDescent="0.25">
      <c r="A860" s="3" t="s">
        <v>1673</v>
      </c>
      <c r="B860" s="3" t="s">
        <v>6088</v>
      </c>
      <c r="C860" s="3" t="s">
        <v>6089</v>
      </c>
      <c r="D860" s="3" t="s">
        <v>6090</v>
      </c>
      <c r="E860" s="3" t="s">
        <v>6091</v>
      </c>
      <c r="F860" s="3" t="s">
        <v>2647</v>
      </c>
      <c r="G860" s="3" t="s">
        <v>1943</v>
      </c>
      <c r="H860" s="3" t="s">
        <v>2648</v>
      </c>
      <c r="I860" t="b">
        <v>0</v>
      </c>
    </row>
    <row r="861" spans="1:9" x14ac:dyDescent="0.25">
      <c r="A861" s="3" t="s">
        <v>1675</v>
      </c>
      <c r="B861" s="3" t="s">
        <v>6092</v>
      </c>
      <c r="C861" s="3" t="s">
        <v>6093</v>
      </c>
      <c r="D861" s="3" t="s">
        <v>6094</v>
      </c>
      <c r="E861" s="3" t="s">
        <v>6095</v>
      </c>
      <c r="F861" s="3" t="s">
        <v>5435</v>
      </c>
      <c r="G861" s="3" t="s">
        <v>1943</v>
      </c>
      <c r="H861" s="3" t="s">
        <v>5436</v>
      </c>
      <c r="I861" t="b">
        <v>0</v>
      </c>
    </row>
    <row r="862" spans="1:9" x14ac:dyDescent="0.25">
      <c r="A862" s="3" t="s">
        <v>1677</v>
      </c>
      <c r="B862" s="3" t="s">
        <v>6096</v>
      </c>
      <c r="C862" s="3" t="s">
        <v>16</v>
      </c>
      <c r="D862" s="3" t="s">
        <v>6097</v>
      </c>
      <c r="E862" s="3" t="s">
        <v>6098</v>
      </c>
      <c r="F862" s="3" t="s">
        <v>4556</v>
      </c>
      <c r="G862" s="3" t="s">
        <v>1943</v>
      </c>
      <c r="H862" s="3" t="s">
        <v>6099</v>
      </c>
      <c r="I862" t="b">
        <v>0</v>
      </c>
    </row>
    <row r="863" spans="1:9" x14ac:dyDescent="0.25">
      <c r="A863" s="3" t="s">
        <v>1679</v>
      </c>
      <c r="B863" s="3" t="s">
        <v>6100</v>
      </c>
      <c r="C863" s="3" t="s">
        <v>6101</v>
      </c>
      <c r="D863" s="3" t="s">
        <v>6102</v>
      </c>
      <c r="E863" s="3" t="s">
        <v>6103</v>
      </c>
      <c r="F863" s="3" t="s">
        <v>3632</v>
      </c>
      <c r="G863" s="3" t="s">
        <v>1943</v>
      </c>
      <c r="H863" s="3" t="s">
        <v>3633</v>
      </c>
      <c r="I863" t="b">
        <v>1</v>
      </c>
    </row>
    <row r="864" spans="1:9" x14ac:dyDescent="0.25">
      <c r="A864" s="3" t="s">
        <v>1681</v>
      </c>
      <c r="B864" s="3" t="s">
        <v>6104</v>
      </c>
      <c r="C864" s="3" t="s">
        <v>6105</v>
      </c>
      <c r="D864" s="3" t="s">
        <v>6106</v>
      </c>
      <c r="E864" s="3" t="s">
        <v>6107</v>
      </c>
      <c r="F864" s="3" t="s">
        <v>1991</v>
      </c>
      <c r="G864" s="3" t="s">
        <v>1943</v>
      </c>
      <c r="H864" s="3" t="s">
        <v>6108</v>
      </c>
      <c r="I864" t="b">
        <v>1</v>
      </c>
    </row>
    <row r="865" spans="1:9" x14ac:dyDescent="0.25">
      <c r="A865" s="3" t="s">
        <v>1683</v>
      </c>
      <c r="B865" s="3" t="s">
        <v>6109</v>
      </c>
      <c r="C865" s="3" t="s">
        <v>6110</v>
      </c>
      <c r="D865" s="3" t="s">
        <v>6111</v>
      </c>
      <c r="E865" s="3" t="s">
        <v>6112</v>
      </c>
      <c r="F865" s="3" t="s">
        <v>3830</v>
      </c>
      <c r="G865" s="3" t="s">
        <v>1943</v>
      </c>
      <c r="H865" s="3" t="s">
        <v>6113</v>
      </c>
      <c r="I865" t="b">
        <v>1</v>
      </c>
    </row>
    <row r="866" spans="1:9" x14ac:dyDescent="0.25">
      <c r="A866" s="3" t="s">
        <v>1685</v>
      </c>
      <c r="B866" s="3" t="s">
        <v>6114</v>
      </c>
      <c r="C866" s="3" t="s">
        <v>6115</v>
      </c>
      <c r="D866" s="3" t="s">
        <v>6116</v>
      </c>
      <c r="E866" s="3" t="s">
        <v>6117</v>
      </c>
      <c r="F866" s="3" t="s">
        <v>5585</v>
      </c>
      <c r="G866" s="3" t="s">
        <v>1951</v>
      </c>
      <c r="H866" s="3" t="s">
        <v>5586</v>
      </c>
      <c r="I866" t="b">
        <v>0</v>
      </c>
    </row>
    <row r="867" spans="1:9" x14ac:dyDescent="0.25">
      <c r="A867" s="3" t="s">
        <v>6118</v>
      </c>
      <c r="B867" s="3" t="s">
        <v>6119</v>
      </c>
      <c r="C867" s="3" t="s">
        <v>16</v>
      </c>
      <c r="D867" s="3" t="s">
        <v>6120</v>
      </c>
      <c r="E867" s="3" t="s">
        <v>6121</v>
      </c>
      <c r="F867" s="3" t="s">
        <v>2301</v>
      </c>
      <c r="G867" s="3" t="s">
        <v>1943</v>
      </c>
      <c r="H867" s="3" t="s">
        <v>3010</v>
      </c>
      <c r="I867" t="b">
        <v>1</v>
      </c>
    </row>
    <row r="868" spans="1:9" x14ac:dyDescent="0.25">
      <c r="A868" s="3" t="s">
        <v>1689</v>
      </c>
      <c r="B868" s="3" t="s">
        <v>6122</v>
      </c>
      <c r="C868" s="3" t="s">
        <v>6123</v>
      </c>
      <c r="D868" s="3" t="s">
        <v>6124</v>
      </c>
      <c r="E868" s="3" t="s">
        <v>6125</v>
      </c>
      <c r="F868" s="3" t="s">
        <v>6126</v>
      </c>
      <c r="G868" s="3" t="s">
        <v>1951</v>
      </c>
      <c r="H868" s="3" t="s">
        <v>2470</v>
      </c>
      <c r="I868" t="b">
        <v>0</v>
      </c>
    </row>
    <row r="869" spans="1:9" x14ac:dyDescent="0.25">
      <c r="A869" s="3" t="s">
        <v>1691</v>
      </c>
      <c r="B869" s="3" t="s">
        <v>6127</v>
      </c>
      <c r="C869" s="3" t="s">
        <v>6128</v>
      </c>
      <c r="D869" s="3" t="s">
        <v>16</v>
      </c>
      <c r="E869" s="3" t="s">
        <v>6129</v>
      </c>
      <c r="F869" s="3" t="s">
        <v>6130</v>
      </c>
      <c r="G869" s="3" t="s">
        <v>1951</v>
      </c>
      <c r="H869" s="3" t="s">
        <v>6131</v>
      </c>
      <c r="I869" t="b">
        <v>1</v>
      </c>
    </row>
    <row r="870" spans="1:9" x14ac:dyDescent="0.25">
      <c r="A870" s="3" t="s">
        <v>1693</v>
      </c>
      <c r="B870" s="3" t="s">
        <v>6132</v>
      </c>
      <c r="C870" s="3" t="s">
        <v>6133</v>
      </c>
      <c r="D870" s="3" t="s">
        <v>6134</v>
      </c>
      <c r="E870" s="3" t="s">
        <v>6135</v>
      </c>
      <c r="F870" s="3" t="s">
        <v>3003</v>
      </c>
      <c r="G870" s="3" t="s">
        <v>1943</v>
      </c>
      <c r="H870" s="3" t="s">
        <v>3004</v>
      </c>
      <c r="I870" t="b">
        <v>1</v>
      </c>
    </row>
    <row r="871" spans="1:9" x14ac:dyDescent="0.25">
      <c r="A871" s="3" t="s">
        <v>1695</v>
      </c>
      <c r="B871" s="3" t="s">
        <v>6136</v>
      </c>
      <c r="C871" s="3" t="s">
        <v>16</v>
      </c>
      <c r="D871" s="3" t="s">
        <v>6137</v>
      </c>
      <c r="E871" s="3" t="s">
        <v>6138</v>
      </c>
      <c r="F871" s="3" t="s">
        <v>3160</v>
      </c>
      <c r="G871" s="3" t="s">
        <v>1943</v>
      </c>
      <c r="H871" s="3" t="s">
        <v>6139</v>
      </c>
      <c r="I871" t="b">
        <v>1</v>
      </c>
    </row>
    <row r="872" spans="1:9" x14ac:dyDescent="0.25">
      <c r="A872" s="3" t="s">
        <v>1697</v>
      </c>
      <c r="B872" s="3" t="s">
        <v>6140</v>
      </c>
      <c r="C872" s="3" t="s">
        <v>6141</v>
      </c>
      <c r="D872" s="3" t="s">
        <v>6142</v>
      </c>
      <c r="E872" s="3" t="s">
        <v>6143</v>
      </c>
      <c r="F872" s="3" t="s">
        <v>2103</v>
      </c>
      <c r="G872" s="3" t="s">
        <v>1951</v>
      </c>
      <c r="H872" s="3" t="s">
        <v>2104</v>
      </c>
      <c r="I872" t="b">
        <v>1</v>
      </c>
    </row>
    <row r="873" spans="1:9" x14ac:dyDescent="0.25">
      <c r="A873" s="3" t="s">
        <v>1699</v>
      </c>
      <c r="B873" s="3" t="s">
        <v>6144</v>
      </c>
      <c r="C873" s="3" t="s">
        <v>6145</v>
      </c>
      <c r="D873" s="3" t="s">
        <v>6146</v>
      </c>
      <c r="E873" s="3" t="s">
        <v>6147</v>
      </c>
      <c r="F873" s="3" t="s">
        <v>6148</v>
      </c>
      <c r="G873" s="3" t="s">
        <v>2140</v>
      </c>
      <c r="H873" s="3" t="s">
        <v>6149</v>
      </c>
      <c r="I873" t="b">
        <v>1</v>
      </c>
    </row>
    <row r="874" spans="1:9" x14ac:dyDescent="0.25">
      <c r="A874" s="3" t="s">
        <v>1701</v>
      </c>
      <c r="B874" s="3" t="s">
        <v>6150</v>
      </c>
      <c r="C874" s="3" t="s">
        <v>6151</v>
      </c>
      <c r="D874" s="3" t="s">
        <v>6152</v>
      </c>
      <c r="E874" s="3" t="s">
        <v>6153</v>
      </c>
      <c r="F874" s="3" t="s">
        <v>3953</v>
      </c>
      <c r="G874" s="3" t="s">
        <v>1943</v>
      </c>
      <c r="H874" s="3" t="s">
        <v>3954</v>
      </c>
      <c r="I874" t="b">
        <v>0</v>
      </c>
    </row>
    <row r="875" spans="1:9" x14ac:dyDescent="0.25">
      <c r="A875" s="3" t="s">
        <v>1687</v>
      </c>
      <c r="B875" s="3" t="s">
        <v>6154</v>
      </c>
      <c r="C875" s="3" t="s">
        <v>6155</v>
      </c>
      <c r="D875" s="3" t="s">
        <v>6156</v>
      </c>
      <c r="E875" s="3" t="s">
        <v>6157</v>
      </c>
      <c r="F875" s="3" t="s">
        <v>2146</v>
      </c>
      <c r="G875" s="3" t="s">
        <v>1943</v>
      </c>
      <c r="H875" s="3" t="s">
        <v>2147</v>
      </c>
      <c r="I875" t="b">
        <v>1</v>
      </c>
    </row>
    <row r="876" spans="1:9" x14ac:dyDescent="0.25">
      <c r="A876" s="3" t="s">
        <v>1704</v>
      </c>
      <c r="B876" s="3" t="s">
        <v>6158</v>
      </c>
      <c r="C876" s="3" t="s">
        <v>6159</v>
      </c>
      <c r="D876" s="3" t="s">
        <v>6160</v>
      </c>
      <c r="E876" s="3" t="s">
        <v>6161</v>
      </c>
      <c r="F876" s="3" t="s">
        <v>2041</v>
      </c>
      <c r="G876" s="3" t="s">
        <v>1943</v>
      </c>
      <c r="H876" s="3" t="s">
        <v>2716</v>
      </c>
      <c r="I876" t="b">
        <v>0</v>
      </c>
    </row>
    <row r="877" spans="1:9" x14ac:dyDescent="0.25">
      <c r="A877" s="3" t="s">
        <v>1706</v>
      </c>
      <c r="B877" s="3" t="s">
        <v>6162</v>
      </c>
      <c r="C877" s="3" t="s">
        <v>6163</v>
      </c>
      <c r="D877" s="3" t="s">
        <v>6164</v>
      </c>
      <c r="E877" s="3" t="s">
        <v>6165</v>
      </c>
      <c r="F877" s="3" t="s">
        <v>2487</v>
      </c>
      <c r="G877" s="3" t="s">
        <v>1951</v>
      </c>
      <c r="H877" s="3" t="s">
        <v>2488</v>
      </c>
      <c r="I877" t="b">
        <v>0</v>
      </c>
    </row>
    <row r="878" spans="1:9" x14ac:dyDescent="0.25">
      <c r="A878" s="3" t="s">
        <v>6166</v>
      </c>
      <c r="B878" s="3" t="s">
        <v>6167</v>
      </c>
      <c r="C878" s="3" t="s">
        <v>6168</v>
      </c>
      <c r="D878" s="3" t="s">
        <v>6169</v>
      </c>
      <c r="E878" s="3" t="s">
        <v>6170</v>
      </c>
      <c r="F878" s="3" t="s">
        <v>2224</v>
      </c>
      <c r="G878" s="3" t="s">
        <v>1943</v>
      </c>
      <c r="H878" s="3" t="s">
        <v>6171</v>
      </c>
      <c r="I878" t="b">
        <v>1</v>
      </c>
    </row>
    <row r="879" spans="1:9" x14ac:dyDescent="0.25">
      <c r="A879" s="3" t="s">
        <v>1708</v>
      </c>
      <c r="B879" s="3" t="s">
        <v>6172</v>
      </c>
      <c r="C879" s="3" t="s">
        <v>6173</v>
      </c>
      <c r="D879" s="3" t="s">
        <v>6174</v>
      </c>
      <c r="E879" s="3" t="s">
        <v>6175</v>
      </c>
      <c r="F879" s="3" t="s">
        <v>2306</v>
      </c>
      <c r="G879" s="3" t="s">
        <v>1943</v>
      </c>
      <c r="H879" s="3" t="s">
        <v>6176</v>
      </c>
      <c r="I879" t="b">
        <v>0</v>
      </c>
    </row>
    <row r="880" spans="1:9" x14ac:dyDescent="0.25">
      <c r="A880" s="3" t="s">
        <v>1710</v>
      </c>
      <c r="B880" s="3" t="s">
        <v>6177</v>
      </c>
      <c r="C880" s="3" t="s">
        <v>16</v>
      </c>
      <c r="D880" s="3" t="s">
        <v>6178</v>
      </c>
      <c r="E880" s="3" t="s">
        <v>6179</v>
      </c>
      <c r="F880" s="3" t="s">
        <v>3727</v>
      </c>
      <c r="G880" s="3" t="s">
        <v>1943</v>
      </c>
      <c r="H880" s="3" t="s">
        <v>6180</v>
      </c>
      <c r="I880" t="b">
        <v>1</v>
      </c>
    </row>
    <row r="881" spans="1:9" x14ac:dyDescent="0.25">
      <c r="A881" s="3" t="s">
        <v>1712</v>
      </c>
      <c r="B881" s="3" t="s">
        <v>6181</v>
      </c>
      <c r="C881" s="3" t="s">
        <v>16</v>
      </c>
      <c r="D881" s="3" t="s">
        <v>6182</v>
      </c>
      <c r="E881" s="3" t="s">
        <v>6183</v>
      </c>
      <c r="F881" s="3" t="s">
        <v>2082</v>
      </c>
      <c r="G881" s="3" t="s">
        <v>1943</v>
      </c>
      <c r="H881" s="3" t="s">
        <v>2083</v>
      </c>
      <c r="I881" t="b">
        <v>0</v>
      </c>
    </row>
    <row r="882" spans="1:9" x14ac:dyDescent="0.25">
      <c r="A882" s="3" t="s">
        <v>1714</v>
      </c>
      <c r="B882" s="3" t="s">
        <v>6184</v>
      </c>
      <c r="C882" s="3" t="s">
        <v>6185</v>
      </c>
      <c r="D882" s="3" t="s">
        <v>6186</v>
      </c>
      <c r="E882" s="3" t="s">
        <v>6187</v>
      </c>
      <c r="F882" s="3" t="s">
        <v>6188</v>
      </c>
      <c r="G882" s="3" t="s">
        <v>1943</v>
      </c>
      <c r="H882" s="3" t="s">
        <v>6189</v>
      </c>
      <c r="I882" t="b">
        <v>0</v>
      </c>
    </row>
    <row r="883" spans="1:9" x14ac:dyDescent="0.25">
      <c r="A883" s="3" t="s">
        <v>1716</v>
      </c>
      <c r="B883" s="3" t="s">
        <v>6190</v>
      </c>
      <c r="C883" s="3" t="s">
        <v>16</v>
      </c>
      <c r="D883" s="3" t="s">
        <v>6191</v>
      </c>
      <c r="E883" s="3" t="s">
        <v>6192</v>
      </c>
      <c r="F883" s="3" t="s">
        <v>5642</v>
      </c>
      <c r="G883" s="3" t="s">
        <v>1943</v>
      </c>
      <c r="H883" s="3" t="s">
        <v>5643</v>
      </c>
      <c r="I883" t="b">
        <v>1</v>
      </c>
    </row>
    <row r="884" spans="1:9" x14ac:dyDescent="0.25">
      <c r="A884" s="3" t="s">
        <v>6193</v>
      </c>
      <c r="B884" s="3" t="s">
        <v>6194</v>
      </c>
      <c r="C884" s="3" t="s">
        <v>6195</v>
      </c>
      <c r="D884" s="3" t="s">
        <v>6196</v>
      </c>
      <c r="E884" s="3" t="s">
        <v>6197</v>
      </c>
      <c r="F884" s="3" t="s">
        <v>3219</v>
      </c>
      <c r="G884" s="3" t="s">
        <v>1943</v>
      </c>
      <c r="H884" s="3" t="s">
        <v>6198</v>
      </c>
      <c r="I884" t="b">
        <v>0</v>
      </c>
    </row>
    <row r="885" spans="1:9" x14ac:dyDescent="0.25">
      <c r="A885" s="3" t="s">
        <v>1720</v>
      </c>
      <c r="B885" s="3" t="s">
        <v>6199</v>
      </c>
      <c r="C885" s="3" t="s">
        <v>6200</v>
      </c>
      <c r="D885" s="3" t="s">
        <v>6201</v>
      </c>
      <c r="E885" s="3" t="s">
        <v>6202</v>
      </c>
      <c r="F885" s="3" t="s">
        <v>2951</v>
      </c>
      <c r="G885" s="3" t="s">
        <v>1943</v>
      </c>
      <c r="H885" s="3" t="s">
        <v>6203</v>
      </c>
      <c r="I885" t="b">
        <v>1</v>
      </c>
    </row>
    <row r="886" spans="1:9" x14ac:dyDescent="0.25">
      <c r="A886" s="3" t="s">
        <v>1722</v>
      </c>
      <c r="B886" s="3" t="s">
        <v>6204</v>
      </c>
      <c r="C886" s="3" t="s">
        <v>6205</v>
      </c>
      <c r="D886" s="3" t="s">
        <v>6206</v>
      </c>
      <c r="E886" s="3" t="s">
        <v>6207</v>
      </c>
      <c r="F886" s="3" t="s">
        <v>2420</v>
      </c>
      <c r="G886" s="3" t="s">
        <v>1943</v>
      </c>
      <c r="H886" s="3" t="s">
        <v>6208</v>
      </c>
      <c r="I886" t="b">
        <v>1</v>
      </c>
    </row>
    <row r="887" spans="1:9" x14ac:dyDescent="0.25">
      <c r="A887" s="3" t="s">
        <v>1724</v>
      </c>
      <c r="B887" s="3" t="s">
        <v>6209</v>
      </c>
      <c r="C887" s="3" t="s">
        <v>6210</v>
      </c>
      <c r="D887" s="3" t="s">
        <v>6211</v>
      </c>
      <c r="E887" s="3" t="s">
        <v>6212</v>
      </c>
      <c r="F887" s="3" t="s">
        <v>6213</v>
      </c>
      <c r="G887" s="3" t="s">
        <v>1951</v>
      </c>
      <c r="H887" s="3" t="s">
        <v>2369</v>
      </c>
      <c r="I887" t="b">
        <v>0</v>
      </c>
    </row>
    <row r="888" spans="1:9" x14ac:dyDescent="0.25">
      <c r="A888" s="3" t="s">
        <v>1726</v>
      </c>
      <c r="B888" s="3" t="s">
        <v>6214</v>
      </c>
      <c r="C888" s="3" t="s">
        <v>6215</v>
      </c>
      <c r="D888" s="3" t="s">
        <v>6216</v>
      </c>
      <c r="E888" s="3" t="s">
        <v>6217</v>
      </c>
      <c r="F888" s="3" t="s">
        <v>3265</v>
      </c>
      <c r="G888" s="3" t="s">
        <v>1943</v>
      </c>
      <c r="H888" s="3" t="s">
        <v>6218</v>
      </c>
      <c r="I888" t="b">
        <v>0</v>
      </c>
    </row>
    <row r="889" spans="1:9" x14ac:dyDescent="0.25">
      <c r="A889" s="3" t="s">
        <v>1728</v>
      </c>
      <c r="B889" s="3" t="s">
        <v>6219</v>
      </c>
      <c r="C889" s="3" t="s">
        <v>6220</v>
      </c>
      <c r="D889" s="3" t="s">
        <v>6221</v>
      </c>
      <c r="E889" s="3" t="s">
        <v>6222</v>
      </c>
      <c r="F889" s="3" t="s">
        <v>6042</v>
      </c>
      <c r="G889" s="3" t="s">
        <v>1943</v>
      </c>
      <c r="H889" s="3" t="s">
        <v>6223</v>
      </c>
      <c r="I889" t="b">
        <v>0</v>
      </c>
    </row>
    <row r="890" spans="1:9" x14ac:dyDescent="0.25">
      <c r="A890" s="3" t="s">
        <v>1730</v>
      </c>
      <c r="B890" s="3" t="s">
        <v>6224</v>
      </c>
      <c r="C890" s="3" t="s">
        <v>6225</v>
      </c>
      <c r="D890" s="3" t="s">
        <v>6226</v>
      </c>
      <c r="E890" s="3" t="s">
        <v>6227</v>
      </c>
      <c r="F890" s="3" t="s">
        <v>3265</v>
      </c>
      <c r="G890" s="3" t="s">
        <v>1943</v>
      </c>
      <c r="H890" s="3" t="s">
        <v>4128</v>
      </c>
      <c r="I890" t="b">
        <v>1</v>
      </c>
    </row>
    <row r="891" spans="1:9" x14ac:dyDescent="0.25">
      <c r="A891" s="3" t="s">
        <v>1732</v>
      </c>
      <c r="B891" s="3" t="s">
        <v>6228</v>
      </c>
      <c r="C891" s="3" t="s">
        <v>6229</v>
      </c>
      <c r="D891" s="3" t="s">
        <v>6230</v>
      </c>
      <c r="E891" s="3" t="s">
        <v>6231</v>
      </c>
      <c r="F891" s="3" t="s">
        <v>2121</v>
      </c>
      <c r="G891" s="3" t="s">
        <v>1943</v>
      </c>
      <c r="H891" s="3" t="s">
        <v>6232</v>
      </c>
      <c r="I891" t="b">
        <v>1</v>
      </c>
    </row>
    <row r="892" spans="1:9" x14ac:dyDescent="0.25">
      <c r="A892" s="3" t="s">
        <v>1718</v>
      </c>
      <c r="B892" s="3" t="s">
        <v>6233</v>
      </c>
      <c r="C892" s="3" t="s">
        <v>6234</v>
      </c>
      <c r="D892" s="3" t="s">
        <v>6235</v>
      </c>
      <c r="E892" s="3" t="s">
        <v>6236</v>
      </c>
      <c r="F892" s="3" t="s">
        <v>2158</v>
      </c>
      <c r="G892" s="3" t="s">
        <v>1943</v>
      </c>
      <c r="H892" s="3" t="s">
        <v>6237</v>
      </c>
      <c r="I892" t="b">
        <v>1</v>
      </c>
    </row>
    <row r="893" spans="1:9" x14ac:dyDescent="0.25">
      <c r="A893" s="3" t="s">
        <v>1735</v>
      </c>
      <c r="B893" s="3" t="s">
        <v>6238</v>
      </c>
      <c r="C893" s="3" t="s">
        <v>6239</v>
      </c>
      <c r="D893" s="3" t="s">
        <v>6240</v>
      </c>
      <c r="E893" s="3" t="s">
        <v>6241</v>
      </c>
      <c r="F893" s="3" t="s">
        <v>4062</v>
      </c>
      <c r="G893" s="3" t="s">
        <v>1943</v>
      </c>
      <c r="H893" s="3" t="s">
        <v>6242</v>
      </c>
      <c r="I893" t="b">
        <v>1</v>
      </c>
    </row>
    <row r="894" spans="1:9" x14ac:dyDescent="0.25">
      <c r="A894" s="3" t="s">
        <v>1737</v>
      </c>
      <c r="B894" s="3" t="s">
        <v>6243</v>
      </c>
      <c r="C894" s="3" t="s">
        <v>6244</v>
      </c>
      <c r="D894" s="3" t="s">
        <v>6245</v>
      </c>
      <c r="E894" s="3" t="s">
        <v>6246</v>
      </c>
      <c r="F894" s="3" t="s">
        <v>3998</v>
      </c>
      <c r="G894" s="3" t="s">
        <v>2140</v>
      </c>
      <c r="H894" s="3" t="s">
        <v>3999</v>
      </c>
      <c r="I894" t="b">
        <v>0</v>
      </c>
    </row>
    <row r="895" spans="1:9" x14ac:dyDescent="0.25">
      <c r="A895" s="3" t="s">
        <v>1739</v>
      </c>
      <c r="B895" s="3" t="s">
        <v>6247</v>
      </c>
      <c r="C895" s="3" t="s">
        <v>6248</v>
      </c>
      <c r="D895" s="3" t="s">
        <v>16</v>
      </c>
      <c r="E895" s="3" t="s">
        <v>6249</v>
      </c>
      <c r="F895" s="3" t="s">
        <v>4957</v>
      </c>
      <c r="G895" s="3" t="s">
        <v>1943</v>
      </c>
      <c r="H895" s="3" t="s">
        <v>6250</v>
      </c>
      <c r="I895" t="b">
        <v>1</v>
      </c>
    </row>
    <row r="896" spans="1:9" x14ac:dyDescent="0.25">
      <c r="A896" s="3" t="s">
        <v>1741</v>
      </c>
      <c r="B896" s="3" t="s">
        <v>6251</v>
      </c>
      <c r="C896" s="3" t="s">
        <v>16</v>
      </c>
      <c r="D896" s="3" t="s">
        <v>6252</v>
      </c>
      <c r="E896" s="3" t="s">
        <v>6253</v>
      </c>
      <c r="F896" s="3" t="s">
        <v>6254</v>
      </c>
      <c r="G896" s="3" t="s">
        <v>1951</v>
      </c>
      <c r="H896" s="3" t="s">
        <v>2789</v>
      </c>
      <c r="I896" t="b">
        <v>1</v>
      </c>
    </row>
    <row r="897" spans="1:9" x14ac:dyDescent="0.25">
      <c r="A897" s="3" t="s">
        <v>1743</v>
      </c>
      <c r="B897" s="3" t="s">
        <v>6255</v>
      </c>
      <c r="C897" s="3" t="s">
        <v>16</v>
      </c>
      <c r="D897" s="3" t="s">
        <v>6256</v>
      </c>
      <c r="E897" s="3" t="s">
        <v>6257</v>
      </c>
      <c r="F897" s="3" t="s">
        <v>2052</v>
      </c>
      <c r="G897" s="3" t="s">
        <v>1943</v>
      </c>
      <c r="H897" s="3" t="s">
        <v>6258</v>
      </c>
      <c r="I897" t="b">
        <v>0</v>
      </c>
    </row>
    <row r="898" spans="1:9" x14ac:dyDescent="0.25">
      <c r="A898" s="3" t="s">
        <v>1745</v>
      </c>
      <c r="B898" s="3" t="s">
        <v>6259</v>
      </c>
      <c r="C898" s="3" t="s">
        <v>6260</v>
      </c>
      <c r="D898" s="3" t="s">
        <v>6261</v>
      </c>
      <c r="E898" s="3" t="s">
        <v>6262</v>
      </c>
      <c r="F898" s="3" t="s">
        <v>3727</v>
      </c>
      <c r="G898" s="3" t="s">
        <v>1943</v>
      </c>
      <c r="H898" s="3" t="s">
        <v>3728</v>
      </c>
      <c r="I898" t="b">
        <v>1</v>
      </c>
    </row>
    <row r="899" spans="1:9" x14ac:dyDescent="0.25">
      <c r="A899" s="3" t="s">
        <v>1747</v>
      </c>
      <c r="B899" s="3" t="s">
        <v>6263</v>
      </c>
      <c r="C899" s="3" t="s">
        <v>6264</v>
      </c>
      <c r="D899" s="3" t="s">
        <v>6265</v>
      </c>
      <c r="E899" s="3" t="s">
        <v>6266</v>
      </c>
      <c r="F899" s="3" t="s">
        <v>2207</v>
      </c>
      <c r="G899" s="3" t="s">
        <v>2140</v>
      </c>
      <c r="H899" s="3" t="s">
        <v>2574</v>
      </c>
      <c r="I899" t="b">
        <v>0</v>
      </c>
    </row>
    <row r="900" spans="1:9" x14ac:dyDescent="0.25">
      <c r="A900" s="3" t="s">
        <v>1749</v>
      </c>
      <c r="B900" s="3" t="s">
        <v>6267</v>
      </c>
      <c r="C900" s="3" t="s">
        <v>16</v>
      </c>
      <c r="D900" s="3" t="s">
        <v>6268</v>
      </c>
      <c r="E900" s="3" t="s">
        <v>6269</v>
      </c>
      <c r="F900" s="3" t="s">
        <v>6270</v>
      </c>
      <c r="G900" s="3" t="s">
        <v>1943</v>
      </c>
      <c r="H900" s="3" t="s">
        <v>6271</v>
      </c>
      <c r="I900" t="b">
        <v>0</v>
      </c>
    </row>
    <row r="901" spans="1:9" x14ac:dyDescent="0.25">
      <c r="A901" s="3" t="s">
        <v>6272</v>
      </c>
      <c r="B901" s="3" t="s">
        <v>6273</v>
      </c>
      <c r="C901" s="3" t="s">
        <v>6274</v>
      </c>
      <c r="D901" s="3" t="s">
        <v>16</v>
      </c>
      <c r="E901" s="3" t="s">
        <v>6275</v>
      </c>
      <c r="F901" s="3" t="s">
        <v>2502</v>
      </c>
      <c r="G901" s="3" t="s">
        <v>1951</v>
      </c>
      <c r="H901" s="3" t="s">
        <v>2503</v>
      </c>
      <c r="I901" t="b">
        <v>1</v>
      </c>
    </row>
    <row r="902" spans="1:9" x14ac:dyDescent="0.25">
      <c r="A902" s="3" t="s">
        <v>1752</v>
      </c>
      <c r="B902" s="3" t="s">
        <v>6276</v>
      </c>
      <c r="C902" s="3" t="s">
        <v>16</v>
      </c>
      <c r="D902" s="3" t="s">
        <v>6277</v>
      </c>
      <c r="E902" s="3" t="s">
        <v>6278</v>
      </c>
      <c r="F902" s="3" t="s">
        <v>6279</v>
      </c>
      <c r="G902" s="3" t="s">
        <v>1951</v>
      </c>
      <c r="H902" s="3" t="s">
        <v>2632</v>
      </c>
      <c r="I902" t="b">
        <v>0</v>
      </c>
    </row>
    <row r="903" spans="1:9" x14ac:dyDescent="0.25">
      <c r="A903" s="3" t="s">
        <v>1754</v>
      </c>
      <c r="B903" s="3" t="s">
        <v>6280</v>
      </c>
      <c r="C903" s="3" t="s">
        <v>6281</v>
      </c>
      <c r="D903" s="3" t="s">
        <v>6282</v>
      </c>
      <c r="E903" s="3" t="s">
        <v>6283</v>
      </c>
      <c r="F903" s="3" t="s">
        <v>2041</v>
      </c>
      <c r="G903" s="3" t="s">
        <v>1943</v>
      </c>
      <c r="H903" s="3" t="s">
        <v>5262</v>
      </c>
      <c r="I903" t="b">
        <v>1</v>
      </c>
    </row>
    <row r="904" spans="1:9" x14ac:dyDescent="0.25">
      <c r="A904" s="3" t="s">
        <v>1756</v>
      </c>
      <c r="B904" s="3" t="s">
        <v>6284</v>
      </c>
      <c r="C904" s="3" t="s">
        <v>6285</v>
      </c>
      <c r="D904" s="3" t="s">
        <v>6286</v>
      </c>
      <c r="E904" s="3" t="s">
        <v>6287</v>
      </c>
      <c r="F904" s="3" t="s">
        <v>3204</v>
      </c>
      <c r="G904" s="3" t="s">
        <v>1943</v>
      </c>
      <c r="H904" s="3" t="s">
        <v>6288</v>
      </c>
      <c r="I904" t="b">
        <v>0</v>
      </c>
    </row>
    <row r="905" spans="1:9" x14ac:dyDescent="0.25">
      <c r="A905" s="3" t="s">
        <v>1758</v>
      </c>
      <c r="B905" s="3" t="s">
        <v>6289</v>
      </c>
      <c r="C905" s="3" t="s">
        <v>6290</v>
      </c>
      <c r="D905" s="3" t="s">
        <v>6291</v>
      </c>
      <c r="E905" s="3" t="s">
        <v>6292</v>
      </c>
      <c r="F905" s="3" t="s">
        <v>2420</v>
      </c>
      <c r="G905" s="3" t="s">
        <v>1943</v>
      </c>
      <c r="H905" s="3" t="s">
        <v>6208</v>
      </c>
      <c r="I905" t="b">
        <v>0</v>
      </c>
    </row>
    <row r="906" spans="1:9" x14ac:dyDescent="0.25">
      <c r="A906" s="3" t="s">
        <v>1760</v>
      </c>
      <c r="B906" s="3" t="s">
        <v>6293</v>
      </c>
      <c r="C906" s="3" t="s">
        <v>6294</v>
      </c>
      <c r="D906" s="3" t="s">
        <v>6295</v>
      </c>
      <c r="E906" s="3" t="s">
        <v>6296</v>
      </c>
      <c r="F906" s="3" t="s">
        <v>2279</v>
      </c>
      <c r="G906" s="3" t="s">
        <v>1943</v>
      </c>
      <c r="H906" s="3" t="s">
        <v>2280</v>
      </c>
      <c r="I906" t="b">
        <v>0</v>
      </c>
    </row>
    <row r="907" spans="1:9" x14ac:dyDescent="0.25">
      <c r="A907" s="3" t="s">
        <v>1762</v>
      </c>
      <c r="B907" s="3" t="s">
        <v>6297</v>
      </c>
      <c r="C907" s="3" t="s">
        <v>16</v>
      </c>
      <c r="D907" s="3" t="s">
        <v>6298</v>
      </c>
      <c r="E907" s="3" t="s">
        <v>6299</v>
      </c>
      <c r="F907" s="3" t="s">
        <v>2529</v>
      </c>
      <c r="G907" s="3" t="s">
        <v>1943</v>
      </c>
      <c r="H907" s="3" t="s">
        <v>6300</v>
      </c>
      <c r="I907" t="b">
        <v>1</v>
      </c>
    </row>
    <row r="908" spans="1:9" x14ac:dyDescent="0.25">
      <c r="A908" s="3" t="s">
        <v>1764</v>
      </c>
      <c r="B908" s="3" t="s">
        <v>6301</v>
      </c>
      <c r="C908" s="3" t="s">
        <v>6302</v>
      </c>
      <c r="D908" s="3" t="s">
        <v>6303</v>
      </c>
      <c r="E908" s="3" t="s">
        <v>6304</v>
      </c>
      <c r="F908" s="3" t="s">
        <v>2758</v>
      </c>
      <c r="G908" s="3" t="s">
        <v>1943</v>
      </c>
      <c r="H908" s="3" t="s">
        <v>6305</v>
      </c>
      <c r="I908" t="b">
        <v>1</v>
      </c>
    </row>
    <row r="909" spans="1:9" x14ac:dyDescent="0.25">
      <c r="A909" s="3" t="s">
        <v>1766</v>
      </c>
      <c r="B909" s="3" t="s">
        <v>6306</v>
      </c>
      <c r="C909" s="3" t="s">
        <v>6307</v>
      </c>
      <c r="D909" s="3" t="s">
        <v>6308</v>
      </c>
      <c r="E909" s="3" t="s">
        <v>6309</v>
      </c>
      <c r="F909" s="3" t="s">
        <v>2035</v>
      </c>
      <c r="G909" s="3" t="s">
        <v>1943</v>
      </c>
      <c r="H909" s="3" t="s">
        <v>6310</v>
      </c>
      <c r="I909" t="b">
        <v>0</v>
      </c>
    </row>
    <row r="910" spans="1:9" x14ac:dyDescent="0.25">
      <c r="A910" s="3" t="s">
        <v>1768</v>
      </c>
      <c r="B910" s="3" t="s">
        <v>6311</v>
      </c>
      <c r="C910" s="3" t="s">
        <v>6312</v>
      </c>
      <c r="D910" s="3" t="s">
        <v>6313</v>
      </c>
      <c r="E910" s="3" t="s">
        <v>6314</v>
      </c>
      <c r="F910" s="3" t="s">
        <v>2041</v>
      </c>
      <c r="G910" s="3" t="s">
        <v>1943</v>
      </c>
      <c r="H910" s="3" t="s">
        <v>5262</v>
      </c>
      <c r="I910" t="b">
        <v>0</v>
      </c>
    </row>
    <row r="911" spans="1:9" x14ac:dyDescent="0.25">
      <c r="A911" s="3" t="s">
        <v>1770</v>
      </c>
      <c r="B911" s="3" t="s">
        <v>6315</v>
      </c>
      <c r="C911" s="3" t="s">
        <v>16</v>
      </c>
      <c r="D911" s="3" t="s">
        <v>6316</v>
      </c>
      <c r="E911" s="3" t="s">
        <v>6317</v>
      </c>
      <c r="F911" s="3" t="s">
        <v>4832</v>
      </c>
      <c r="G911" s="3" t="s">
        <v>1943</v>
      </c>
      <c r="H911" s="3" t="s">
        <v>4833</v>
      </c>
      <c r="I911" t="b">
        <v>0</v>
      </c>
    </row>
    <row r="912" spans="1:9" x14ac:dyDescent="0.25">
      <c r="A912" s="3" t="s">
        <v>1772</v>
      </c>
      <c r="B912" s="3" t="s">
        <v>6318</v>
      </c>
      <c r="C912" s="3" t="s">
        <v>6319</v>
      </c>
      <c r="D912" s="3" t="s">
        <v>6320</v>
      </c>
      <c r="E912" s="3" t="s">
        <v>6321</v>
      </c>
      <c r="F912" s="3" t="s">
        <v>2190</v>
      </c>
      <c r="G912" s="3" t="s">
        <v>1943</v>
      </c>
      <c r="H912" s="3" t="s">
        <v>4163</v>
      </c>
      <c r="I912" t="b">
        <v>0</v>
      </c>
    </row>
    <row r="913" spans="1:9" x14ac:dyDescent="0.25">
      <c r="A913" s="3" t="s">
        <v>1774</v>
      </c>
      <c r="B913" s="3" t="s">
        <v>6322</v>
      </c>
      <c r="C913" s="3" t="s">
        <v>6323</v>
      </c>
      <c r="D913" s="3" t="s">
        <v>6324</v>
      </c>
      <c r="E913" s="3" t="s">
        <v>6325</v>
      </c>
      <c r="F913" s="3" t="s">
        <v>2224</v>
      </c>
      <c r="G913" s="3" t="s">
        <v>1943</v>
      </c>
      <c r="H913" s="3" t="s">
        <v>6326</v>
      </c>
      <c r="I913" t="b">
        <v>1</v>
      </c>
    </row>
    <row r="914" spans="1:9" x14ac:dyDescent="0.25">
      <c r="A914" s="3" t="s">
        <v>1776</v>
      </c>
      <c r="B914" s="3" t="s">
        <v>6327</v>
      </c>
      <c r="C914" s="3" t="s">
        <v>16</v>
      </c>
      <c r="D914" s="3" t="s">
        <v>6328</v>
      </c>
      <c r="E914" s="3" t="s">
        <v>6329</v>
      </c>
      <c r="F914" s="3" t="s">
        <v>3025</v>
      </c>
      <c r="G914" s="3" t="s">
        <v>1943</v>
      </c>
      <c r="H914" s="3" t="s">
        <v>3026</v>
      </c>
      <c r="I914" t="b">
        <v>1</v>
      </c>
    </row>
    <row r="915" spans="1:9" x14ac:dyDescent="0.25">
      <c r="A915" s="3" t="s">
        <v>1778</v>
      </c>
      <c r="B915" s="3" t="s">
        <v>6330</v>
      </c>
      <c r="C915" s="3" t="s">
        <v>6331</v>
      </c>
      <c r="D915" s="3" t="s">
        <v>6332</v>
      </c>
      <c r="E915" s="3" t="s">
        <v>6333</v>
      </c>
      <c r="F915" s="3" t="s">
        <v>2168</v>
      </c>
      <c r="G915" s="3" t="s">
        <v>1943</v>
      </c>
      <c r="H915" s="3" t="s">
        <v>5990</v>
      </c>
      <c r="I915" t="b">
        <v>0</v>
      </c>
    </row>
    <row r="916" spans="1:9" x14ac:dyDescent="0.25">
      <c r="A916" s="3" t="s">
        <v>1780</v>
      </c>
      <c r="B916" s="3" t="s">
        <v>6334</v>
      </c>
      <c r="C916" s="3" t="s">
        <v>6335</v>
      </c>
      <c r="D916" s="3" t="s">
        <v>6336</v>
      </c>
      <c r="E916" s="3" t="s">
        <v>6337</v>
      </c>
      <c r="F916" s="3" t="s">
        <v>2866</v>
      </c>
      <c r="G916" s="3" t="s">
        <v>1943</v>
      </c>
      <c r="H916" s="3" t="s">
        <v>2867</v>
      </c>
      <c r="I916" t="b">
        <v>0</v>
      </c>
    </row>
    <row r="917" spans="1:9" x14ac:dyDescent="0.25">
      <c r="A917" s="3" t="s">
        <v>1782</v>
      </c>
      <c r="B917" s="3" t="s">
        <v>6338</v>
      </c>
      <c r="C917" s="3" t="s">
        <v>6339</v>
      </c>
      <c r="D917" s="3" t="s">
        <v>6340</v>
      </c>
      <c r="E917" s="3" t="s">
        <v>6341</v>
      </c>
      <c r="F917" s="3" t="s">
        <v>6342</v>
      </c>
      <c r="G917" s="3" t="s">
        <v>1943</v>
      </c>
      <c r="H917" s="3" t="s">
        <v>6343</v>
      </c>
      <c r="I917" t="b">
        <v>1</v>
      </c>
    </row>
    <row r="918" spans="1:9" x14ac:dyDescent="0.25">
      <c r="A918" s="3" t="s">
        <v>1784</v>
      </c>
      <c r="B918" s="3" t="s">
        <v>6344</v>
      </c>
      <c r="C918" s="3" t="s">
        <v>16</v>
      </c>
      <c r="D918" s="3" t="s">
        <v>16</v>
      </c>
      <c r="E918" s="3" t="s">
        <v>6345</v>
      </c>
      <c r="F918" s="3" t="s">
        <v>4210</v>
      </c>
      <c r="G918" s="3" t="s">
        <v>1951</v>
      </c>
      <c r="H918" s="3" t="s">
        <v>4211</v>
      </c>
      <c r="I918" t="b">
        <v>1</v>
      </c>
    </row>
    <row r="919" spans="1:9" x14ac:dyDescent="0.25">
      <c r="A919" s="3" t="s">
        <v>1786</v>
      </c>
      <c r="B919" s="3" t="s">
        <v>6346</v>
      </c>
      <c r="C919" s="3" t="s">
        <v>6347</v>
      </c>
      <c r="D919" s="3" t="s">
        <v>6348</v>
      </c>
      <c r="E919" s="3" t="s">
        <v>6349</v>
      </c>
      <c r="F919" s="3" t="s">
        <v>3431</v>
      </c>
      <c r="G919" s="3" t="s">
        <v>2140</v>
      </c>
      <c r="H919" s="3" t="s">
        <v>6350</v>
      </c>
      <c r="I919" t="b">
        <v>0</v>
      </c>
    </row>
    <row r="920" spans="1:9" x14ac:dyDescent="0.25">
      <c r="A920" s="3" t="s">
        <v>6351</v>
      </c>
      <c r="B920" s="3" t="s">
        <v>6352</v>
      </c>
      <c r="C920" s="3" t="s">
        <v>6353</v>
      </c>
      <c r="D920" s="3" t="s">
        <v>6354</v>
      </c>
      <c r="E920" s="3" t="s">
        <v>6355</v>
      </c>
      <c r="F920" s="3" t="s">
        <v>2834</v>
      </c>
      <c r="G920" s="3" t="s">
        <v>1943</v>
      </c>
      <c r="H920" s="3" t="s">
        <v>5478</v>
      </c>
      <c r="I920" t="b">
        <v>0</v>
      </c>
    </row>
    <row r="921" spans="1:9" x14ac:dyDescent="0.25">
      <c r="A921" s="3" t="s">
        <v>1788</v>
      </c>
      <c r="B921" s="3" t="s">
        <v>6356</v>
      </c>
      <c r="C921" s="3" t="s">
        <v>6357</v>
      </c>
      <c r="D921" s="3" t="s">
        <v>6358</v>
      </c>
      <c r="E921" s="3" t="s">
        <v>6359</v>
      </c>
      <c r="F921" s="3" t="s">
        <v>3529</v>
      </c>
      <c r="G921" s="3" t="s">
        <v>1943</v>
      </c>
      <c r="H921" s="3" t="s">
        <v>4745</v>
      </c>
      <c r="I921" t="b">
        <v>1</v>
      </c>
    </row>
    <row r="922" spans="1:9" x14ac:dyDescent="0.25">
      <c r="A922" s="3" t="s">
        <v>1790</v>
      </c>
      <c r="B922" s="3" t="s">
        <v>6360</v>
      </c>
      <c r="C922" s="3" t="s">
        <v>6361</v>
      </c>
      <c r="D922" s="3" t="s">
        <v>6362</v>
      </c>
      <c r="E922" s="3" t="s">
        <v>6363</v>
      </c>
      <c r="F922" s="3" t="s">
        <v>2064</v>
      </c>
      <c r="G922" s="3" t="s">
        <v>1943</v>
      </c>
      <c r="H922" s="3" t="s">
        <v>2065</v>
      </c>
      <c r="I922" t="b">
        <v>0</v>
      </c>
    </row>
    <row r="923" spans="1:9" x14ac:dyDescent="0.25">
      <c r="A923" s="3" t="s">
        <v>1792</v>
      </c>
      <c r="B923" s="3" t="s">
        <v>6364</v>
      </c>
      <c r="C923" s="3" t="s">
        <v>6365</v>
      </c>
      <c r="D923" s="3" t="s">
        <v>6366</v>
      </c>
      <c r="E923" s="3" t="s">
        <v>6367</v>
      </c>
      <c r="F923" s="3" t="s">
        <v>2758</v>
      </c>
      <c r="G923" s="3" t="s">
        <v>1943</v>
      </c>
      <c r="H923" s="3" t="s">
        <v>2759</v>
      </c>
      <c r="I923" t="b">
        <v>0</v>
      </c>
    </row>
    <row r="924" spans="1:9" x14ac:dyDescent="0.25">
      <c r="A924" s="3" t="s">
        <v>1794</v>
      </c>
      <c r="B924" s="3" t="s">
        <v>6368</v>
      </c>
      <c r="C924" s="3" t="s">
        <v>16</v>
      </c>
      <c r="D924" s="3" t="s">
        <v>16</v>
      </c>
      <c r="E924" s="3" t="s">
        <v>6369</v>
      </c>
      <c r="F924" s="3" t="s">
        <v>5523</v>
      </c>
      <c r="G924" s="3" t="s">
        <v>1943</v>
      </c>
      <c r="H924" s="3" t="s">
        <v>6370</v>
      </c>
      <c r="I924" t="b">
        <v>1</v>
      </c>
    </row>
    <row r="925" spans="1:9" x14ac:dyDescent="0.25">
      <c r="A925" s="3" t="s">
        <v>1796</v>
      </c>
      <c r="B925" s="3" t="s">
        <v>6371</v>
      </c>
      <c r="C925" s="3" t="s">
        <v>6372</v>
      </c>
      <c r="D925" s="3" t="s">
        <v>6373</v>
      </c>
      <c r="E925" s="3" t="s">
        <v>6374</v>
      </c>
      <c r="F925" s="3" t="s">
        <v>2459</v>
      </c>
      <c r="G925" s="3" t="s">
        <v>1943</v>
      </c>
      <c r="H925" s="3" t="s">
        <v>6375</v>
      </c>
      <c r="I925" t="b">
        <v>0</v>
      </c>
    </row>
    <row r="926" spans="1:9" x14ac:dyDescent="0.25">
      <c r="A926" s="3" t="s">
        <v>1798</v>
      </c>
      <c r="B926" s="3" t="s">
        <v>6376</v>
      </c>
      <c r="C926" s="3" t="s">
        <v>6377</v>
      </c>
      <c r="D926" s="3" t="s">
        <v>16</v>
      </c>
      <c r="E926" s="3" t="s">
        <v>6378</v>
      </c>
      <c r="F926" s="3" t="s">
        <v>4740</v>
      </c>
      <c r="G926" s="3" t="s">
        <v>1943</v>
      </c>
      <c r="H926" s="3" t="s">
        <v>4741</v>
      </c>
      <c r="I926" t="b">
        <v>0</v>
      </c>
    </row>
    <row r="927" spans="1:9" x14ac:dyDescent="0.25">
      <c r="A927" s="3" t="s">
        <v>6379</v>
      </c>
      <c r="B927" s="3" t="s">
        <v>6380</v>
      </c>
      <c r="C927" s="3" t="s">
        <v>16</v>
      </c>
      <c r="D927" s="3" t="s">
        <v>6381</v>
      </c>
      <c r="E927" s="3" t="s">
        <v>6382</v>
      </c>
      <c r="F927" s="3" t="s">
        <v>3102</v>
      </c>
      <c r="G927" s="3" t="s">
        <v>1943</v>
      </c>
      <c r="H927" s="3" t="s">
        <v>6383</v>
      </c>
      <c r="I927" t="b">
        <v>1</v>
      </c>
    </row>
    <row r="928" spans="1:9" x14ac:dyDescent="0.25">
      <c r="A928" s="3" t="s">
        <v>1801</v>
      </c>
      <c r="B928" s="3" t="s">
        <v>6384</v>
      </c>
      <c r="C928" s="3" t="s">
        <v>6385</v>
      </c>
      <c r="D928" s="3" t="s">
        <v>6386</v>
      </c>
      <c r="E928" s="3" t="s">
        <v>6387</v>
      </c>
      <c r="F928" s="3" t="s">
        <v>2224</v>
      </c>
      <c r="G928" s="3" t="s">
        <v>1943</v>
      </c>
      <c r="H928" s="3" t="s">
        <v>6388</v>
      </c>
      <c r="I928" t="b">
        <v>1</v>
      </c>
    </row>
    <row r="929" spans="1:9" x14ac:dyDescent="0.25">
      <c r="A929" s="3" t="s">
        <v>1803</v>
      </c>
      <c r="B929" s="3" t="s">
        <v>6389</v>
      </c>
      <c r="C929" s="3" t="s">
        <v>6390</v>
      </c>
      <c r="D929" s="3" t="s">
        <v>6391</v>
      </c>
      <c r="E929" s="3" t="s">
        <v>6392</v>
      </c>
      <c r="F929" s="3" t="s">
        <v>2035</v>
      </c>
      <c r="G929" s="3" t="s">
        <v>1943</v>
      </c>
      <c r="H929" s="3" t="s">
        <v>2036</v>
      </c>
      <c r="I929" t="b">
        <v>0</v>
      </c>
    </row>
    <row r="930" spans="1:9" x14ac:dyDescent="0.25">
      <c r="A930" s="3" t="s">
        <v>1805</v>
      </c>
      <c r="B930" s="3" t="s">
        <v>6393</v>
      </c>
      <c r="C930" s="3" t="s">
        <v>6394</v>
      </c>
      <c r="D930" s="3" t="s">
        <v>16</v>
      </c>
      <c r="E930" s="3" t="s">
        <v>6395</v>
      </c>
      <c r="F930" s="3" t="s">
        <v>2052</v>
      </c>
      <c r="G930" s="3" t="s">
        <v>1943</v>
      </c>
      <c r="H930" s="3" t="s">
        <v>6258</v>
      </c>
      <c r="I930" t="b">
        <v>1</v>
      </c>
    </row>
    <row r="931" spans="1:9" x14ac:dyDescent="0.25">
      <c r="A931" s="3" t="s">
        <v>1807</v>
      </c>
      <c r="B931" s="3" t="s">
        <v>6396</v>
      </c>
      <c r="C931" s="3" t="s">
        <v>6397</v>
      </c>
      <c r="D931" s="3" t="s">
        <v>6398</v>
      </c>
      <c r="E931" s="3" t="s">
        <v>6399</v>
      </c>
      <c r="F931" s="3" t="s">
        <v>2224</v>
      </c>
      <c r="G931" s="3" t="s">
        <v>1943</v>
      </c>
      <c r="H931" s="3" t="s">
        <v>6400</v>
      </c>
      <c r="I931" t="b">
        <v>1</v>
      </c>
    </row>
    <row r="932" spans="1:9" x14ac:dyDescent="0.25">
      <c r="A932" s="3" t="s">
        <v>1809</v>
      </c>
      <c r="B932" s="3" t="s">
        <v>6401</v>
      </c>
      <c r="C932" s="3" t="s">
        <v>6402</v>
      </c>
      <c r="D932" s="3" t="s">
        <v>16</v>
      </c>
      <c r="E932" s="3" t="s">
        <v>6403</v>
      </c>
      <c r="F932" s="3" t="s">
        <v>2224</v>
      </c>
      <c r="G932" s="3" t="s">
        <v>1943</v>
      </c>
      <c r="H932" s="3" t="s">
        <v>6004</v>
      </c>
      <c r="I932" t="b">
        <v>1</v>
      </c>
    </row>
    <row r="933" spans="1:9" x14ac:dyDescent="0.25">
      <c r="A933" s="3" t="s">
        <v>1811</v>
      </c>
      <c r="B933" s="3" t="s">
        <v>6404</v>
      </c>
      <c r="C933" s="3" t="s">
        <v>16</v>
      </c>
      <c r="D933" s="3" t="s">
        <v>16</v>
      </c>
      <c r="E933" s="3" t="s">
        <v>6405</v>
      </c>
      <c r="F933" s="3" t="s">
        <v>5276</v>
      </c>
      <c r="G933" s="3" t="s">
        <v>1943</v>
      </c>
      <c r="H933" s="3" t="s">
        <v>5277</v>
      </c>
      <c r="I933" t="b">
        <v>1</v>
      </c>
    </row>
    <row r="934" spans="1:9" x14ac:dyDescent="0.25">
      <c r="A934" s="3" t="s">
        <v>1813</v>
      </c>
      <c r="B934" s="3" t="s">
        <v>6406</v>
      </c>
      <c r="C934" s="3" t="s">
        <v>6407</v>
      </c>
      <c r="D934" s="3" t="s">
        <v>6408</v>
      </c>
      <c r="E934" s="3" t="s">
        <v>6409</v>
      </c>
      <c r="F934" s="3" t="s">
        <v>3830</v>
      </c>
      <c r="G934" s="3" t="s">
        <v>1943</v>
      </c>
      <c r="H934" s="3" t="s">
        <v>6113</v>
      </c>
      <c r="I934" t="b">
        <v>0</v>
      </c>
    </row>
    <row r="935" spans="1:9" x14ac:dyDescent="0.25">
      <c r="A935" s="3" t="s">
        <v>1815</v>
      </c>
      <c r="B935" s="3" t="s">
        <v>6410</v>
      </c>
      <c r="C935" s="3" t="s">
        <v>16</v>
      </c>
      <c r="D935" s="3" t="s">
        <v>6411</v>
      </c>
      <c r="E935" s="3" t="s">
        <v>6412</v>
      </c>
      <c r="F935" s="3" t="s">
        <v>2429</v>
      </c>
      <c r="G935" s="3" t="s">
        <v>1943</v>
      </c>
      <c r="H935" s="3" t="s">
        <v>2946</v>
      </c>
      <c r="I935" t="b">
        <v>1</v>
      </c>
    </row>
    <row r="936" spans="1:9" x14ac:dyDescent="0.25">
      <c r="A936" s="3" t="s">
        <v>1817</v>
      </c>
      <c r="B936" s="3" t="s">
        <v>6413</v>
      </c>
      <c r="C936" s="3" t="s">
        <v>6414</v>
      </c>
      <c r="D936" s="3" t="s">
        <v>6415</v>
      </c>
      <c r="E936" s="3" t="s">
        <v>6416</v>
      </c>
      <c r="F936" s="3" t="s">
        <v>6188</v>
      </c>
      <c r="G936" s="3" t="s">
        <v>1943</v>
      </c>
      <c r="H936" s="3" t="s">
        <v>6189</v>
      </c>
      <c r="I936" t="b">
        <v>0</v>
      </c>
    </row>
    <row r="937" spans="1:9" x14ac:dyDescent="0.25">
      <c r="A937" s="3" t="s">
        <v>1819</v>
      </c>
      <c r="B937" s="3" t="s">
        <v>6417</v>
      </c>
      <c r="C937" s="3" t="s">
        <v>6418</v>
      </c>
      <c r="D937" s="3" t="s">
        <v>6419</v>
      </c>
      <c r="E937" s="3" t="s">
        <v>6420</v>
      </c>
      <c r="F937" s="3" t="s">
        <v>2866</v>
      </c>
      <c r="G937" s="3" t="s">
        <v>1943</v>
      </c>
      <c r="H937" s="3" t="s">
        <v>3780</v>
      </c>
      <c r="I937" t="b">
        <v>1</v>
      </c>
    </row>
    <row r="938" spans="1:9" x14ac:dyDescent="0.25">
      <c r="A938" s="3" t="s">
        <v>1821</v>
      </c>
      <c r="B938" s="3" t="s">
        <v>6421</v>
      </c>
      <c r="C938" s="3" t="s">
        <v>6422</v>
      </c>
      <c r="D938" s="3" t="s">
        <v>6423</v>
      </c>
      <c r="E938" s="3" t="s">
        <v>6424</v>
      </c>
      <c r="F938" s="3" t="s">
        <v>3102</v>
      </c>
      <c r="G938" s="3" t="s">
        <v>1943</v>
      </c>
      <c r="H938" s="3" t="s">
        <v>6425</v>
      </c>
      <c r="I938" t="b">
        <v>1</v>
      </c>
    </row>
    <row r="939" spans="1:9" x14ac:dyDescent="0.25">
      <c r="A939" s="3" t="s">
        <v>6426</v>
      </c>
      <c r="B939" s="3" t="s">
        <v>6427</v>
      </c>
      <c r="C939" s="3" t="s">
        <v>6428</v>
      </c>
      <c r="D939" s="3" t="s">
        <v>6429</v>
      </c>
      <c r="E939" s="3" t="s">
        <v>6430</v>
      </c>
      <c r="F939" s="3" t="s">
        <v>2301</v>
      </c>
      <c r="G939" s="3" t="s">
        <v>1943</v>
      </c>
      <c r="H939" s="3" t="s">
        <v>6431</v>
      </c>
      <c r="I939" t="b">
        <v>0</v>
      </c>
    </row>
    <row r="940" spans="1:9" x14ac:dyDescent="0.25">
      <c r="A940" s="3" t="s">
        <v>1823</v>
      </c>
      <c r="B940" s="3" t="s">
        <v>6432</v>
      </c>
      <c r="C940" s="3" t="s">
        <v>6433</v>
      </c>
      <c r="D940" s="3" t="s">
        <v>6434</v>
      </c>
      <c r="E940" s="3" t="s">
        <v>6435</v>
      </c>
      <c r="F940" s="3" t="s">
        <v>2041</v>
      </c>
      <c r="G940" s="3" t="s">
        <v>1943</v>
      </c>
      <c r="H940" s="3" t="s">
        <v>6436</v>
      </c>
      <c r="I940" t="b">
        <v>1</v>
      </c>
    </row>
    <row r="941" spans="1:9" x14ac:dyDescent="0.25">
      <c r="A941" s="3" t="s">
        <v>1825</v>
      </c>
      <c r="B941" s="3" t="s">
        <v>6437</v>
      </c>
      <c r="C941" s="3" t="s">
        <v>6438</v>
      </c>
      <c r="D941" s="3" t="s">
        <v>6439</v>
      </c>
      <c r="E941" s="3" t="s">
        <v>6440</v>
      </c>
      <c r="F941" s="3" t="s">
        <v>6441</v>
      </c>
      <c r="G941" s="3" t="s">
        <v>1943</v>
      </c>
      <c r="H941" s="3" t="s">
        <v>6442</v>
      </c>
      <c r="I941" t="b">
        <v>0</v>
      </c>
    </row>
    <row r="942" spans="1:9" x14ac:dyDescent="0.25">
      <c r="A942" s="3" t="s">
        <v>1827</v>
      </c>
      <c r="B942" s="3" t="s">
        <v>6443</v>
      </c>
      <c r="C942" s="3" t="s">
        <v>6444</v>
      </c>
      <c r="D942" s="3" t="s">
        <v>6445</v>
      </c>
      <c r="E942" s="3" t="s">
        <v>6446</v>
      </c>
      <c r="F942" s="3" t="s">
        <v>2224</v>
      </c>
      <c r="G942" s="3" t="s">
        <v>1943</v>
      </c>
      <c r="H942" s="3" t="s">
        <v>6447</v>
      </c>
      <c r="I942" t="b">
        <v>1</v>
      </c>
    </row>
    <row r="943" spans="1:9" x14ac:dyDescent="0.25">
      <c r="A943" s="3" t="s">
        <v>1829</v>
      </c>
      <c r="B943" s="3" t="s">
        <v>6448</v>
      </c>
      <c r="C943" s="3" t="s">
        <v>6449</v>
      </c>
      <c r="D943" s="3" t="s">
        <v>6450</v>
      </c>
      <c r="E943" s="3" t="s">
        <v>6451</v>
      </c>
      <c r="F943" s="3" t="s">
        <v>6452</v>
      </c>
      <c r="G943" s="3" t="s">
        <v>1951</v>
      </c>
      <c r="H943" s="3" t="s">
        <v>6453</v>
      </c>
      <c r="I943" t="b">
        <v>1</v>
      </c>
    </row>
    <row r="944" spans="1:9" x14ac:dyDescent="0.25">
      <c r="A944" s="3" t="s">
        <v>1831</v>
      </c>
      <c r="B944" s="3" t="s">
        <v>6454</v>
      </c>
      <c r="C944" s="3" t="s">
        <v>6455</v>
      </c>
      <c r="D944" s="3" t="s">
        <v>6456</v>
      </c>
      <c r="E944" s="3" t="s">
        <v>6457</v>
      </c>
      <c r="F944" s="3" t="s">
        <v>2877</v>
      </c>
      <c r="G944" s="3" t="s">
        <v>1943</v>
      </c>
      <c r="H944" s="3" t="s">
        <v>2878</v>
      </c>
      <c r="I944" t="b">
        <v>0</v>
      </c>
    </row>
    <row r="945" spans="1:9" x14ac:dyDescent="0.25">
      <c r="A945" s="3" t="s">
        <v>1833</v>
      </c>
      <c r="B945" s="3" t="s">
        <v>6458</v>
      </c>
      <c r="C945" s="3" t="s">
        <v>6459</v>
      </c>
      <c r="D945" s="3" t="s">
        <v>6460</v>
      </c>
      <c r="E945" s="3" t="s">
        <v>6461</v>
      </c>
      <c r="F945" s="3" t="s">
        <v>3764</v>
      </c>
      <c r="G945" s="3" t="s">
        <v>1943</v>
      </c>
      <c r="H945" s="3" t="s">
        <v>4983</v>
      </c>
      <c r="I945" t="b">
        <v>0</v>
      </c>
    </row>
    <row r="946" spans="1:9" x14ac:dyDescent="0.25">
      <c r="A946" s="3" t="s">
        <v>1835</v>
      </c>
      <c r="B946" s="3" t="s">
        <v>6462</v>
      </c>
      <c r="C946" s="3" t="s">
        <v>6463</v>
      </c>
      <c r="D946" s="3" t="s">
        <v>6464</v>
      </c>
      <c r="E946" s="3" t="s">
        <v>6465</v>
      </c>
      <c r="F946" s="3" t="s">
        <v>3330</v>
      </c>
      <c r="G946" s="3" t="s">
        <v>1943</v>
      </c>
      <c r="H946" s="3" t="s">
        <v>6466</v>
      </c>
      <c r="I946" t="b">
        <v>0</v>
      </c>
    </row>
    <row r="947" spans="1:9" x14ac:dyDescent="0.25">
      <c r="A947" s="3" t="s">
        <v>1837</v>
      </c>
      <c r="B947" s="3" t="s">
        <v>6467</v>
      </c>
      <c r="C947" s="3" t="s">
        <v>16</v>
      </c>
      <c r="D947" s="3" t="s">
        <v>6468</v>
      </c>
      <c r="E947" s="3" t="s">
        <v>6469</v>
      </c>
      <c r="F947" s="3" t="s">
        <v>2529</v>
      </c>
      <c r="G947" s="3" t="s">
        <v>1943</v>
      </c>
      <c r="H947" s="3" t="s">
        <v>3654</v>
      </c>
      <c r="I947" t="b">
        <v>0</v>
      </c>
    </row>
    <row r="948" spans="1:9" x14ac:dyDescent="0.25">
      <c r="A948" s="3" t="s">
        <v>1839</v>
      </c>
      <c r="B948" s="3" t="s">
        <v>6470</v>
      </c>
      <c r="C948" s="3" t="s">
        <v>16</v>
      </c>
      <c r="D948" s="3" t="s">
        <v>6471</v>
      </c>
      <c r="E948" s="3" t="s">
        <v>6472</v>
      </c>
      <c r="F948" s="3" t="s">
        <v>2207</v>
      </c>
      <c r="G948" s="3" t="s">
        <v>1943</v>
      </c>
      <c r="H948" s="3" t="s">
        <v>6473</v>
      </c>
      <c r="I948" t="b">
        <v>0</v>
      </c>
    </row>
    <row r="949" spans="1:9" x14ac:dyDescent="0.25">
      <c r="A949" s="3" t="s">
        <v>1841</v>
      </c>
      <c r="B949" s="3" t="s">
        <v>6474</v>
      </c>
      <c r="C949" s="3" t="s">
        <v>6475</v>
      </c>
      <c r="D949" s="3" t="s">
        <v>16</v>
      </c>
      <c r="E949" s="3" t="s">
        <v>6476</v>
      </c>
      <c r="F949" s="3" t="s">
        <v>2711</v>
      </c>
      <c r="G949" s="3" t="s">
        <v>1951</v>
      </c>
      <c r="H949" s="3" t="s">
        <v>2369</v>
      </c>
      <c r="I949" t="b">
        <v>0</v>
      </c>
    </row>
    <row r="950" spans="1:9" x14ac:dyDescent="0.25">
      <c r="A950" s="3" t="s">
        <v>1843</v>
      </c>
      <c r="B950" s="3" t="s">
        <v>6477</v>
      </c>
      <c r="C950" s="3" t="s">
        <v>6478</v>
      </c>
      <c r="D950" s="3" t="s">
        <v>6479</v>
      </c>
      <c r="E950" s="3" t="s">
        <v>6480</v>
      </c>
      <c r="F950" s="3" t="s">
        <v>4837</v>
      </c>
      <c r="G950" s="3" t="s">
        <v>2140</v>
      </c>
      <c r="H950" s="3" t="s">
        <v>6481</v>
      </c>
      <c r="I950" t="b">
        <v>1</v>
      </c>
    </row>
    <row r="951" spans="1:9" x14ac:dyDescent="0.25">
      <c r="A951" s="3" t="s">
        <v>1845</v>
      </c>
      <c r="B951" s="3" t="s">
        <v>6482</v>
      </c>
      <c r="C951" s="3" t="s">
        <v>6483</v>
      </c>
      <c r="D951" s="3" t="s">
        <v>6484</v>
      </c>
      <c r="E951" s="3" t="s">
        <v>6485</v>
      </c>
      <c r="F951" s="3" t="s">
        <v>6486</v>
      </c>
      <c r="G951" s="3" t="s">
        <v>1951</v>
      </c>
      <c r="H951" s="3" t="s">
        <v>6487</v>
      </c>
      <c r="I951" t="b">
        <v>0</v>
      </c>
    </row>
    <row r="952" spans="1:9" x14ac:dyDescent="0.25">
      <c r="A952" s="3" t="s">
        <v>1847</v>
      </c>
      <c r="B952" s="3" t="s">
        <v>6488</v>
      </c>
      <c r="C952" s="3" t="s">
        <v>16</v>
      </c>
      <c r="D952" s="3" t="s">
        <v>6489</v>
      </c>
      <c r="E952" s="3" t="s">
        <v>6490</v>
      </c>
      <c r="F952" s="3" t="s">
        <v>5523</v>
      </c>
      <c r="G952" s="3" t="s">
        <v>1943</v>
      </c>
      <c r="H952" s="3" t="s">
        <v>6370</v>
      </c>
      <c r="I952" t="b">
        <v>1</v>
      </c>
    </row>
    <row r="953" spans="1:9" x14ac:dyDescent="0.25">
      <c r="A953" s="3" t="s">
        <v>1849</v>
      </c>
      <c r="B953" s="3" t="s">
        <v>6491</v>
      </c>
      <c r="C953" s="3" t="s">
        <v>6492</v>
      </c>
      <c r="D953" s="3" t="s">
        <v>6493</v>
      </c>
      <c r="E953" s="3" t="s">
        <v>6494</v>
      </c>
      <c r="F953" s="3" t="s">
        <v>3922</v>
      </c>
      <c r="G953" s="3" t="s">
        <v>1943</v>
      </c>
      <c r="H953" s="3" t="s">
        <v>6495</v>
      </c>
      <c r="I953" t="b">
        <v>0</v>
      </c>
    </row>
    <row r="954" spans="1:9" x14ac:dyDescent="0.25">
      <c r="A954" s="3" t="s">
        <v>1851</v>
      </c>
      <c r="B954" s="3" t="s">
        <v>6496</v>
      </c>
      <c r="C954" s="3" t="s">
        <v>6497</v>
      </c>
      <c r="D954" s="3" t="s">
        <v>6498</v>
      </c>
      <c r="E954" s="3" t="s">
        <v>6499</v>
      </c>
      <c r="F954" s="3" t="s">
        <v>6452</v>
      </c>
      <c r="G954" s="3" t="s">
        <v>1951</v>
      </c>
      <c r="H954" s="3" t="s">
        <v>6453</v>
      </c>
      <c r="I954" t="b">
        <v>1</v>
      </c>
    </row>
    <row r="955" spans="1:9" x14ac:dyDescent="0.25">
      <c r="A955" s="3" t="s">
        <v>6500</v>
      </c>
      <c r="B955" s="3" t="s">
        <v>6501</v>
      </c>
      <c r="C955" s="3" t="s">
        <v>6502</v>
      </c>
      <c r="D955" s="3" t="s">
        <v>6503</v>
      </c>
      <c r="E955" s="3" t="s">
        <v>6504</v>
      </c>
      <c r="F955" s="3" t="s">
        <v>2529</v>
      </c>
      <c r="G955" s="3" t="s">
        <v>1943</v>
      </c>
      <c r="H955" s="3" t="s">
        <v>6505</v>
      </c>
      <c r="I955" t="b">
        <v>1</v>
      </c>
    </row>
    <row r="956" spans="1:9" x14ac:dyDescent="0.25">
      <c r="A956" s="3" t="s">
        <v>6506</v>
      </c>
      <c r="B956" s="3" t="s">
        <v>6507</v>
      </c>
      <c r="C956" s="3" t="s">
        <v>6508</v>
      </c>
      <c r="D956" s="3" t="s">
        <v>6509</v>
      </c>
      <c r="E956" s="3" t="s">
        <v>6510</v>
      </c>
      <c r="F956" s="3" t="s">
        <v>2024</v>
      </c>
      <c r="G956" s="3" t="s">
        <v>1943</v>
      </c>
      <c r="H956" s="3" t="s">
        <v>6511</v>
      </c>
      <c r="I956" t="b">
        <v>1</v>
      </c>
    </row>
    <row r="957" spans="1:9" x14ac:dyDescent="0.25">
      <c r="A957" s="3" t="s">
        <v>6512</v>
      </c>
      <c r="B957" s="3" t="s">
        <v>6513</v>
      </c>
      <c r="C957" s="3" t="s">
        <v>6514</v>
      </c>
      <c r="D957" s="3" t="s">
        <v>6515</v>
      </c>
      <c r="E957" s="3" t="s">
        <v>6516</v>
      </c>
      <c r="F957" s="3" t="s">
        <v>5435</v>
      </c>
      <c r="G957" s="3" t="s">
        <v>1943</v>
      </c>
      <c r="H957" s="3" t="s">
        <v>5436</v>
      </c>
      <c r="I957" t="b">
        <v>1</v>
      </c>
    </row>
    <row r="958" spans="1:9" x14ac:dyDescent="0.25">
      <c r="A958" s="3" t="s">
        <v>6517</v>
      </c>
      <c r="B958" s="3" t="s">
        <v>6518</v>
      </c>
      <c r="C958" s="3" t="s">
        <v>6519</v>
      </c>
      <c r="D958" s="3" t="s">
        <v>6520</v>
      </c>
      <c r="E958" s="3" t="s">
        <v>6521</v>
      </c>
      <c r="F958" s="3" t="s">
        <v>2596</v>
      </c>
      <c r="G958" s="3" t="s">
        <v>1943</v>
      </c>
      <c r="H958" s="3" t="s">
        <v>6522</v>
      </c>
      <c r="I958" t="b">
        <v>0</v>
      </c>
    </row>
    <row r="959" spans="1:9" x14ac:dyDescent="0.25">
      <c r="A959" s="3" t="s">
        <v>6523</v>
      </c>
      <c r="B959" s="3" t="s">
        <v>6524</v>
      </c>
      <c r="C959" s="3" t="s">
        <v>6525</v>
      </c>
      <c r="D959" s="3" t="s">
        <v>6526</v>
      </c>
      <c r="E959" s="3" t="s">
        <v>6527</v>
      </c>
      <c r="F959" s="3" t="s">
        <v>2224</v>
      </c>
      <c r="G959" s="3" t="s">
        <v>1943</v>
      </c>
      <c r="H959" s="3" t="s">
        <v>5178</v>
      </c>
      <c r="I959" t="b">
        <v>1</v>
      </c>
    </row>
    <row r="960" spans="1:9" x14ac:dyDescent="0.25">
      <c r="A960" s="3" t="s">
        <v>6528</v>
      </c>
      <c r="B960" s="3" t="s">
        <v>6529</v>
      </c>
      <c r="C960" s="3" t="s">
        <v>6530</v>
      </c>
      <c r="D960" s="3" t="s">
        <v>16</v>
      </c>
      <c r="E960" s="3" t="s">
        <v>6531</v>
      </c>
      <c r="F960" s="3" t="s">
        <v>6532</v>
      </c>
      <c r="G960" s="3" t="s">
        <v>1943</v>
      </c>
      <c r="H960" s="3" t="s">
        <v>6533</v>
      </c>
      <c r="I960" t="b">
        <v>1</v>
      </c>
    </row>
    <row r="961" spans="1:9" x14ac:dyDescent="0.25">
      <c r="A961" s="3" t="s">
        <v>1856</v>
      </c>
      <c r="B961" s="3" t="s">
        <v>6534</v>
      </c>
      <c r="C961" s="3" t="s">
        <v>6535</v>
      </c>
      <c r="D961" s="3" t="s">
        <v>16</v>
      </c>
      <c r="E961" s="3" t="s">
        <v>6536</v>
      </c>
      <c r="F961" s="3" t="s">
        <v>2152</v>
      </c>
      <c r="G961" s="3" t="s">
        <v>1943</v>
      </c>
      <c r="H961" s="3" t="s">
        <v>4034</v>
      </c>
      <c r="I961" t="b">
        <v>1</v>
      </c>
    </row>
    <row r="962" spans="1:9" x14ac:dyDescent="0.25">
      <c r="A962" s="3" t="s">
        <v>1858</v>
      </c>
      <c r="B962" s="3" t="s">
        <v>6537</v>
      </c>
      <c r="C962" s="3" t="s">
        <v>6538</v>
      </c>
      <c r="D962" s="3" t="s">
        <v>6539</v>
      </c>
      <c r="E962" s="3" t="s">
        <v>6540</v>
      </c>
      <c r="F962" s="3" t="s">
        <v>3970</v>
      </c>
      <c r="G962" s="3" t="s">
        <v>1943</v>
      </c>
      <c r="H962" s="3" t="s">
        <v>3971</v>
      </c>
      <c r="I962" t="b">
        <v>1</v>
      </c>
    </row>
    <row r="963" spans="1:9" x14ac:dyDescent="0.25">
      <c r="A963" s="3" t="s">
        <v>1860</v>
      </c>
      <c r="B963" s="3" t="s">
        <v>6541</v>
      </c>
      <c r="C963" s="3" t="s">
        <v>16</v>
      </c>
      <c r="D963" s="3" t="s">
        <v>6542</v>
      </c>
      <c r="E963" s="3" t="s">
        <v>6543</v>
      </c>
      <c r="F963" s="3" t="s">
        <v>3025</v>
      </c>
      <c r="G963" s="3" t="s">
        <v>1943</v>
      </c>
      <c r="H963" s="3" t="s">
        <v>3026</v>
      </c>
      <c r="I963" t="b">
        <v>1</v>
      </c>
    </row>
    <row r="964" spans="1:9" x14ac:dyDescent="0.25">
      <c r="A964" s="3" t="s">
        <v>1862</v>
      </c>
      <c r="B964" s="3" t="s">
        <v>6544</v>
      </c>
      <c r="C964" s="3" t="s">
        <v>6545</v>
      </c>
      <c r="D964" s="3" t="s">
        <v>6546</v>
      </c>
      <c r="E964" s="3" t="s">
        <v>6547</v>
      </c>
      <c r="F964" s="3" t="s">
        <v>6548</v>
      </c>
      <c r="G964" s="3" t="s">
        <v>1951</v>
      </c>
      <c r="H964" s="3" t="s">
        <v>3381</v>
      </c>
      <c r="I964" t="b">
        <v>1</v>
      </c>
    </row>
    <row r="965" spans="1:9" x14ac:dyDescent="0.25">
      <c r="A965" s="3" t="s">
        <v>1864</v>
      </c>
      <c r="B965" s="3" t="s">
        <v>6549</v>
      </c>
      <c r="C965" s="3" t="s">
        <v>6550</v>
      </c>
      <c r="D965" s="3" t="s">
        <v>6551</v>
      </c>
      <c r="E965" s="3" t="s">
        <v>6552</v>
      </c>
      <c r="F965" s="3" t="s">
        <v>3529</v>
      </c>
      <c r="G965" s="3" t="s">
        <v>1943</v>
      </c>
      <c r="H965" s="3" t="s">
        <v>6553</v>
      </c>
      <c r="I965" t="b">
        <v>1</v>
      </c>
    </row>
    <row r="966" spans="1:9" x14ac:dyDescent="0.25">
      <c r="A966" s="3" t="s">
        <v>1866</v>
      </c>
      <c r="B966" s="3" t="s">
        <v>6554</v>
      </c>
      <c r="C966" s="3" t="s">
        <v>6555</v>
      </c>
      <c r="D966" s="3" t="s">
        <v>6556</v>
      </c>
      <c r="E966" s="3" t="s">
        <v>6557</v>
      </c>
      <c r="F966" s="3" t="s">
        <v>4062</v>
      </c>
      <c r="G966" s="3" t="s">
        <v>1943</v>
      </c>
      <c r="H966" s="3" t="s">
        <v>6242</v>
      </c>
      <c r="I966" t="b">
        <v>0</v>
      </c>
    </row>
    <row r="967" spans="1:9" x14ac:dyDescent="0.25">
      <c r="A967" s="3" t="s">
        <v>1868</v>
      </c>
      <c r="B967" s="3" t="s">
        <v>6558</v>
      </c>
      <c r="C967" s="3" t="s">
        <v>6559</v>
      </c>
      <c r="D967" s="3" t="s">
        <v>16</v>
      </c>
      <c r="E967" s="3" t="s">
        <v>6560</v>
      </c>
      <c r="F967" s="3" t="s">
        <v>1991</v>
      </c>
      <c r="G967" s="3" t="s">
        <v>1943</v>
      </c>
      <c r="H967" s="3" t="s">
        <v>2603</v>
      </c>
      <c r="I967" t="b">
        <v>1</v>
      </c>
    </row>
    <row r="968" spans="1:9" x14ac:dyDescent="0.25">
      <c r="A968" s="3" t="s">
        <v>1870</v>
      </c>
      <c r="B968" s="3" t="s">
        <v>6561</v>
      </c>
      <c r="C968" s="3" t="s">
        <v>6562</v>
      </c>
      <c r="D968" s="3" t="s">
        <v>6563</v>
      </c>
      <c r="E968" s="3" t="s">
        <v>6564</v>
      </c>
      <c r="F968" s="3" t="s">
        <v>2904</v>
      </c>
      <c r="G968" s="3" t="s">
        <v>1943</v>
      </c>
      <c r="H968" s="3" t="s">
        <v>6565</v>
      </c>
      <c r="I968" t="b">
        <v>1</v>
      </c>
    </row>
    <row r="969" spans="1:9" x14ac:dyDescent="0.25">
      <c r="A969" s="3" t="s">
        <v>1872</v>
      </c>
      <c r="B969" s="3" t="s">
        <v>6566</v>
      </c>
      <c r="C969" s="3" t="s">
        <v>6567</v>
      </c>
      <c r="D969" s="3" t="s">
        <v>6568</v>
      </c>
      <c r="E969" s="3" t="s">
        <v>6569</v>
      </c>
      <c r="F969" s="3" t="s">
        <v>6570</v>
      </c>
      <c r="G969" s="3" t="s">
        <v>1951</v>
      </c>
      <c r="H969" s="3" t="s">
        <v>2104</v>
      </c>
      <c r="I969" t="b">
        <v>1</v>
      </c>
    </row>
    <row r="970" spans="1:9" x14ac:dyDescent="0.25">
      <c r="A970" s="3" t="s">
        <v>1874</v>
      </c>
      <c r="B970" s="3" t="s">
        <v>6571</v>
      </c>
      <c r="C970" s="3" t="s">
        <v>6572</v>
      </c>
      <c r="D970" s="3" t="s">
        <v>6573</v>
      </c>
      <c r="E970" s="3" t="s">
        <v>6574</v>
      </c>
      <c r="F970" s="3" t="s">
        <v>6575</v>
      </c>
      <c r="G970" s="3" t="s">
        <v>1943</v>
      </c>
      <c r="H970" s="3" t="s">
        <v>6576</v>
      </c>
      <c r="I970" t="b">
        <v>0</v>
      </c>
    </row>
    <row r="971" spans="1:9" x14ac:dyDescent="0.25">
      <c r="A971" s="3" t="s">
        <v>1876</v>
      </c>
      <c r="B971" s="3" t="s">
        <v>6577</v>
      </c>
      <c r="C971" s="3" t="s">
        <v>6578</v>
      </c>
      <c r="D971" s="3" t="s">
        <v>6579</v>
      </c>
      <c r="E971" s="3" t="s">
        <v>6580</v>
      </c>
      <c r="F971" s="3" t="s">
        <v>2834</v>
      </c>
      <c r="G971" s="3" t="s">
        <v>1943</v>
      </c>
      <c r="H971" s="3" t="s">
        <v>5739</v>
      </c>
      <c r="I971" t="b">
        <v>1</v>
      </c>
    </row>
    <row r="972" spans="1:9" x14ac:dyDescent="0.25">
      <c r="A972" s="3" t="s">
        <v>1878</v>
      </c>
      <c r="B972" s="3" t="s">
        <v>6581</v>
      </c>
      <c r="C972" s="3" t="s">
        <v>16</v>
      </c>
      <c r="D972" s="3" t="s">
        <v>6582</v>
      </c>
      <c r="E972" s="3" t="s">
        <v>6583</v>
      </c>
      <c r="F972" s="3" t="s">
        <v>4754</v>
      </c>
      <c r="G972" s="3" t="s">
        <v>1943</v>
      </c>
      <c r="H972" s="3" t="s">
        <v>6584</v>
      </c>
      <c r="I972" t="b">
        <v>0</v>
      </c>
    </row>
    <row r="973" spans="1:9" x14ac:dyDescent="0.25">
      <c r="A973" s="3" t="s">
        <v>1880</v>
      </c>
      <c r="B973" s="3" t="s">
        <v>6585</v>
      </c>
      <c r="C973" s="3" t="s">
        <v>6586</v>
      </c>
      <c r="D973" s="3" t="s">
        <v>6587</v>
      </c>
      <c r="E973" s="3" t="s">
        <v>6588</v>
      </c>
      <c r="F973" s="3" t="s">
        <v>2318</v>
      </c>
      <c r="G973" s="3" t="s">
        <v>1943</v>
      </c>
      <c r="H973" s="3" t="s">
        <v>2425</v>
      </c>
      <c r="I973" t="b">
        <v>0</v>
      </c>
    </row>
    <row r="974" spans="1:9" x14ac:dyDescent="0.25">
      <c r="A974" s="3" t="s">
        <v>1882</v>
      </c>
      <c r="B974" s="3" t="s">
        <v>6589</v>
      </c>
      <c r="C974" s="3" t="s">
        <v>16</v>
      </c>
      <c r="D974" s="3" t="s">
        <v>6590</v>
      </c>
      <c r="E974" s="3" t="s">
        <v>6591</v>
      </c>
      <c r="F974" s="3" t="s">
        <v>5504</v>
      </c>
      <c r="G974" s="3" t="s">
        <v>1951</v>
      </c>
      <c r="H974" s="3" t="s">
        <v>5505</v>
      </c>
      <c r="I974" t="b">
        <v>1</v>
      </c>
    </row>
    <row r="975" spans="1:9" x14ac:dyDescent="0.25">
      <c r="A975" s="3" t="s">
        <v>1884</v>
      </c>
      <c r="B975" s="3" t="s">
        <v>6592</v>
      </c>
      <c r="C975" s="3" t="s">
        <v>6593</v>
      </c>
      <c r="D975" s="3" t="s">
        <v>6594</v>
      </c>
      <c r="E975" s="3" t="s">
        <v>6595</v>
      </c>
      <c r="F975" s="3" t="s">
        <v>2269</v>
      </c>
      <c r="G975" s="3" t="s">
        <v>1943</v>
      </c>
      <c r="H975" s="3" t="s">
        <v>2553</v>
      </c>
      <c r="I975" t="b">
        <v>0</v>
      </c>
    </row>
    <row r="976" spans="1:9" x14ac:dyDescent="0.25">
      <c r="A976" s="3" t="s">
        <v>1886</v>
      </c>
      <c r="B976" s="3" t="s">
        <v>6596</v>
      </c>
      <c r="C976" s="3" t="s">
        <v>6597</v>
      </c>
      <c r="D976" s="3" t="s">
        <v>6598</v>
      </c>
      <c r="E976" s="3" t="s">
        <v>6599</v>
      </c>
      <c r="F976" s="3" t="s">
        <v>3330</v>
      </c>
      <c r="G976" s="3" t="s">
        <v>1943</v>
      </c>
      <c r="H976" s="3" t="s">
        <v>6466</v>
      </c>
      <c r="I976" t="b">
        <v>1</v>
      </c>
    </row>
    <row r="977" spans="1:9" x14ac:dyDescent="0.25">
      <c r="A977" s="3" t="s">
        <v>1888</v>
      </c>
      <c r="B977" s="3" t="s">
        <v>6600</v>
      </c>
      <c r="C977" s="3" t="s">
        <v>6601</v>
      </c>
      <c r="D977" s="3" t="s">
        <v>6602</v>
      </c>
      <c r="E977" s="3" t="s">
        <v>6603</v>
      </c>
      <c r="F977" s="3" t="s">
        <v>6604</v>
      </c>
      <c r="G977" s="3" t="s">
        <v>1951</v>
      </c>
      <c r="H977" s="3" t="s">
        <v>3369</v>
      </c>
      <c r="I977" t="b">
        <v>1</v>
      </c>
    </row>
    <row r="978" spans="1:9" x14ac:dyDescent="0.25">
      <c r="A978" s="3" t="s">
        <v>1890</v>
      </c>
      <c r="B978" s="3" t="s">
        <v>6605</v>
      </c>
      <c r="C978" s="3" t="s">
        <v>6606</v>
      </c>
      <c r="D978" s="3" t="s">
        <v>6607</v>
      </c>
      <c r="E978" s="3" t="s">
        <v>6608</v>
      </c>
      <c r="F978" s="3" t="s">
        <v>2285</v>
      </c>
      <c r="G978" s="3" t="s">
        <v>1943</v>
      </c>
      <c r="H978" s="3" t="s">
        <v>5424</v>
      </c>
      <c r="I978" t="b">
        <v>1</v>
      </c>
    </row>
    <row r="979" spans="1:9" x14ac:dyDescent="0.25">
      <c r="A979" s="3" t="s">
        <v>1892</v>
      </c>
      <c r="B979" s="3" t="s">
        <v>6609</v>
      </c>
      <c r="C979" s="3" t="s">
        <v>6610</v>
      </c>
      <c r="D979" s="3" t="s">
        <v>6611</v>
      </c>
      <c r="E979" s="3" t="s">
        <v>6612</v>
      </c>
      <c r="F979" s="3" t="s">
        <v>4754</v>
      </c>
      <c r="G979" s="3" t="s">
        <v>1943</v>
      </c>
      <c r="H979" s="3" t="s">
        <v>6613</v>
      </c>
      <c r="I979" t="b">
        <v>0</v>
      </c>
    </row>
    <row r="980" spans="1:9" x14ac:dyDescent="0.25">
      <c r="A980" s="3" t="s">
        <v>6614</v>
      </c>
      <c r="B980" s="3" t="s">
        <v>6615</v>
      </c>
      <c r="C980" s="3" t="s">
        <v>6616</v>
      </c>
      <c r="D980" s="3" t="s">
        <v>6617</v>
      </c>
      <c r="E980" s="3" t="s">
        <v>6618</v>
      </c>
      <c r="F980" s="3" t="s">
        <v>2224</v>
      </c>
      <c r="G980" s="3" t="s">
        <v>1943</v>
      </c>
      <c r="H980" s="3" t="s">
        <v>2963</v>
      </c>
      <c r="I980" t="b">
        <v>1</v>
      </c>
    </row>
    <row r="981" spans="1:9" x14ac:dyDescent="0.25">
      <c r="A981" s="3" t="s">
        <v>1895</v>
      </c>
      <c r="B981" s="3" t="s">
        <v>6619</v>
      </c>
      <c r="C981" s="3" t="s">
        <v>16</v>
      </c>
      <c r="D981" s="3" t="s">
        <v>6620</v>
      </c>
      <c r="E981" s="3" t="s">
        <v>6621</v>
      </c>
      <c r="F981" s="3" t="s">
        <v>6622</v>
      </c>
      <c r="G981" s="3" t="s">
        <v>1943</v>
      </c>
      <c r="H981" s="3" t="s">
        <v>6623</v>
      </c>
      <c r="I981" t="b">
        <v>0</v>
      </c>
    </row>
    <row r="982" spans="1:9" x14ac:dyDescent="0.25">
      <c r="A982" s="3" t="s">
        <v>1897</v>
      </c>
      <c r="B982" s="3" t="s">
        <v>6624</v>
      </c>
      <c r="C982" s="3" t="s">
        <v>16</v>
      </c>
      <c r="D982" s="3" t="s">
        <v>6625</v>
      </c>
      <c r="E982" s="3" t="s">
        <v>6626</v>
      </c>
      <c r="F982" s="3" t="s">
        <v>4106</v>
      </c>
      <c r="G982" s="3" t="s">
        <v>1943</v>
      </c>
      <c r="H982" s="3" t="s">
        <v>4107</v>
      </c>
      <c r="I982" t="b">
        <v>1</v>
      </c>
    </row>
    <row r="983" spans="1:9" x14ac:dyDescent="0.25">
      <c r="A983" s="3" t="s">
        <v>1899</v>
      </c>
      <c r="B983" s="3" t="s">
        <v>6627</v>
      </c>
      <c r="C983" s="3" t="s">
        <v>6628</v>
      </c>
      <c r="D983" s="3" t="s">
        <v>6629</v>
      </c>
      <c r="E983" s="3" t="s">
        <v>6630</v>
      </c>
      <c r="F983" s="3" t="s">
        <v>6631</v>
      </c>
      <c r="G983" s="3" t="s">
        <v>1943</v>
      </c>
      <c r="H983" s="3" t="s">
        <v>6632</v>
      </c>
      <c r="I983" t="b">
        <v>1</v>
      </c>
    </row>
    <row r="984" spans="1:9" x14ac:dyDescent="0.25">
      <c r="A984" s="3" t="s">
        <v>1901</v>
      </c>
      <c r="B984" s="3" t="s">
        <v>6633</v>
      </c>
      <c r="C984" s="3" t="s">
        <v>6634</v>
      </c>
      <c r="D984" s="3" t="s">
        <v>6635</v>
      </c>
      <c r="E984" s="3" t="s">
        <v>6636</v>
      </c>
      <c r="F984" s="3" t="s">
        <v>3364</v>
      </c>
      <c r="G984" s="3" t="s">
        <v>1943</v>
      </c>
      <c r="H984" s="3" t="s">
        <v>5087</v>
      </c>
      <c r="I984" t="b">
        <v>1</v>
      </c>
    </row>
    <row r="985" spans="1:9" x14ac:dyDescent="0.25">
      <c r="A985" s="3" t="s">
        <v>1903</v>
      </c>
      <c r="B985" s="3" t="s">
        <v>6637</v>
      </c>
      <c r="C985" s="3" t="s">
        <v>6638</v>
      </c>
      <c r="D985" s="3" t="s">
        <v>6639</v>
      </c>
      <c r="E985" s="3" t="s">
        <v>6640</v>
      </c>
      <c r="F985" s="3" t="s">
        <v>2342</v>
      </c>
      <c r="G985" s="3" t="s">
        <v>1943</v>
      </c>
      <c r="H985" s="3" t="s">
        <v>2343</v>
      </c>
      <c r="I985" t="b">
        <v>1</v>
      </c>
    </row>
    <row r="986" spans="1:9" x14ac:dyDescent="0.25">
      <c r="A986" s="3" t="s">
        <v>1905</v>
      </c>
      <c r="B986" s="3" t="s">
        <v>6641</v>
      </c>
      <c r="C986" s="3" t="s">
        <v>6642</v>
      </c>
      <c r="D986" s="3" t="s">
        <v>16</v>
      </c>
      <c r="E986" s="3" t="s">
        <v>6643</v>
      </c>
      <c r="F986" s="3" t="s">
        <v>6644</v>
      </c>
      <c r="G986" s="3" t="s">
        <v>1951</v>
      </c>
      <c r="H986" s="3" t="s">
        <v>3460</v>
      </c>
      <c r="I986" t="b">
        <v>1</v>
      </c>
    </row>
    <row r="987" spans="1:9" x14ac:dyDescent="0.25">
      <c r="A987" s="3" t="s">
        <v>1907</v>
      </c>
      <c r="B987" s="3" t="s">
        <v>6645</v>
      </c>
      <c r="C987" s="3" t="s">
        <v>6646</v>
      </c>
      <c r="D987" s="3" t="s">
        <v>6647</v>
      </c>
      <c r="E987" s="3" t="s">
        <v>6648</v>
      </c>
      <c r="F987" s="3" t="s">
        <v>2114</v>
      </c>
      <c r="G987" s="3" t="s">
        <v>1943</v>
      </c>
      <c r="H987" s="3" t="s">
        <v>5187</v>
      </c>
      <c r="I987" t="b">
        <v>0</v>
      </c>
    </row>
    <row r="988" spans="1:9" x14ac:dyDescent="0.25">
      <c r="A988" s="3" t="s">
        <v>1909</v>
      </c>
      <c r="B988" s="3" t="s">
        <v>6649</v>
      </c>
      <c r="C988" s="3" t="s">
        <v>6650</v>
      </c>
      <c r="D988" s="3" t="s">
        <v>6651</v>
      </c>
      <c r="E988" s="3" t="s">
        <v>6652</v>
      </c>
      <c r="F988" s="3" t="s">
        <v>6653</v>
      </c>
      <c r="G988" s="3" t="s">
        <v>1943</v>
      </c>
      <c r="H988" s="3" t="s">
        <v>6654</v>
      </c>
      <c r="I988" t="b">
        <v>0</v>
      </c>
    </row>
    <row r="989" spans="1:9" x14ac:dyDescent="0.25">
      <c r="A989" s="3" t="s">
        <v>1911</v>
      </c>
      <c r="B989" s="3" t="s">
        <v>6655</v>
      </c>
      <c r="C989" s="3" t="s">
        <v>6656</v>
      </c>
      <c r="D989" s="3" t="s">
        <v>6657</v>
      </c>
      <c r="E989" s="3" t="s">
        <v>6658</v>
      </c>
      <c r="F989" s="3" t="s">
        <v>4389</v>
      </c>
      <c r="G989" s="3" t="s">
        <v>2140</v>
      </c>
      <c r="H989" s="3" t="s">
        <v>2466</v>
      </c>
      <c r="I989" t="b">
        <v>1</v>
      </c>
    </row>
    <row r="990" spans="1:9" x14ac:dyDescent="0.25">
      <c r="A990" s="3" t="s">
        <v>1913</v>
      </c>
      <c r="B990" s="3" t="s">
        <v>6659</v>
      </c>
      <c r="C990" s="3" t="s">
        <v>16</v>
      </c>
      <c r="D990" s="3" t="s">
        <v>6660</v>
      </c>
      <c r="E990" s="3" t="s">
        <v>6661</v>
      </c>
      <c r="F990" s="3" t="s">
        <v>6662</v>
      </c>
      <c r="G990" s="3" t="s">
        <v>2140</v>
      </c>
      <c r="H990" s="3" t="s">
        <v>6663</v>
      </c>
      <c r="I990" t="b">
        <v>1</v>
      </c>
    </row>
    <row r="991" spans="1:9" x14ac:dyDescent="0.25">
      <c r="A991" s="3" t="s">
        <v>1915</v>
      </c>
      <c r="B991" s="3" t="s">
        <v>6664</v>
      </c>
      <c r="C991" s="3" t="s">
        <v>16</v>
      </c>
      <c r="D991" s="3" t="s">
        <v>6665</v>
      </c>
      <c r="E991" s="3" t="s">
        <v>6666</v>
      </c>
      <c r="F991" s="3" t="s">
        <v>2024</v>
      </c>
      <c r="G991" s="3" t="s">
        <v>1943</v>
      </c>
      <c r="H991" s="3" t="s">
        <v>2025</v>
      </c>
      <c r="I991" t="b">
        <v>1</v>
      </c>
    </row>
    <row r="992" spans="1:9" x14ac:dyDescent="0.25">
      <c r="A992" s="3" t="s">
        <v>6667</v>
      </c>
      <c r="B992" s="3" t="s">
        <v>6668</v>
      </c>
      <c r="C992" s="3" t="s">
        <v>6669</v>
      </c>
      <c r="D992" s="3" t="s">
        <v>6670</v>
      </c>
      <c r="E992" s="3" t="s">
        <v>6671</v>
      </c>
      <c r="F992" s="3" t="s">
        <v>6672</v>
      </c>
      <c r="G992" s="3" t="s">
        <v>1943</v>
      </c>
      <c r="H992" s="3" t="s">
        <v>6673</v>
      </c>
      <c r="I992" t="b">
        <v>0</v>
      </c>
    </row>
    <row r="993" spans="1:9" x14ac:dyDescent="0.25">
      <c r="A993" s="3" t="s">
        <v>6674</v>
      </c>
      <c r="B993" s="3" t="s">
        <v>6675</v>
      </c>
      <c r="C993" s="3" t="s">
        <v>16</v>
      </c>
      <c r="D993" s="3" t="s">
        <v>6676</v>
      </c>
      <c r="E993" s="3" t="s">
        <v>6677</v>
      </c>
      <c r="F993" s="3" t="s">
        <v>2793</v>
      </c>
      <c r="G993" s="3" t="s">
        <v>1943</v>
      </c>
      <c r="H993" s="3" t="s">
        <v>2794</v>
      </c>
      <c r="I993" t="b">
        <v>1</v>
      </c>
    </row>
    <row r="994" spans="1:9" x14ac:dyDescent="0.25">
      <c r="A994" s="3" t="s">
        <v>1919</v>
      </c>
      <c r="B994" s="3" t="s">
        <v>6678</v>
      </c>
      <c r="C994" s="3" t="s">
        <v>16</v>
      </c>
      <c r="D994" s="3" t="s">
        <v>6679</v>
      </c>
      <c r="E994" s="3" t="s">
        <v>6680</v>
      </c>
      <c r="F994" s="3" t="s">
        <v>4260</v>
      </c>
      <c r="G994" s="3" t="s">
        <v>1951</v>
      </c>
      <c r="H994" s="3" t="s">
        <v>2899</v>
      </c>
      <c r="I994" t="b">
        <v>0</v>
      </c>
    </row>
    <row r="995" spans="1:9" x14ac:dyDescent="0.25">
      <c r="A995" s="3" t="s">
        <v>1921</v>
      </c>
      <c r="B995" s="3" t="s">
        <v>6681</v>
      </c>
      <c r="C995" s="3" t="s">
        <v>16</v>
      </c>
      <c r="D995" s="3" t="s">
        <v>6682</v>
      </c>
      <c r="E995" s="3" t="s">
        <v>6683</v>
      </c>
      <c r="F995" s="3" t="s">
        <v>2029</v>
      </c>
      <c r="G995" s="3" t="s">
        <v>1943</v>
      </c>
      <c r="H995" s="3" t="s">
        <v>6684</v>
      </c>
      <c r="I995" t="b">
        <v>0</v>
      </c>
    </row>
    <row r="996" spans="1:9" x14ac:dyDescent="0.25">
      <c r="A996" s="3" t="s">
        <v>1923</v>
      </c>
      <c r="B996" s="3" t="s">
        <v>6685</v>
      </c>
      <c r="C996" s="3" t="s">
        <v>16</v>
      </c>
      <c r="D996" s="3" t="s">
        <v>6686</v>
      </c>
      <c r="E996" s="3" t="s">
        <v>6687</v>
      </c>
      <c r="F996" s="3" t="s">
        <v>4204</v>
      </c>
      <c r="G996" s="3" t="s">
        <v>1951</v>
      </c>
      <c r="H996" s="3" t="s">
        <v>4205</v>
      </c>
      <c r="I996" t="b">
        <v>0</v>
      </c>
    </row>
    <row r="997" spans="1:9" x14ac:dyDescent="0.25">
      <c r="A997" s="3" t="s">
        <v>1925</v>
      </c>
      <c r="B997" s="3" t="s">
        <v>6688</v>
      </c>
      <c r="C997" s="3" t="s">
        <v>6689</v>
      </c>
      <c r="D997" s="3" t="s">
        <v>6690</v>
      </c>
      <c r="E997" s="3" t="s">
        <v>6691</v>
      </c>
      <c r="F997" s="3" t="s">
        <v>2385</v>
      </c>
      <c r="G997" s="3" t="s">
        <v>1943</v>
      </c>
      <c r="H997" s="3" t="s">
        <v>6692</v>
      </c>
      <c r="I997" t="b">
        <v>0</v>
      </c>
    </row>
    <row r="998" spans="1:9" x14ac:dyDescent="0.25">
      <c r="A998" s="3" t="s">
        <v>1917</v>
      </c>
      <c r="B998" s="3" t="s">
        <v>6693</v>
      </c>
      <c r="C998" s="3" t="s">
        <v>16</v>
      </c>
      <c r="D998" s="3" t="s">
        <v>6694</v>
      </c>
      <c r="E998" s="3" t="s">
        <v>6695</v>
      </c>
      <c r="F998" s="3" t="s">
        <v>5435</v>
      </c>
      <c r="G998" s="3" t="s">
        <v>1943</v>
      </c>
      <c r="H998" s="3" t="s">
        <v>5436</v>
      </c>
      <c r="I998" t="b">
        <v>0</v>
      </c>
    </row>
    <row r="999" spans="1:9" x14ac:dyDescent="0.25">
      <c r="A999" s="3" t="s">
        <v>6696</v>
      </c>
      <c r="B999" s="3" t="s">
        <v>6697</v>
      </c>
      <c r="C999" s="3" t="s">
        <v>16</v>
      </c>
      <c r="D999" s="3" t="s">
        <v>6698</v>
      </c>
      <c r="E999" s="3" t="s">
        <v>6699</v>
      </c>
      <c r="F999" s="3" t="s">
        <v>2403</v>
      </c>
      <c r="G999" s="3" t="s">
        <v>1943</v>
      </c>
      <c r="H999" s="3" t="s">
        <v>6700</v>
      </c>
      <c r="I999" t="b">
        <v>1</v>
      </c>
    </row>
    <row r="1000" spans="1:9" x14ac:dyDescent="0.25">
      <c r="A1000" s="3" t="s">
        <v>1929</v>
      </c>
      <c r="B1000" s="3" t="s">
        <v>6701</v>
      </c>
      <c r="C1000" s="3" t="s">
        <v>6702</v>
      </c>
      <c r="D1000" s="3" t="s">
        <v>6703</v>
      </c>
      <c r="E1000" s="3" t="s">
        <v>6704</v>
      </c>
      <c r="F1000" s="3" t="s">
        <v>2883</v>
      </c>
      <c r="G1000" s="3" t="s">
        <v>1943</v>
      </c>
      <c r="H1000" s="3" t="s">
        <v>3309</v>
      </c>
      <c r="I1000" t="b">
        <v>0</v>
      </c>
    </row>
    <row r="1001" spans="1:9" x14ac:dyDescent="0.25">
      <c r="A1001" s="3" t="s">
        <v>1931</v>
      </c>
      <c r="B1001" s="3" t="s">
        <v>6705</v>
      </c>
      <c r="C1001" s="3" t="s">
        <v>16</v>
      </c>
      <c r="D1001" s="3" t="s">
        <v>6706</v>
      </c>
      <c r="E1001" s="3" t="s">
        <v>6707</v>
      </c>
      <c r="F1001" s="3" t="s">
        <v>4837</v>
      </c>
      <c r="G1001" s="3" t="s">
        <v>2140</v>
      </c>
      <c r="H1001" s="3" t="s">
        <v>6708</v>
      </c>
      <c r="I1001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930C-4BB3-430E-BACC-083C2F5E69AE}">
  <dimension ref="A1:G49"/>
  <sheetViews>
    <sheetView workbookViewId="0">
      <selection activeCell="G13" sqref="G13"/>
    </sheetView>
  </sheetViews>
  <sheetFormatPr defaultRowHeight="15" x14ac:dyDescent="0.25"/>
  <cols>
    <col min="1" max="1" width="12.28515625" bestFit="1" customWidth="1"/>
    <col min="2" max="2" width="13.85546875" bestFit="1" customWidth="1"/>
    <col min="3" max="3" width="12.7109375" bestFit="1" customWidth="1"/>
    <col min="5" max="5" width="15.140625" bestFit="1" customWidth="1"/>
    <col min="6" max="6" width="18.5703125" bestFit="1" customWidth="1"/>
    <col min="7" max="7" width="11.85546875" bestFit="1" customWidth="1"/>
  </cols>
  <sheetData>
    <row r="1" spans="1:7" x14ac:dyDescent="0.25">
      <c r="A1" t="s">
        <v>6709</v>
      </c>
      <c r="B1" t="s">
        <v>8</v>
      </c>
      <c r="C1" t="s">
        <v>9</v>
      </c>
      <c r="D1" t="s">
        <v>10</v>
      </c>
      <c r="E1" t="s">
        <v>11</v>
      </c>
      <c r="F1" t="s">
        <v>6710</v>
      </c>
      <c r="G1" t="s">
        <v>6711</v>
      </c>
    </row>
    <row r="2" spans="1:7" x14ac:dyDescent="0.25">
      <c r="A2" s="3" t="s">
        <v>129</v>
      </c>
      <c r="B2" s="3" t="s">
        <v>6712</v>
      </c>
      <c r="C2" s="3" t="s">
        <v>6713</v>
      </c>
      <c r="D2" s="2">
        <v>0.2</v>
      </c>
      <c r="E2" s="1">
        <v>3.8849999999999998</v>
      </c>
      <c r="F2" s="1">
        <v>1.9424999999999999</v>
      </c>
      <c r="G2" s="1">
        <v>0.34960000000000002</v>
      </c>
    </row>
    <row r="3" spans="1:7" x14ac:dyDescent="0.25">
      <c r="A3" s="3" t="s">
        <v>206</v>
      </c>
      <c r="B3" s="3" t="s">
        <v>6712</v>
      </c>
      <c r="C3" s="3" t="s">
        <v>6713</v>
      </c>
      <c r="D3" s="2">
        <v>0.5</v>
      </c>
      <c r="E3" s="1">
        <v>7.77</v>
      </c>
      <c r="F3" s="1">
        <v>1.554</v>
      </c>
      <c r="G3" s="1">
        <v>0.69930000000000003</v>
      </c>
    </row>
    <row r="4" spans="1:7" x14ac:dyDescent="0.25">
      <c r="A4" s="3" t="s">
        <v>20</v>
      </c>
      <c r="B4" s="3" t="s">
        <v>6712</v>
      </c>
      <c r="C4" s="3" t="s">
        <v>6713</v>
      </c>
      <c r="D4" s="2">
        <v>1</v>
      </c>
      <c r="E4" s="1">
        <v>12.95</v>
      </c>
      <c r="F4" s="1">
        <v>1.2949999999999999</v>
      </c>
      <c r="G4" s="1">
        <v>1.1655</v>
      </c>
    </row>
    <row r="5" spans="1:7" x14ac:dyDescent="0.25">
      <c r="A5" s="3" t="s">
        <v>218</v>
      </c>
      <c r="B5" s="3" t="s">
        <v>6712</v>
      </c>
      <c r="C5" s="3" t="s">
        <v>6713</v>
      </c>
      <c r="D5" s="2">
        <v>2.5</v>
      </c>
      <c r="E5" s="1">
        <v>29.785</v>
      </c>
      <c r="F5" s="1">
        <v>1.1914</v>
      </c>
      <c r="G5" s="1">
        <v>2.6806000000000001</v>
      </c>
    </row>
    <row r="6" spans="1:7" x14ac:dyDescent="0.25">
      <c r="A6" s="3" t="s">
        <v>58</v>
      </c>
      <c r="B6" s="3" t="s">
        <v>6712</v>
      </c>
      <c r="C6" s="3" t="s">
        <v>6714</v>
      </c>
      <c r="D6" s="2">
        <v>0.2</v>
      </c>
      <c r="E6" s="1">
        <v>3.375</v>
      </c>
      <c r="F6" s="1">
        <v>1.6875</v>
      </c>
      <c r="G6" s="1">
        <v>0.30380000000000001</v>
      </c>
    </row>
    <row r="7" spans="1:7" x14ac:dyDescent="0.25">
      <c r="A7" s="3" t="s">
        <v>81</v>
      </c>
      <c r="B7" s="3" t="s">
        <v>6712</v>
      </c>
      <c r="C7" s="3" t="s">
        <v>6714</v>
      </c>
      <c r="D7" s="2">
        <v>0.5</v>
      </c>
      <c r="E7" s="1">
        <v>6.75</v>
      </c>
      <c r="F7" s="1">
        <v>1.35</v>
      </c>
      <c r="G7" s="1">
        <v>0.60750000000000004</v>
      </c>
    </row>
    <row r="8" spans="1:7" x14ac:dyDescent="0.25">
      <c r="A8" s="3" t="s">
        <v>75</v>
      </c>
      <c r="B8" s="3" t="s">
        <v>6712</v>
      </c>
      <c r="C8" s="3" t="s">
        <v>6714</v>
      </c>
      <c r="D8" s="2">
        <v>1</v>
      </c>
      <c r="E8" s="1">
        <v>11.25</v>
      </c>
      <c r="F8" s="1">
        <v>1.125</v>
      </c>
      <c r="G8" s="1">
        <v>1.0125</v>
      </c>
    </row>
    <row r="9" spans="1:7" x14ac:dyDescent="0.25">
      <c r="A9" s="3" t="s">
        <v>185</v>
      </c>
      <c r="B9" s="3" t="s">
        <v>6712</v>
      </c>
      <c r="C9" s="3" t="s">
        <v>6714</v>
      </c>
      <c r="D9" s="2">
        <v>2.5</v>
      </c>
      <c r="E9" s="1">
        <v>25.875</v>
      </c>
      <c r="F9" s="1">
        <v>1.0349999999999999</v>
      </c>
      <c r="G9" s="1">
        <v>2.3288000000000002</v>
      </c>
    </row>
    <row r="10" spans="1:7" x14ac:dyDescent="0.25">
      <c r="A10" s="3" t="s">
        <v>68</v>
      </c>
      <c r="B10" s="3" t="s">
        <v>6712</v>
      </c>
      <c r="C10" s="3" t="s">
        <v>6715</v>
      </c>
      <c r="D10" s="2">
        <v>0.2</v>
      </c>
      <c r="E10" s="1">
        <v>2.9849999999999999</v>
      </c>
      <c r="F10" s="1">
        <v>1.4924999999999999</v>
      </c>
      <c r="G10" s="1">
        <v>0.26860000000000001</v>
      </c>
    </row>
    <row r="11" spans="1:7" x14ac:dyDescent="0.25">
      <c r="A11" s="3" t="s">
        <v>86</v>
      </c>
      <c r="B11" s="3" t="s">
        <v>6712</v>
      </c>
      <c r="C11" s="3" t="s">
        <v>6715</v>
      </c>
      <c r="D11" s="2">
        <v>0.5</v>
      </c>
      <c r="E11" s="1">
        <v>5.97</v>
      </c>
      <c r="F11" s="1">
        <v>1.194</v>
      </c>
      <c r="G11" s="1">
        <v>0.5373</v>
      </c>
    </row>
    <row r="12" spans="1:7" x14ac:dyDescent="0.25">
      <c r="A12" s="3" t="s">
        <v>41</v>
      </c>
      <c r="B12" s="3" t="s">
        <v>6712</v>
      </c>
      <c r="C12" s="3" t="s">
        <v>6715</v>
      </c>
      <c r="D12" s="2">
        <v>1</v>
      </c>
      <c r="E12" s="1">
        <v>9.9499999999999993</v>
      </c>
      <c r="F12" s="1">
        <v>0.995</v>
      </c>
      <c r="G12" s="1">
        <v>0.89549999999999996</v>
      </c>
    </row>
    <row r="13" spans="1:7" x14ac:dyDescent="0.25">
      <c r="A13" s="3" t="s">
        <v>132</v>
      </c>
      <c r="B13" s="3" t="s">
        <v>6712</v>
      </c>
      <c r="C13" s="3" t="s">
        <v>6715</v>
      </c>
      <c r="D13" s="2">
        <v>2.5</v>
      </c>
      <c r="E13" s="1">
        <v>22.885000000000002</v>
      </c>
      <c r="F13" s="1">
        <v>0.91539999999999999</v>
      </c>
      <c r="G13" s="1">
        <v>2.0596000000000001</v>
      </c>
    </row>
    <row r="14" spans="1:7" x14ac:dyDescent="0.25">
      <c r="A14" s="3" t="s">
        <v>196</v>
      </c>
      <c r="B14" s="3" t="s">
        <v>6716</v>
      </c>
      <c r="C14" s="3" t="s">
        <v>6713</v>
      </c>
      <c r="D14" s="2">
        <v>0.2</v>
      </c>
      <c r="E14" s="1">
        <v>3.585</v>
      </c>
      <c r="F14" s="1">
        <v>1.7925</v>
      </c>
      <c r="G14" s="1">
        <v>0.21510000000000001</v>
      </c>
    </row>
    <row r="15" spans="1:7" x14ac:dyDescent="0.25">
      <c r="A15" s="3" t="s">
        <v>171</v>
      </c>
      <c r="B15" s="3" t="s">
        <v>6716</v>
      </c>
      <c r="C15" s="3" t="s">
        <v>6713</v>
      </c>
      <c r="D15" s="2">
        <v>0.5</v>
      </c>
      <c r="E15" s="1">
        <v>7.17</v>
      </c>
      <c r="F15" s="1">
        <v>1.4339999999999999</v>
      </c>
      <c r="G15" s="1">
        <v>0.43020000000000003</v>
      </c>
    </row>
    <row r="16" spans="1:7" x14ac:dyDescent="0.25">
      <c r="A16" s="3" t="s">
        <v>203</v>
      </c>
      <c r="B16" s="3" t="s">
        <v>6716</v>
      </c>
      <c r="C16" s="3" t="s">
        <v>6713</v>
      </c>
      <c r="D16" s="2">
        <v>1</v>
      </c>
      <c r="E16" s="1">
        <v>11.95</v>
      </c>
      <c r="F16" s="1">
        <v>1.1950000000000001</v>
      </c>
      <c r="G16" s="1">
        <v>0.71699999999999997</v>
      </c>
    </row>
    <row r="17" spans="1:7" x14ac:dyDescent="0.25">
      <c r="A17" s="3" t="s">
        <v>24</v>
      </c>
      <c r="B17" s="3" t="s">
        <v>6716</v>
      </c>
      <c r="C17" s="3" t="s">
        <v>6713</v>
      </c>
      <c r="D17" s="2">
        <v>2.5</v>
      </c>
      <c r="E17" s="1">
        <v>27.484999999999999</v>
      </c>
      <c r="F17" s="1">
        <v>1.0993999999999999</v>
      </c>
      <c r="G17" s="1">
        <v>1.6491</v>
      </c>
    </row>
    <row r="18" spans="1:7" x14ac:dyDescent="0.25">
      <c r="A18" s="3" t="s">
        <v>176</v>
      </c>
      <c r="B18" s="3" t="s">
        <v>6716</v>
      </c>
      <c r="C18" s="3" t="s">
        <v>6714</v>
      </c>
      <c r="D18" s="2">
        <v>0.2</v>
      </c>
      <c r="E18" s="1">
        <v>2.9849999999999999</v>
      </c>
      <c r="F18" s="1">
        <v>1.4924999999999999</v>
      </c>
      <c r="G18" s="1">
        <v>0.17910000000000001</v>
      </c>
    </row>
    <row r="19" spans="1:7" x14ac:dyDescent="0.25">
      <c r="A19" s="3" t="s">
        <v>36</v>
      </c>
      <c r="B19" s="3" t="s">
        <v>6716</v>
      </c>
      <c r="C19" s="3" t="s">
        <v>6714</v>
      </c>
      <c r="D19" s="2">
        <v>0.5</v>
      </c>
      <c r="E19" s="1">
        <v>5.97</v>
      </c>
      <c r="F19" s="1">
        <v>1.194</v>
      </c>
      <c r="G19" s="1">
        <v>0.35820000000000002</v>
      </c>
    </row>
    <row r="20" spans="1:7" x14ac:dyDescent="0.25">
      <c r="A20" s="3" t="s">
        <v>15</v>
      </c>
      <c r="B20" s="3" t="s">
        <v>6716</v>
      </c>
      <c r="C20" s="3" t="s">
        <v>6714</v>
      </c>
      <c r="D20" s="2">
        <v>1</v>
      </c>
      <c r="E20" s="1">
        <v>9.9499999999999993</v>
      </c>
      <c r="F20" s="1">
        <v>0.995</v>
      </c>
      <c r="G20" s="1">
        <v>0.59699999999999998</v>
      </c>
    </row>
    <row r="21" spans="1:7" x14ac:dyDescent="0.25">
      <c r="A21" s="3" t="s">
        <v>55</v>
      </c>
      <c r="B21" s="3" t="s">
        <v>6716</v>
      </c>
      <c r="C21" s="3" t="s">
        <v>6714</v>
      </c>
      <c r="D21" s="2">
        <v>2.5</v>
      </c>
      <c r="E21" s="1">
        <v>22.885000000000002</v>
      </c>
      <c r="F21" s="1">
        <v>0.91539999999999999</v>
      </c>
      <c r="G21" s="1">
        <v>1.3731</v>
      </c>
    </row>
    <row r="22" spans="1:7" x14ac:dyDescent="0.25">
      <c r="A22" s="3" t="s">
        <v>115</v>
      </c>
      <c r="B22" s="3" t="s">
        <v>6716</v>
      </c>
      <c r="C22" s="3" t="s">
        <v>6715</v>
      </c>
      <c r="D22" s="2">
        <v>0.2</v>
      </c>
      <c r="E22" s="1">
        <v>2.6850000000000001</v>
      </c>
      <c r="F22" s="1">
        <v>1.3425</v>
      </c>
      <c r="G22" s="1">
        <v>0.16109999999999999</v>
      </c>
    </row>
    <row r="23" spans="1:7" x14ac:dyDescent="0.25">
      <c r="A23" s="3" t="s">
        <v>160</v>
      </c>
      <c r="B23" s="3" t="s">
        <v>6716</v>
      </c>
      <c r="C23" s="3" t="s">
        <v>6715</v>
      </c>
      <c r="D23" s="2">
        <v>0.5</v>
      </c>
      <c r="E23" s="1">
        <v>5.37</v>
      </c>
      <c r="F23" s="1">
        <v>1.0740000000000001</v>
      </c>
      <c r="G23" s="1">
        <v>0.32219999999999999</v>
      </c>
    </row>
    <row r="24" spans="1:7" x14ac:dyDescent="0.25">
      <c r="A24" s="3" t="s">
        <v>193</v>
      </c>
      <c r="B24" s="3" t="s">
        <v>6716</v>
      </c>
      <c r="C24" s="3" t="s">
        <v>6715</v>
      </c>
      <c r="D24" s="2">
        <v>1</v>
      </c>
      <c r="E24" s="1">
        <v>8.9499999999999993</v>
      </c>
      <c r="F24" s="1">
        <v>0.89500000000000002</v>
      </c>
      <c r="G24" s="1">
        <v>0.53700000000000003</v>
      </c>
    </row>
    <row r="25" spans="1:7" x14ac:dyDescent="0.25">
      <c r="A25" s="3" t="s">
        <v>49</v>
      </c>
      <c r="B25" s="3" t="s">
        <v>6716</v>
      </c>
      <c r="C25" s="3" t="s">
        <v>6715</v>
      </c>
      <c r="D25" s="2">
        <v>2.5</v>
      </c>
      <c r="E25" s="1">
        <v>20.585000000000001</v>
      </c>
      <c r="F25" s="1">
        <v>0.82340000000000002</v>
      </c>
      <c r="G25" s="1">
        <v>1.2351000000000001</v>
      </c>
    </row>
    <row r="26" spans="1:7" x14ac:dyDescent="0.25">
      <c r="A26" s="3" t="s">
        <v>33</v>
      </c>
      <c r="B26" s="3" t="s">
        <v>6717</v>
      </c>
      <c r="C26" s="3" t="s">
        <v>6713</v>
      </c>
      <c r="D26" s="2">
        <v>0.2</v>
      </c>
      <c r="E26" s="1">
        <v>4.7549999999999999</v>
      </c>
      <c r="F26" s="1">
        <v>2.3774999999999999</v>
      </c>
      <c r="G26" s="1">
        <v>0.61819999999999997</v>
      </c>
    </row>
    <row r="27" spans="1:7" x14ac:dyDescent="0.25">
      <c r="A27" s="3" t="s">
        <v>97</v>
      </c>
      <c r="B27" s="3" t="s">
        <v>6717</v>
      </c>
      <c r="C27" s="3" t="s">
        <v>6713</v>
      </c>
      <c r="D27" s="2">
        <v>0.5</v>
      </c>
      <c r="E27" s="1">
        <v>9.51</v>
      </c>
      <c r="F27" s="1">
        <v>1.9019999999999999</v>
      </c>
      <c r="G27" s="1">
        <v>1.2363</v>
      </c>
    </row>
    <row r="28" spans="1:7" x14ac:dyDescent="0.25">
      <c r="A28" s="3" t="s">
        <v>146</v>
      </c>
      <c r="B28" s="3" t="s">
        <v>6717</v>
      </c>
      <c r="C28" s="3" t="s">
        <v>6713</v>
      </c>
      <c r="D28" s="2">
        <v>1</v>
      </c>
      <c r="E28" s="1">
        <v>15.85</v>
      </c>
      <c r="F28" s="1">
        <v>1.585</v>
      </c>
      <c r="G28" s="1">
        <v>2.0605000000000002</v>
      </c>
    </row>
    <row r="29" spans="1:7" x14ac:dyDescent="0.25">
      <c r="A29" s="3" t="s">
        <v>118</v>
      </c>
      <c r="B29" s="3" t="s">
        <v>6717</v>
      </c>
      <c r="C29" s="3" t="s">
        <v>6713</v>
      </c>
      <c r="D29" s="2">
        <v>2.5</v>
      </c>
      <c r="E29" s="1">
        <v>36.454999999999998</v>
      </c>
      <c r="F29" s="1">
        <v>1.4581999999999999</v>
      </c>
      <c r="G29" s="1">
        <v>4.7392000000000003</v>
      </c>
    </row>
    <row r="30" spans="1:7" x14ac:dyDescent="0.25">
      <c r="A30" s="3" t="s">
        <v>91</v>
      </c>
      <c r="B30" s="3" t="s">
        <v>6717</v>
      </c>
      <c r="C30" s="3" t="s">
        <v>6714</v>
      </c>
      <c r="D30" s="2">
        <v>0.2</v>
      </c>
      <c r="E30" s="1">
        <v>4.3650000000000002</v>
      </c>
      <c r="F30" s="1">
        <v>2.1825000000000001</v>
      </c>
      <c r="G30" s="1">
        <v>0.56740000000000002</v>
      </c>
    </row>
    <row r="31" spans="1:7" x14ac:dyDescent="0.25">
      <c r="A31" s="3" t="s">
        <v>92</v>
      </c>
      <c r="B31" s="3" t="s">
        <v>6717</v>
      </c>
      <c r="C31" s="3" t="s">
        <v>6714</v>
      </c>
      <c r="D31" s="2">
        <v>0.5</v>
      </c>
      <c r="E31" s="1">
        <v>8.73</v>
      </c>
      <c r="F31" s="1">
        <v>1.746</v>
      </c>
      <c r="G31" s="1">
        <v>1.1349</v>
      </c>
    </row>
    <row r="32" spans="1:7" x14ac:dyDescent="0.25">
      <c r="A32" s="3" t="s">
        <v>110</v>
      </c>
      <c r="B32" s="3" t="s">
        <v>6717</v>
      </c>
      <c r="C32" s="3" t="s">
        <v>6714</v>
      </c>
      <c r="D32" s="2">
        <v>1</v>
      </c>
      <c r="E32" s="1">
        <v>14.55</v>
      </c>
      <c r="F32" s="1">
        <v>1.4550000000000001</v>
      </c>
      <c r="G32" s="1">
        <v>1.8915</v>
      </c>
    </row>
    <row r="33" spans="1:7" x14ac:dyDescent="0.25">
      <c r="A33" s="3" t="s">
        <v>211</v>
      </c>
      <c r="B33" s="3" t="s">
        <v>6717</v>
      </c>
      <c r="C33" s="3" t="s">
        <v>6714</v>
      </c>
      <c r="D33" s="2">
        <v>2.5</v>
      </c>
      <c r="E33" s="1">
        <v>33.465000000000003</v>
      </c>
      <c r="F33" s="1">
        <v>1.3386</v>
      </c>
      <c r="G33" s="1">
        <v>4.3503999999999996</v>
      </c>
    </row>
    <row r="34" spans="1:7" x14ac:dyDescent="0.25">
      <c r="A34" s="3" t="s">
        <v>52</v>
      </c>
      <c r="B34" s="3" t="s">
        <v>6717</v>
      </c>
      <c r="C34" s="3" t="s">
        <v>6715</v>
      </c>
      <c r="D34" s="2">
        <v>0.2</v>
      </c>
      <c r="E34" s="1">
        <v>3.8849999999999998</v>
      </c>
      <c r="F34" s="1">
        <v>1.9424999999999999</v>
      </c>
      <c r="G34" s="1">
        <v>0.505</v>
      </c>
    </row>
    <row r="35" spans="1:7" x14ac:dyDescent="0.25">
      <c r="A35" s="3" t="s">
        <v>137</v>
      </c>
      <c r="B35" s="3" t="s">
        <v>6717</v>
      </c>
      <c r="C35" s="3" t="s">
        <v>6715</v>
      </c>
      <c r="D35" s="2">
        <v>0.5</v>
      </c>
      <c r="E35" s="1">
        <v>7.77</v>
      </c>
      <c r="F35" s="1">
        <v>1.554</v>
      </c>
      <c r="G35" s="1">
        <v>1.0101</v>
      </c>
    </row>
    <row r="36" spans="1:7" x14ac:dyDescent="0.25">
      <c r="A36" s="3" t="s">
        <v>27</v>
      </c>
      <c r="B36" s="3" t="s">
        <v>6717</v>
      </c>
      <c r="C36" s="3" t="s">
        <v>6715</v>
      </c>
      <c r="D36" s="2">
        <v>1</v>
      </c>
      <c r="E36" s="1">
        <v>12.95</v>
      </c>
      <c r="F36" s="1">
        <v>1.2949999999999999</v>
      </c>
      <c r="G36" s="1">
        <v>1.6835</v>
      </c>
    </row>
    <row r="37" spans="1:7" x14ac:dyDescent="0.25">
      <c r="A37" s="3" t="s">
        <v>123</v>
      </c>
      <c r="B37" s="3" t="s">
        <v>6717</v>
      </c>
      <c r="C37" s="3" t="s">
        <v>6715</v>
      </c>
      <c r="D37" s="2">
        <v>2.5</v>
      </c>
      <c r="E37" s="1">
        <v>29.785</v>
      </c>
      <c r="F37" s="1">
        <v>1.1914</v>
      </c>
      <c r="G37" s="1">
        <v>3.8719999999999999</v>
      </c>
    </row>
    <row r="38" spans="1:7" x14ac:dyDescent="0.25">
      <c r="A38" s="3" t="s">
        <v>268</v>
      </c>
      <c r="B38" s="3" t="s">
        <v>6718</v>
      </c>
      <c r="C38" s="3" t="s">
        <v>6713</v>
      </c>
      <c r="D38" s="2">
        <v>0.2</v>
      </c>
      <c r="E38" s="1">
        <v>4.4550000000000001</v>
      </c>
      <c r="F38" s="1">
        <v>2.2275</v>
      </c>
      <c r="G38" s="1">
        <v>0.49</v>
      </c>
    </row>
    <row r="39" spans="1:7" x14ac:dyDescent="0.25">
      <c r="A39" s="3" t="s">
        <v>190</v>
      </c>
      <c r="B39" s="3" t="s">
        <v>6718</v>
      </c>
      <c r="C39" s="3" t="s">
        <v>6713</v>
      </c>
      <c r="D39" s="2">
        <v>0.5</v>
      </c>
      <c r="E39" s="1">
        <v>8.91</v>
      </c>
      <c r="F39" s="1">
        <v>1.782</v>
      </c>
      <c r="G39" s="1">
        <v>0.98009999999999997</v>
      </c>
    </row>
    <row r="40" spans="1:7" x14ac:dyDescent="0.25">
      <c r="A40" s="3" t="s">
        <v>151</v>
      </c>
      <c r="B40" s="3" t="s">
        <v>6718</v>
      </c>
      <c r="C40" s="3" t="s">
        <v>6713</v>
      </c>
      <c r="D40" s="2">
        <v>1</v>
      </c>
      <c r="E40" s="1">
        <v>14.85</v>
      </c>
      <c r="F40" s="1">
        <v>1.4850000000000001</v>
      </c>
      <c r="G40" s="1">
        <v>1.6335</v>
      </c>
    </row>
    <row r="41" spans="1:7" x14ac:dyDescent="0.25">
      <c r="A41" s="3" t="s">
        <v>44</v>
      </c>
      <c r="B41" s="3" t="s">
        <v>6718</v>
      </c>
      <c r="C41" s="3" t="s">
        <v>6713</v>
      </c>
      <c r="D41" s="2">
        <v>2.5</v>
      </c>
      <c r="E41" s="1">
        <v>34.155000000000001</v>
      </c>
      <c r="F41" s="1">
        <v>1.3662000000000001</v>
      </c>
      <c r="G41" s="1">
        <v>3.7570000000000001</v>
      </c>
    </row>
    <row r="42" spans="1:7" x14ac:dyDescent="0.25">
      <c r="A42" s="3" t="s">
        <v>78</v>
      </c>
      <c r="B42" s="3" t="s">
        <v>6718</v>
      </c>
      <c r="C42" s="3" t="s">
        <v>6714</v>
      </c>
      <c r="D42" s="2">
        <v>0.2</v>
      </c>
      <c r="E42" s="1">
        <v>4.125</v>
      </c>
      <c r="F42" s="1">
        <v>2.0625</v>
      </c>
      <c r="G42" s="1">
        <v>0.45379999999999998</v>
      </c>
    </row>
    <row r="43" spans="1:7" x14ac:dyDescent="0.25">
      <c r="A43" s="3" t="s">
        <v>17</v>
      </c>
      <c r="B43" s="3" t="s">
        <v>6718</v>
      </c>
      <c r="C43" s="3" t="s">
        <v>6714</v>
      </c>
      <c r="D43" s="2">
        <v>0.5</v>
      </c>
      <c r="E43" s="1">
        <v>8.25</v>
      </c>
      <c r="F43" s="1">
        <v>1.65</v>
      </c>
      <c r="G43" s="1">
        <v>0.90749999999999997</v>
      </c>
    </row>
    <row r="44" spans="1:7" x14ac:dyDescent="0.25">
      <c r="A44" s="3" t="s">
        <v>23</v>
      </c>
      <c r="B44" s="3" t="s">
        <v>6718</v>
      </c>
      <c r="C44" s="3" t="s">
        <v>6714</v>
      </c>
      <c r="D44" s="2">
        <v>1</v>
      </c>
      <c r="E44" s="1">
        <v>13.75</v>
      </c>
      <c r="F44" s="1">
        <v>1.375</v>
      </c>
      <c r="G44" s="1">
        <v>1.5125</v>
      </c>
    </row>
    <row r="45" spans="1:7" x14ac:dyDescent="0.25">
      <c r="A45" s="3" t="s">
        <v>126</v>
      </c>
      <c r="B45" s="3" t="s">
        <v>6718</v>
      </c>
      <c r="C45" s="3" t="s">
        <v>6714</v>
      </c>
      <c r="D45" s="2">
        <v>2.5</v>
      </c>
      <c r="E45" s="1">
        <v>31.625</v>
      </c>
      <c r="F45" s="1">
        <v>1.2649999999999999</v>
      </c>
      <c r="G45" s="1">
        <v>3.4788000000000001</v>
      </c>
    </row>
    <row r="46" spans="1:7" x14ac:dyDescent="0.25">
      <c r="A46" s="3" t="s">
        <v>65</v>
      </c>
      <c r="B46" s="3" t="s">
        <v>6718</v>
      </c>
      <c r="C46" s="3" t="s">
        <v>6715</v>
      </c>
      <c r="D46" s="2">
        <v>0.2</v>
      </c>
      <c r="E46" s="1">
        <v>3.645</v>
      </c>
      <c r="F46" s="1">
        <v>1.8225</v>
      </c>
      <c r="G46" s="1">
        <v>0.40100000000000002</v>
      </c>
    </row>
    <row r="47" spans="1:7" x14ac:dyDescent="0.25">
      <c r="A47" s="3" t="s">
        <v>30</v>
      </c>
      <c r="B47" s="3" t="s">
        <v>6718</v>
      </c>
      <c r="C47" s="3" t="s">
        <v>6715</v>
      </c>
      <c r="D47" s="2">
        <v>0.5</v>
      </c>
      <c r="E47" s="1">
        <v>7.29</v>
      </c>
      <c r="F47" s="1">
        <v>1.458</v>
      </c>
      <c r="G47" s="1">
        <v>0.80189999999999995</v>
      </c>
    </row>
    <row r="48" spans="1:7" x14ac:dyDescent="0.25">
      <c r="A48" s="3" t="s">
        <v>259</v>
      </c>
      <c r="B48" s="3" t="s">
        <v>6718</v>
      </c>
      <c r="C48" s="3" t="s">
        <v>6715</v>
      </c>
      <c r="D48" s="2">
        <v>1</v>
      </c>
      <c r="E48" s="1">
        <v>12.15</v>
      </c>
      <c r="F48" s="1">
        <v>1.2150000000000001</v>
      </c>
      <c r="G48" s="1">
        <v>1.3365</v>
      </c>
    </row>
    <row r="49" spans="1:7" x14ac:dyDescent="0.25">
      <c r="A49" s="3" t="s">
        <v>544</v>
      </c>
      <c r="B49" s="3" t="s">
        <v>6718</v>
      </c>
      <c r="C49" s="3" t="s">
        <v>6715</v>
      </c>
      <c r="D49" s="2">
        <v>2.5</v>
      </c>
      <c r="E49" s="1">
        <v>27.945</v>
      </c>
      <c r="F49" s="1">
        <v>1.1177999999999999</v>
      </c>
      <c r="G49" s="1">
        <v>3.0739999999999998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4D26-4A8B-4012-9200-4D740EB676FA}">
  <dimension ref="A1:H10"/>
  <sheetViews>
    <sheetView workbookViewId="0">
      <selection activeCell="G1" sqref="G1:H8"/>
    </sheetView>
  </sheetViews>
  <sheetFormatPr defaultRowHeight="15" x14ac:dyDescent="0.25"/>
  <cols>
    <col min="1" max="1" width="15.28515625" customWidth="1"/>
    <col min="2" max="2" width="14.28515625" bestFit="1" customWidth="1"/>
    <col min="4" max="4" width="15.85546875" bestFit="1" customWidth="1"/>
    <col min="5" max="5" width="11.7109375" bestFit="1" customWidth="1"/>
    <col min="7" max="7" width="15.85546875" bestFit="1" customWidth="1"/>
    <col min="8" max="8" width="16" bestFit="1" customWidth="1"/>
  </cols>
  <sheetData>
    <row r="1" spans="1:8" x14ac:dyDescent="0.25">
      <c r="A1" t="s">
        <v>6719</v>
      </c>
      <c r="B1" t="s">
        <v>6720</v>
      </c>
      <c r="D1" t="s">
        <v>6719</v>
      </c>
      <c r="E1" t="s">
        <v>6720</v>
      </c>
      <c r="G1" t="s">
        <v>6719</v>
      </c>
      <c r="H1" t="s">
        <v>6720</v>
      </c>
    </row>
    <row r="2" spans="1:8" x14ac:dyDescent="0.25">
      <c r="A2" t="s">
        <v>0</v>
      </c>
      <c r="B2" t="s">
        <v>6721</v>
      </c>
      <c r="D2" t="s">
        <v>1932</v>
      </c>
      <c r="E2" t="s">
        <v>6721</v>
      </c>
      <c r="G2" t="s">
        <v>6709</v>
      </c>
      <c r="H2" t="s">
        <v>6721</v>
      </c>
    </row>
    <row r="3" spans="1:8" x14ac:dyDescent="0.25">
      <c r="A3" t="s">
        <v>1</v>
      </c>
      <c r="B3" t="s">
        <v>6722</v>
      </c>
      <c r="D3" t="s">
        <v>5</v>
      </c>
      <c r="E3" t="s">
        <v>6721</v>
      </c>
      <c r="G3" t="s">
        <v>8</v>
      </c>
      <c r="H3" t="s">
        <v>6721</v>
      </c>
    </row>
    <row r="4" spans="1:8" x14ac:dyDescent="0.25">
      <c r="A4" t="s">
        <v>2</v>
      </c>
      <c r="B4" t="s">
        <v>6721</v>
      </c>
      <c r="D4" t="s">
        <v>6</v>
      </c>
      <c r="E4" t="s">
        <v>6721</v>
      </c>
      <c r="G4" t="s">
        <v>9</v>
      </c>
      <c r="H4" t="s">
        <v>6721</v>
      </c>
    </row>
    <row r="5" spans="1:8" x14ac:dyDescent="0.25">
      <c r="A5" t="s">
        <v>3</v>
      </c>
      <c r="B5" t="s">
        <v>6721</v>
      </c>
      <c r="D5" t="s">
        <v>1933</v>
      </c>
      <c r="E5" t="s">
        <v>6721</v>
      </c>
      <c r="G5" t="s">
        <v>10</v>
      </c>
      <c r="H5" t="s">
        <v>6725</v>
      </c>
    </row>
    <row r="6" spans="1:8" x14ac:dyDescent="0.25">
      <c r="A6" t="s">
        <v>4</v>
      </c>
      <c r="B6" t="s">
        <v>6723</v>
      </c>
      <c r="D6" t="s">
        <v>1934</v>
      </c>
      <c r="E6" t="s">
        <v>6721</v>
      </c>
      <c r="G6" t="s">
        <v>11</v>
      </c>
      <c r="H6" t="s">
        <v>6726</v>
      </c>
    </row>
    <row r="7" spans="1:8" x14ac:dyDescent="0.25">
      <c r="D7" t="s">
        <v>1935</v>
      </c>
      <c r="E7" t="s">
        <v>6721</v>
      </c>
      <c r="G7" t="s">
        <v>6710</v>
      </c>
      <c r="H7" t="s">
        <v>6726</v>
      </c>
    </row>
    <row r="8" spans="1:8" x14ac:dyDescent="0.25">
      <c r="D8" t="s">
        <v>7</v>
      </c>
      <c r="E8" t="s">
        <v>6721</v>
      </c>
      <c r="G8" t="s">
        <v>6711</v>
      </c>
      <c r="H8" t="s">
        <v>6726</v>
      </c>
    </row>
    <row r="9" spans="1:8" x14ac:dyDescent="0.25">
      <c r="D9" t="s">
        <v>1936</v>
      </c>
      <c r="E9" t="s">
        <v>6721</v>
      </c>
    </row>
    <row r="10" spans="1:8" x14ac:dyDescent="0.25">
      <c r="D10" t="s">
        <v>1937</v>
      </c>
      <c r="E10" t="s">
        <v>6724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D3E71-20A5-47AE-BF35-59BE694F37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products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Saleh</dc:creator>
  <cp:lastModifiedBy>Ahmed Saleh</cp:lastModifiedBy>
  <dcterms:created xsi:type="dcterms:W3CDTF">2024-10-26T16:58:52Z</dcterms:created>
  <dcterms:modified xsi:type="dcterms:W3CDTF">2024-10-27T00:24:09Z</dcterms:modified>
</cp:coreProperties>
</file>