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30b47f6d07adee59/Work/Personal-Portfolio/coffee-sales-analysis/"/>
    </mc:Choice>
  </mc:AlternateContent>
  <xr:revisionPtr revIDLastSave="3211" documentId="13_ncr:1_{FCFC9415-D1C0-4BA3-88AF-59BC4C165CC7}" xr6:coauthVersionLast="47" xr6:coauthVersionMax="47" xr10:uidLastSave="{642A5431-E145-48A8-AED4-32387ECD27CB}"/>
  <bookViews>
    <workbookView xWindow="-120" yWindow="-120" windowWidth="29040" windowHeight="15720" xr2:uid="{564BDEBF-C956-46AA-A1F9-6A839C7D8679}"/>
  </bookViews>
  <sheets>
    <sheet name="Dashboard" sheetId="9" r:id="rId1"/>
    <sheet name="TotalSales" sheetId="5" r:id="rId2"/>
    <sheet name="SalesByMonth" sheetId="12" r:id="rId3"/>
    <sheet name="SalesByCoffeeType" sheetId="11" r:id="rId4"/>
    <sheet name="SalesByCountry" sheetId="6" r:id="rId5"/>
    <sheet name="SalesByCustomers" sheetId="8" r:id="rId6"/>
    <sheet name="MergedTable" sheetId="13" r:id="rId7"/>
    <sheet name="Orders" sheetId="2" r:id="rId8"/>
    <sheet name="Customers" sheetId="3" r:id="rId9"/>
    <sheet name="Products" sheetId="4" r:id="rId10"/>
    <sheet name="MetaData" sheetId="1" r:id="rId11"/>
  </sheets>
  <definedNames>
    <definedName name="ExternalData_1" localSheetId="7" hidden="1">Orders!$A$1:$E$1001</definedName>
    <definedName name="ExternalData_2" localSheetId="8" hidden="1">'Customers'!$A$1:$I$1001</definedName>
    <definedName name="ExternalData_3" localSheetId="9" hidden="1">Products!$A$1:$G$49</definedName>
    <definedName name="Slicer_CoffeeTypeName">#N/A</definedName>
    <definedName name="Slicer_HasLoyalty">#N/A</definedName>
    <definedName name="Slicer_Months__DtOrder">#N/A</definedName>
    <definedName name="Slicer_RoastTypeName">#N/A</definedName>
    <definedName name="Slicer_SizeKg">#N/A</definedName>
    <definedName name="Slicer_Years__DtOrde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001" i="13" l="1"/>
  <c r="I1000" i="13"/>
  <c r="I999" i="13"/>
  <c r="I998" i="13"/>
  <c r="I997" i="13"/>
  <c r="I996" i="13"/>
  <c r="I995" i="13"/>
  <c r="I994" i="13"/>
  <c r="I993" i="13"/>
  <c r="I992" i="13"/>
  <c r="I991" i="13"/>
  <c r="I990" i="13"/>
  <c r="I989" i="13"/>
  <c r="I988" i="13"/>
  <c r="I987" i="13"/>
  <c r="I986" i="13"/>
  <c r="I985" i="13"/>
  <c r="I984" i="13"/>
  <c r="I983" i="13"/>
  <c r="I982" i="13"/>
  <c r="I981" i="13"/>
  <c r="I980" i="13"/>
  <c r="I979" i="13"/>
  <c r="I978" i="13"/>
  <c r="I977" i="13"/>
  <c r="I976" i="13"/>
  <c r="I975" i="13"/>
  <c r="I974" i="13"/>
  <c r="I973" i="13"/>
  <c r="I972" i="13"/>
  <c r="I971" i="13"/>
  <c r="I970" i="13"/>
  <c r="I969" i="13"/>
  <c r="I968" i="13"/>
  <c r="I967" i="13"/>
  <c r="I966" i="13"/>
  <c r="I965" i="13"/>
  <c r="I964" i="13"/>
  <c r="I963" i="13"/>
  <c r="I962" i="13"/>
  <c r="I961" i="13"/>
  <c r="I960" i="13"/>
  <c r="I959" i="13"/>
  <c r="I958" i="13"/>
  <c r="I957" i="13"/>
  <c r="I956" i="13"/>
  <c r="I955" i="13"/>
  <c r="I954" i="13"/>
  <c r="I953" i="13"/>
  <c r="I952" i="13"/>
  <c r="I951" i="13"/>
  <c r="I950" i="13"/>
  <c r="I949" i="13"/>
  <c r="I948" i="13"/>
  <c r="I947" i="13"/>
  <c r="I946" i="13"/>
  <c r="I945" i="13"/>
  <c r="I944" i="13"/>
  <c r="I943" i="13"/>
  <c r="I942" i="13"/>
  <c r="I941" i="13"/>
  <c r="I940" i="13"/>
  <c r="I939" i="13"/>
  <c r="I938" i="13"/>
  <c r="I937" i="13"/>
  <c r="I936" i="13"/>
  <c r="I935" i="13"/>
  <c r="I934" i="13"/>
  <c r="I933" i="13"/>
  <c r="I932" i="13"/>
  <c r="I931" i="13"/>
  <c r="I930" i="13"/>
  <c r="I929" i="13"/>
  <c r="I928" i="13"/>
  <c r="I927" i="13"/>
  <c r="I926" i="13"/>
  <c r="I925" i="13"/>
  <c r="I924" i="13"/>
  <c r="I923" i="13"/>
  <c r="I922" i="13"/>
  <c r="I921" i="13"/>
  <c r="I920" i="13"/>
  <c r="I919" i="13"/>
  <c r="I918" i="13"/>
  <c r="I917" i="13"/>
  <c r="I916" i="13"/>
  <c r="I915" i="13"/>
  <c r="I914" i="13"/>
  <c r="I913" i="13"/>
  <c r="I912" i="13"/>
  <c r="I911" i="13"/>
  <c r="I910" i="13"/>
  <c r="I909" i="13"/>
  <c r="I908" i="13"/>
  <c r="I907" i="13"/>
  <c r="I906" i="13"/>
  <c r="I905" i="13"/>
  <c r="I904" i="13"/>
  <c r="I903" i="13"/>
  <c r="I902" i="13"/>
  <c r="I901" i="13"/>
  <c r="I900" i="13"/>
  <c r="I899" i="13"/>
  <c r="I898" i="13"/>
  <c r="I897" i="13"/>
  <c r="I896" i="13"/>
  <c r="I895" i="13"/>
  <c r="I894" i="13"/>
  <c r="I893" i="13"/>
  <c r="I892" i="13"/>
  <c r="I891" i="13"/>
  <c r="I890" i="13"/>
  <c r="I889" i="13"/>
  <c r="I888" i="13"/>
  <c r="I887" i="13"/>
  <c r="I886" i="13"/>
  <c r="I885" i="13"/>
  <c r="I884" i="13"/>
  <c r="I883" i="13"/>
  <c r="I882" i="13"/>
  <c r="I881" i="13"/>
  <c r="I880" i="13"/>
  <c r="I879" i="13"/>
  <c r="I878" i="13"/>
  <c r="I877" i="13"/>
  <c r="I876" i="13"/>
  <c r="I875" i="13"/>
  <c r="I874" i="13"/>
  <c r="I873" i="13"/>
  <c r="I872" i="13"/>
  <c r="I871" i="13"/>
  <c r="I870" i="13"/>
  <c r="I869" i="13"/>
  <c r="I868" i="13"/>
  <c r="I867" i="13"/>
  <c r="I866" i="13"/>
  <c r="I865" i="13"/>
  <c r="I864" i="13"/>
  <c r="I863" i="13"/>
  <c r="I862" i="13"/>
  <c r="I861" i="13"/>
  <c r="I860" i="13"/>
  <c r="I859" i="13"/>
  <c r="I858" i="13"/>
  <c r="I857" i="13"/>
  <c r="I856" i="13"/>
  <c r="I855" i="13"/>
  <c r="I854" i="13"/>
  <c r="I853" i="13"/>
  <c r="I852" i="13"/>
  <c r="I851" i="13"/>
  <c r="I850" i="13"/>
  <c r="I849" i="13"/>
  <c r="I848" i="13"/>
  <c r="I847" i="13"/>
  <c r="I846" i="13"/>
  <c r="I845" i="13"/>
  <c r="I844" i="13"/>
  <c r="I843" i="13"/>
  <c r="I842" i="13"/>
  <c r="I841" i="13"/>
  <c r="I840" i="13"/>
  <c r="I839" i="13"/>
  <c r="I838" i="13"/>
  <c r="I837" i="13"/>
  <c r="I836" i="13"/>
  <c r="I835" i="13"/>
  <c r="I834" i="13"/>
  <c r="I833" i="13"/>
  <c r="I832" i="13"/>
  <c r="I831" i="13"/>
  <c r="I830" i="13"/>
  <c r="I829" i="13"/>
  <c r="I828" i="13"/>
  <c r="I827" i="13"/>
  <c r="I826" i="13"/>
  <c r="I825" i="13"/>
  <c r="I824" i="13"/>
  <c r="I823" i="13"/>
  <c r="I822" i="13"/>
  <c r="I821" i="13"/>
  <c r="I820" i="13"/>
  <c r="I819" i="13"/>
  <c r="I818" i="13"/>
  <c r="I817" i="13"/>
  <c r="I816" i="13"/>
  <c r="I815" i="13"/>
  <c r="I814" i="13"/>
  <c r="I813" i="13"/>
  <c r="I812" i="13"/>
  <c r="I811" i="13"/>
  <c r="I810" i="13"/>
  <c r="I809" i="13"/>
  <c r="I808" i="13"/>
  <c r="I807" i="13"/>
  <c r="I806" i="13"/>
  <c r="I805" i="13"/>
  <c r="I804" i="13"/>
  <c r="I803" i="13"/>
  <c r="I802" i="13"/>
  <c r="I801" i="13"/>
  <c r="I800" i="13"/>
  <c r="I799" i="13"/>
  <c r="I798" i="13"/>
  <c r="I797" i="13"/>
  <c r="I796" i="13"/>
  <c r="I795" i="13"/>
  <c r="I794" i="13"/>
  <c r="I793" i="13"/>
  <c r="I792" i="13"/>
  <c r="I791" i="13"/>
  <c r="I790" i="13"/>
  <c r="I789" i="13"/>
  <c r="I788" i="13"/>
  <c r="I787" i="13"/>
  <c r="I786" i="13"/>
  <c r="I785" i="13"/>
  <c r="I784" i="13"/>
  <c r="I783" i="13"/>
  <c r="I782" i="13"/>
  <c r="I781" i="13"/>
  <c r="I780" i="13"/>
  <c r="I779" i="13"/>
  <c r="I778" i="13"/>
  <c r="I777" i="13"/>
  <c r="I776" i="13"/>
  <c r="I775" i="13"/>
  <c r="I774" i="13"/>
  <c r="I773" i="13"/>
  <c r="I772" i="13"/>
  <c r="I771" i="13"/>
  <c r="I770" i="13"/>
  <c r="I769" i="13"/>
  <c r="I768" i="13"/>
  <c r="I767" i="13"/>
  <c r="I766" i="13"/>
  <c r="I765" i="13"/>
  <c r="I764" i="13"/>
  <c r="I763" i="13"/>
  <c r="I762" i="13"/>
  <c r="I761" i="13"/>
  <c r="I760" i="13"/>
  <c r="I759" i="13"/>
  <c r="I758" i="13"/>
  <c r="I757" i="13"/>
  <c r="I756" i="13"/>
  <c r="I755" i="13"/>
  <c r="I754" i="13"/>
  <c r="I753" i="13"/>
  <c r="I752" i="13"/>
  <c r="I751" i="13"/>
  <c r="I750" i="13"/>
  <c r="I749" i="13"/>
  <c r="I748" i="13"/>
  <c r="I747" i="13"/>
  <c r="I746" i="13"/>
  <c r="I745" i="13"/>
  <c r="I744" i="13"/>
  <c r="I743" i="13"/>
  <c r="I742" i="13"/>
  <c r="I741" i="13"/>
  <c r="I740" i="13"/>
  <c r="I739" i="13"/>
  <c r="I738" i="13"/>
  <c r="I737" i="13"/>
  <c r="I736" i="13"/>
  <c r="I735" i="13"/>
  <c r="I734" i="13"/>
  <c r="I733" i="13"/>
  <c r="I732" i="13"/>
  <c r="I731" i="13"/>
  <c r="I730" i="13"/>
  <c r="I729" i="13"/>
  <c r="I728" i="13"/>
  <c r="I727" i="13"/>
  <c r="I726" i="13"/>
  <c r="I725" i="13"/>
  <c r="I724" i="13"/>
  <c r="I723" i="13"/>
  <c r="I722" i="13"/>
  <c r="I721" i="13"/>
  <c r="I720" i="13"/>
  <c r="I719" i="13"/>
  <c r="I718" i="13"/>
  <c r="I717" i="13"/>
  <c r="I716" i="13"/>
  <c r="I715" i="13"/>
  <c r="I714" i="13"/>
  <c r="I713" i="13"/>
  <c r="I712" i="13"/>
  <c r="I711" i="13"/>
  <c r="I710" i="13"/>
  <c r="I709" i="13"/>
  <c r="I708" i="13"/>
  <c r="I707" i="13"/>
  <c r="I706" i="13"/>
  <c r="I705" i="13"/>
  <c r="I704" i="13"/>
  <c r="I703" i="13"/>
  <c r="I702" i="13"/>
  <c r="I701" i="13"/>
  <c r="I700" i="13"/>
  <c r="I699" i="13"/>
  <c r="I698" i="13"/>
  <c r="I697" i="13"/>
  <c r="I696" i="13"/>
  <c r="I695" i="13"/>
  <c r="I694" i="13"/>
  <c r="I693" i="13"/>
  <c r="I692" i="13"/>
  <c r="I691" i="13"/>
  <c r="I690" i="13"/>
  <c r="I689" i="13"/>
  <c r="I688" i="13"/>
  <c r="I687" i="13"/>
  <c r="I686" i="13"/>
  <c r="I685" i="13"/>
  <c r="I684" i="13"/>
  <c r="I683" i="13"/>
  <c r="I682" i="13"/>
  <c r="I681" i="13"/>
  <c r="I680" i="13"/>
  <c r="I679" i="13"/>
  <c r="I678" i="13"/>
  <c r="I677" i="13"/>
  <c r="I676" i="13"/>
  <c r="I675" i="13"/>
  <c r="I674" i="13"/>
  <c r="I673" i="13"/>
  <c r="I672" i="13"/>
  <c r="I671" i="13"/>
  <c r="I670" i="13"/>
  <c r="I669" i="13"/>
  <c r="I668" i="13"/>
  <c r="I667" i="13"/>
  <c r="I666" i="13"/>
  <c r="I665" i="13"/>
  <c r="I664" i="13"/>
  <c r="I663" i="13"/>
  <c r="I662" i="13"/>
  <c r="I661" i="13"/>
  <c r="I660" i="13"/>
  <c r="I659" i="13"/>
  <c r="I658" i="13"/>
  <c r="I657" i="13"/>
  <c r="I656" i="13"/>
  <c r="I655" i="13"/>
  <c r="I654" i="13"/>
  <c r="I653" i="13"/>
  <c r="I652" i="13"/>
  <c r="I651" i="13"/>
  <c r="I650" i="13"/>
  <c r="I649" i="13"/>
  <c r="I648" i="13"/>
  <c r="I647" i="13"/>
  <c r="I646" i="13"/>
  <c r="I645" i="13"/>
  <c r="I644" i="13"/>
  <c r="I643" i="13"/>
  <c r="I642" i="13"/>
  <c r="I641" i="13"/>
  <c r="I640" i="13"/>
  <c r="I639" i="13"/>
  <c r="I638" i="13"/>
  <c r="I637" i="13"/>
  <c r="I636" i="13"/>
  <c r="I635" i="13"/>
  <c r="I634" i="13"/>
  <c r="I633" i="13"/>
  <c r="I632" i="13"/>
  <c r="I631" i="13"/>
  <c r="I630" i="13"/>
  <c r="I629" i="13"/>
  <c r="I628" i="13"/>
  <c r="I627" i="13"/>
  <c r="I626" i="13"/>
  <c r="I625" i="13"/>
  <c r="I624" i="13"/>
  <c r="I623" i="13"/>
  <c r="I622" i="13"/>
  <c r="I621" i="13"/>
  <c r="I620" i="13"/>
  <c r="I619" i="13"/>
  <c r="I618" i="13"/>
  <c r="I617" i="13"/>
  <c r="I616" i="13"/>
  <c r="I615" i="13"/>
  <c r="I614" i="13"/>
  <c r="I613" i="13"/>
  <c r="I612" i="13"/>
  <c r="I611" i="13"/>
  <c r="I610" i="13"/>
  <c r="I609" i="13"/>
  <c r="I608" i="13"/>
  <c r="I607" i="13"/>
  <c r="I606" i="13"/>
  <c r="I605" i="13"/>
  <c r="I604" i="13"/>
  <c r="I603" i="13"/>
  <c r="I602" i="13"/>
  <c r="I601" i="13"/>
  <c r="I600" i="13"/>
  <c r="I599" i="13"/>
  <c r="I598" i="13"/>
  <c r="I597" i="13"/>
  <c r="I596" i="13"/>
  <c r="I595" i="13"/>
  <c r="I594" i="13"/>
  <c r="I593" i="13"/>
  <c r="I592" i="13"/>
  <c r="I591" i="13"/>
  <c r="I590" i="13"/>
  <c r="I589" i="13"/>
  <c r="I588" i="13"/>
  <c r="I587" i="13"/>
  <c r="I586" i="13"/>
  <c r="I585" i="13"/>
  <c r="I584" i="13"/>
  <c r="I583" i="13"/>
  <c r="I582" i="13"/>
  <c r="I581" i="13"/>
  <c r="I580" i="13"/>
  <c r="I579" i="13"/>
  <c r="I578" i="13"/>
  <c r="I577" i="13"/>
  <c r="I576" i="13"/>
  <c r="I575" i="13"/>
  <c r="I574" i="13"/>
  <c r="I573" i="13"/>
  <c r="I572" i="13"/>
  <c r="I571" i="13"/>
  <c r="I570" i="13"/>
  <c r="I569" i="13"/>
  <c r="I568" i="13"/>
  <c r="I567" i="13"/>
  <c r="I566" i="13"/>
  <c r="I565" i="13"/>
  <c r="I564" i="13"/>
  <c r="I563" i="13"/>
  <c r="I562" i="13"/>
  <c r="I561" i="13"/>
  <c r="I560" i="13"/>
  <c r="I559" i="13"/>
  <c r="I558" i="13"/>
  <c r="I557" i="13"/>
  <c r="I556" i="13"/>
  <c r="I555" i="13"/>
  <c r="I554" i="13"/>
  <c r="I553" i="13"/>
  <c r="I552" i="13"/>
  <c r="I551" i="13"/>
  <c r="I550" i="13"/>
  <c r="I549" i="13"/>
  <c r="I548" i="13"/>
  <c r="I547" i="13"/>
  <c r="I546" i="13"/>
  <c r="I545" i="13"/>
  <c r="I544" i="13"/>
  <c r="I543" i="13"/>
  <c r="I542" i="13"/>
  <c r="I541" i="13"/>
  <c r="I540" i="13"/>
  <c r="I539" i="13"/>
  <c r="I538" i="13"/>
  <c r="I537" i="13"/>
  <c r="I536" i="13"/>
  <c r="I535" i="13"/>
  <c r="I534" i="13"/>
  <c r="I533" i="13"/>
  <c r="I532" i="13"/>
  <c r="I531" i="13"/>
  <c r="I530" i="13"/>
  <c r="I529" i="13"/>
  <c r="I528" i="13"/>
  <c r="I527" i="13"/>
  <c r="I526" i="13"/>
  <c r="I525" i="13"/>
  <c r="I524" i="13"/>
  <c r="I523" i="13"/>
  <c r="I522" i="13"/>
  <c r="I521" i="13"/>
  <c r="I520" i="13"/>
  <c r="I519" i="13"/>
  <c r="I518" i="13"/>
  <c r="I517" i="13"/>
  <c r="I516" i="13"/>
  <c r="I515" i="13"/>
  <c r="I514" i="13"/>
  <c r="I513" i="13"/>
  <c r="I512" i="13"/>
  <c r="I511" i="13"/>
  <c r="I510" i="13"/>
  <c r="I509" i="13"/>
  <c r="I508" i="13"/>
  <c r="I507" i="13"/>
  <c r="I506" i="13"/>
  <c r="I505" i="13"/>
  <c r="I504" i="13"/>
  <c r="I503" i="13"/>
  <c r="I502" i="13"/>
  <c r="I501" i="13"/>
  <c r="I500" i="13"/>
  <c r="I499" i="13"/>
  <c r="I498" i="13"/>
  <c r="I497" i="13"/>
  <c r="I496" i="13"/>
  <c r="I495" i="13"/>
  <c r="I494" i="13"/>
  <c r="I493" i="13"/>
  <c r="I492" i="13"/>
  <c r="I491" i="13"/>
  <c r="I490" i="13"/>
  <c r="I489" i="13"/>
  <c r="I488" i="13"/>
  <c r="I487" i="13"/>
  <c r="I486" i="13"/>
  <c r="I485" i="13"/>
  <c r="I484" i="13"/>
  <c r="I483" i="13"/>
  <c r="I482" i="13"/>
  <c r="I481" i="13"/>
  <c r="I480" i="13"/>
  <c r="I479" i="13"/>
  <c r="I478" i="13"/>
  <c r="I477" i="13"/>
  <c r="I476" i="13"/>
  <c r="I475" i="13"/>
  <c r="I474" i="13"/>
  <c r="I473" i="13"/>
  <c r="I472" i="13"/>
  <c r="I471" i="13"/>
  <c r="I470" i="13"/>
  <c r="I469" i="13"/>
  <c r="I468" i="13"/>
  <c r="I467" i="13"/>
  <c r="I466" i="13"/>
  <c r="I465" i="13"/>
  <c r="I464" i="13"/>
  <c r="I463" i="13"/>
  <c r="I462" i="13"/>
  <c r="I461" i="13"/>
  <c r="I460" i="13"/>
  <c r="I459" i="13"/>
  <c r="I458" i="13"/>
  <c r="I457" i="13"/>
  <c r="I456" i="13"/>
  <c r="I455" i="13"/>
  <c r="I454" i="13"/>
  <c r="I453" i="13"/>
  <c r="I452" i="13"/>
  <c r="I451" i="13"/>
  <c r="I450" i="13"/>
  <c r="I449" i="13"/>
  <c r="I448" i="13"/>
  <c r="I447" i="13"/>
  <c r="I446" i="13"/>
  <c r="I445" i="13"/>
  <c r="I444" i="13"/>
  <c r="I443" i="13"/>
  <c r="I442" i="13"/>
  <c r="I441" i="13"/>
  <c r="I440" i="13"/>
  <c r="I439" i="13"/>
  <c r="I438" i="13"/>
  <c r="I437" i="13"/>
  <c r="I436" i="13"/>
  <c r="I435" i="13"/>
  <c r="I434" i="13"/>
  <c r="I433" i="13"/>
  <c r="I432" i="13"/>
  <c r="I431" i="13"/>
  <c r="I430" i="13"/>
  <c r="I429" i="13"/>
  <c r="I428" i="13"/>
  <c r="I427" i="13"/>
  <c r="I426" i="13"/>
  <c r="I425" i="13"/>
  <c r="I424" i="13"/>
  <c r="I423" i="13"/>
  <c r="I422" i="13"/>
  <c r="I421" i="13"/>
  <c r="I420" i="13"/>
  <c r="I419" i="13"/>
  <c r="I418" i="13"/>
  <c r="I417" i="13"/>
  <c r="I416" i="13"/>
  <c r="I415" i="13"/>
  <c r="I414" i="13"/>
  <c r="I413" i="13"/>
  <c r="I412" i="13"/>
  <c r="I411" i="13"/>
  <c r="I410" i="13"/>
  <c r="I409" i="13"/>
  <c r="I408" i="13"/>
  <c r="I407" i="13"/>
  <c r="I406" i="13"/>
  <c r="I405" i="13"/>
  <c r="I404" i="13"/>
  <c r="I403" i="13"/>
  <c r="I402" i="13"/>
  <c r="I401" i="13"/>
  <c r="I400" i="13"/>
  <c r="I399" i="13"/>
  <c r="I398" i="13"/>
  <c r="I397" i="13"/>
  <c r="I396" i="13"/>
  <c r="I395" i="13"/>
  <c r="I394" i="13"/>
  <c r="I393" i="13"/>
  <c r="I392" i="13"/>
  <c r="I391" i="13"/>
  <c r="I390" i="13"/>
  <c r="I389" i="13"/>
  <c r="I388" i="13"/>
  <c r="I387" i="13"/>
  <c r="I386" i="13"/>
  <c r="I385" i="13"/>
  <c r="I384" i="13"/>
  <c r="I383" i="13"/>
  <c r="I382" i="13"/>
  <c r="I381" i="13"/>
  <c r="I380" i="13"/>
  <c r="I379" i="13"/>
  <c r="I378" i="13"/>
  <c r="I377" i="13"/>
  <c r="I376" i="13"/>
  <c r="I375" i="13"/>
  <c r="I374" i="13"/>
  <c r="I373" i="13"/>
  <c r="I372" i="13"/>
  <c r="I371" i="13"/>
  <c r="I370" i="13"/>
  <c r="I369" i="13"/>
  <c r="I368" i="13"/>
  <c r="I367" i="13"/>
  <c r="I366" i="13"/>
  <c r="I365" i="13"/>
  <c r="I364" i="13"/>
  <c r="I363" i="13"/>
  <c r="I362" i="13"/>
  <c r="I361" i="13"/>
  <c r="I360" i="13"/>
  <c r="I359" i="13"/>
  <c r="I358" i="13"/>
  <c r="I357" i="13"/>
  <c r="I356" i="13"/>
  <c r="I355" i="13"/>
  <c r="I354" i="13"/>
  <c r="I353" i="13"/>
  <c r="I352" i="13"/>
  <c r="I351" i="13"/>
  <c r="I350" i="13"/>
  <c r="I349" i="13"/>
  <c r="I348" i="13"/>
  <c r="I347" i="13"/>
  <c r="I346" i="13"/>
  <c r="I345" i="13"/>
  <c r="I344" i="13"/>
  <c r="I343" i="13"/>
  <c r="I342" i="13"/>
  <c r="I341" i="13"/>
  <c r="I340" i="13"/>
  <c r="I339" i="13"/>
  <c r="I338" i="13"/>
  <c r="I337" i="13"/>
  <c r="I336" i="13"/>
  <c r="I335" i="13"/>
  <c r="I334" i="13"/>
  <c r="I333" i="13"/>
  <c r="I332" i="13"/>
  <c r="I331" i="13"/>
  <c r="I330" i="13"/>
  <c r="I329" i="13"/>
  <c r="I328" i="13"/>
  <c r="I327" i="13"/>
  <c r="I326" i="13"/>
  <c r="I325" i="13"/>
  <c r="I324" i="13"/>
  <c r="I323" i="13"/>
  <c r="I322" i="13"/>
  <c r="I321" i="13"/>
  <c r="I320" i="13"/>
  <c r="I319" i="13"/>
  <c r="I318" i="13"/>
  <c r="I317" i="13"/>
  <c r="I316" i="13"/>
  <c r="I315" i="13"/>
  <c r="I314" i="13"/>
  <c r="I313" i="13"/>
  <c r="I312" i="13"/>
  <c r="I311" i="13"/>
  <c r="I310" i="13"/>
  <c r="I309" i="13"/>
  <c r="I308" i="13"/>
  <c r="I307" i="13"/>
  <c r="I306" i="13"/>
  <c r="I305" i="13"/>
  <c r="I304" i="13"/>
  <c r="I303" i="13"/>
  <c r="I302" i="13"/>
  <c r="I301" i="13"/>
  <c r="I300" i="13"/>
  <c r="I299" i="13"/>
  <c r="I298" i="13"/>
  <c r="I297" i="13"/>
  <c r="I296" i="13"/>
  <c r="I295" i="13"/>
  <c r="I294" i="13"/>
  <c r="I293" i="13"/>
  <c r="I292" i="13"/>
  <c r="I291" i="13"/>
  <c r="I290" i="13"/>
  <c r="I289" i="13"/>
  <c r="I288" i="13"/>
  <c r="I287" i="13"/>
  <c r="I286" i="13"/>
  <c r="I285" i="13"/>
  <c r="I284" i="13"/>
  <c r="I283" i="13"/>
  <c r="I282" i="13"/>
  <c r="I281" i="13"/>
  <c r="I280" i="13"/>
  <c r="I279" i="13"/>
  <c r="I278" i="13"/>
  <c r="I277" i="13"/>
  <c r="I276" i="13"/>
  <c r="I275" i="13"/>
  <c r="I274" i="13"/>
  <c r="I273" i="13"/>
  <c r="I272" i="13"/>
  <c r="I271" i="13"/>
  <c r="I270" i="13"/>
  <c r="I269" i="13"/>
  <c r="I268" i="13"/>
  <c r="I267" i="13"/>
  <c r="I266" i="13"/>
  <c r="I265" i="13"/>
  <c r="I264" i="13"/>
  <c r="I263" i="13"/>
  <c r="I262" i="13"/>
  <c r="I261" i="13"/>
  <c r="I260" i="13"/>
  <c r="I259" i="13"/>
  <c r="I258" i="13"/>
  <c r="I257" i="13"/>
  <c r="I256" i="13"/>
  <c r="I255" i="13"/>
  <c r="I254" i="13"/>
  <c r="I253" i="13"/>
  <c r="I252" i="13"/>
  <c r="I251" i="13"/>
  <c r="I250" i="13"/>
  <c r="I249" i="13"/>
  <c r="I248" i="13"/>
  <c r="I247" i="13"/>
  <c r="I246" i="13"/>
  <c r="I245" i="13"/>
  <c r="I244" i="13"/>
  <c r="I243" i="13"/>
  <c r="I242" i="13"/>
  <c r="I241" i="13"/>
  <c r="I240" i="13"/>
  <c r="I239" i="13"/>
  <c r="I238" i="13"/>
  <c r="I237" i="13"/>
  <c r="I236" i="13"/>
  <c r="I235" i="13"/>
  <c r="I234" i="13"/>
  <c r="I233" i="13"/>
  <c r="I232" i="13"/>
  <c r="I231" i="13"/>
  <c r="I230" i="13"/>
  <c r="I229" i="13"/>
  <c r="I228" i="13"/>
  <c r="I227" i="13"/>
  <c r="I226" i="13"/>
  <c r="I225" i="13"/>
  <c r="I224" i="13"/>
  <c r="I223" i="13"/>
  <c r="I222" i="13"/>
  <c r="I221" i="13"/>
  <c r="I220" i="13"/>
  <c r="I219" i="13"/>
  <c r="I218" i="13"/>
  <c r="I217" i="13"/>
  <c r="I216" i="13"/>
  <c r="I215" i="13"/>
  <c r="I214" i="13"/>
  <c r="I213" i="13"/>
  <c r="I212" i="13"/>
  <c r="I211" i="13"/>
  <c r="I210" i="13"/>
  <c r="I209" i="13"/>
  <c r="I208" i="13"/>
  <c r="I207" i="13"/>
  <c r="I206" i="13"/>
  <c r="I205" i="13"/>
  <c r="I204" i="13"/>
  <c r="I203" i="13"/>
  <c r="I202" i="13"/>
  <c r="I201" i="13"/>
  <c r="I200" i="13"/>
  <c r="I199" i="13"/>
  <c r="I198" i="13"/>
  <c r="I197" i="13"/>
  <c r="I196" i="13"/>
  <c r="I195" i="13"/>
  <c r="I194" i="13"/>
  <c r="I193" i="13"/>
  <c r="I192" i="13"/>
  <c r="I191" i="13"/>
  <c r="I190" i="13"/>
  <c r="I189" i="13"/>
  <c r="I188" i="13"/>
  <c r="I187" i="13"/>
  <c r="I186" i="13"/>
  <c r="I185" i="13"/>
  <c r="I184" i="13"/>
  <c r="I183" i="13"/>
  <c r="I182" i="13"/>
  <c r="I181" i="13"/>
  <c r="I180" i="13"/>
  <c r="I179" i="13"/>
  <c r="I178" i="13"/>
  <c r="I177" i="13"/>
  <c r="I176" i="13"/>
  <c r="I175" i="13"/>
  <c r="I174" i="13"/>
  <c r="I173" i="13"/>
  <c r="I172" i="13"/>
  <c r="I171" i="13"/>
  <c r="I170" i="13"/>
  <c r="I169" i="13"/>
  <c r="I168" i="13"/>
  <c r="I167" i="13"/>
  <c r="I166" i="13"/>
  <c r="I165" i="13"/>
  <c r="I164" i="13"/>
  <c r="I163" i="13"/>
  <c r="I162" i="13"/>
  <c r="I161" i="13"/>
  <c r="I160" i="13"/>
  <c r="I159" i="13"/>
  <c r="I158" i="13"/>
  <c r="I157" i="13"/>
  <c r="I156" i="13"/>
  <c r="I155" i="13"/>
  <c r="I154" i="13"/>
  <c r="I153" i="13"/>
  <c r="I152" i="13"/>
  <c r="I151" i="13"/>
  <c r="I150" i="13"/>
  <c r="I149" i="13"/>
  <c r="I148" i="13"/>
  <c r="I147" i="13"/>
  <c r="I146" i="13"/>
  <c r="I145" i="13"/>
  <c r="I144" i="13"/>
  <c r="I143" i="13"/>
  <c r="I142" i="13"/>
  <c r="I141" i="13"/>
  <c r="I140" i="13"/>
  <c r="I139" i="13"/>
  <c r="I138" i="13"/>
  <c r="I137" i="13"/>
  <c r="I136" i="13"/>
  <c r="I135" i="13"/>
  <c r="I134" i="13"/>
  <c r="I133" i="13"/>
  <c r="I132" i="13"/>
  <c r="I131" i="13"/>
  <c r="I130" i="13"/>
  <c r="I129" i="13"/>
  <c r="I128" i="13"/>
  <c r="I127" i="13"/>
  <c r="I126" i="13"/>
  <c r="I125" i="13"/>
  <c r="I124" i="13"/>
  <c r="I123" i="13"/>
  <c r="I122" i="13"/>
  <c r="I121" i="13"/>
  <c r="I120" i="13"/>
  <c r="I119" i="13"/>
  <c r="I118" i="13"/>
  <c r="I117" i="13"/>
  <c r="I116" i="13"/>
  <c r="I115" i="13"/>
  <c r="I114" i="13"/>
  <c r="I113" i="13"/>
  <c r="I112" i="13"/>
  <c r="I111" i="13"/>
  <c r="I110" i="13"/>
  <c r="I109" i="13"/>
  <c r="I108" i="13"/>
  <c r="I107" i="13"/>
  <c r="I106" i="13"/>
  <c r="I105" i="13"/>
  <c r="I104" i="13"/>
  <c r="I103" i="13"/>
  <c r="I102" i="13"/>
  <c r="I101" i="13"/>
  <c r="I100" i="13"/>
  <c r="I99" i="13"/>
  <c r="I98" i="13"/>
  <c r="I97" i="13"/>
  <c r="I96" i="13"/>
  <c r="I95" i="13"/>
  <c r="I94" i="13"/>
  <c r="I93" i="13"/>
  <c r="I92" i="13"/>
  <c r="I91" i="13"/>
  <c r="I90" i="13"/>
  <c r="I89" i="13"/>
  <c r="I88" i="13"/>
  <c r="I87" i="13"/>
  <c r="I86" i="13"/>
  <c r="I85" i="13"/>
  <c r="I84" i="13"/>
  <c r="I83" i="13"/>
  <c r="I82" i="13"/>
  <c r="I81" i="13"/>
  <c r="I80" i="13"/>
  <c r="I79" i="13"/>
  <c r="I78" i="13"/>
  <c r="I77" i="13"/>
  <c r="I76" i="13"/>
  <c r="I75" i="13"/>
  <c r="I74" i="13"/>
  <c r="I73" i="13"/>
  <c r="I72" i="13"/>
  <c r="I71" i="13"/>
  <c r="I70" i="13"/>
  <c r="I69" i="13"/>
  <c r="I68" i="13"/>
  <c r="I67" i="13"/>
  <c r="I66" i="13"/>
  <c r="I65" i="13"/>
  <c r="I64" i="13"/>
  <c r="I63" i="13"/>
  <c r="I62" i="13"/>
  <c r="I61" i="13"/>
  <c r="I60" i="13"/>
  <c r="I59" i="13"/>
  <c r="I58" i="13"/>
  <c r="I57" i="13"/>
  <c r="I56" i="13"/>
  <c r="I55" i="13"/>
  <c r="I54" i="13"/>
  <c r="I53" i="13"/>
  <c r="I52" i="13"/>
  <c r="I51" i="13"/>
  <c r="I50" i="13"/>
  <c r="I49" i="13"/>
  <c r="I48" i="13"/>
  <c r="I47" i="13"/>
  <c r="I46" i="13"/>
  <c r="I45" i="13"/>
  <c r="I44" i="13"/>
  <c r="I43" i="13"/>
  <c r="I42" i="13"/>
  <c r="I41" i="13"/>
  <c r="I40" i="13"/>
  <c r="I39" i="13"/>
  <c r="I38" i="13"/>
  <c r="I37" i="13"/>
  <c r="I36" i="13"/>
  <c r="I35" i="13"/>
  <c r="I34" i="13"/>
  <c r="I33" i="13"/>
  <c r="I32" i="13"/>
  <c r="I31" i="13"/>
  <c r="I30" i="13"/>
  <c r="I29" i="13"/>
  <c r="I28" i="13"/>
  <c r="I27" i="13"/>
  <c r="I26" i="13"/>
  <c r="I25" i="13"/>
  <c r="I24" i="13"/>
  <c r="I23" i="13"/>
  <c r="I22" i="13"/>
  <c r="I21" i="13"/>
  <c r="I20" i="13"/>
  <c r="I19" i="13"/>
  <c r="I18" i="13"/>
  <c r="I17" i="13"/>
  <c r="I16" i="13"/>
  <c r="I15" i="13"/>
  <c r="I14" i="13"/>
  <c r="I13" i="13"/>
  <c r="I12" i="13"/>
  <c r="I11" i="13"/>
  <c r="I10" i="13"/>
  <c r="I9" i="13"/>
  <c r="I8" i="13"/>
  <c r="I7" i="13"/>
  <c r="I6" i="13"/>
  <c r="I5" i="13"/>
  <c r="I4" i="13"/>
  <c r="I3" i="13"/>
  <c r="I2" i="13"/>
  <c r="L2" i="13" a="1"/>
  <c r="L2" i="13" s="1"/>
  <c r="M2" i="13" s="1" a="1"/>
  <c r="M2" i="13" s="1"/>
  <c r="N2" i="13" a="1"/>
  <c r="N2" i="13" s="1"/>
  <c r="O2" i="13" a="1"/>
  <c r="O2" i="13" s="1"/>
  <c r="P2" i="13" s="1"/>
  <c r="G453" i="13"/>
  <c r="F202" i="13"/>
  <c r="F203" i="13"/>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E148" i="13"/>
  <c r="E149" i="13"/>
  <c r="E150" i="13"/>
  <c r="E151" i="13"/>
  <c r="E152" i="13"/>
  <c r="E153" i="13"/>
  <c r="E154" i="13"/>
  <c r="E155" i="13"/>
  <c r="E156" i="13"/>
  <c r="E157" i="13"/>
  <c r="E158" i="13"/>
  <c r="E159" i="13"/>
  <c r="E160" i="13"/>
  <c r="E161" i="13"/>
  <c r="E162" i="13"/>
  <c r="E163" i="13"/>
  <c r="E164" i="13"/>
  <c r="E165" i="13"/>
  <c r="E166" i="13"/>
  <c r="E167" i="13"/>
  <c r="E168" i="13"/>
  <c r="E169" i="13"/>
  <c r="E170" i="13"/>
  <c r="E171" i="13"/>
  <c r="E172" i="13"/>
  <c r="E173" i="13"/>
  <c r="E174" i="13"/>
  <c r="E175" i="13"/>
  <c r="E176" i="13"/>
  <c r="E177" i="13"/>
  <c r="E178" i="13"/>
  <c r="E179" i="13"/>
  <c r="E180" i="13"/>
  <c r="E181" i="13"/>
  <c r="E182" i="13"/>
  <c r="E183" i="13"/>
  <c r="E184" i="13"/>
  <c r="E185" i="13"/>
  <c r="E186" i="13"/>
  <c r="E187" i="13"/>
  <c r="E188" i="13"/>
  <c r="E189" i="13"/>
  <c r="E190" i="13"/>
  <c r="E191" i="13"/>
  <c r="E192" i="13"/>
  <c r="E193" i="13"/>
  <c r="E194" i="13"/>
  <c r="E195" i="13"/>
  <c r="E196" i="13"/>
  <c r="E197" i="13"/>
  <c r="E198" i="13"/>
  <c r="E199" i="13"/>
  <c r="E200" i="13"/>
  <c r="E201" i="13"/>
  <c r="E202" i="13"/>
  <c r="E203" i="13"/>
  <c r="E204" i="13"/>
  <c r="E205" i="13"/>
  <c r="E206" i="13"/>
  <c r="E207" i="13"/>
  <c r="E208" i="13"/>
  <c r="E209" i="13"/>
  <c r="E210" i="13"/>
  <c r="E211" i="13"/>
  <c r="E212" i="13"/>
  <c r="E213" i="13"/>
  <c r="E214" i="13"/>
  <c r="E215" i="13"/>
  <c r="E216" i="13"/>
  <c r="E217" i="13"/>
  <c r="E218" i="13"/>
  <c r="E219" i="13"/>
  <c r="E220" i="13"/>
  <c r="E221" i="13"/>
  <c r="E222" i="13"/>
  <c r="E223" i="13"/>
  <c r="E224" i="13"/>
  <c r="E225" i="13"/>
  <c r="E226" i="13"/>
  <c r="E227" i="13"/>
  <c r="E228" i="13"/>
  <c r="E229" i="13"/>
  <c r="E230" i="13"/>
  <c r="E231" i="13"/>
  <c r="E232" i="13"/>
  <c r="E233" i="13"/>
  <c r="E234" i="13"/>
  <c r="E235" i="13"/>
  <c r="E236" i="13"/>
  <c r="E237" i="13"/>
  <c r="E238" i="13"/>
  <c r="E239" i="13"/>
  <c r="E240" i="13"/>
  <c r="E241" i="13"/>
  <c r="E242" i="13"/>
  <c r="E243" i="13"/>
  <c r="E244" i="13"/>
  <c r="E245" i="13"/>
  <c r="E246" i="13"/>
  <c r="E247" i="13"/>
  <c r="E248" i="13"/>
  <c r="E249" i="13"/>
  <c r="E250" i="13"/>
  <c r="E251" i="13"/>
  <c r="E252" i="13"/>
  <c r="E253" i="13"/>
  <c r="E254" i="13"/>
  <c r="E255" i="13"/>
  <c r="E256" i="13"/>
  <c r="E257" i="13"/>
  <c r="E258" i="13"/>
  <c r="E259" i="13"/>
  <c r="E260" i="13"/>
  <c r="E261" i="13"/>
  <c r="E262" i="13"/>
  <c r="E263" i="13"/>
  <c r="E264" i="13"/>
  <c r="E265" i="13"/>
  <c r="E266" i="13"/>
  <c r="E267" i="13"/>
  <c r="E268" i="13"/>
  <c r="E269" i="13"/>
  <c r="E270" i="13"/>
  <c r="E271" i="13"/>
  <c r="E272" i="13"/>
  <c r="E273" i="13"/>
  <c r="E274" i="13"/>
  <c r="E275" i="13"/>
  <c r="E276" i="13"/>
  <c r="E277" i="13"/>
  <c r="E278" i="13"/>
  <c r="E279" i="13"/>
  <c r="E280" i="13"/>
  <c r="E281" i="13"/>
  <c r="E282" i="13"/>
  <c r="E283" i="13"/>
  <c r="E284" i="13"/>
  <c r="E285" i="13"/>
  <c r="E286" i="13"/>
  <c r="E287" i="13"/>
  <c r="E288" i="13"/>
  <c r="E289" i="13"/>
  <c r="E290" i="13"/>
  <c r="E291" i="13"/>
  <c r="E292" i="13"/>
  <c r="E293" i="13"/>
  <c r="E294" i="13"/>
  <c r="E295" i="13"/>
  <c r="E296" i="13"/>
  <c r="E297" i="13"/>
  <c r="E298" i="13"/>
  <c r="E299" i="13"/>
  <c r="E300" i="13"/>
  <c r="E301" i="13"/>
  <c r="E302" i="13"/>
  <c r="E303" i="13"/>
  <c r="E304" i="13"/>
  <c r="E305" i="13"/>
  <c r="E306" i="13"/>
  <c r="E307" i="13"/>
  <c r="E308" i="13"/>
  <c r="E309" i="13"/>
  <c r="E310" i="13"/>
  <c r="E311" i="13"/>
  <c r="E312" i="13"/>
  <c r="E313" i="13"/>
  <c r="E314" i="13"/>
  <c r="E315" i="13"/>
  <c r="E316" i="13"/>
  <c r="E317" i="13"/>
  <c r="E318" i="13"/>
  <c r="E319" i="13"/>
  <c r="E320" i="13"/>
  <c r="E321" i="13"/>
  <c r="E322" i="13"/>
  <c r="E323" i="13"/>
  <c r="E324" i="13"/>
  <c r="E325" i="13"/>
  <c r="E326" i="13"/>
  <c r="E327" i="13"/>
  <c r="E328" i="13"/>
  <c r="E329" i="13"/>
  <c r="E330" i="13"/>
  <c r="E331" i="13"/>
  <c r="E332" i="13"/>
  <c r="E333" i="13"/>
  <c r="E334" i="13"/>
  <c r="E335" i="13"/>
  <c r="E336" i="13"/>
  <c r="E337" i="13"/>
  <c r="E338" i="13"/>
  <c r="E339" i="13"/>
  <c r="E340" i="13"/>
  <c r="E341" i="13"/>
  <c r="E342" i="13"/>
  <c r="E343" i="13"/>
  <c r="E344" i="13"/>
  <c r="E345" i="13"/>
  <c r="E346" i="13"/>
  <c r="E347" i="13"/>
  <c r="E348" i="13"/>
  <c r="E349" i="13"/>
  <c r="E350" i="13"/>
  <c r="E351" i="13"/>
  <c r="E352" i="13"/>
  <c r="E353" i="13"/>
  <c r="E354" i="13"/>
  <c r="E355" i="13"/>
  <c r="E356" i="13"/>
  <c r="E357" i="13"/>
  <c r="E358" i="13"/>
  <c r="E359" i="13"/>
  <c r="E360" i="13"/>
  <c r="E361" i="13"/>
  <c r="E362" i="13"/>
  <c r="E363" i="13"/>
  <c r="E364" i="13"/>
  <c r="E365" i="13"/>
  <c r="E366" i="13"/>
  <c r="E367" i="13"/>
  <c r="E368" i="13"/>
  <c r="E369" i="13"/>
  <c r="E370" i="13"/>
  <c r="E371" i="13"/>
  <c r="E372" i="13"/>
  <c r="E373" i="13"/>
  <c r="E374" i="13"/>
  <c r="E375" i="13"/>
  <c r="E376" i="13"/>
  <c r="E377" i="13"/>
  <c r="E378" i="13"/>
  <c r="E379" i="13"/>
  <c r="E380" i="13"/>
  <c r="E381" i="13"/>
  <c r="E382" i="13"/>
  <c r="E383" i="13"/>
  <c r="E384" i="13"/>
  <c r="E385" i="13"/>
  <c r="E386" i="13"/>
  <c r="E387" i="13"/>
  <c r="E388" i="13"/>
  <c r="E389" i="13"/>
  <c r="E390" i="13"/>
  <c r="E391" i="13"/>
  <c r="E392" i="13"/>
  <c r="E393" i="13"/>
  <c r="E394" i="13"/>
  <c r="E395" i="13"/>
  <c r="E396" i="13"/>
  <c r="E397" i="13"/>
  <c r="E398" i="13"/>
  <c r="E399" i="13"/>
  <c r="E400" i="13"/>
  <c r="E401" i="13"/>
  <c r="E402" i="13"/>
  <c r="E403" i="13"/>
  <c r="E404" i="13"/>
  <c r="E405" i="13"/>
  <c r="E406" i="13"/>
  <c r="E407" i="13"/>
  <c r="E408" i="13"/>
  <c r="E409" i="13"/>
  <c r="E410" i="13"/>
  <c r="E411" i="13"/>
  <c r="E412" i="13"/>
  <c r="E413" i="13"/>
  <c r="E414" i="13"/>
  <c r="E415" i="13"/>
  <c r="E416" i="13"/>
  <c r="E417" i="13"/>
  <c r="E418" i="13"/>
  <c r="E419" i="13"/>
  <c r="E420" i="13"/>
  <c r="E421" i="13"/>
  <c r="E422" i="13"/>
  <c r="E423" i="13"/>
  <c r="E424" i="13"/>
  <c r="E425" i="13"/>
  <c r="E426" i="13"/>
  <c r="E427" i="13"/>
  <c r="E428" i="13"/>
  <c r="E429" i="13"/>
  <c r="E430" i="13"/>
  <c r="E431" i="13"/>
  <c r="E432" i="13"/>
  <c r="E433" i="13"/>
  <c r="E434" i="13"/>
  <c r="E435" i="13"/>
  <c r="E436" i="13"/>
  <c r="E437" i="13"/>
  <c r="E438" i="13"/>
  <c r="E439" i="13"/>
  <c r="E440" i="13"/>
  <c r="E441" i="13"/>
  <c r="E442" i="13"/>
  <c r="E443" i="13"/>
  <c r="E444" i="13"/>
  <c r="E445" i="13"/>
  <c r="E446" i="13"/>
  <c r="E447" i="13"/>
  <c r="E448" i="13"/>
  <c r="E449" i="13"/>
  <c r="E450" i="13"/>
  <c r="E451" i="13"/>
  <c r="E452" i="13"/>
  <c r="E453" i="13"/>
  <c r="E454" i="13"/>
  <c r="E455" i="13"/>
  <c r="E456" i="13"/>
  <c r="E457" i="13"/>
  <c r="E458" i="13"/>
  <c r="E459" i="13"/>
  <c r="E460" i="13"/>
  <c r="E461" i="13"/>
  <c r="E462" i="13"/>
  <c r="E463" i="13"/>
  <c r="E464" i="13"/>
  <c r="E465" i="13"/>
  <c r="E466" i="13"/>
  <c r="E467" i="13"/>
  <c r="E468" i="13"/>
  <c r="E469" i="13"/>
  <c r="E470" i="13"/>
  <c r="E471" i="13"/>
  <c r="E472" i="13"/>
  <c r="E473" i="13"/>
  <c r="E474" i="13"/>
  <c r="E475" i="13"/>
  <c r="E476" i="13"/>
  <c r="E477" i="13"/>
  <c r="E478" i="13"/>
  <c r="E479" i="13"/>
  <c r="E480" i="13"/>
  <c r="E481" i="13"/>
  <c r="E482" i="13"/>
  <c r="E483" i="13"/>
  <c r="E484" i="13"/>
  <c r="E485" i="13"/>
  <c r="E486" i="13"/>
  <c r="E487" i="13"/>
  <c r="E488" i="13"/>
  <c r="E489" i="13"/>
  <c r="E490" i="13"/>
  <c r="E491" i="13"/>
  <c r="E492" i="13"/>
  <c r="E493" i="13"/>
  <c r="E494" i="13"/>
  <c r="E495" i="13"/>
  <c r="E496" i="13"/>
  <c r="E497" i="13"/>
  <c r="E498" i="13"/>
  <c r="E499" i="13"/>
  <c r="E500" i="13"/>
  <c r="E501" i="13"/>
  <c r="E502" i="13"/>
  <c r="E503" i="13"/>
  <c r="E504" i="13"/>
  <c r="E505" i="13"/>
  <c r="E506" i="13"/>
  <c r="E507" i="13"/>
  <c r="E508" i="13"/>
  <c r="E509" i="13"/>
  <c r="E510" i="13"/>
  <c r="E511" i="13"/>
  <c r="E512" i="13"/>
  <c r="E513" i="13"/>
  <c r="E514" i="13"/>
  <c r="E515" i="13"/>
  <c r="E516" i="13"/>
  <c r="E517" i="13"/>
  <c r="E518" i="13"/>
  <c r="E519" i="13"/>
  <c r="E520" i="13"/>
  <c r="E521" i="13"/>
  <c r="E522" i="13"/>
  <c r="E523" i="13"/>
  <c r="E524" i="13"/>
  <c r="E525" i="13"/>
  <c r="E526" i="13"/>
  <c r="E527" i="13"/>
  <c r="E528" i="13"/>
  <c r="E529" i="13"/>
  <c r="E530" i="13"/>
  <c r="E531" i="13"/>
  <c r="E532" i="13"/>
  <c r="E533" i="13"/>
  <c r="E534" i="13"/>
  <c r="E535" i="13"/>
  <c r="E536" i="13"/>
  <c r="E537" i="13"/>
  <c r="E538" i="13"/>
  <c r="E539" i="13"/>
  <c r="E540" i="13"/>
  <c r="E541" i="13"/>
  <c r="E542" i="13"/>
  <c r="E543" i="13"/>
  <c r="E544" i="13"/>
  <c r="E545" i="13"/>
  <c r="E546" i="13"/>
  <c r="E547" i="13"/>
  <c r="E548" i="13"/>
  <c r="E549" i="13"/>
  <c r="E550" i="13"/>
  <c r="E551" i="13"/>
  <c r="E552" i="13"/>
  <c r="E553" i="13"/>
  <c r="E554" i="13"/>
  <c r="E555" i="13"/>
  <c r="E556" i="13"/>
  <c r="E557" i="13"/>
  <c r="E558" i="13"/>
  <c r="E559" i="13"/>
  <c r="E560" i="13"/>
  <c r="E561" i="13"/>
  <c r="E562" i="13"/>
  <c r="E563" i="13"/>
  <c r="E564" i="13"/>
  <c r="E565" i="13"/>
  <c r="E566" i="13"/>
  <c r="E567" i="13"/>
  <c r="E568" i="13"/>
  <c r="E569" i="13"/>
  <c r="E570" i="13"/>
  <c r="E571" i="13"/>
  <c r="E572" i="13"/>
  <c r="E573" i="13"/>
  <c r="E574" i="13"/>
  <c r="E575" i="13"/>
  <c r="E576" i="13"/>
  <c r="E577" i="13"/>
  <c r="E578" i="13"/>
  <c r="E579" i="13"/>
  <c r="E580" i="13"/>
  <c r="E581" i="13"/>
  <c r="E582" i="13"/>
  <c r="E583" i="13"/>
  <c r="E584" i="13"/>
  <c r="E585" i="13"/>
  <c r="E586" i="13"/>
  <c r="E587" i="13"/>
  <c r="E588" i="13"/>
  <c r="E589" i="13"/>
  <c r="E590" i="13"/>
  <c r="E591" i="13"/>
  <c r="E592" i="13"/>
  <c r="E593" i="13"/>
  <c r="E594" i="13"/>
  <c r="E595" i="13"/>
  <c r="E596" i="13"/>
  <c r="E597" i="13"/>
  <c r="E598" i="13"/>
  <c r="E599" i="13"/>
  <c r="E600" i="13"/>
  <c r="E601" i="13"/>
  <c r="E602" i="13"/>
  <c r="E603" i="13"/>
  <c r="E604" i="13"/>
  <c r="E605" i="13"/>
  <c r="E606" i="13"/>
  <c r="E607" i="13"/>
  <c r="E608" i="13"/>
  <c r="E609" i="13"/>
  <c r="E610" i="13"/>
  <c r="E611" i="13"/>
  <c r="E612" i="13"/>
  <c r="E613" i="13"/>
  <c r="E614" i="13"/>
  <c r="E615" i="13"/>
  <c r="E616" i="13"/>
  <c r="E617" i="13"/>
  <c r="E618" i="13"/>
  <c r="E619" i="13"/>
  <c r="E620" i="13"/>
  <c r="E621" i="13"/>
  <c r="E622" i="13"/>
  <c r="E623" i="13"/>
  <c r="E624" i="13"/>
  <c r="E625" i="13"/>
  <c r="E626" i="13"/>
  <c r="E627" i="13"/>
  <c r="E628" i="13"/>
  <c r="E629" i="13"/>
  <c r="E630" i="13"/>
  <c r="E631" i="13"/>
  <c r="E632" i="13"/>
  <c r="E633" i="13"/>
  <c r="E634" i="13"/>
  <c r="E635" i="13"/>
  <c r="E636" i="13"/>
  <c r="E637" i="13"/>
  <c r="E638" i="13"/>
  <c r="E639" i="13"/>
  <c r="E640" i="13"/>
  <c r="E641" i="13"/>
  <c r="E642" i="13"/>
  <c r="E643" i="13"/>
  <c r="E644" i="13"/>
  <c r="E645" i="13"/>
  <c r="E646" i="13"/>
  <c r="E647" i="13"/>
  <c r="E648" i="13"/>
  <c r="E649" i="13"/>
  <c r="E650" i="13"/>
  <c r="E651" i="13"/>
  <c r="E652" i="13"/>
  <c r="E653" i="13"/>
  <c r="E654" i="13"/>
  <c r="E655" i="13"/>
  <c r="E656" i="13"/>
  <c r="E657" i="13"/>
  <c r="E658" i="13"/>
  <c r="E659" i="13"/>
  <c r="E660" i="13"/>
  <c r="E661" i="13"/>
  <c r="E662" i="13"/>
  <c r="E663" i="13"/>
  <c r="E664" i="13"/>
  <c r="E665" i="13"/>
  <c r="E666" i="13"/>
  <c r="E667" i="13"/>
  <c r="E668" i="13"/>
  <c r="E669" i="13"/>
  <c r="E670" i="13"/>
  <c r="E671" i="13"/>
  <c r="E672" i="13"/>
  <c r="E673" i="13"/>
  <c r="E674" i="13"/>
  <c r="E675" i="13"/>
  <c r="E676" i="13"/>
  <c r="E677" i="13"/>
  <c r="E678" i="13"/>
  <c r="E679" i="13"/>
  <c r="E680" i="13"/>
  <c r="E681" i="13"/>
  <c r="E682" i="13"/>
  <c r="E683" i="13"/>
  <c r="E684" i="13"/>
  <c r="E685" i="13"/>
  <c r="E686" i="13"/>
  <c r="E687" i="13"/>
  <c r="E688" i="13"/>
  <c r="E689" i="13"/>
  <c r="E690" i="13"/>
  <c r="E691" i="13"/>
  <c r="E692" i="13"/>
  <c r="E693" i="13"/>
  <c r="E694" i="13"/>
  <c r="E695" i="13"/>
  <c r="E696" i="13"/>
  <c r="E697" i="13"/>
  <c r="E698" i="13"/>
  <c r="E699" i="13"/>
  <c r="E700" i="13"/>
  <c r="E701" i="13"/>
  <c r="E702" i="13"/>
  <c r="E703" i="13"/>
  <c r="E704" i="13"/>
  <c r="E705" i="13"/>
  <c r="E706" i="13"/>
  <c r="E707" i="13"/>
  <c r="E708" i="13"/>
  <c r="E709" i="13"/>
  <c r="E710" i="13"/>
  <c r="E711" i="13"/>
  <c r="E712" i="13"/>
  <c r="E713" i="13"/>
  <c r="E714" i="13"/>
  <c r="E715" i="13"/>
  <c r="E716" i="13"/>
  <c r="E717" i="13"/>
  <c r="E718" i="13"/>
  <c r="E719" i="13"/>
  <c r="E720" i="13"/>
  <c r="E721" i="13"/>
  <c r="E722" i="13"/>
  <c r="E723" i="13"/>
  <c r="E724" i="13"/>
  <c r="E725" i="13"/>
  <c r="E726" i="13"/>
  <c r="E727" i="13"/>
  <c r="E728" i="13"/>
  <c r="E729" i="13"/>
  <c r="E730" i="13"/>
  <c r="E731" i="13"/>
  <c r="E732" i="13"/>
  <c r="E733" i="13"/>
  <c r="E734" i="13"/>
  <c r="E735" i="13"/>
  <c r="E736" i="13"/>
  <c r="E737" i="13"/>
  <c r="E738" i="13"/>
  <c r="E739" i="13"/>
  <c r="E740" i="13"/>
  <c r="E741" i="13"/>
  <c r="E742" i="13"/>
  <c r="E743" i="13"/>
  <c r="E744" i="13"/>
  <c r="E745" i="13"/>
  <c r="E746" i="13"/>
  <c r="E747" i="13"/>
  <c r="E748" i="13"/>
  <c r="E749" i="13"/>
  <c r="E750" i="13"/>
  <c r="E751" i="13"/>
  <c r="E752" i="13"/>
  <c r="E753" i="13"/>
  <c r="E754" i="13"/>
  <c r="E755" i="13"/>
  <c r="E756" i="13"/>
  <c r="E757" i="13"/>
  <c r="E758" i="13"/>
  <c r="E759" i="13"/>
  <c r="E760" i="13"/>
  <c r="E761" i="13"/>
  <c r="E762" i="13"/>
  <c r="E763" i="13"/>
  <c r="E764" i="13"/>
  <c r="E765" i="13"/>
  <c r="E766" i="13"/>
  <c r="E767" i="13"/>
  <c r="E768" i="13"/>
  <c r="E769" i="13"/>
  <c r="E770" i="13"/>
  <c r="E771" i="13"/>
  <c r="E772" i="13"/>
  <c r="E773" i="13"/>
  <c r="E774" i="13"/>
  <c r="E775" i="13"/>
  <c r="E776" i="13"/>
  <c r="E777" i="13"/>
  <c r="E778" i="13"/>
  <c r="E779" i="13"/>
  <c r="E780" i="13"/>
  <c r="E781" i="13"/>
  <c r="E782" i="13"/>
  <c r="E783" i="13"/>
  <c r="E784" i="13"/>
  <c r="E785" i="13"/>
  <c r="E786" i="13"/>
  <c r="E787" i="13"/>
  <c r="E788" i="13"/>
  <c r="E789" i="13"/>
  <c r="E790" i="13"/>
  <c r="E791" i="13"/>
  <c r="E792" i="13"/>
  <c r="E793" i="13"/>
  <c r="E794" i="13"/>
  <c r="E795" i="13"/>
  <c r="E796" i="13"/>
  <c r="E797" i="13"/>
  <c r="E798" i="13"/>
  <c r="E799" i="13"/>
  <c r="E800" i="13"/>
  <c r="E801" i="13"/>
  <c r="E802" i="13"/>
  <c r="E803" i="13"/>
  <c r="E804" i="13"/>
  <c r="E805" i="13"/>
  <c r="E806" i="13"/>
  <c r="E807" i="13"/>
  <c r="E808" i="13"/>
  <c r="E809" i="13"/>
  <c r="E810" i="13"/>
  <c r="E811" i="13"/>
  <c r="E812" i="13"/>
  <c r="E813" i="13"/>
  <c r="E814" i="13"/>
  <c r="E815" i="13"/>
  <c r="E816" i="13"/>
  <c r="E817" i="13"/>
  <c r="E818" i="13"/>
  <c r="E819" i="13"/>
  <c r="E820" i="13"/>
  <c r="E821" i="13"/>
  <c r="E822" i="13"/>
  <c r="E823" i="13"/>
  <c r="E824" i="13"/>
  <c r="E825" i="13"/>
  <c r="E826" i="13"/>
  <c r="E827" i="13"/>
  <c r="E828" i="13"/>
  <c r="E829" i="13"/>
  <c r="E830" i="13"/>
  <c r="E831" i="13"/>
  <c r="E832" i="13"/>
  <c r="E833" i="13"/>
  <c r="E834" i="13"/>
  <c r="E835" i="13"/>
  <c r="E836" i="13"/>
  <c r="E837" i="13"/>
  <c r="E838" i="13"/>
  <c r="E839" i="13"/>
  <c r="E840" i="13"/>
  <c r="E841" i="13"/>
  <c r="E842" i="13"/>
  <c r="E843" i="13"/>
  <c r="E844" i="13"/>
  <c r="E845" i="13"/>
  <c r="E846" i="13"/>
  <c r="E847" i="13"/>
  <c r="E848" i="13"/>
  <c r="E849" i="13"/>
  <c r="E850" i="13"/>
  <c r="E851" i="13"/>
  <c r="E852" i="13"/>
  <c r="E853" i="13"/>
  <c r="E854" i="13"/>
  <c r="E855" i="13"/>
  <c r="E856" i="13"/>
  <c r="E857" i="13"/>
  <c r="E858" i="13"/>
  <c r="E859" i="13"/>
  <c r="E860" i="13"/>
  <c r="E861" i="13"/>
  <c r="E862" i="13"/>
  <c r="E863" i="13"/>
  <c r="E864" i="13"/>
  <c r="E865" i="13"/>
  <c r="E866" i="13"/>
  <c r="E867" i="13"/>
  <c r="E868" i="13"/>
  <c r="E869" i="13"/>
  <c r="E870" i="13"/>
  <c r="E871" i="13"/>
  <c r="E872" i="13"/>
  <c r="E873" i="13"/>
  <c r="E874" i="13"/>
  <c r="E875" i="13"/>
  <c r="E876" i="13"/>
  <c r="E877" i="13"/>
  <c r="E878" i="13"/>
  <c r="E879" i="13"/>
  <c r="E880" i="13"/>
  <c r="E881" i="13"/>
  <c r="E882" i="13"/>
  <c r="E883" i="13"/>
  <c r="E884" i="13"/>
  <c r="E885" i="13"/>
  <c r="E886" i="13"/>
  <c r="E887" i="13"/>
  <c r="E888" i="13"/>
  <c r="E889" i="13"/>
  <c r="E890" i="13"/>
  <c r="E891" i="13"/>
  <c r="E892" i="13"/>
  <c r="E893" i="13"/>
  <c r="E894" i="13"/>
  <c r="E895" i="13"/>
  <c r="E896" i="13"/>
  <c r="E897" i="13"/>
  <c r="E898" i="13"/>
  <c r="E899" i="13"/>
  <c r="E900" i="13"/>
  <c r="E901" i="13"/>
  <c r="E902" i="13"/>
  <c r="E903" i="13"/>
  <c r="E904" i="13"/>
  <c r="E905" i="13"/>
  <c r="E906" i="13"/>
  <c r="E907" i="13"/>
  <c r="E908" i="13"/>
  <c r="E909" i="13"/>
  <c r="E910" i="13"/>
  <c r="E911" i="13"/>
  <c r="E912" i="13"/>
  <c r="E913" i="13"/>
  <c r="E914" i="13"/>
  <c r="E915" i="13"/>
  <c r="E916" i="13"/>
  <c r="E917" i="13"/>
  <c r="E918" i="13"/>
  <c r="E919" i="13"/>
  <c r="E920" i="13"/>
  <c r="E921" i="13"/>
  <c r="E922" i="13"/>
  <c r="E923" i="13"/>
  <c r="E924" i="13"/>
  <c r="E925" i="13"/>
  <c r="E926" i="13"/>
  <c r="E927" i="13"/>
  <c r="E928" i="13"/>
  <c r="E929" i="13"/>
  <c r="E930" i="13"/>
  <c r="E931" i="13"/>
  <c r="E932" i="13"/>
  <c r="E933" i="13"/>
  <c r="E934" i="13"/>
  <c r="E935" i="13"/>
  <c r="E936" i="13"/>
  <c r="E937" i="13"/>
  <c r="E938" i="13"/>
  <c r="E939" i="13"/>
  <c r="E940" i="13"/>
  <c r="E941" i="13"/>
  <c r="E942" i="13"/>
  <c r="E943" i="13"/>
  <c r="E944" i="13"/>
  <c r="E945" i="13"/>
  <c r="E946" i="13"/>
  <c r="E947" i="13"/>
  <c r="E948" i="13"/>
  <c r="E949" i="13"/>
  <c r="E950" i="13"/>
  <c r="E951" i="13"/>
  <c r="E952" i="13"/>
  <c r="E953" i="13"/>
  <c r="E954" i="13"/>
  <c r="E955" i="13"/>
  <c r="E956" i="13"/>
  <c r="E957" i="13"/>
  <c r="E958" i="13"/>
  <c r="E959" i="13"/>
  <c r="E960" i="13"/>
  <c r="E961" i="13"/>
  <c r="E962" i="13"/>
  <c r="E963" i="13"/>
  <c r="E964" i="13"/>
  <c r="E965" i="13"/>
  <c r="E966" i="13"/>
  <c r="E967" i="13"/>
  <c r="E968" i="13"/>
  <c r="E969" i="13"/>
  <c r="E970" i="13"/>
  <c r="E971" i="13"/>
  <c r="E972" i="13"/>
  <c r="E973" i="13"/>
  <c r="E974" i="13"/>
  <c r="E975" i="13"/>
  <c r="E976" i="13"/>
  <c r="E977" i="13"/>
  <c r="E978" i="13"/>
  <c r="E979" i="13"/>
  <c r="E980" i="13"/>
  <c r="E981" i="13"/>
  <c r="E982" i="13"/>
  <c r="E983" i="13"/>
  <c r="E984" i="13"/>
  <c r="E985" i="13"/>
  <c r="E986" i="13"/>
  <c r="E987" i="13"/>
  <c r="E988" i="13"/>
  <c r="E989" i="13"/>
  <c r="E990" i="13"/>
  <c r="E991" i="13"/>
  <c r="E992" i="13"/>
  <c r="E993" i="13"/>
  <c r="E994" i="13"/>
  <c r="E995" i="13"/>
  <c r="E996" i="13"/>
  <c r="E997" i="13"/>
  <c r="E998" i="13"/>
  <c r="E999" i="13"/>
  <c r="E1000" i="13"/>
  <c r="E1001"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108" i="13"/>
  <c r="D109" i="13"/>
  <c r="D110" i="13"/>
  <c r="D111" i="13"/>
  <c r="D112" i="13"/>
  <c r="D113" i="13"/>
  <c r="D114" i="13"/>
  <c r="D115" i="13"/>
  <c r="D116" i="13"/>
  <c r="D117" i="13"/>
  <c r="D118" i="13"/>
  <c r="D119" i="13"/>
  <c r="D120" i="13"/>
  <c r="D121" i="13"/>
  <c r="D122" i="13"/>
  <c r="D123" i="13"/>
  <c r="D124" i="13"/>
  <c r="D125" i="13"/>
  <c r="D126" i="13"/>
  <c r="D127" i="13"/>
  <c r="D128" i="13"/>
  <c r="D129" i="13"/>
  <c r="D130" i="13"/>
  <c r="D131" i="13"/>
  <c r="D132" i="13"/>
  <c r="D133" i="13"/>
  <c r="D134" i="13"/>
  <c r="D135" i="13"/>
  <c r="D136" i="13"/>
  <c r="D137" i="13"/>
  <c r="D138" i="13"/>
  <c r="D139" i="13"/>
  <c r="D140" i="13"/>
  <c r="D141" i="13"/>
  <c r="D142" i="13"/>
  <c r="D143" i="13"/>
  <c r="D144" i="13"/>
  <c r="D145" i="13"/>
  <c r="D146" i="13"/>
  <c r="D147" i="13"/>
  <c r="D148" i="13"/>
  <c r="D149" i="13"/>
  <c r="D150" i="13"/>
  <c r="D151" i="13"/>
  <c r="D152" i="13"/>
  <c r="D153" i="13"/>
  <c r="D154" i="13"/>
  <c r="D155" i="13"/>
  <c r="D156" i="13"/>
  <c r="D157" i="13"/>
  <c r="D158" i="13"/>
  <c r="D159" i="13"/>
  <c r="D160" i="13"/>
  <c r="D161" i="13"/>
  <c r="D162" i="13"/>
  <c r="D163" i="13"/>
  <c r="D164" i="13"/>
  <c r="D165" i="13"/>
  <c r="D166" i="13"/>
  <c r="D167" i="13"/>
  <c r="D168" i="13"/>
  <c r="D169" i="13"/>
  <c r="D170" i="13"/>
  <c r="D171" i="13"/>
  <c r="D172" i="13"/>
  <c r="D173" i="13"/>
  <c r="D174" i="13"/>
  <c r="D175" i="13"/>
  <c r="D176" i="13"/>
  <c r="D177" i="13"/>
  <c r="D178" i="13"/>
  <c r="D179" i="13"/>
  <c r="D180" i="13"/>
  <c r="D181" i="13"/>
  <c r="D182" i="13"/>
  <c r="D183" i="13"/>
  <c r="D184" i="13"/>
  <c r="D185" i="13"/>
  <c r="D186" i="13"/>
  <c r="D187" i="13"/>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270" i="13"/>
  <c r="D271" i="13"/>
  <c r="D272" i="13"/>
  <c r="D273" i="13"/>
  <c r="D274" i="13"/>
  <c r="D275" i="13"/>
  <c r="D276" i="13"/>
  <c r="D277" i="13"/>
  <c r="D278" i="13"/>
  <c r="D279" i="13"/>
  <c r="D280" i="13"/>
  <c r="D281" i="13"/>
  <c r="D282" i="13"/>
  <c r="D283" i="13"/>
  <c r="D284" i="13"/>
  <c r="D285" i="13"/>
  <c r="D286" i="13"/>
  <c r="D287" i="13"/>
  <c r="D288" i="13"/>
  <c r="D289" i="13"/>
  <c r="D290" i="13"/>
  <c r="D291" i="13"/>
  <c r="D292" i="13"/>
  <c r="D293" i="13"/>
  <c r="D294" i="13"/>
  <c r="D295" i="13"/>
  <c r="D296" i="13"/>
  <c r="D297" i="13"/>
  <c r="D298" i="13"/>
  <c r="D299" i="13"/>
  <c r="D300" i="13"/>
  <c r="D301" i="13"/>
  <c r="D302" i="13"/>
  <c r="D303" i="13"/>
  <c r="D304" i="13"/>
  <c r="D305" i="13"/>
  <c r="D306" i="13"/>
  <c r="D307" i="13"/>
  <c r="D308" i="13"/>
  <c r="D309" i="13"/>
  <c r="D310" i="13"/>
  <c r="D311" i="13"/>
  <c r="D312" i="13"/>
  <c r="D313" i="13"/>
  <c r="J313" i="13" s="1" a="1"/>
  <c r="J313" i="13" s="1"/>
  <c r="K313" i="13" s="1" a="1"/>
  <c r="K313" i="13" s="1"/>
  <c r="D314" i="13"/>
  <c r="D315" i="13"/>
  <c r="D316" i="13"/>
  <c r="D317" i="13"/>
  <c r="D318" i="13"/>
  <c r="D319" i="13"/>
  <c r="D320" i="13"/>
  <c r="D321" i="13"/>
  <c r="D322" i="13"/>
  <c r="D323" i="13"/>
  <c r="D324" i="13"/>
  <c r="D325" i="13"/>
  <c r="D326" i="13"/>
  <c r="D327" i="13"/>
  <c r="D328" i="13"/>
  <c r="D329" i="13"/>
  <c r="D330" i="13"/>
  <c r="D331" i="13"/>
  <c r="D332" i="13"/>
  <c r="D333" i="13"/>
  <c r="D334" i="13"/>
  <c r="D335" i="13"/>
  <c r="D336" i="13"/>
  <c r="D337" i="13"/>
  <c r="D338" i="13"/>
  <c r="D339" i="13"/>
  <c r="D340" i="13"/>
  <c r="D341" i="13"/>
  <c r="D342" i="13"/>
  <c r="D343" i="13"/>
  <c r="D344" i="13"/>
  <c r="D345" i="13"/>
  <c r="D346" i="13"/>
  <c r="D347" i="13"/>
  <c r="D348" i="13"/>
  <c r="D349" i="13"/>
  <c r="D350" i="13"/>
  <c r="D351" i="13"/>
  <c r="D352" i="13"/>
  <c r="D353" i="13"/>
  <c r="D354" i="13"/>
  <c r="D355" i="13"/>
  <c r="D356" i="13"/>
  <c r="D357" i="13"/>
  <c r="D358" i="13"/>
  <c r="D359" i="13"/>
  <c r="D360" i="13"/>
  <c r="D361" i="13"/>
  <c r="D362" i="13"/>
  <c r="D363" i="13"/>
  <c r="D364" i="13"/>
  <c r="D365" i="13"/>
  <c r="D366" i="13"/>
  <c r="D367" i="13"/>
  <c r="D368" i="13"/>
  <c r="D369" i="13"/>
  <c r="D370" i="13"/>
  <c r="D371" i="13"/>
  <c r="D372" i="13"/>
  <c r="D373" i="13"/>
  <c r="D374" i="13"/>
  <c r="D375" i="13"/>
  <c r="D376" i="13"/>
  <c r="D377" i="13"/>
  <c r="D378" i="13"/>
  <c r="D379" i="13"/>
  <c r="D380" i="13"/>
  <c r="D381" i="13"/>
  <c r="D382" i="13"/>
  <c r="D383" i="13"/>
  <c r="D384" i="13"/>
  <c r="D385" i="13"/>
  <c r="D386" i="13"/>
  <c r="D387" i="13"/>
  <c r="D388" i="13"/>
  <c r="D389" i="13"/>
  <c r="D390" i="13"/>
  <c r="D391" i="13"/>
  <c r="D392" i="13"/>
  <c r="D393" i="13"/>
  <c r="D394" i="13"/>
  <c r="D395" i="13"/>
  <c r="D396" i="13"/>
  <c r="D397" i="13"/>
  <c r="D398" i="13"/>
  <c r="D399" i="13"/>
  <c r="D400" i="13"/>
  <c r="D401" i="13"/>
  <c r="D402" i="13"/>
  <c r="D403" i="13"/>
  <c r="D404" i="13"/>
  <c r="D405" i="13"/>
  <c r="D406" i="13"/>
  <c r="D407" i="13"/>
  <c r="D408" i="13"/>
  <c r="D409" i="13"/>
  <c r="D410" i="13"/>
  <c r="D411" i="13"/>
  <c r="D412" i="13"/>
  <c r="D413" i="13"/>
  <c r="D414" i="13"/>
  <c r="D415" i="13"/>
  <c r="D416" i="13"/>
  <c r="D417" i="13"/>
  <c r="D418" i="13"/>
  <c r="D419" i="13"/>
  <c r="D420" i="13"/>
  <c r="D421" i="13"/>
  <c r="D422" i="13"/>
  <c r="D423" i="13"/>
  <c r="D424" i="13"/>
  <c r="D425" i="13"/>
  <c r="D426" i="13"/>
  <c r="D427" i="13"/>
  <c r="D428" i="13"/>
  <c r="D429" i="13"/>
  <c r="D430" i="13"/>
  <c r="D431" i="13"/>
  <c r="D432" i="13"/>
  <c r="D433" i="13"/>
  <c r="D434" i="13"/>
  <c r="D435" i="13"/>
  <c r="D436" i="13"/>
  <c r="D437" i="13"/>
  <c r="D438" i="13"/>
  <c r="D439" i="13"/>
  <c r="D440" i="13"/>
  <c r="D441" i="13"/>
  <c r="D442" i="13"/>
  <c r="D443" i="13"/>
  <c r="D444" i="13"/>
  <c r="D445" i="13"/>
  <c r="D446" i="13"/>
  <c r="D447" i="13"/>
  <c r="D448" i="13"/>
  <c r="D449" i="13"/>
  <c r="D450" i="13"/>
  <c r="D451" i="13"/>
  <c r="D452" i="13"/>
  <c r="D453" i="13"/>
  <c r="D454" i="13"/>
  <c r="D455" i="13"/>
  <c r="D456" i="13"/>
  <c r="D457" i="13"/>
  <c r="D458" i="13"/>
  <c r="D459" i="13"/>
  <c r="D460" i="13"/>
  <c r="D461" i="13"/>
  <c r="D462" i="13"/>
  <c r="D463" i="13"/>
  <c r="D464" i="13"/>
  <c r="D465" i="13"/>
  <c r="D466" i="13"/>
  <c r="D467" i="13"/>
  <c r="D468" i="13"/>
  <c r="D469" i="13"/>
  <c r="D470" i="13"/>
  <c r="D471" i="13"/>
  <c r="D472" i="13"/>
  <c r="D473" i="13"/>
  <c r="D474" i="13"/>
  <c r="D475" i="13"/>
  <c r="D476" i="13"/>
  <c r="D477" i="13"/>
  <c r="D478" i="13"/>
  <c r="D479" i="13"/>
  <c r="D480" i="13"/>
  <c r="D481" i="13"/>
  <c r="D482" i="13"/>
  <c r="D483" i="13"/>
  <c r="D484" i="13"/>
  <c r="D485" i="13"/>
  <c r="D486" i="13"/>
  <c r="D487" i="13"/>
  <c r="D488" i="13"/>
  <c r="D489" i="13"/>
  <c r="D490" i="13"/>
  <c r="D491" i="13"/>
  <c r="D492" i="13"/>
  <c r="D493" i="13"/>
  <c r="D494" i="13"/>
  <c r="D495" i="13"/>
  <c r="D496" i="13"/>
  <c r="D497" i="13"/>
  <c r="D498" i="13"/>
  <c r="D499" i="13"/>
  <c r="D500" i="13"/>
  <c r="D501" i="13"/>
  <c r="D502" i="13"/>
  <c r="D503" i="13"/>
  <c r="D504" i="13"/>
  <c r="D505" i="13"/>
  <c r="D506" i="13"/>
  <c r="D507" i="13"/>
  <c r="D508" i="13"/>
  <c r="D509" i="13"/>
  <c r="D510" i="13"/>
  <c r="D511" i="13"/>
  <c r="D512" i="13"/>
  <c r="D513" i="13"/>
  <c r="D514" i="13"/>
  <c r="D515" i="13"/>
  <c r="D516" i="13"/>
  <c r="D517" i="13"/>
  <c r="J517" i="13" s="1" a="1"/>
  <c r="J517" i="13" s="1"/>
  <c r="K517" i="13" s="1" a="1"/>
  <c r="K517" i="13" s="1"/>
  <c r="D518" i="13"/>
  <c r="J518" i="13" s="1" a="1"/>
  <c r="J518" i="13" s="1"/>
  <c r="K518" i="13" s="1" a="1"/>
  <c r="K518" i="13" s="1"/>
  <c r="D519" i="13"/>
  <c r="D520" i="13"/>
  <c r="D521" i="13"/>
  <c r="D522" i="13"/>
  <c r="D523" i="13"/>
  <c r="D524" i="13"/>
  <c r="D525" i="13"/>
  <c r="D526" i="13"/>
  <c r="D527" i="13"/>
  <c r="D528" i="13"/>
  <c r="D529" i="13"/>
  <c r="D530" i="13"/>
  <c r="D531" i="13"/>
  <c r="D532" i="13"/>
  <c r="D533" i="13"/>
  <c r="D534" i="13"/>
  <c r="D535" i="13"/>
  <c r="D536" i="13"/>
  <c r="D537" i="13"/>
  <c r="D538" i="13"/>
  <c r="D539" i="13"/>
  <c r="D540" i="13"/>
  <c r="D541" i="13"/>
  <c r="D542" i="13"/>
  <c r="D543" i="13"/>
  <c r="D544" i="13"/>
  <c r="D545" i="13"/>
  <c r="D546" i="13"/>
  <c r="D547" i="13"/>
  <c r="D548" i="13"/>
  <c r="D549" i="13"/>
  <c r="D550" i="13"/>
  <c r="D551" i="13"/>
  <c r="D552" i="13"/>
  <c r="D553" i="13"/>
  <c r="D554" i="13"/>
  <c r="D555" i="13"/>
  <c r="D556" i="13"/>
  <c r="D557" i="13"/>
  <c r="D558" i="13"/>
  <c r="D559" i="13"/>
  <c r="D560" i="13"/>
  <c r="D561" i="13"/>
  <c r="D562" i="13"/>
  <c r="D563" i="13"/>
  <c r="D564" i="13"/>
  <c r="D565" i="13"/>
  <c r="D566" i="13"/>
  <c r="D567" i="13"/>
  <c r="D568" i="13"/>
  <c r="D569" i="13"/>
  <c r="D570" i="13"/>
  <c r="D571" i="13"/>
  <c r="D572" i="13"/>
  <c r="D573" i="13"/>
  <c r="D574" i="13"/>
  <c r="D575" i="13"/>
  <c r="D576" i="13"/>
  <c r="D577" i="13"/>
  <c r="D578" i="13"/>
  <c r="D579" i="13"/>
  <c r="D580" i="13"/>
  <c r="D581" i="13"/>
  <c r="D582" i="13"/>
  <c r="D583" i="13"/>
  <c r="D584" i="13"/>
  <c r="D585" i="13"/>
  <c r="D586" i="13"/>
  <c r="D587" i="13"/>
  <c r="D588" i="13"/>
  <c r="D589" i="13"/>
  <c r="D590" i="13"/>
  <c r="D591" i="13"/>
  <c r="D592" i="13"/>
  <c r="D593" i="13"/>
  <c r="D594" i="13"/>
  <c r="D595" i="13"/>
  <c r="D596" i="13"/>
  <c r="D597" i="13"/>
  <c r="D598" i="13"/>
  <c r="D599" i="13"/>
  <c r="D600" i="13"/>
  <c r="D601" i="13"/>
  <c r="D602" i="13"/>
  <c r="D603" i="13"/>
  <c r="D604" i="13"/>
  <c r="D605" i="13"/>
  <c r="D606" i="13"/>
  <c r="D607" i="13"/>
  <c r="D608" i="13"/>
  <c r="D609" i="13"/>
  <c r="D610" i="13"/>
  <c r="D611" i="13"/>
  <c r="D612" i="13"/>
  <c r="D613" i="13"/>
  <c r="D614" i="13"/>
  <c r="D615" i="13"/>
  <c r="D616" i="13"/>
  <c r="D617" i="13"/>
  <c r="D618" i="13"/>
  <c r="J618" i="13" s="1" a="1"/>
  <c r="J618" i="13" s="1"/>
  <c r="K618" i="13" s="1" a="1"/>
  <c r="K618" i="13" s="1"/>
  <c r="D619" i="13"/>
  <c r="D620" i="13"/>
  <c r="D621" i="13"/>
  <c r="D622" i="13"/>
  <c r="D623" i="13"/>
  <c r="D624" i="13"/>
  <c r="D625" i="13"/>
  <c r="D626" i="13"/>
  <c r="D627" i="13"/>
  <c r="D628" i="13"/>
  <c r="D629" i="13"/>
  <c r="D630" i="13"/>
  <c r="D631" i="13"/>
  <c r="D632" i="13"/>
  <c r="D633" i="13"/>
  <c r="D634" i="13"/>
  <c r="D635" i="13"/>
  <c r="D636" i="13"/>
  <c r="D637" i="13"/>
  <c r="D638" i="13"/>
  <c r="D639" i="13"/>
  <c r="D640" i="13"/>
  <c r="D641" i="13"/>
  <c r="D642" i="13"/>
  <c r="D643" i="13"/>
  <c r="D644" i="13"/>
  <c r="D645" i="13"/>
  <c r="D646" i="13"/>
  <c r="D647" i="13"/>
  <c r="D648" i="13"/>
  <c r="D649" i="13"/>
  <c r="D650" i="13"/>
  <c r="D651" i="13"/>
  <c r="D652" i="13"/>
  <c r="D653" i="13"/>
  <c r="D654" i="13"/>
  <c r="D655" i="13"/>
  <c r="D656" i="13"/>
  <c r="D657" i="13"/>
  <c r="D658" i="13"/>
  <c r="D659" i="13"/>
  <c r="D660" i="13"/>
  <c r="D661" i="13"/>
  <c r="D662" i="13"/>
  <c r="D663" i="13"/>
  <c r="D664" i="13"/>
  <c r="D665" i="13"/>
  <c r="D666" i="13"/>
  <c r="D667" i="13"/>
  <c r="D668" i="13"/>
  <c r="D669" i="13"/>
  <c r="D670" i="13"/>
  <c r="D671" i="13"/>
  <c r="D672" i="13"/>
  <c r="D673" i="13"/>
  <c r="D674" i="13"/>
  <c r="D675" i="13"/>
  <c r="D676" i="13"/>
  <c r="D677" i="13"/>
  <c r="D678" i="13"/>
  <c r="D679" i="13"/>
  <c r="D680" i="13"/>
  <c r="D681" i="13"/>
  <c r="D682" i="13"/>
  <c r="D683" i="13"/>
  <c r="D684" i="13"/>
  <c r="D685" i="13"/>
  <c r="D686" i="13"/>
  <c r="D687" i="13"/>
  <c r="D688" i="13"/>
  <c r="D689" i="13"/>
  <c r="D690" i="13"/>
  <c r="D691" i="13"/>
  <c r="D692" i="13"/>
  <c r="D693" i="13"/>
  <c r="D694" i="13"/>
  <c r="D695" i="13"/>
  <c r="D696" i="13"/>
  <c r="D697" i="13"/>
  <c r="D698" i="13"/>
  <c r="D699" i="13"/>
  <c r="D700" i="13"/>
  <c r="D701" i="13"/>
  <c r="D702" i="13"/>
  <c r="D703" i="13"/>
  <c r="D704" i="13"/>
  <c r="D705" i="13"/>
  <c r="D706" i="13"/>
  <c r="D707" i="13"/>
  <c r="D708" i="13"/>
  <c r="D709" i="13"/>
  <c r="D710" i="13"/>
  <c r="D711" i="13"/>
  <c r="D712" i="13"/>
  <c r="D713" i="13"/>
  <c r="D714" i="13"/>
  <c r="D715" i="13"/>
  <c r="D716" i="13"/>
  <c r="D717" i="13"/>
  <c r="D718" i="13"/>
  <c r="J718" i="13" s="1" a="1"/>
  <c r="J718" i="13" s="1"/>
  <c r="K718" i="13" s="1" a="1"/>
  <c r="K718" i="13" s="1"/>
  <c r="D719" i="13"/>
  <c r="D720" i="13"/>
  <c r="D721" i="13"/>
  <c r="D722" i="13"/>
  <c r="D723" i="13"/>
  <c r="D724" i="13"/>
  <c r="D725" i="13"/>
  <c r="D726" i="13"/>
  <c r="D727" i="13"/>
  <c r="D728" i="13"/>
  <c r="D729" i="13"/>
  <c r="D730" i="13"/>
  <c r="D731" i="13"/>
  <c r="D732" i="13"/>
  <c r="D733" i="13"/>
  <c r="D734" i="13"/>
  <c r="D735" i="13"/>
  <c r="D736" i="13"/>
  <c r="D737" i="13"/>
  <c r="D738" i="13"/>
  <c r="D739" i="13"/>
  <c r="D740" i="13"/>
  <c r="D741" i="13"/>
  <c r="D742" i="13"/>
  <c r="D743" i="13"/>
  <c r="D744" i="13"/>
  <c r="D745" i="13"/>
  <c r="D746" i="13"/>
  <c r="D747" i="13"/>
  <c r="D748" i="13"/>
  <c r="D749" i="13"/>
  <c r="D750" i="13"/>
  <c r="D751" i="13"/>
  <c r="D752" i="13"/>
  <c r="D753" i="13"/>
  <c r="D754" i="13"/>
  <c r="D755" i="13"/>
  <c r="D756" i="13"/>
  <c r="D757" i="13"/>
  <c r="D758" i="13"/>
  <c r="D759" i="13"/>
  <c r="D760" i="13"/>
  <c r="D761" i="13"/>
  <c r="D762" i="13"/>
  <c r="D763" i="13"/>
  <c r="D764" i="13"/>
  <c r="D765" i="13"/>
  <c r="D766" i="13"/>
  <c r="D767" i="13"/>
  <c r="D768" i="13"/>
  <c r="D769" i="13"/>
  <c r="D770" i="13"/>
  <c r="D771" i="13"/>
  <c r="D772" i="13"/>
  <c r="D773" i="13"/>
  <c r="D774" i="13"/>
  <c r="D775" i="13"/>
  <c r="D776" i="13"/>
  <c r="D777" i="13"/>
  <c r="D778" i="13"/>
  <c r="D779" i="13"/>
  <c r="D780" i="13"/>
  <c r="D781" i="13"/>
  <c r="D782" i="13"/>
  <c r="D783" i="13"/>
  <c r="D784" i="13"/>
  <c r="D785" i="13"/>
  <c r="D786" i="13"/>
  <c r="D787" i="13"/>
  <c r="D788" i="13"/>
  <c r="D789" i="13"/>
  <c r="D790" i="13"/>
  <c r="D791" i="13"/>
  <c r="D792" i="13"/>
  <c r="D793" i="13"/>
  <c r="D794" i="13"/>
  <c r="D795" i="13"/>
  <c r="D796" i="13"/>
  <c r="D797" i="13"/>
  <c r="D798" i="13"/>
  <c r="D799" i="13"/>
  <c r="D800" i="13"/>
  <c r="D801" i="13"/>
  <c r="J801" i="13" s="1" a="1"/>
  <c r="J801" i="13" s="1"/>
  <c r="K801" i="13" s="1" a="1"/>
  <c r="K801" i="13" s="1"/>
  <c r="D802" i="13"/>
  <c r="D803" i="13"/>
  <c r="D804" i="13"/>
  <c r="D805" i="13"/>
  <c r="D806" i="13"/>
  <c r="D807" i="13"/>
  <c r="D808" i="13"/>
  <c r="D809" i="13"/>
  <c r="D810" i="13"/>
  <c r="D811" i="13"/>
  <c r="D812" i="13"/>
  <c r="D813" i="13"/>
  <c r="D814" i="13"/>
  <c r="D815" i="13"/>
  <c r="D816" i="13"/>
  <c r="D817" i="13"/>
  <c r="D818" i="13"/>
  <c r="D819" i="13"/>
  <c r="D820" i="13"/>
  <c r="D821" i="13"/>
  <c r="D822" i="13"/>
  <c r="D823" i="13"/>
  <c r="D824" i="13"/>
  <c r="D825" i="13"/>
  <c r="D826" i="13"/>
  <c r="D827" i="13"/>
  <c r="D828" i="13"/>
  <c r="D829" i="13"/>
  <c r="D830" i="13"/>
  <c r="D831" i="13"/>
  <c r="D832" i="13"/>
  <c r="D833" i="13"/>
  <c r="D834" i="13"/>
  <c r="D835" i="13"/>
  <c r="D836" i="13"/>
  <c r="D837" i="13"/>
  <c r="D838" i="13"/>
  <c r="D839" i="13"/>
  <c r="D840" i="13"/>
  <c r="D841" i="13"/>
  <c r="D842" i="13"/>
  <c r="D843" i="13"/>
  <c r="D844" i="13"/>
  <c r="D845" i="13"/>
  <c r="D846" i="13"/>
  <c r="D847" i="13"/>
  <c r="D848" i="13"/>
  <c r="D849" i="13"/>
  <c r="D850" i="13"/>
  <c r="D851" i="13"/>
  <c r="D852" i="13"/>
  <c r="D853" i="13"/>
  <c r="D854" i="13"/>
  <c r="D855" i="13"/>
  <c r="D856" i="13"/>
  <c r="D857" i="13"/>
  <c r="D858" i="13"/>
  <c r="D859" i="13"/>
  <c r="D860" i="13"/>
  <c r="D861" i="13"/>
  <c r="D862" i="13"/>
  <c r="D863" i="13"/>
  <c r="D864" i="13"/>
  <c r="D865" i="13"/>
  <c r="D866" i="13"/>
  <c r="D867" i="13"/>
  <c r="D868" i="13"/>
  <c r="D869" i="13"/>
  <c r="D870" i="13"/>
  <c r="D871" i="13"/>
  <c r="D872" i="13"/>
  <c r="D873" i="13"/>
  <c r="D874" i="13"/>
  <c r="D875" i="13"/>
  <c r="D876" i="13"/>
  <c r="D877" i="13"/>
  <c r="D878" i="13"/>
  <c r="D879" i="13"/>
  <c r="D880" i="13"/>
  <c r="D881" i="13"/>
  <c r="D882" i="13"/>
  <c r="D883" i="13"/>
  <c r="D884" i="13"/>
  <c r="D885" i="13"/>
  <c r="D886" i="13"/>
  <c r="D887" i="13"/>
  <c r="D888" i="13"/>
  <c r="D889" i="13"/>
  <c r="D890" i="13"/>
  <c r="D891" i="13"/>
  <c r="D892" i="13"/>
  <c r="D893" i="13"/>
  <c r="D894" i="13"/>
  <c r="D895" i="13"/>
  <c r="D896" i="13"/>
  <c r="D897" i="13"/>
  <c r="D898" i="13"/>
  <c r="D899" i="13"/>
  <c r="D900" i="13"/>
  <c r="D901" i="13"/>
  <c r="D902" i="13"/>
  <c r="D903" i="13"/>
  <c r="D904" i="13"/>
  <c r="D905" i="13"/>
  <c r="D906" i="13"/>
  <c r="D907" i="13"/>
  <c r="D908" i="13"/>
  <c r="D909" i="13"/>
  <c r="D910" i="13"/>
  <c r="D911" i="13"/>
  <c r="D912" i="13"/>
  <c r="D913" i="13"/>
  <c r="D914" i="13"/>
  <c r="D915" i="13"/>
  <c r="D916" i="13"/>
  <c r="D917" i="13"/>
  <c r="D918" i="13"/>
  <c r="D919" i="13"/>
  <c r="D920" i="13"/>
  <c r="D921" i="13"/>
  <c r="D922" i="13"/>
  <c r="D923" i="13"/>
  <c r="D924" i="13"/>
  <c r="D925" i="13"/>
  <c r="D926" i="13"/>
  <c r="D927" i="13"/>
  <c r="D928" i="13"/>
  <c r="D929" i="13"/>
  <c r="D930" i="13"/>
  <c r="D931" i="13"/>
  <c r="D932" i="13"/>
  <c r="D933" i="13"/>
  <c r="D934" i="13"/>
  <c r="D935" i="13"/>
  <c r="D936" i="13"/>
  <c r="D937" i="13"/>
  <c r="D938" i="13"/>
  <c r="D939" i="13"/>
  <c r="D940" i="13"/>
  <c r="D941" i="13"/>
  <c r="D942" i="13"/>
  <c r="D943" i="13"/>
  <c r="D944" i="13"/>
  <c r="D945" i="13"/>
  <c r="D946" i="13"/>
  <c r="D947" i="13"/>
  <c r="D948" i="13"/>
  <c r="D949" i="13"/>
  <c r="D950" i="13"/>
  <c r="D951" i="13"/>
  <c r="D952" i="13"/>
  <c r="D953" i="13"/>
  <c r="D954" i="13"/>
  <c r="D955" i="13"/>
  <c r="D956" i="13"/>
  <c r="D957" i="13"/>
  <c r="D958" i="13"/>
  <c r="D959" i="13"/>
  <c r="D960" i="13"/>
  <c r="D961" i="13"/>
  <c r="D962" i="13"/>
  <c r="D963" i="13"/>
  <c r="D964" i="13"/>
  <c r="D965" i="13"/>
  <c r="D966" i="13"/>
  <c r="D967" i="13"/>
  <c r="D968" i="13"/>
  <c r="D969" i="13"/>
  <c r="D970" i="13"/>
  <c r="D971" i="13"/>
  <c r="D972" i="13"/>
  <c r="D973" i="13"/>
  <c r="D974" i="13"/>
  <c r="D975" i="13"/>
  <c r="D976" i="13"/>
  <c r="D977" i="13"/>
  <c r="D978" i="13"/>
  <c r="D979" i="13"/>
  <c r="D980" i="13"/>
  <c r="D981" i="13"/>
  <c r="D982" i="13"/>
  <c r="D983" i="13"/>
  <c r="D984" i="13"/>
  <c r="D985" i="13"/>
  <c r="D986" i="13"/>
  <c r="D987" i="13"/>
  <c r="D988" i="13"/>
  <c r="D989" i="13"/>
  <c r="D990" i="13"/>
  <c r="D991" i="13"/>
  <c r="D992" i="13"/>
  <c r="D993" i="13"/>
  <c r="D994" i="13"/>
  <c r="D995" i="13"/>
  <c r="D996" i="13"/>
  <c r="D997" i="13"/>
  <c r="D998" i="13"/>
  <c r="D999" i="13"/>
  <c r="D1000" i="13"/>
  <c r="D1001" i="13"/>
  <c r="C3" i="13"/>
  <c r="F3" i="13" s="1"/>
  <c r="C4" i="13"/>
  <c r="F4" i="13" s="1"/>
  <c r="C5" i="13"/>
  <c r="C6" i="13"/>
  <c r="C7" i="13"/>
  <c r="C8" i="13"/>
  <c r="C9" i="13"/>
  <c r="C10" i="13"/>
  <c r="C11" i="13"/>
  <c r="C12" i="13"/>
  <c r="C13" i="13"/>
  <c r="C14" i="13"/>
  <c r="C15" i="13"/>
  <c r="C16" i="13"/>
  <c r="C17" i="13"/>
  <c r="C18" i="13"/>
  <c r="C19" i="13"/>
  <c r="C20" i="13"/>
  <c r="C21" i="13"/>
  <c r="C22" i="13"/>
  <c r="F22" i="13" s="1"/>
  <c r="C23" i="13"/>
  <c r="F23" i="13" s="1"/>
  <c r="C24" i="13"/>
  <c r="F24" i="13" s="1"/>
  <c r="C25" i="13"/>
  <c r="C26" i="13"/>
  <c r="C27" i="13"/>
  <c r="C28" i="13"/>
  <c r="G28" i="13" s="1"/>
  <c r="C29" i="13"/>
  <c r="G29" i="13" s="1"/>
  <c r="C30" i="13"/>
  <c r="G30" i="13" s="1"/>
  <c r="C31" i="13"/>
  <c r="C32" i="13"/>
  <c r="C33" i="13"/>
  <c r="C34" i="13"/>
  <c r="C35" i="13"/>
  <c r="C36" i="13"/>
  <c r="C37" i="13"/>
  <c r="C38" i="13"/>
  <c r="C39" i="13"/>
  <c r="C40" i="13"/>
  <c r="C41" i="13"/>
  <c r="C42" i="13"/>
  <c r="F42" i="13" s="1"/>
  <c r="C43" i="13"/>
  <c r="F43" i="13" s="1"/>
  <c r="C44" i="13"/>
  <c r="F44" i="13" s="1"/>
  <c r="C45" i="13"/>
  <c r="C46" i="13"/>
  <c r="C47" i="13"/>
  <c r="C48" i="13"/>
  <c r="C49" i="13"/>
  <c r="C50" i="13"/>
  <c r="C51" i="13"/>
  <c r="C52" i="13"/>
  <c r="C53" i="13"/>
  <c r="C54" i="13"/>
  <c r="C55" i="13"/>
  <c r="C56" i="13"/>
  <c r="C57" i="13"/>
  <c r="G57" i="13" s="1"/>
  <c r="C58" i="13"/>
  <c r="C59" i="13"/>
  <c r="C60" i="13"/>
  <c r="C61" i="13"/>
  <c r="C62" i="13"/>
  <c r="F62" i="13" s="1"/>
  <c r="C63" i="13"/>
  <c r="F63" i="13" s="1"/>
  <c r="C64" i="13"/>
  <c r="F64" i="13" s="1"/>
  <c r="C65" i="13"/>
  <c r="C66" i="13"/>
  <c r="C67" i="13"/>
  <c r="C68" i="13"/>
  <c r="C69" i="13"/>
  <c r="C70" i="13"/>
  <c r="C71" i="13"/>
  <c r="C72" i="13"/>
  <c r="C73" i="13"/>
  <c r="C74" i="13"/>
  <c r="C75" i="13"/>
  <c r="C76" i="13"/>
  <c r="C77" i="13"/>
  <c r="C78" i="13"/>
  <c r="C79" i="13"/>
  <c r="C80" i="13"/>
  <c r="C81" i="13"/>
  <c r="C82" i="13"/>
  <c r="F82" i="13" s="1"/>
  <c r="C83" i="13"/>
  <c r="F83" i="13" s="1"/>
  <c r="C84" i="13"/>
  <c r="C85" i="13"/>
  <c r="C86" i="13"/>
  <c r="C87" i="13"/>
  <c r="C88" i="13"/>
  <c r="C89" i="13"/>
  <c r="C90" i="13"/>
  <c r="C91" i="13"/>
  <c r="C92" i="13"/>
  <c r="G92" i="13" s="1"/>
  <c r="C93" i="13"/>
  <c r="G93" i="13" s="1"/>
  <c r="C94" i="13"/>
  <c r="C95" i="13"/>
  <c r="C96" i="13"/>
  <c r="C97" i="13"/>
  <c r="C98" i="13"/>
  <c r="C99" i="13"/>
  <c r="C100" i="13"/>
  <c r="C101" i="13"/>
  <c r="C102" i="13"/>
  <c r="C103" i="13"/>
  <c r="C104" i="13"/>
  <c r="C105" i="13"/>
  <c r="C106" i="13"/>
  <c r="C107" i="13"/>
  <c r="C108" i="13"/>
  <c r="C109" i="13"/>
  <c r="C110" i="13"/>
  <c r="C111" i="13"/>
  <c r="C112" i="13"/>
  <c r="C113" i="13"/>
  <c r="C114" i="13"/>
  <c r="C115" i="13"/>
  <c r="C116" i="13"/>
  <c r="C117" i="13"/>
  <c r="C118" i="13"/>
  <c r="C119" i="13"/>
  <c r="C120" i="13"/>
  <c r="C121" i="13"/>
  <c r="C122" i="13"/>
  <c r="F122" i="13" s="1"/>
  <c r="C123" i="13"/>
  <c r="F123" i="13" s="1"/>
  <c r="C124" i="13"/>
  <c r="F124" i="13" s="1"/>
  <c r="C125" i="13"/>
  <c r="C126" i="13"/>
  <c r="C127" i="13"/>
  <c r="C128" i="13"/>
  <c r="C129" i="13"/>
  <c r="C130" i="13"/>
  <c r="C131" i="13"/>
  <c r="C132" i="13"/>
  <c r="C133" i="13"/>
  <c r="C134" i="13"/>
  <c r="C135" i="13"/>
  <c r="C136" i="13"/>
  <c r="C137" i="13"/>
  <c r="C138" i="13"/>
  <c r="C139" i="13"/>
  <c r="C140" i="13"/>
  <c r="C141" i="13"/>
  <c r="C142" i="13"/>
  <c r="F142" i="13" s="1"/>
  <c r="C143" i="13"/>
  <c r="F143" i="13" s="1"/>
  <c r="C144" i="13"/>
  <c r="F144" i="13" s="1"/>
  <c r="C145" i="13"/>
  <c r="C146" i="13"/>
  <c r="C147" i="13"/>
  <c r="C148" i="13"/>
  <c r="C149" i="13"/>
  <c r="C150" i="13"/>
  <c r="C151" i="13"/>
  <c r="C152" i="13"/>
  <c r="C153" i="13"/>
  <c r="C154" i="13"/>
  <c r="C155" i="13"/>
  <c r="C156" i="13"/>
  <c r="C157" i="13"/>
  <c r="C158" i="13"/>
  <c r="C159" i="13"/>
  <c r="C160" i="13"/>
  <c r="C161" i="13"/>
  <c r="C162" i="13"/>
  <c r="F162" i="13" s="1"/>
  <c r="C163" i="13"/>
  <c r="F163" i="13" s="1"/>
  <c r="C164" i="13"/>
  <c r="F164" i="13" s="1"/>
  <c r="C165" i="13"/>
  <c r="C166" i="13"/>
  <c r="C167" i="13"/>
  <c r="C168" i="13"/>
  <c r="C169" i="13"/>
  <c r="C170" i="13"/>
  <c r="C171" i="13"/>
  <c r="C172" i="13"/>
  <c r="C173" i="13"/>
  <c r="C174" i="13"/>
  <c r="C175" i="13"/>
  <c r="C176" i="13"/>
  <c r="C177" i="13"/>
  <c r="C178" i="13"/>
  <c r="C179" i="13"/>
  <c r="C180" i="13"/>
  <c r="C181" i="13"/>
  <c r="C182" i="13"/>
  <c r="F182" i="13" s="1"/>
  <c r="C183" i="13"/>
  <c r="F183" i="13" s="1"/>
  <c r="C184" i="13"/>
  <c r="F184" i="13" s="1"/>
  <c r="C185" i="13"/>
  <c r="C186" i="13"/>
  <c r="C187" i="13"/>
  <c r="C188" i="13"/>
  <c r="C189" i="13"/>
  <c r="C190" i="13"/>
  <c r="C191" i="13"/>
  <c r="C192" i="13"/>
  <c r="C193" i="13"/>
  <c r="C194" i="13"/>
  <c r="C195" i="13"/>
  <c r="C196" i="13"/>
  <c r="C197" i="13"/>
  <c r="C198" i="13"/>
  <c r="C199" i="13"/>
  <c r="C200" i="13"/>
  <c r="C201" i="13"/>
  <c r="C202" i="13"/>
  <c r="C203" i="13"/>
  <c r="C204" i="13"/>
  <c r="F204" i="13" s="1"/>
  <c r="C205" i="13"/>
  <c r="C206" i="13"/>
  <c r="C207" i="13"/>
  <c r="C208" i="13"/>
  <c r="C209" i="13"/>
  <c r="C210" i="13"/>
  <c r="C211" i="13"/>
  <c r="C212" i="13"/>
  <c r="C213" i="13"/>
  <c r="C214" i="13"/>
  <c r="C215" i="13"/>
  <c r="C216" i="13"/>
  <c r="C217" i="13"/>
  <c r="C218" i="13"/>
  <c r="C219" i="13"/>
  <c r="C220" i="13"/>
  <c r="C221" i="13"/>
  <c r="C222" i="13"/>
  <c r="F222" i="13" s="1"/>
  <c r="C223" i="13"/>
  <c r="C224" i="13"/>
  <c r="C225" i="13"/>
  <c r="C226" i="13"/>
  <c r="C227" i="13"/>
  <c r="C228" i="13"/>
  <c r="G228" i="13" s="1"/>
  <c r="C229" i="13"/>
  <c r="G229" i="13" s="1"/>
  <c r="C230" i="13"/>
  <c r="G230" i="13" s="1"/>
  <c r="C231" i="13"/>
  <c r="C232" i="13"/>
  <c r="C233" i="13"/>
  <c r="C234" i="13"/>
  <c r="C235" i="13"/>
  <c r="C236" i="13"/>
  <c r="C237" i="13"/>
  <c r="C238" i="13"/>
  <c r="C239" i="13"/>
  <c r="C240" i="13"/>
  <c r="C241" i="13"/>
  <c r="C242" i="13"/>
  <c r="F242" i="13" s="1"/>
  <c r="C243" i="13"/>
  <c r="F243" i="13" s="1"/>
  <c r="C244" i="13"/>
  <c r="F244" i="13" s="1"/>
  <c r="C245" i="13"/>
  <c r="C246" i="13"/>
  <c r="C247" i="13"/>
  <c r="C248" i="13"/>
  <c r="C249" i="13"/>
  <c r="C250" i="13"/>
  <c r="C251" i="13"/>
  <c r="C252" i="13"/>
  <c r="C253" i="13"/>
  <c r="C254" i="13"/>
  <c r="C255" i="13"/>
  <c r="C256" i="13"/>
  <c r="C257" i="13"/>
  <c r="G257" i="13" s="1"/>
  <c r="C258" i="13"/>
  <c r="C259" i="13"/>
  <c r="C260" i="13"/>
  <c r="C261" i="13"/>
  <c r="C262" i="13"/>
  <c r="F262" i="13" s="1"/>
  <c r="C263" i="13"/>
  <c r="F263" i="13" s="1"/>
  <c r="C264" i="13"/>
  <c r="F264" i="13" s="1"/>
  <c r="C265" i="13"/>
  <c r="C266" i="13"/>
  <c r="C267" i="13"/>
  <c r="C268" i="13"/>
  <c r="C269" i="13"/>
  <c r="C270" i="13"/>
  <c r="C271" i="13"/>
  <c r="C272" i="13"/>
  <c r="C273" i="13"/>
  <c r="C274" i="13"/>
  <c r="C275" i="13"/>
  <c r="C276" i="13"/>
  <c r="C277" i="13"/>
  <c r="C278" i="13"/>
  <c r="C279" i="13"/>
  <c r="C280" i="13"/>
  <c r="C281" i="13"/>
  <c r="C282" i="13"/>
  <c r="F282" i="13" s="1"/>
  <c r="C283" i="13"/>
  <c r="F283" i="13" s="1"/>
  <c r="C284" i="13"/>
  <c r="F284" i="13" s="1"/>
  <c r="C285" i="13"/>
  <c r="C286" i="13"/>
  <c r="C287" i="13"/>
  <c r="C288" i="13"/>
  <c r="G288" i="13" s="1"/>
  <c r="C289" i="13"/>
  <c r="G289" i="13" s="1"/>
  <c r="C290" i="13"/>
  <c r="G290" i="13" s="1"/>
  <c r="C291" i="13"/>
  <c r="C292" i="13"/>
  <c r="C293" i="13"/>
  <c r="C294" i="13"/>
  <c r="C295" i="13"/>
  <c r="C296" i="13"/>
  <c r="C297" i="13"/>
  <c r="C298" i="13"/>
  <c r="C299" i="13"/>
  <c r="C300" i="13"/>
  <c r="C301" i="13"/>
  <c r="C302" i="13"/>
  <c r="F302" i="13" s="1"/>
  <c r="C303" i="13"/>
  <c r="F303" i="13" s="1"/>
  <c r="C304" i="13"/>
  <c r="F304" i="13" s="1"/>
  <c r="C305" i="13"/>
  <c r="C306" i="13"/>
  <c r="C307" i="13"/>
  <c r="C308" i="13"/>
  <c r="C309" i="13"/>
  <c r="C310" i="13"/>
  <c r="C311" i="13"/>
  <c r="C312" i="13"/>
  <c r="C313" i="13"/>
  <c r="C314" i="13"/>
  <c r="G314" i="13" s="1"/>
  <c r="C315" i="13"/>
  <c r="C316" i="13"/>
  <c r="C317" i="13"/>
  <c r="C318" i="13"/>
  <c r="C319" i="13"/>
  <c r="C320" i="13"/>
  <c r="C321" i="13"/>
  <c r="C322" i="13"/>
  <c r="F322" i="13" s="1"/>
  <c r="C323" i="13"/>
  <c r="F323" i="13" s="1"/>
  <c r="C324" i="13"/>
  <c r="F324" i="13" s="1"/>
  <c r="C325" i="13"/>
  <c r="C326" i="13"/>
  <c r="C327" i="13"/>
  <c r="C328" i="13"/>
  <c r="C329" i="13"/>
  <c r="C330" i="13"/>
  <c r="C331" i="13"/>
  <c r="C332" i="13"/>
  <c r="C333" i="13"/>
  <c r="H333" i="13" s="1"/>
  <c r="C334" i="13"/>
  <c r="C335" i="13"/>
  <c r="C336" i="13"/>
  <c r="C337" i="13"/>
  <c r="C338" i="13"/>
  <c r="C339" i="13"/>
  <c r="C340" i="13"/>
  <c r="C341" i="13"/>
  <c r="C342" i="13"/>
  <c r="F342" i="13" s="1"/>
  <c r="C343" i="13"/>
  <c r="F343" i="13" s="1"/>
  <c r="C344" i="13"/>
  <c r="F344" i="13" s="1"/>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F382" i="13" s="1"/>
  <c r="C383" i="13"/>
  <c r="F383" i="13" s="1"/>
  <c r="C384" i="13"/>
  <c r="F384" i="13" s="1"/>
  <c r="C385" i="13"/>
  <c r="C386" i="13"/>
  <c r="C387" i="13"/>
  <c r="C388" i="13"/>
  <c r="C389" i="13"/>
  <c r="C390" i="13"/>
  <c r="C391" i="13"/>
  <c r="C392" i="13"/>
  <c r="C393" i="13"/>
  <c r="C394" i="13"/>
  <c r="C395" i="13"/>
  <c r="C396" i="13"/>
  <c r="C397" i="13"/>
  <c r="C398" i="13"/>
  <c r="C399" i="13"/>
  <c r="C400" i="13"/>
  <c r="G400" i="13" s="1"/>
  <c r="C401" i="13"/>
  <c r="C402" i="13"/>
  <c r="F402" i="13" s="1"/>
  <c r="C403" i="13"/>
  <c r="F403" i="13" s="1"/>
  <c r="C404" i="13"/>
  <c r="F404" i="13" s="1"/>
  <c r="C405" i="13"/>
  <c r="C406" i="13"/>
  <c r="C407" i="13"/>
  <c r="C408" i="13"/>
  <c r="C409" i="13"/>
  <c r="C410" i="13"/>
  <c r="C411" i="13"/>
  <c r="C412" i="13"/>
  <c r="C413" i="13"/>
  <c r="C414" i="13"/>
  <c r="C415" i="13"/>
  <c r="C416" i="13"/>
  <c r="C417" i="13"/>
  <c r="C418" i="13"/>
  <c r="C419" i="13"/>
  <c r="C420" i="13"/>
  <c r="C421" i="13"/>
  <c r="C422" i="13"/>
  <c r="F422" i="13" s="1"/>
  <c r="C423" i="13"/>
  <c r="F423" i="13" s="1"/>
  <c r="C424" i="13"/>
  <c r="F424" i="13" s="1"/>
  <c r="C425" i="13"/>
  <c r="C426" i="13"/>
  <c r="G426" i="13" s="1"/>
  <c r="C427" i="13"/>
  <c r="G427" i="13" s="1"/>
  <c r="C428" i="13"/>
  <c r="G428" i="13" s="1"/>
  <c r="C429" i="13"/>
  <c r="C430" i="13"/>
  <c r="C431" i="13"/>
  <c r="C432" i="13"/>
  <c r="C433" i="13"/>
  <c r="H433" i="13" s="1"/>
  <c r="C434" i="13"/>
  <c r="C435" i="13"/>
  <c r="H435" i="13" s="1"/>
  <c r="C436" i="13"/>
  <c r="H436" i="13" s="1"/>
  <c r="C437" i="13"/>
  <c r="C438" i="13"/>
  <c r="C439" i="13"/>
  <c r="C440" i="13"/>
  <c r="C441" i="13"/>
  <c r="C442" i="13"/>
  <c r="F442" i="13" s="1"/>
  <c r="C443" i="13"/>
  <c r="F443" i="13" s="1"/>
  <c r="C444" i="13"/>
  <c r="F444" i="13" s="1"/>
  <c r="C445" i="13"/>
  <c r="C446" i="13"/>
  <c r="C447" i="13"/>
  <c r="C448" i="13"/>
  <c r="C449" i="13"/>
  <c r="C450" i="13"/>
  <c r="C451" i="13"/>
  <c r="G451" i="13" s="1"/>
  <c r="C452" i="13"/>
  <c r="G452" i="13" s="1"/>
  <c r="C453" i="13"/>
  <c r="C454" i="13"/>
  <c r="C455" i="13"/>
  <c r="C456" i="13"/>
  <c r="C457" i="13"/>
  <c r="C458" i="13"/>
  <c r="C459" i="13"/>
  <c r="C460" i="13"/>
  <c r="C461" i="13"/>
  <c r="F461" i="13" s="1"/>
  <c r="C462" i="13"/>
  <c r="F462" i="13" s="1"/>
  <c r="C463" i="13"/>
  <c r="F463" i="13" s="1"/>
  <c r="C464" i="13"/>
  <c r="F464" i="13" s="1"/>
  <c r="C465" i="13"/>
  <c r="C466" i="13"/>
  <c r="C467" i="13"/>
  <c r="C468" i="13"/>
  <c r="C469" i="13"/>
  <c r="C470" i="13"/>
  <c r="C471" i="13"/>
  <c r="C472" i="13"/>
  <c r="C473" i="13"/>
  <c r="C474" i="13"/>
  <c r="C475" i="13"/>
  <c r="C476" i="13"/>
  <c r="G476" i="13" s="1"/>
  <c r="C477" i="13"/>
  <c r="G477" i="13" s="1"/>
  <c r="C478" i="13"/>
  <c r="C479" i="13"/>
  <c r="C480" i="13"/>
  <c r="G480" i="13" s="1"/>
  <c r="C481" i="13"/>
  <c r="F481" i="13" s="1"/>
  <c r="C482" i="13"/>
  <c r="C483" i="13"/>
  <c r="C484" i="13"/>
  <c r="C485" i="13"/>
  <c r="C486" i="13"/>
  <c r="C487" i="13"/>
  <c r="C488" i="13"/>
  <c r="C489" i="13"/>
  <c r="C490" i="13"/>
  <c r="C491" i="13"/>
  <c r="C492" i="13"/>
  <c r="C493" i="13"/>
  <c r="C494" i="13"/>
  <c r="C495" i="13"/>
  <c r="C496" i="13"/>
  <c r="C497" i="13"/>
  <c r="C498" i="13"/>
  <c r="C499" i="13"/>
  <c r="C500" i="13"/>
  <c r="C501" i="13"/>
  <c r="F501" i="13" s="1"/>
  <c r="C502" i="13"/>
  <c r="F502" i="13" s="1"/>
  <c r="C503" i="13"/>
  <c r="F503" i="13" s="1"/>
  <c r="C504" i="13"/>
  <c r="F504" i="13" s="1"/>
  <c r="C505" i="13"/>
  <c r="C506" i="13"/>
  <c r="C507" i="13"/>
  <c r="C508" i="13"/>
  <c r="C509" i="13"/>
  <c r="C510" i="13"/>
  <c r="C511" i="13"/>
  <c r="C512" i="13"/>
  <c r="H512" i="13" s="1"/>
  <c r="C513" i="13"/>
  <c r="C514" i="13"/>
  <c r="C515" i="13"/>
  <c r="C516" i="13"/>
  <c r="C517" i="13"/>
  <c r="C518" i="13"/>
  <c r="C519" i="13"/>
  <c r="C520" i="13"/>
  <c r="C521" i="13"/>
  <c r="F521" i="13" s="1"/>
  <c r="C522" i="13"/>
  <c r="F522" i="13" s="1"/>
  <c r="C523" i="13"/>
  <c r="F523" i="13" s="1"/>
  <c r="C524" i="13"/>
  <c r="F524" i="13" s="1"/>
  <c r="C525" i="13"/>
  <c r="C526" i="13"/>
  <c r="C527" i="13"/>
  <c r="C528" i="13"/>
  <c r="C529" i="13"/>
  <c r="C530" i="13"/>
  <c r="C531" i="13"/>
  <c r="C532" i="13"/>
  <c r="C533" i="13"/>
  <c r="C534" i="13"/>
  <c r="C535" i="13"/>
  <c r="C536" i="13"/>
  <c r="C537" i="13"/>
  <c r="C538" i="13"/>
  <c r="C539" i="13"/>
  <c r="C540" i="13"/>
  <c r="C541" i="13"/>
  <c r="F541" i="13" s="1"/>
  <c r="C542" i="13"/>
  <c r="F542" i="13" s="1"/>
  <c r="C543" i="13"/>
  <c r="F543" i="13" s="1"/>
  <c r="C544" i="13"/>
  <c r="F544" i="13" s="1"/>
  <c r="C545" i="13"/>
  <c r="C546" i="13"/>
  <c r="C547" i="13"/>
  <c r="C548" i="13"/>
  <c r="C549" i="13"/>
  <c r="C550" i="13"/>
  <c r="C551" i="13"/>
  <c r="C552" i="13"/>
  <c r="C553" i="13"/>
  <c r="C554" i="13"/>
  <c r="C555" i="13"/>
  <c r="C556" i="13"/>
  <c r="C557" i="13"/>
  <c r="C558" i="13"/>
  <c r="C559" i="13"/>
  <c r="C560" i="13"/>
  <c r="G560" i="13" s="1"/>
  <c r="C561" i="13"/>
  <c r="F561" i="13" s="1"/>
  <c r="C562" i="13"/>
  <c r="F562" i="13" s="1"/>
  <c r="C563" i="13"/>
  <c r="F563" i="13" s="1"/>
  <c r="C564" i="13"/>
  <c r="F564" i="13" s="1"/>
  <c r="C565" i="13"/>
  <c r="C566" i="13"/>
  <c r="C567" i="13"/>
  <c r="C568" i="13"/>
  <c r="C569" i="13"/>
  <c r="C570" i="13"/>
  <c r="C571" i="13"/>
  <c r="C572" i="13"/>
  <c r="C573" i="13"/>
  <c r="C574" i="13"/>
  <c r="C575" i="13"/>
  <c r="C576" i="13"/>
  <c r="C577" i="13"/>
  <c r="C578" i="13"/>
  <c r="C579" i="13"/>
  <c r="C580" i="13"/>
  <c r="C581" i="13"/>
  <c r="F581" i="13" s="1"/>
  <c r="C582" i="13"/>
  <c r="C583" i="13"/>
  <c r="C584" i="13"/>
  <c r="C585" i="13"/>
  <c r="C586" i="13"/>
  <c r="G586" i="13" s="1"/>
  <c r="C587" i="13"/>
  <c r="G587" i="13" s="1"/>
  <c r="C588" i="13"/>
  <c r="G588" i="13" s="1"/>
  <c r="C589" i="13"/>
  <c r="C590" i="13"/>
  <c r="C591" i="13"/>
  <c r="C592" i="13"/>
  <c r="C593" i="13"/>
  <c r="C594" i="13"/>
  <c r="C595" i="13"/>
  <c r="C596" i="13"/>
  <c r="C597" i="13"/>
  <c r="C598" i="13"/>
  <c r="C599" i="13"/>
  <c r="C600" i="13"/>
  <c r="C601" i="13"/>
  <c r="F601" i="13" s="1"/>
  <c r="C602" i="13"/>
  <c r="F602" i="13" s="1"/>
  <c r="C603" i="13"/>
  <c r="F603" i="13" s="1"/>
  <c r="C604" i="13"/>
  <c r="F604" i="13" s="1"/>
  <c r="C605" i="13"/>
  <c r="C606" i="13"/>
  <c r="C607" i="13"/>
  <c r="C608" i="13"/>
  <c r="C609" i="13"/>
  <c r="C610" i="13"/>
  <c r="C611" i="13"/>
  <c r="G611" i="13" s="1"/>
  <c r="C612" i="13"/>
  <c r="G612" i="13" s="1"/>
  <c r="C613" i="13"/>
  <c r="G613" i="13" s="1"/>
  <c r="C614" i="13"/>
  <c r="C615" i="13"/>
  <c r="C616" i="13"/>
  <c r="C617" i="13"/>
  <c r="C618" i="13"/>
  <c r="C619" i="13"/>
  <c r="C620" i="13"/>
  <c r="C621" i="13"/>
  <c r="F621" i="13" s="1"/>
  <c r="C622" i="13"/>
  <c r="F622" i="13" s="1"/>
  <c r="C623" i="13"/>
  <c r="F623" i="13" s="1"/>
  <c r="C624" i="13"/>
  <c r="F624" i="13" s="1"/>
  <c r="C625" i="13"/>
  <c r="C626" i="13"/>
  <c r="C627" i="13"/>
  <c r="C628" i="13"/>
  <c r="C629" i="13"/>
  <c r="C630" i="13"/>
  <c r="C631" i="13"/>
  <c r="C632" i="13"/>
  <c r="C633" i="13"/>
  <c r="C634" i="13"/>
  <c r="C635" i="13"/>
  <c r="C636" i="13"/>
  <c r="F636" i="13" s="1"/>
  <c r="C637" i="13"/>
  <c r="C638" i="13"/>
  <c r="C639" i="13"/>
  <c r="C640" i="13"/>
  <c r="G640" i="13" s="1"/>
  <c r="C641" i="13"/>
  <c r="F641" i="13" s="1"/>
  <c r="C642" i="13"/>
  <c r="F642" i="13" s="1"/>
  <c r="C643" i="13"/>
  <c r="F643" i="13" s="1"/>
  <c r="C644" i="13"/>
  <c r="F644" i="13" s="1"/>
  <c r="C645" i="13"/>
  <c r="C646" i="13"/>
  <c r="C647" i="13"/>
  <c r="C648" i="13"/>
  <c r="C649" i="13"/>
  <c r="C650" i="13"/>
  <c r="C651" i="13"/>
  <c r="C652" i="13"/>
  <c r="C653" i="13"/>
  <c r="C654" i="13"/>
  <c r="C655" i="13"/>
  <c r="C656" i="13"/>
  <c r="C657" i="13"/>
  <c r="C658" i="13"/>
  <c r="C659" i="13"/>
  <c r="C660" i="13"/>
  <c r="C661" i="13"/>
  <c r="F661" i="13" s="1"/>
  <c r="C662" i="13"/>
  <c r="F662" i="13" s="1"/>
  <c r="C663" i="13"/>
  <c r="F663" i="13" s="1"/>
  <c r="C664" i="13"/>
  <c r="F664" i="13" s="1"/>
  <c r="C665" i="13"/>
  <c r="C666" i="13"/>
  <c r="G666" i="13" s="1"/>
  <c r="C667" i="13"/>
  <c r="G667" i="13" s="1"/>
  <c r="C668" i="13"/>
  <c r="C669" i="13"/>
  <c r="C670" i="13"/>
  <c r="C671" i="13"/>
  <c r="C672" i="13"/>
  <c r="C673" i="13"/>
  <c r="C674" i="13"/>
  <c r="C675" i="13"/>
  <c r="C676" i="13"/>
  <c r="C677" i="13"/>
  <c r="C678" i="13"/>
  <c r="C679" i="13"/>
  <c r="C680" i="13"/>
  <c r="C681" i="13"/>
  <c r="F681" i="13" s="1"/>
  <c r="C682" i="13"/>
  <c r="C683" i="13"/>
  <c r="C684" i="13"/>
  <c r="C685" i="13"/>
  <c r="C686" i="13"/>
  <c r="C687" i="13"/>
  <c r="C688" i="13"/>
  <c r="C689" i="13"/>
  <c r="C690" i="13"/>
  <c r="C691" i="13"/>
  <c r="C692" i="13"/>
  <c r="C693" i="13"/>
  <c r="C694" i="13"/>
  <c r="C695" i="13"/>
  <c r="C696" i="13"/>
  <c r="C697" i="13"/>
  <c r="H697" i="13" s="1"/>
  <c r="C698" i="13"/>
  <c r="C699" i="13"/>
  <c r="C700" i="13"/>
  <c r="C701" i="13"/>
  <c r="F701" i="13" s="1"/>
  <c r="C702" i="13"/>
  <c r="F702" i="13" s="1"/>
  <c r="C703" i="13"/>
  <c r="F703" i="13" s="1"/>
  <c r="C704" i="13"/>
  <c r="F704" i="13" s="1"/>
  <c r="C705" i="13"/>
  <c r="C706" i="13"/>
  <c r="C707" i="13"/>
  <c r="C708" i="13"/>
  <c r="C709" i="13"/>
  <c r="C710" i="13"/>
  <c r="C711" i="13"/>
  <c r="C712" i="13"/>
  <c r="C713" i="13"/>
  <c r="C714" i="13"/>
  <c r="C715" i="13"/>
  <c r="C716" i="13"/>
  <c r="C717" i="13"/>
  <c r="C718" i="13"/>
  <c r="C719" i="13"/>
  <c r="C720" i="13"/>
  <c r="C721" i="13"/>
  <c r="F721" i="13" s="1"/>
  <c r="C722" i="13"/>
  <c r="F722" i="13" s="1"/>
  <c r="C723" i="13"/>
  <c r="F723" i="13" s="1"/>
  <c r="C724" i="13"/>
  <c r="F724" i="13" s="1"/>
  <c r="C725" i="13"/>
  <c r="C726" i="13"/>
  <c r="C727" i="13"/>
  <c r="C728" i="13"/>
  <c r="C729" i="13"/>
  <c r="C730" i="13"/>
  <c r="C731" i="13"/>
  <c r="C732" i="13"/>
  <c r="C733" i="13"/>
  <c r="C734" i="13"/>
  <c r="C735" i="13"/>
  <c r="C736" i="13"/>
  <c r="C737" i="13"/>
  <c r="C738" i="13"/>
  <c r="C739" i="13"/>
  <c r="C740" i="13"/>
  <c r="C741" i="13"/>
  <c r="F741" i="13" s="1"/>
  <c r="C742" i="13"/>
  <c r="G742" i="13" s="1"/>
  <c r="C743" i="13"/>
  <c r="G743" i="13" s="1"/>
  <c r="C744" i="13"/>
  <c r="G744" i="13" s="1"/>
  <c r="C745" i="13"/>
  <c r="C746" i="13"/>
  <c r="C747" i="13"/>
  <c r="H747" i="13" s="1"/>
  <c r="C748" i="13"/>
  <c r="C749" i="13"/>
  <c r="C750" i="13"/>
  <c r="C751" i="13"/>
  <c r="C752" i="13"/>
  <c r="H752" i="13" s="1"/>
  <c r="C753" i="13"/>
  <c r="H753" i="13" s="1"/>
  <c r="C754" i="13"/>
  <c r="C755" i="13"/>
  <c r="C756" i="13"/>
  <c r="C757" i="13"/>
  <c r="C758" i="13"/>
  <c r="C759" i="13"/>
  <c r="C760" i="13"/>
  <c r="C761" i="13"/>
  <c r="F761" i="13" s="1"/>
  <c r="C762" i="13"/>
  <c r="G762" i="13" s="1"/>
  <c r="C763" i="13"/>
  <c r="G763" i="13" s="1"/>
  <c r="C764" i="13"/>
  <c r="G764" i="13" s="1"/>
  <c r="C765" i="13"/>
  <c r="C766" i="13"/>
  <c r="C767" i="13"/>
  <c r="C768" i="13"/>
  <c r="C769" i="13"/>
  <c r="C770" i="13"/>
  <c r="C771" i="13"/>
  <c r="C772" i="13"/>
  <c r="C773" i="13"/>
  <c r="C774" i="13"/>
  <c r="C775" i="13"/>
  <c r="C776" i="13"/>
  <c r="C777" i="13"/>
  <c r="C778" i="13"/>
  <c r="C779" i="13"/>
  <c r="C780" i="13"/>
  <c r="C781" i="13"/>
  <c r="F781" i="13" s="1"/>
  <c r="C782" i="13"/>
  <c r="G782" i="13" s="1"/>
  <c r="C783" i="13"/>
  <c r="G783" i="13" s="1"/>
  <c r="C784" i="13"/>
  <c r="G784" i="13" s="1"/>
  <c r="C785" i="13"/>
  <c r="C786" i="13"/>
  <c r="C787" i="13"/>
  <c r="C788" i="13"/>
  <c r="C789" i="13"/>
  <c r="C790" i="13"/>
  <c r="C791" i="13"/>
  <c r="C792" i="13"/>
  <c r="C793" i="13"/>
  <c r="C794" i="13"/>
  <c r="C795" i="13"/>
  <c r="C796" i="13"/>
  <c r="C797" i="13"/>
  <c r="C798" i="13"/>
  <c r="C799" i="13"/>
  <c r="C800" i="13"/>
  <c r="C801" i="13"/>
  <c r="F801" i="13" s="1"/>
  <c r="C802" i="13"/>
  <c r="F802" i="13" s="1"/>
  <c r="C803" i="13"/>
  <c r="F803" i="13" s="1"/>
  <c r="C804" i="13"/>
  <c r="F804" i="13" s="1"/>
  <c r="C805" i="13"/>
  <c r="C806" i="13"/>
  <c r="C807" i="13"/>
  <c r="C808" i="13"/>
  <c r="C809" i="13"/>
  <c r="C810" i="13"/>
  <c r="C811" i="13"/>
  <c r="C812" i="13"/>
  <c r="C813" i="13"/>
  <c r="C814" i="13"/>
  <c r="C815" i="13"/>
  <c r="C816" i="13"/>
  <c r="C817" i="13"/>
  <c r="C818" i="13"/>
  <c r="C819" i="13"/>
  <c r="C820" i="13"/>
  <c r="C821" i="13"/>
  <c r="F821" i="13" s="1"/>
  <c r="C822" i="13"/>
  <c r="F822" i="13" s="1"/>
  <c r="C823" i="13"/>
  <c r="F823" i="13" s="1"/>
  <c r="C824" i="13"/>
  <c r="F824" i="13" s="1"/>
  <c r="C825" i="13"/>
  <c r="C826" i="13"/>
  <c r="C827" i="13"/>
  <c r="C828" i="13"/>
  <c r="C829" i="13"/>
  <c r="C830" i="13"/>
  <c r="C831" i="13"/>
  <c r="C832" i="13"/>
  <c r="C833" i="13"/>
  <c r="C834" i="13"/>
  <c r="C835" i="13"/>
  <c r="C836" i="13"/>
  <c r="C837" i="13"/>
  <c r="C838" i="13"/>
  <c r="C839" i="13"/>
  <c r="C840" i="13"/>
  <c r="C841" i="13"/>
  <c r="F841" i="13" s="1"/>
  <c r="C842" i="13"/>
  <c r="G842" i="13" s="1"/>
  <c r="C843" i="13"/>
  <c r="G843" i="13" s="1"/>
  <c r="C844" i="13"/>
  <c r="G844" i="13" s="1"/>
  <c r="C845" i="13"/>
  <c r="C846" i="13"/>
  <c r="C847" i="13"/>
  <c r="H847" i="13" s="1"/>
  <c r="C848" i="13"/>
  <c r="C849" i="13"/>
  <c r="C850" i="13"/>
  <c r="C851" i="13"/>
  <c r="H851" i="13" s="1"/>
  <c r="C852" i="13"/>
  <c r="H852" i="13" s="1"/>
  <c r="C853" i="13"/>
  <c r="C854" i="13"/>
  <c r="C855" i="13"/>
  <c r="C856" i="13"/>
  <c r="C857" i="13"/>
  <c r="C858" i="13"/>
  <c r="C859" i="13"/>
  <c r="C860" i="13"/>
  <c r="C861" i="13"/>
  <c r="F861" i="13" s="1"/>
  <c r="C862" i="13"/>
  <c r="G862" i="13" s="1"/>
  <c r="C863" i="13"/>
  <c r="G863" i="13" s="1"/>
  <c r="C864" i="13"/>
  <c r="G864" i="13" s="1"/>
  <c r="C865" i="13"/>
  <c r="C866" i="13"/>
  <c r="C867" i="13"/>
  <c r="C868" i="13"/>
  <c r="C869" i="13"/>
  <c r="C870" i="13"/>
  <c r="C871" i="13"/>
  <c r="C872" i="13"/>
  <c r="C873" i="13"/>
  <c r="C874" i="13"/>
  <c r="C875" i="13"/>
  <c r="C876" i="13"/>
  <c r="C877" i="13"/>
  <c r="C878" i="13"/>
  <c r="C879" i="13"/>
  <c r="C880" i="13"/>
  <c r="C881" i="13"/>
  <c r="F881" i="13" s="1"/>
  <c r="C882" i="13"/>
  <c r="G882" i="13" s="1"/>
  <c r="C883" i="13"/>
  <c r="G883" i="13" s="1"/>
  <c r="C884" i="13"/>
  <c r="G884" i="13" s="1"/>
  <c r="C885" i="13"/>
  <c r="C886" i="13"/>
  <c r="C887" i="13"/>
  <c r="C888" i="13"/>
  <c r="C889" i="13"/>
  <c r="C890" i="13"/>
  <c r="C891" i="13"/>
  <c r="C892" i="13"/>
  <c r="C893" i="13"/>
  <c r="C894" i="13"/>
  <c r="C895" i="13"/>
  <c r="C896" i="13"/>
  <c r="C897" i="13"/>
  <c r="C898" i="13"/>
  <c r="C899" i="13"/>
  <c r="C900" i="13"/>
  <c r="C901" i="13"/>
  <c r="F901" i="13" s="1"/>
  <c r="C902" i="13"/>
  <c r="F902" i="13" s="1"/>
  <c r="C903" i="13"/>
  <c r="F903" i="13" s="1"/>
  <c r="C904" i="13"/>
  <c r="F904" i="13" s="1"/>
  <c r="C905" i="13"/>
  <c r="C906" i="13"/>
  <c r="C907" i="13"/>
  <c r="C908" i="13"/>
  <c r="C909" i="13"/>
  <c r="C910" i="13"/>
  <c r="C911" i="13"/>
  <c r="C912" i="13"/>
  <c r="C913" i="13"/>
  <c r="C914" i="13"/>
  <c r="C915" i="13"/>
  <c r="C916" i="13"/>
  <c r="C917" i="13"/>
  <c r="C918" i="13"/>
  <c r="C919" i="13"/>
  <c r="C920" i="13"/>
  <c r="C921" i="13"/>
  <c r="F921" i="13" s="1"/>
  <c r="C922" i="13"/>
  <c r="F922" i="13" s="1"/>
  <c r="C923" i="13"/>
  <c r="F923" i="13" s="1"/>
  <c r="C924" i="13"/>
  <c r="F924" i="13" s="1"/>
  <c r="C925" i="13"/>
  <c r="C926" i="13"/>
  <c r="C927" i="13"/>
  <c r="C928" i="13"/>
  <c r="C929" i="13"/>
  <c r="C930" i="13"/>
  <c r="C931" i="13"/>
  <c r="C932" i="13"/>
  <c r="C933" i="13"/>
  <c r="C934" i="13"/>
  <c r="C935" i="13"/>
  <c r="C936" i="13"/>
  <c r="C937" i="13"/>
  <c r="C938" i="13"/>
  <c r="C939" i="13"/>
  <c r="C940" i="13"/>
  <c r="C941" i="13"/>
  <c r="F941" i="13" s="1"/>
  <c r="C942" i="13"/>
  <c r="F942" i="13" s="1"/>
  <c r="C943" i="13"/>
  <c r="F943" i="13" s="1"/>
  <c r="C944" i="13"/>
  <c r="F944" i="13" s="1"/>
  <c r="C945" i="13"/>
  <c r="C946" i="13"/>
  <c r="C947" i="13"/>
  <c r="C948" i="13"/>
  <c r="C949" i="13"/>
  <c r="C950" i="13"/>
  <c r="C951" i="13"/>
  <c r="C952" i="13"/>
  <c r="C953" i="13"/>
  <c r="C954" i="13"/>
  <c r="C955" i="13"/>
  <c r="C956" i="13"/>
  <c r="C957" i="13"/>
  <c r="H957" i="13" s="1"/>
  <c r="C958" i="13"/>
  <c r="C959" i="13"/>
  <c r="C960" i="13"/>
  <c r="C961" i="13"/>
  <c r="F961" i="13" s="1"/>
  <c r="C962" i="13"/>
  <c r="F962" i="13" s="1"/>
  <c r="C963" i="13"/>
  <c r="F963" i="13" s="1"/>
  <c r="C964" i="13"/>
  <c r="F964" i="13" s="1"/>
  <c r="C965" i="13"/>
  <c r="C966" i="13"/>
  <c r="C967" i="13"/>
  <c r="C968" i="13"/>
  <c r="C969" i="13"/>
  <c r="C970" i="13"/>
  <c r="C971" i="13"/>
  <c r="C972" i="13"/>
  <c r="C973" i="13"/>
  <c r="C974" i="13"/>
  <c r="C975" i="13"/>
  <c r="C976" i="13"/>
  <c r="C977" i="13"/>
  <c r="C978" i="13"/>
  <c r="C979" i="13"/>
  <c r="C980" i="13"/>
  <c r="C981" i="13"/>
  <c r="F981" i="13" s="1"/>
  <c r="C982" i="13"/>
  <c r="G982" i="13" s="1"/>
  <c r="C983" i="13"/>
  <c r="G983" i="13" s="1"/>
  <c r="C984" i="13"/>
  <c r="G984" i="13" s="1"/>
  <c r="C985" i="13"/>
  <c r="C986" i="13"/>
  <c r="C987" i="13"/>
  <c r="C988" i="13"/>
  <c r="C989" i="13"/>
  <c r="C990" i="13"/>
  <c r="C991" i="13"/>
  <c r="C992" i="13"/>
  <c r="C993" i="13"/>
  <c r="C994" i="13"/>
  <c r="C995" i="13"/>
  <c r="C996" i="13"/>
  <c r="C997" i="13"/>
  <c r="C998" i="13"/>
  <c r="C999" i="13"/>
  <c r="C1000" i="13"/>
  <c r="C1001" i="13"/>
  <c r="F1001" i="13" s="1"/>
  <c r="C2" i="13"/>
  <c r="F2" i="13" s="1"/>
  <c r="D2" i="13"/>
  <c r="E2"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259" i="13"/>
  <c r="B260" i="13"/>
  <c r="B261" i="13"/>
  <c r="B262" i="13"/>
  <c r="B263" i="13"/>
  <c r="B264" i="13"/>
  <c r="B265" i="13"/>
  <c r="B266" i="13"/>
  <c r="B267" i="13"/>
  <c r="B268" i="13"/>
  <c r="B269" i="13"/>
  <c r="B270" i="13"/>
  <c r="B271" i="13"/>
  <c r="B272" i="13"/>
  <c r="B273" i="13"/>
  <c r="B274" i="13"/>
  <c r="B275" i="13"/>
  <c r="B276" i="13"/>
  <c r="B277" i="13"/>
  <c r="B278" i="13"/>
  <c r="B279" i="13"/>
  <c r="B280" i="13"/>
  <c r="B281" i="13"/>
  <c r="B282" i="13"/>
  <c r="B283" i="13"/>
  <c r="B284" i="13"/>
  <c r="B285" i="13"/>
  <c r="B286" i="13"/>
  <c r="B287" i="13"/>
  <c r="B288" i="13"/>
  <c r="B289" i="13"/>
  <c r="B290" i="13"/>
  <c r="B291" i="13"/>
  <c r="B292" i="13"/>
  <c r="B293" i="13"/>
  <c r="B294" i="13"/>
  <c r="B295" i="13"/>
  <c r="B296" i="13"/>
  <c r="B297" i="13"/>
  <c r="B298" i="13"/>
  <c r="B299" i="13"/>
  <c r="B300" i="13"/>
  <c r="B301" i="13"/>
  <c r="B302" i="13"/>
  <c r="B303" i="13"/>
  <c r="B304" i="13"/>
  <c r="B305" i="13"/>
  <c r="B306" i="13"/>
  <c r="B307" i="13"/>
  <c r="B308" i="13"/>
  <c r="B309" i="13"/>
  <c r="B310" i="13"/>
  <c r="B311" i="13"/>
  <c r="B312" i="13"/>
  <c r="B313" i="13"/>
  <c r="B314" i="13"/>
  <c r="B315" i="13"/>
  <c r="B316" i="13"/>
  <c r="B317" i="13"/>
  <c r="B318" i="13"/>
  <c r="B319" i="13"/>
  <c r="B320" i="13"/>
  <c r="B321" i="13"/>
  <c r="B322" i="13"/>
  <c r="B323" i="13"/>
  <c r="B324" i="13"/>
  <c r="B325" i="13"/>
  <c r="B326" i="13"/>
  <c r="B327" i="13"/>
  <c r="B328" i="13"/>
  <c r="B329" i="13"/>
  <c r="B330" i="13"/>
  <c r="B331" i="13"/>
  <c r="B332" i="13"/>
  <c r="B333" i="13"/>
  <c r="B334" i="13"/>
  <c r="B335" i="13"/>
  <c r="B336" i="13"/>
  <c r="B337" i="13"/>
  <c r="B338" i="13"/>
  <c r="B339" i="13"/>
  <c r="B340" i="13"/>
  <c r="B341" i="13"/>
  <c r="B342" i="13"/>
  <c r="B343" i="13"/>
  <c r="B344" i="13"/>
  <c r="B345" i="13"/>
  <c r="B346" i="13"/>
  <c r="B347" i="13"/>
  <c r="B348" i="13"/>
  <c r="B349" i="13"/>
  <c r="B350" i="13"/>
  <c r="B351" i="13"/>
  <c r="B352" i="13"/>
  <c r="B353" i="13"/>
  <c r="B354" i="13"/>
  <c r="B355" i="13"/>
  <c r="B356" i="13"/>
  <c r="B357" i="13"/>
  <c r="B358" i="13"/>
  <c r="B359" i="13"/>
  <c r="B360" i="13"/>
  <c r="B361" i="13"/>
  <c r="B362" i="13"/>
  <c r="B363" i="13"/>
  <c r="B364" i="13"/>
  <c r="B365" i="13"/>
  <c r="B366" i="13"/>
  <c r="B367" i="13"/>
  <c r="B368" i="13"/>
  <c r="B369" i="13"/>
  <c r="B370" i="13"/>
  <c r="B371" i="13"/>
  <c r="B372" i="13"/>
  <c r="B373" i="13"/>
  <c r="B374" i="13"/>
  <c r="B375" i="13"/>
  <c r="B376" i="13"/>
  <c r="B377" i="13"/>
  <c r="B378" i="13"/>
  <c r="B379" i="13"/>
  <c r="B380" i="13"/>
  <c r="B381" i="13"/>
  <c r="B382" i="13"/>
  <c r="B383" i="13"/>
  <c r="B384" i="13"/>
  <c r="B385" i="13"/>
  <c r="B386" i="13"/>
  <c r="B387" i="13"/>
  <c r="B388" i="13"/>
  <c r="B389" i="13"/>
  <c r="B390" i="13"/>
  <c r="B391" i="13"/>
  <c r="B392" i="13"/>
  <c r="B393" i="13"/>
  <c r="B394" i="13"/>
  <c r="B395" i="13"/>
  <c r="B396" i="13"/>
  <c r="B397" i="13"/>
  <c r="B398" i="13"/>
  <c r="B399" i="13"/>
  <c r="B400" i="13"/>
  <c r="B401" i="13"/>
  <c r="B402" i="13"/>
  <c r="B403" i="13"/>
  <c r="B404" i="13"/>
  <c r="B405" i="13"/>
  <c r="B406" i="13"/>
  <c r="B407" i="13"/>
  <c r="B408" i="13"/>
  <c r="B409" i="13"/>
  <c r="B410" i="13"/>
  <c r="B411" i="13"/>
  <c r="B412" i="13"/>
  <c r="B413" i="13"/>
  <c r="B414" i="13"/>
  <c r="B415" i="13"/>
  <c r="B416" i="13"/>
  <c r="B417" i="13"/>
  <c r="B418" i="13"/>
  <c r="B419" i="13"/>
  <c r="B420" i="13"/>
  <c r="B421" i="13"/>
  <c r="B422" i="13"/>
  <c r="B423" i="13"/>
  <c r="B424" i="13"/>
  <c r="B425" i="13"/>
  <c r="B426" i="13"/>
  <c r="B427" i="13"/>
  <c r="B428" i="13"/>
  <c r="B429" i="13"/>
  <c r="B430" i="13"/>
  <c r="B431" i="13"/>
  <c r="B432" i="13"/>
  <c r="B433" i="13"/>
  <c r="B434" i="13"/>
  <c r="B435" i="13"/>
  <c r="B436" i="13"/>
  <c r="B437" i="13"/>
  <c r="B438" i="13"/>
  <c r="B439" i="13"/>
  <c r="B440" i="13"/>
  <c r="B441" i="13"/>
  <c r="B442" i="13"/>
  <c r="B443" i="13"/>
  <c r="B444" i="13"/>
  <c r="B445" i="13"/>
  <c r="B446" i="13"/>
  <c r="B447" i="13"/>
  <c r="B448" i="13"/>
  <c r="B449" i="13"/>
  <c r="B450" i="13"/>
  <c r="B451" i="13"/>
  <c r="B452" i="13"/>
  <c r="B453" i="13"/>
  <c r="B454" i="13"/>
  <c r="B455" i="13"/>
  <c r="B456" i="13"/>
  <c r="B457" i="13"/>
  <c r="B458" i="13"/>
  <c r="B459" i="13"/>
  <c r="B460" i="13"/>
  <c r="B461" i="13"/>
  <c r="B462" i="13"/>
  <c r="B463" i="13"/>
  <c r="B464" i="13"/>
  <c r="B465" i="13"/>
  <c r="B466" i="13"/>
  <c r="B467" i="13"/>
  <c r="B468" i="13"/>
  <c r="B469" i="13"/>
  <c r="B470" i="13"/>
  <c r="B471" i="13"/>
  <c r="B472" i="13"/>
  <c r="B473" i="13"/>
  <c r="B474" i="13"/>
  <c r="B475" i="13"/>
  <c r="B476" i="13"/>
  <c r="B477" i="13"/>
  <c r="B478" i="13"/>
  <c r="B479" i="13"/>
  <c r="B480" i="13"/>
  <c r="B481" i="13"/>
  <c r="B482" i="13"/>
  <c r="B483" i="13"/>
  <c r="B484" i="13"/>
  <c r="B485" i="13"/>
  <c r="B486" i="13"/>
  <c r="B487" i="13"/>
  <c r="B488" i="13"/>
  <c r="B489" i="13"/>
  <c r="B490" i="13"/>
  <c r="B491" i="13"/>
  <c r="B492" i="13"/>
  <c r="B493" i="13"/>
  <c r="B494" i="13"/>
  <c r="B495" i="13"/>
  <c r="B496" i="13"/>
  <c r="B497" i="13"/>
  <c r="B498" i="13"/>
  <c r="B499" i="13"/>
  <c r="B500" i="13"/>
  <c r="B501" i="13"/>
  <c r="B502" i="13"/>
  <c r="B503" i="13"/>
  <c r="B504" i="13"/>
  <c r="B505" i="13"/>
  <c r="B506" i="13"/>
  <c r="B507" i="13"/>
  <c r="B508" i="13"/>
  <c r="B509" i="13"/>
  <c r="B510" i="13"/>
  <c r="B511" i="13"/>
  <c r="B512" i="13"/>
  <c r="B513" i="13"/>
  <c r="B514" i="13"/>
  <c r="B515" i="13"/>
  <c r="B516" i="13"/>
  <c r="B517" i="13"/>
  <c r="B518" i="13"/>
  <c r="B519" i="13"/>
  <c r="B520" i="13"/>
  <c r="B521" i="13"/>
  <c r="B522" i="13"/>
  <c r="B523" i="13"/>
  <c r="B524" i="13"/>
  <c r="B525" i="13"/>
  <c r="B526" i="13"/>
  <c r="B527" i="13"/>
  <c r="B528" i="13"/>
  <c r="B529" i="13"/>
  <c r="B530" i="13"/>
  <c r="B531" i="13"/>
  <c r="B532" i="13"/>
  <c r="B533" i="13"/>
  <c r="B534" i="13"/>
  <c r="B535" i="13"/>
  <c r="B536" i="13"/>
  <c r="B537" i="13"/>
  <c r="B538" i="13"/>
  <c r="B539" i="13"/>
  <c r="B540" i="13"/>
  <c r="B541" i="13"/>
  <c r="B542" i="13"/>
  <c r="B543" i="13"/>
  <c r="B544" i="13"/>
  <c r="B545" i="13"/>
  <c r="B546" i="13"/>
  <c r="B547" i="13"/>
  <c r="B548" i="13"/>
  <c r="B549" i="13"/>
  <c r="B550" i="13"/>
  <c r="B551" i="13"/>
  <c r="B552" i="13"/>
  <c r="B553" i="13"/>
  <c r="B554" i="13"/>
  <c r="B555" i="13"/>
  <c r="B556" i="13"/>
  <c r="B557" i="13"/>
  <c r="B558" i="13"/>
  <c r="B559" i="13"/>
  <c r="B560" i="13"/>
  <c r="B561" i="13"/>
  <c r="B562" i="13"/>
  <c r="B563" i="13"/>
  <c r="B564" i="13"/>
  <c r="B565" i="13"/>
  <c r="B566" i="13"/>
  <c r="B567" i="13"/>
  <c r="B568" i="13"/>
  <c r="B569" i="13"/>
  <c r="B570" i="13"/>
  <c r="B571" i="13"/>
  <c r="B572" i="13"/>
  <c r="B573" i="13"/>
  <c r="B574" i="13"/>
  <c r="B575" i="13"/>
  <c r="B576" i="13"/>
  <c r="B577" i="13"/>
  <c r="B578" i="13"/>
  <c r="B579" i="13"/>
  <c r="B580" i="13"/>
  <c r="B581" i="13"/>
  <c r="B582" i="13"/>
  <c r="B583" i="13"/>
  <c r="B584" i="13"/>
  <c r="B585" i="13"/>
  <c r="B586" i="13"/>
  <c r="B587" i="13"/>
  <c r="B588" i="13"/>
  <c r="B589" i="13"/>
  <c r="B590" i="13"/>
  <c r="B591" i="13"/>
  <c r="B592" i="13"/>
  <c r="B593" i="13"/>
  <c r="B594" i="13"/>
  <c r="B595" i="13"/>
  <c r="B596" i="13"/>
  <c r="B597" i="13"/>
  <c r="B598" i="13"/>
  <c r="B599" i="13"/>
  <c r="B600" i="13"/>
  <c r="B601" i="13"/>
  <c r="B602" i="13"/>
  <c r="B603" i="13"/>
  <c r="B604" i="13"/>
  <c r="B605" i="13"/>
  <c r="B606" i="13"/>
  <c r="B607" i="13"/>
  <c r="B608" i="13"/>
  <c r="B609" i="13"/>
  <c r="B610" i="13"/>
  <c r="B611" i="13"/>
  <c r="B612" i="13"/>
  <c r="B613" i="13"/>
  <c r="B614" i="13"/>
  <c r="B615" i="13"/>
  <c r="B616" i="13"/>
  <c r="B617" i="13"/>
  <c r="B618" i="13"/>
  <c r="B619" i="13"/>
  <c r="B620" i="13"/>
  <c r="B621" i="13"/>
  <c r="B622" i="13"/>
  <c r="B623" i="13"/>
  <c r="B624" i="13"/>
  <c r="B625" i="13"/>
  <c r="B626" i="13"/>
  <c r="B627" i="13"/>
  <c r="B628" i="13"/>
  <c r="B629" i="13"/>
  <c r="B630" i="13"/>
  <c r="B631" i="13"/>
  <c r="B632" i="13"/>
  <c r="B633" i="13"/>
  <c r="B634" i="13"/>
  <c r="B635" i="13"/>
  <c r="B636" i="13"/>
  <c r="B637" i="13"/>
  <c r="B638" i="13"/>
  <c r="B639" i="13"/>
  <c r="B640" i="13"/>
  <c r="B641" i="13"/>
  <c r="B642" i="13"/>
  <c r="B643" i="13"/>
  <c r="B644" i="13"/>
  <c r="B645" i="13"/>
  <c r="B646" i="13"/>
  <c r="B647" i="13"/>
  <c r="B648" i="13"/>
  <c r="B649" i="13"/>
  <c r="B650" i="13"/>
  <c r="B651" i="13"/>
  <c r="B652" i="13"/>
  <c r="B653" i="13"/>
  <c r="B654" i="13"/>
  <c r="B655" i="13"/>
  <c r="B656" i="13"/>
  <c r="B657" i="13"/>
  <c r="B658" i="13"/>
  <c r="B659" i="13"/>
  <c r="B660" i="13"/>
  <c r="B661" i="13"/>
  <c r="B662" i="13"/>
  <c r="B663" i="13"/>
  <c r="B664" i="13"/>
  <c r="B665" i="13"/>
  <c r="B666" i="13"/>
  <c r="B667" i="13"/>
  <c r="B668" i="13"/>
  <c r="B669" i="13"/>
  <c r="B670" i="13"/>
  <c r="B671" i="13"/>
  <c r="B672" i="13"/>
  <c r="B673" i="13"/>
  <c r="B674" i="13"/>
  <c r="B675" i="13"/>
  <c r="B676" i="13"/>
  <c r="B677" i="13"/>
  <c r="B678" i="13"/>
  <c r="B679" i="13"/>
  <c r="B680" i="13"/>
  <c r="B681" i="13"/>
  <c r="B682" i="13"/>
  <c r="B683" i="13"/>
  <c r="B684" i="13"/>
  <c r="B685" i="13"/>
  <c r="B686" i="13"/>
  <c r="B687" i="13"/>
  <c r="B688" i="13"/>
  <c r="B689" i="13"/>
  <c r="B690" i="13"/>
  <c r="B691" i="13"/>
  <c r="B692" i="13"/>
  <c r="B693" i="13"/>
  <c r="B694" i="13"/>
  <c r="B695" i="13"/>
  <c r="B696" i="13"/>
  <c r="B697" i="13"/>
  <c r="B698" i="13"/>
  <c r="B699" i="13"/>
  <c r="B700" i="13"/>
  <c r="B701" i="13"/>
  <c r="B702" i="13"/>
  <c r="B703" i="13"/>
  <c r="B704" i="13"/>
  <c r="B705" i="13"/>
  <c r="B706" i="13"/>
  <c r="B707" i="13"/>
  <c r="B708" i="13"/>
  <c r="B709" i="13"/>
  <c r="B710" i="13"/>
  <c r="B711" i="13"/>
  <c r="B712" i="13"/>
  <c r="B713" i="13"/>
  <c r="B714" i="13"/>
  <c r="B715" i="13"/>
  <c r="B716" i="13"/>
  <c r="B717" i="13"/>
  <c r="B718" i="13"/>
  <c r="B719" i="13"/>
  <c r="B720" i="13"/>
  <c r="B721" i="13"/>
  <c r="B722" i="13"/>
  <c r="B723" i="13"/>
  <c r="B724" i="13"/>
  <c r="B725" i="13"/>
  <c r="B726" i="13"/>
  <c r="B727" i="13"/>
  <c r="B728" i="13"/>
  <c r="B729" i="13"/>
  <c r="B730" i="13"/>
  <c r="B731" i="13"/>
  <c r="B732" i="13"/>
  <c r="B733" i="13"/>
  <c r="B734" i="13"/>
  <c r="B735" i="13"/>
  <c r="B736" i="13"/>
  <c r="B737" i="13"/>
  <c r="B738" i="13"/>
  <c r="B739" i="13"/>
  <c r="B740" i="13"/>
  <c r="B741" i="13"/>
  <c r="B742" i="13"/>
  <c r="B743" i="13"/>
  <c r="B744" i="13"/>
  <c r="B745" i="13"/>
  <c r="B746" i="13"/>
  <c r="B747" i="13"/>
  <c r="B748" i="13"/>
  <c r="B749" i="13"/>
  <c r="B750" i="13"/>
  <c r="B751" i="13"/>
  <c r="B752" i="13"/>
  <c r="B753" i="13"/>
  <c r="B754" i="13"/>
  <c r="B755" i="13"/>
  <c r="B756" i="13"/>
  <c r="B757" i="13"/>
  <c r="B758" i="13"/>
  <c r="B759" i="13"/>
  <c r="B760" i="13"/>
  <c r="B761" i="13"/>
  <c r="B762" i="13"/>
  <c r="B763" i="13"/>
  <c r="B764" i="13"/>
  <c r="B765" i="13"/>
  <c r="B766" i="13"/>
  <c r="B767" i="13"/>
  <c r="B768" i="13"/>
  <c r="B769" i="13"/>
  <c r="B770" i="13"/>
  <c r="B771" i="13"/>
  <c r="B772" i="13"/>
  <c r="B773" i="13"/>
  <c r="B774" i="13"/>
  <c r="B775" i="13"/>
  <c r="B776" i="13"/>
  <c r="B777" i="13"/>
  <c r="B778" i="13"/>
  <c r="B779" i="13"/>
  <c r="B780" i="13"/>
  <c r="B781" i="13"/>
  <c r="B782" i="13"/>
  <c r="B783" i="13"/>
  <c r="B784" i="13"/>
  <c r="B785" i="13"/>
  <c r="B786" i="13"/>
  <c r="B787" i="13"/>
  <c r="B788" i="13"/>
  <c r="B789" i="13"/>
  <c r="B790" i="13"/>
  <c r="B791" i="13"/>
  <c r="B792" i="13"/>
  <c r="B793" i="13"/>
  <c r="B794" i="13"/>
  <c r="B795" i="13"/>
  <c r="B796" i="13"/>
  <c r="B797" i="13"/>
  <c r="B798" i="13"/>
  <c r="B799" i="13"/>
  <c r="B800" i="13"/>
  <c r="B801" i="13"/>
  <c r="B802" i="13"/>
  <c r="B803" i="13"/>
  <c r="B804" i="13"/>
  <c r="B805" i="13"/>
  <c r="B806" i="13"/>
  <c r="B807" i="13"/>
  <c r="B808" i="13"/>
  <c r="B809" i="13"/>
  <c r="B810" i="13"/>
  <c r="B811" i="13"/>
  <c r="B812" i="13"/>
  <c r="B813" i="13"/>
  <c r="B814" i="13"/>
  <c r="B815" i="13"/>
  <c r="B816" i="13"/>
  <c r="B817" i="13"/>
  <c r="B818" i="13"/>
  <c r="B819" i="13"/>
  <c r="B820" i="13"/>
  <c r="B821" i="13"/>
  <c r="B822" i="13"/>
  <c r="B823" i="13"/>
  <c r="B824" i="13"/>
  <c r="B825" i="13"/>
  <c r="B826" i="13"/>
  <c r="B827" i="13"/>
  <c r="B828" i="13"/>
  <c r="B829" i="13"/>
  <c r="B830" i="13"/>
  <c r="B831" i="13"/>
  <c r="B832" i="13"/>
  <c r="B833" i="13"/>
  <c r="B834" i="13"/>
  <c r="B835" i="13"/>
  <c r="B836" i="13"/>
  <c r="B837" i="13"/>
  <c r="B838" i="13"/>
  <c r="B839" i="13"/>
  <c r="B840" i="13"/>
  <c r="B841" i="13"/>
  <c r="B842" i="13"/>
  <c r="B843" i="13"/>
  <c r="B844" i="13"/>
  <c r="B845" i="13"/>
  <c r="B846" i="13"/>
  <c r="B847" i="13"/>
  <c r="B848" i="13"/>
  <c r="B849" i="13"/>
  <c r="B850" i="13"/>
  <c r="B851" i="13"/>
  <c r="B852" i="13"/>
  <c r="B853" i="13"/>
  <c r="B854" i="13"/>
  <c r="B855" i="13"/>
  <c r="B856" i="13"/>
  <c r="B857" i="13"/>
  <c r="B858" i="13"/>
  <c r="B859" i="13"/>
  <c r="B860" i="13"/>
  <c r="B861" i="13"/>
  <c r="B862" i="13"/>
  <c r="B863" i="13"/>
  <c r="B864" i="13"/>
  <c r="B865" i="13"/>
  <c r="B866" i="13"/>
  <c r="B867" i="13"/>
  <c r="B868" i="13"/>
  <c r="B869" i="13"/>
  <c r="B870" i="13"/>
  <c r="B871" i="13"/>
  <c r="B872" i="13"/>
  <c r="B873" i="13"/>
  <c r="B874" i="13"/>
  <c r="B875" i="13"/>
  <c r="B876" i="13"/>
  <c r="B877" i="13"/>
  <c r="B878" i="13"/>
  <c r="B879" i="13"/>
  <c r="B880" i="13"/>
  <c r="B881" i="13"/>
  <c r="B882" i="13"/>
  <c r="B883" i="13"/>
  <c r="B884" i="13"/>
  <c r="B885" i="13"/>
  <c r="B886" i="13"/>
  <c r="B887" i="13"/>
  <c r="B888" i="13"/>
  <c r="B889" i="13"/>
  <c r="B890" i="13"/>
  <c r="B891" i="13"/>
  <c r="B892" i="13"/>
  <c r="B893" i="13"/>
  <c r="B894" i="13"/>
  <c r="B895" i="13"/>
  <c r="B896" i="13"/>
  <c r="B897" i="13"/>
  <c r="B898" i="13"/>
  <c r="B899" i="13"/>
  <c r="B900" i="13"/>
  <c r="B901" i="13"/>
  <c r="B902" i="13"/>
  <c r="B903" i="13"/>
  <c r="B904" i="13"/>
  <c r="B905" i="13"/>
  <c r="B906" i="13"/>
  <c r="B907" i="13"/>
  <c r="B908" i="13"/>
  <c r="B909" i="13"/>
  <c r="B910" i="13"/>
  <c r="B911" i="13"/>
  <c r="B912" i="13"/>
  <c r="B913" i="13"/>
  <c r="B914" i="13"/>
  <c r="B915" i="13"/>
  <c r="B916" i="13"/>
  <c r="B917" i="13"/>
  <c r="B918" i="13"/>
  <c r="B919" i="13"/>
  <c r="B920" i="13"/>
  <c r="B921" i="13"/>
  <c r="B922" i="13"/>
  <c r="B923" i="13"/>
  <c r="B924" i="13"/>
  <c r="B925" i="13"/>
  <c r="B926" i="13"/>
  <c r="B927" i="13"/>
  <c r="B928" i="13"/>
  <c r="B929" i="13"/>
  <c r="B930" i="13"/>
  <c r="B931" i="13"/>
  <c r="B932" i="13"/>
  <c r="B933" i="13"/>
  <c r="B934" i="13"/>
  <c r="B935" i="13"/>
  <c r="B936" i="13"/>
  <c r="B937" i="13"/>
  <c r="B938" i="13"/>
  <c r="B939" i="13"/>
  <c r="B940" i="13"/>
  <c r="B941" i="13"/>
  <c r="B942" i="13"/>
  <c r="B943" i="13"/>
  <c r="B944" i="13"/>
  <c r="B945" i="13"/>
  <c r="B946" i="13"/>
  <c r="B947" i="13"/>
  <c r="B948" i="13"/>
  <c r="B949" i="13"/>
  <c r="B950" i="13"/>
  <c r="B951" i="13"/>
  <c r="B952" i="13"/>
  <c r="B953" i="13"/>
  <c r="B954" i="13"/>
  <c r="B955" i="13"/>
  <c r="B956" i="13"/>
  <c r="B957" i="13"/>
  <c r="B958" i="13"/>
  <c r="B959" i="13"/>
  <c r="B960" i="13"/>
  <c r="B961" i="13"/>
  <c r="B962" i="13"/>
  <c r="B963" i="13"/>
  <c r="B964" i="13"/>
  <c r="B965" i="13"/>
  <c r="B966" i="13"/>
  <c r="B967" i="13"/>
  <c r="B968" i="13"/>
  <c r="B969" i="13"/>
  <c r="B970" i="13"/>
  <c r="B971" i="13"/>
  <c r="B972" i="13"/>
  <c r="B973" i="13"/>
  <c r="B974" i="13"/>
  <c r="B975" i="13"/>
  <c r="B976" i="13"/>
  <c r="B977" i="13"/>
  <c r="B978" i="13"/>
  <c r="B979" i="13"/>
  <c r="B980" i="13"/>
  <c r="B981" i="13"/>
  <c r="B982" i="13"/>
  <c r="B983" i="13"/>
  <c r="B984" i="13"/>
  <c r="B985" i="13"/>
  <c r="B986" i="13"/>
  <c r="B987" i="13"/>
  <c r="B988" i="13"/>
  <c r="B989" i="13"/>
  <c r="B990" i="13"/>
  <c r="B991" i="13"/>
  <c r="B992" i="13"/>
  <c r="B993" i="13"/>
  <c r="B994" i="13"/>
  <c r="B995" i="13"/>
  <c r="B996" i="13"/>
  <c r="B997" i="13"/>
  <c r="B998" i="13"/>
  <c r="B999" i="13"/>
  <c r="B1000" i="13"/>
  <c r="B1001" i="13"/>
  <c r="B2" i="13"/>
  <c r="A2" i="13"/>
  <c r="A3" i="13"/>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95" i="13"/>
  <c r="A96" i="13"/>
  <c r="A97" i="13"/>
  <c r="A98" i="13"/>
  <c r="A99" i="13"/>
  <c r="A100" i="13"/>
  <c r="A101" i="13"/>
  <c r="A102" i="13"/>
  <c r="A103" i="13"/>
  <c r="A104" i="13"/>
  <c r="A105" i="13"/>
  <c r="A106" i="13"/>
  <c r="A107" i="13"/>
  <c r="A108" i="13"/>
  <c r="A109" i="13"/>
  <c r="A110" i="13"/>
  <c r="A111" i="13"/>
  <c r="A112" i="13"/>
  <c r="A113" i="13"/>
  <c r="A114" i="13"/>
  <c r="A115" i="13"/>
  <c r="A116" i="13"/>
  <c r="A117" i="13"/>
  <c r="A118" i="13"/>
  <c r="A119" i="13"/>
  <c r="A120" i="13"/>
  <c r="A121" i="13"/>
  <c r="A122" i="13"/>
  <c r="A123" i="13"/>
  <c r="A124" i="13"/>
  <c r="A125" i="13"/>
  <c r="A126" i="13"/>
  <c r="A127" i="13"/>
  <c r="A128" i="13"/>
  <c r="A129" i="13"/>
  <c r="A130" i="13"/>
  <c r="A131" i="13"/>
  <c r="A132" i="13"/>
  <c r="A133" i="13"/>
  <c r="A134" i="13"/>
  <c r="A135" i="13"/>
  <c r="A136" i="13"/>
  <c r="A137" i="13"/>
  <c r="A138" i="13"/>
  <c r="A139" i="13"/>
  <c r="A140" i="13"/>
  <c r="A141" i="13"/>
  <c r="A142" i="13"/>
  <c r="A143" i="13"/>
  <c r="A144" i="13"/>
  <c r="A145" i="13"/>
  <c r="A146" i="13"/>
  <c r="A147" i="13"/>
  <c r="A148" i="13"/>
  <c r="A149" i="13"/>
  <c r="A150" i="13"/>
  <c r="A151" i="13"/>
  <c r="A152" i="13"/>
  <c r="A153" i="13"/>
  <c r="A154" i="13"/>
  <c r="A155" i="13"/>
  <c r="A156" i="13"/>
  <c r="A157" i="13"/>
  <c r="A158" i="13"/>
  <c r="A159" i="13"/>
  <c r="A160" i="13"/>
  <c r="A161" i="13"/>
  <c r="A162" i="13"/>
  <c r="A163" i="13"/>
  <c r="A164" i="13"/>
  <c r="A165" i="13"/>
  <c r="A166" i="13"/>
  <c r="A167" i="13"/>
  <c r="A168" i="13"/>
  <c r="A169" i="13"/>
  <c r="A170" i="13"/>
  <c r="A171" i="13"/>
  <c r="A172" i="13"/>
  <c r="A173" i="13"/>
  <c r="A174" i="13"/>
  <c r="A175" i="13"/>
  <c r="A176" i="13"/>
  <c r="A177" i="13"/>
  <c r="A178" i="13"/>
  <c r="A179" i="13"/>
  <c r="A180" i="13"/>
  <c r="A181" i="13"/>
  <c r="A182" i="13"/>
  <c r="A183" i="13"/>
  <c r="A184" i="13"/>
  <c r="A185" i="13"/>
  <c r="A186" i="13"/>
  <c r="A187" i="13"/>
  <c r="A188" i="13"/>
  <c r="A189" i="13"/>
  <c r="A190" i="13"/>
  <c r="A191" i="13"/>
  <c r="A192" i="13"/>
  <c r="A193" i="13"/>
  <c r="A194" i="13"/>
  <c r="A195" i="13"/>
  <c r="A196" i="13"/>
  <c r="A197" i="13"/>
  <c r="A198" i="13"/>
  <c r="A199" i="13"/>
  <c r="A200" i="13"/>
  <c r="A201" i="13"/>
  <c r="A202" i="13"/>
  <c r="A203" i="13"/>
  <c r="A204" i="13"/>
  <c r="A205" i="13"/>
  <c r="A206" i="13"/>
  <c r="A207" i="13"/>
  <c r="A208" i="13"/>
  <c r="A209" i="13"/>
  <c r="A210" i="13"/>
  <c r="A211" i="13"/>
  <c r="A212" i="13"/>
  <c r="A213" i="13"/>
  <c r="A214" i="13"/>
  <c r="A215" i="13"/>
  <c r="A216" i="13"/>
  <c r="A217" i="13"/>
  <c r="A218" i="13"/>
  <c r="A219" i="13"/>
  <c r="A220" i="13"/>
  <c r="A221" i="13"/>
  <c r="A222" i="13"/>
  <c r="A223" i="13"/>
  <c r="A224" i="13"/>
  <c r="A225" i="13"/>
  <c r="A226" i="13"/>
  <c r="A227" i="13"/>
  <c r="A228" i="13"/>
  <c r="A229" i="13"/>
  <c r="A230" i="13"/>
  <c r="A231" i="13"/>
  <c r="A232" i="13"/>
  <c r="A233" i="13"/>
  <c r="A234" i="13"/>
  <c r="A235" i="13"/>
  <c r="A236" i="13"/>
  <c r="A237" i="13"/>
  <c r="A238" i="13"/>
  <c r="A239" i="13"/>
  <c r="A240" i="13"/>
  <c r="A241" i="13"/>
  <c r="A242" i="13"/>
  <c r="A243" i="13"/>
  <c r="A244" i="13"/>
  <c r="A245" i="13"/>
  <c r="A246" i="13"/>
  <c r="A247" i="13"/>
  <c r="A248" i="13"/>
  <c r="A249" i="13"/>
  <c r="A250" i="13"/>
  <c r="A251" i="13"/>
  <c r="A252" i="13"/>
  <c r="A253" i="13"/>
  <c r="A254" i="13"/>
  <c r="A255" i="13"/>
  <c r="A256" i="13"/>
  <c r="A257" i="13"/>
  <c r="A258" i="13"/>
  <c r="A259" i="13"/>
  <c r="A260" i="13"/>
  <c r="A261" i="13"/>
  <c r="A262" i="13"/>
  <c r="A263" i="13"/>
  <c r="A264" i="13"/>
  <c r="A265" i="13"/>
  <c r="A266" i="13"/>
  <c r="A267" i="13"/>
  <c r="A268" i="13"/>
  <c r="A269" i="13"/>
  <c r="A270" i="13"/>
  <c r="A271" i="13"/>
  <c r="A272" i="13"/>
  <c r="A273" i="13"/>
  <c r="A274" i="13"/>
  <c r="A275" i="13"/>
  <c r="A276" i="13"/>
  <c r="A277" i="13"/>
  <c r="A278" i="13"/>
  <c r="A279" i="13"/>
  <c r="A280" i="13"/>
  <c r="A281" i="13"/>
  <c r="A282" i="13"/>
  <c r="A283" i="13"/>
  <c r="A284" i="13"/>
  <c r="A285" i="13"/>
  <c r="A286" i="13"/>
  <c r="A287" i="13"/>
  <c r="A288" i="13"/>
  <c r="A289" i="13"/>
  <c r="A290" i="13"/>
  <c r="A291" i="13"/>
  <c r="A292" i="13"/>
  <c r="A293" i="13"/>
  <c r="A294" i="13"/>
  <c r="A295" i="13"/>
  <c r="A296" i="13"/>
  <c r="A297" i="13"/>
  <c r="A298" i="13"/>
  <c r="A299" i="13"/>
  <c r="A300" i="13"/>
  <c r="A301" i="13"/>
  <c r="A302" i="13"/>
  <c r="A303" i="13"/>
  <c r="A304" i="13"/>
  <c r="A305" i="13"/>
  <c r="A306" i="13"/>
  <c r="A307" i="13"/>
  <c r="A308" i="13"/>
  <c r="A309" i="13"/>
  <c r="A310" i="13"/>
  <c r="A311" i="13"/>
  <c r="A312" i="13"/>
  <c r="A313" i="13"/>
  <c r="A314" i="13"/>
  <c r="A315" i="13"/>
  <c r="A316" i="13"/>
  <c r="A317" i="13"/>
  <c r="A318" i="13"/>
  <c r="A319" i="13"/>
  <c r="A320" i="13"/>
  <c r="A321" i="13"/>
  <c r="A322" i="13"/>
  <c r="A323" i="13"/>
  <c r="A324" i="13"/>
  <c r="A325" i="13"/>
  <c r="A326" i="13"/>
  <c r="A327" i="13"/>
  <c r="A328" i="13"/>
  <c r="A329" i="13"/>
  <c r="A330" i="13"/>
  <c r="A331" i="13"/>
  <c r="A332" i="13"/>
  <c r="A333" i="13"/>
  <c r="A334" i="13"/>
  <c r="A335" i="13"/>
  <c r="A336" i="13"/>
  <c r="A337" i="13"/>
  <c r="A338" i="13"/>
  <c r="A339" i="13"/>
  <c r="A340" i="13"/>
  <c r="A341" i="13"/>
  <c r="A342" i="13"/>
  <c r="A343" i="13"/>
  <c r="A344" i="13"/>
  <c r="A345" i="13"/>
  <c r="A346" i="13"/>
  <c r="A347" i="13"/>
  <c r="A348" i="13"/>
  <c r="A349" i="13"/>
  <c r="A350" i="13"/>
  <c r="A351" i="13"/>
  <c r="A352" i="13"/>
  <c r="A353" i="13"/>
  <c r="A354" i="13"/>
  <c r="A355" i="13"/>
  <c r="A356" i="13"/>
  <c r="A357" i="13"/>
  <c r="A358" i="13"/>
  <c r="A359" i="13"/>
  <c r="A360" i="13"/>
  <c r="A361" i="13"/>
  <c r="A362" i="13"/>
  <c r="A363" i="13"/>
  <c r="A364" i="13"/>
  <c r="A365" i="13"/>
  <c r="A366" i="13"/>
  <c r="A367" i="13"/>
  <c r="A368" i="13"/>
  <c r="A369" i="13"/>
  <c r="A370" i="13"/>
  <c r="A371" i="13"/>
  <c r="A372" i="13"/>
  <c r="A373" i="13"/>
  <c r="A374" i="13"/>
  <c r="A375" i="13"/>
  <c r="A376" i="13"/>
  <c r="A377" i="13"/>
  <c r="A378" i="13"/>
  <c r="A379" i="13"/>
  <c r="A380" i="13"/>
  <c r="A381" i="13"/>
  <c r="A382" i="13"/>
  <c r="A383" i="13"/>
  <c r="A384" i="13"/>
  <c r="A385" i="13"/>
  <c r="A386" i="13"/>
  <c r="A387" i="13"/>
  <c r="A388" i="13"/>
  <c r="A389" i="13"/>
  <c r="A390" i="13"/>
  <c r="A391" i="13"/>
  <c r="A392" i="13"/>
  <c r="A393" i="13"/>
  <c r="A394" i="13"/>
  <c r="A395" i="13"/>
  <c r="A396" i="13"/>
  <c r="A397" i="13"/>
  <c r="A398" i="13"/>
  <c r="A399" i="13"/>
  <c r="A400" i="13"/>
  <c r="A401" i="13"/>
  <c r="A402" i="13"/>
  <c r="A403" i="13"/>
  <c r="A404" i="13"/>
  <c r="A405" i="13"/>
  <c r="A406" i="13"/>
  <c r="A407" i="13"/>
  <c r="A408" i="13"/>
  <c r="A409" i="13"/>
  <c r="A410" i="13"/>
  <c r="A411" i="13"/>
  <c r="A412" i="13"/>
  <c r="A413" i="13"/>
  <c r="A414" i="13"/>
  <c r="A415" i="13"/>
  <c r="A416" i="13"/>
  <c r="A417" i="13"/>
  <c r="A418" i="13"/>
  <c r="A419" i="13"/>
  <c r="A420" i="13"/>
  <c r="A421" i="13"/>
  <c r="A422" i="13"/>
  <c r="A423" i="13"/>
  <c r="A424" i="13"/>
  <c r="A425" i="13"/>
  <c r="A426" i="13"/>
  <c r="A427" i="13"/>
  <c r="A428" i="13"/>
  <c r="A429" i="13"/>
  <c r="A430" i="13"/>
  <c r="A431" i="13"/>
  <c r="A432" i="13"/>
  <c r="A433" i="13"/>
  <c r="A434" i="13"/>
  <c r="A435" i="13"/>
  <c r="A436" i="13"/>
  <c r="A437" i="13"/>
  <c r="A438" i="13"/>
  <c r="A439" i="13"/>
  <c r="A440" i="13"/>
  <c r="A441" i="13"/>
  <c r="A442" i="13"/>
  <c r="A443" i="13"/>
  <c r="A444" i="13"/>
  <c r="A445" i="13"/>
  <c r="A446" i="13"/>
  <c r="A447" i="13"/>
  <c r="A448" i="13"/>
  <c r="A449" i="13"/>
  <c r="A450" i="13"/>
  <c r="A451" i="13"/>
  <c r="A452" i="13"/>
  <c r="A453" i="13"/>
  <c r="A454" i="13"/>
  <c r="A455" i="13"/>
  <c r="A456" i="13"/>
  <c r="A457" i="13"/>
  <c r="A458" i="13"/>
  <c r="A459" i="13"/>
  <c r="A460" i="13"/>
  <c r="A461" i="13"/>
  <c r="A462" i="13"/>
  <c r="A463" i="13"/>
  <c r="A464" i="13"/>
  <c r="A465" i="13"/>
  <c r="A466" i="13"/>
  <c r="A467" i="13"/>
  <c r="A468" i="13"/>
  <c r="A469" i="13"/>
  <c r="A470" i="13"/>
  <c r="A471" i="13"/>
  <c r="A472" i="13"/>
  <c r="A473" i="13"/>
  <c r="A474" i="13"/>
  <c r="A475" i="13"/>
  <c r="A476" i="13"/>
  <c r="A477" i="13"/>
  <c r="A478" i="13"/>
  <c r="A479" i="13"/>
  <c r="A480" i="13"/>
  <c r="A481" i="13"/>
  <c r="A482" i="13"/>
  <c r="A483" i="13"/>
  <c r="A484" i="13"/>
  <c r="A485" i="13"/>
  <c r="A486" i="13"/>
  <c r="A487" i="13"/>
  <c r="A488" i="13"/>
  <c r="A489" i="13"/>
  <c r="A490" i="13"/>
  <c r="A491" i="13"/>
  <c r="A492" i="13"/>
  <c r="A493" i="13"/>
  <c r="A494" i="13"/>
  <c r="A495" i="13"/>
  <c r="A496" i="13"/>
  <c r="A497" i="13"/>
  <c r="A498" i="13"/>
  <c r="A499" i="13"/>
  <c r="A500" i="13"/>
  <c r="A501" i="13"/>
  <c r="A502" i="13"/>
  <c r="A503" i="13"/>
  <c r="A504" i="13"/>
  <c r="A505" i="13"/>
  <c r="A506" i="13"/>
  <c r="A507" i="13"/>
  <c r="A508" i="13"/>
  <c r="A509" i="13"/>
  <c r="A510" i="13"/>
  <c r="A511" i="13"/>
  <c r="A512" i="13"/>
  <c r="A513" i="13"/>
  <c r="A514" i="13"/>
  <c r="A515" i="13"/>
  <c r="A516" i="13"/>
  <c r="A517" i="13"/>
  <c r="A518" i="13"/>
  <c r="A519" i="13"/>
  <c r="A520" i="13"/>
  <c r="A521" i="13"/>
  <c r="A522" i="13"/>
  <c r="A523" i="13"/>
  <c r="A524" i="13"/>
  <c r="A525" i="13"/>
  <c r="A526" i="13"/>
  <c r="A527" i="13"/>
  <c r="A528" i="13"/>
  <c r="A529" i="13"/>
  <c r="A530" i="13"/>
  <c r="A531" i="13"/>
  <c r="A532" i="13"/>
  <c r="A533" i="13"/>
  <c r="A534" i="13"/>
  <c r="A535" i="13"/>
  <c r="A536" i="13"/>
  <c r="A537" i="13"/>
  <c r="A538" i="13"/>
  <c r="A539" i="13"/>
  <c r="A540" i="13"/>
  <c r="A541" i="13"/>
  <c r="A542" i="13"/>
  <c r="A543" i="13"/>
  <c r="A544" i="13"/>
  <c r="A545" i="13"/>
  <c r="A546" i="13"/>
  <c r="A547" i="13"/>
  <c r="A548" i="13"/>
  <c r="A549" i="13"/>
  <c r="A550" i="13"/>
  <c r="A551" i="13"/>
  <c r="A552" i="13"/>
  <c r="A553" i="13"/>
  <c r="A554" i="13"/>
  <c r="A555" i="13"/>
  <c r="A556" i="13"/>
  <c r="A557" i="13"/>
  <c r="A558" i="13"/>
  <c r="A559" i="13"/>
  <c r="A560" i="13"/>
  <c r="A561" i="13"/>
  <c r="A562" i="13"/>
  <c r="A563" i="13"/>
  <c r="A564" i="13"/>
  <c r="A565" i="13"/>
  <c r="A566" i="13"/>
  <c r="A567" i="13"/>
  <c r="A568" i="13"/>
  <c r="A569" i="13"/>
  <c r="A570" i="13"/>
  <c r="A571" i="13"/>
  <c r="A572" i="13"/>
  <c r="A573" i="13"/>
  <c r="A574" i="13"/>
  <c r="A575" i="13"/>
  <c r="A576" i="13"/>
  <c r="A577" i="13"/>
  <c r="A578" i="13"/>
  <c r="A579" i="13"/>
  <c r="A580" i="13"/>
  <c r="A581" i="13"/>
  <c r="A582" i="13"/>
  <c r="A583" i="13"/>
  <c r="A584" i="13"/>
  <c r="A585" i="13"/>
  <c r="A586" i="13"/>
  <c r="A587" i="13"/>
  <c r="A588" i="13"/>
  <c r="A589" i="13"/>
  <c r="A590" i="13"/>
  <c r="A591" i="13"/>
  <c r="A592" i="13"/>
  <c r="A593" i="13"/>
  <c r="A594" i="13"/>
  <c r="A595" i="13"/>
  <c r="A596" i="13"/>
  <c r="A597" i="13"/>
  <c r="A598" i="13"/>
  <c r="A599" i="13"/>
  <c r="A600" i="13"/>
  <c r="A601" i="13"/>
  <c r="A602" i="13"/>
  <c r="A603" i="13"/>
  <c r="A604" i="13"/>
  <c r="A605" i="13"/>
  <c r="A606" i="13"/>
  <c r="A607" i="13"/>
  <c r="A608" i="13"/>
  <c r="A609" i="13"/>
  <c r="A610" i="13"/>
  <c r="A611" i="13"/>
  <c r="A612" i="13"/>
  <c r="A613" i="13"/>
  <c r="A614" i="13"/>
  <c r="A615" i="13"/>
  <c r="A616" i="13"/>
  <c r="A617" i="13"/>
  <c r="A618" i="13"/>
  <c r="A619" i="13"/>
  <c r="A620" i="13"/>
  <c r="A621" i="13"/>
  <c r="A622" i="13"/>
  <c r="A623" i="13"/>
  <c r="A624" i="13"/>
  <c r="A625" i="13"/>
  <c r="A626" i="13"/>
  <c r="A627" i="13"/>
  <c r="A628" i="13"/>
  <c r="A629" i="13"/>
  <c r="A630" i="13"/>
  <c r="A631" i="13"/>
  <c r="A632" i="13"/>
  <c r="A633" i="13"/>
  <c r="A634" i="13"/>
  <c r="A635" i="13"/>
  <c r="A636" i="13"/>
  <c r="A637" i="13"/>
  <c r="A638" i="13"/>
  <c r="A639" i="13"/>
  <c r="A640" i="13"/>
  <c r="A641" i="13"/>
  <c r="A642" i="13"/>
  <c r="A643" i="13"/>
  <c r="A644" i="13"/>
  <c r="A645" i="13"/>
  <c r="A646" i="13"/>
  <c r="A647" i="13"/>
  <c r="A648" i="13"/>
  <c r="A649" i="13"/>
  <c r="A650" i="13"/>
  <c r="A651" i="13"/>
  <c r="A652" i="13"/>
  <c r="A653" i="13"/>
  <c r="A654" i="13"/>
  <c r="A655" i="13"/>
  <c r="A656" i="13"/>
  <c r="A657" i="13"/>
  <c r="A658" i="13"/>
  <c r="A659" i="13"/>
  <c r="A660" i="13"/>
  <c r="A661" i="13"/>
  <c r="A662" i="13"/>
  <c r="A663" i="13"/>
  <c r="A664" i="13"/>
  <c r="A665" i="13"/>
  <c r="A666" i="13"/>
  <c r="A667" i="13"/>
  <c r="A668" i="13"/>
  <c r="A669" i="13"/>
  <c r="A670" i="13"/>
  <c r="A671" i="13"/>
  <c r="A672" i="13"/>
  <c r="A673" i="13"/>
  <c r="A674" i="13"/>
  <c r="A675" i="13"/>
  <c r="A676" i="13"/>
  <c r="A677" i="13"/>
  <c r="A678" i="13"/>
  <c r="A679" i="13"/>
  <c r="A680" i="13"/>
  <c r="A681" i="13"/>
  <c r="A682" i="13"/>
  <c r="A683" i="13"/>
  <c r="A684" i="13"/>
  <c r="A685" i="13"/>
  <c r="A686" i="13"/>
  <c r="A687" i="13"/>
  <c r="A688" i="13"/>
  <c r="A689" i="13"/>
  <c r="A690" i="13"/>
  <c r="A691" i="13"/>
  <c r="A692" i="13"/>
  <c r="A693" i="13"/>
  <c r="A694" i="13"/>
  <c r="A695" i="13"/>
  <c r="A696" i="13"/>
  <c r="A697" i="13"/>
  <c r="A698" i="13"/>
  <c r="A699" i="13"/>
  <c r="A700" i="13"/>
  <c r="A701" i="13"/>
  <c r="A702" i="13"/>
  <c r="A703" i="13"/>
  <c r="A704" i="13"/>
  <c r="A705" i="13"/>
  <c r="A706" i="13"/>
  <c r="A707" i="13"/>
  <c r="A708" i="13"/>
  <c r="A709" i="13"/>
  <c r="A710" i="13"/>
  <c r="A711" i="13"/>
  <c r="A712" i="13"/>
  <c r="A713" i="13"/>
  <c r="A714" i="13"/>
  <c r="A715" i="13"/>
  <c r="A716" i="13"/>
  <c r="A717" i="13"/>
  <c r="A718" i="13"/>
  <c r="A719" i="13"/>
  <c r="A720" i="13"/>
  <c r="A721" i="13"/>
  <c r="A722" i="13"/>
  <c r="A723" i="13"/>
  <c r="A724" i="13"/>
  <c r="A725" i="13"/>
  <c r="A726" i="13"/>
  <c r="A727" i="13"/>
  <c r="A728" i="13"/>
  <c r="A729" i="13"/>
  <c r="A730" i="13"/>
  <c r="A731" i="13"/>
  <c r="A732" i="13"/>
  <c r="A733" i="13"/>
  <c r="A734" i="13"/>
  <c r="A735" i="13"/>
  <c r="A736" i="13"/>
  <c r="A737" i="13"/>
  <c r="A738" i="13"/>
  <c r="A739" i="13"/>
  <c r="A740" i="13"/>
  <c r="A741" i="13"/>
  <c r="A742" i="13"/>
  <c r="A743" i="13"/>
  <c r="A744" i="13"/>
  <c r="A745" i="13"/>
  <c r="A746" i="13"/>
  <c r="A747" i="13"/>
  <c r="A748" i="13"/>
  <c r="A749" i="13"/>
  <c r="A750" i="13"/>
  <c r="A751" i="13"/>
  <c r="A752" i="13"/>
  <c r="A753" i="13"/>
  <c r="A754" i="13"/>
  <c r="A755" i="13"/>
  <c r="A756" i="13"/>
  <c r="A757" i="13"/>
  <c r="A758" i="13"/>
  <c r="A759" i="13"/>
  <c r="A760" i="13"/>
  <c r="A761" i="13"/>
  <c r="A762" i="13"/>
  <c r="A763" i="13"/>
  <c r="A764" i="13"/>
  <c r="A765" i="13"/>
  <c r="A766" i="13"/>
  <c r="A767" i="13"/>
  <c r="A768" i="13"/>
  <c r="A769" i="13"/>
  <c r="A770" i="13"/>
  <c r="A771" i="13"/>
  <c r="A772" i="13"/>
  <c r="A773" i="13"/>
  <c r="A774" i="13"/>
  <c r="A775" i="13"/>
  <c r="A776" i="13"/>
  <c r="A777" i="13"/>
  <c r="A778" i="13"/>
  <c r="A779" i="13"/>
  <c r="A780" i="13"/>
  <c r="A781" i="13"/>
  <c r="A782" i="13"/>
  <c r="A783" i="13"/>
  <c r="A784" i="13"/>
  <c r="A785" i="13"/>
  <c r="A786" i="13"/>
  <c r="A787" i="13"/>
  <c r="A788" i="13"/>
  <c r="A789" i="13"/>
  <c r="A790" i="13"/>
  <c r="A791" i="13"/>
  <c r="A792" i="13"/>
  <c r="A793" i="13"/>
  <c r="A794" i="13"/>
  <c r="A795" i="13"/>
  <c r="A796" i="13"/>
  <c r="A797" i="13"/>
  <c r="A798" i="13"/>
  <c r="A799" i="13"/>
  <c r="A800" i="13"/>
  <c r="A801" i="13"/>
  <c r="A802" i="13"/>
  <c r="A803" i="13"/>
  <c r="A804" i="13"/>
  <c r="A805" i="13"/>
  <c r="A806" i="13"/>
  <c r="A807" i="13"/>
  <c r="A808" i="13"/>
  <c r="A809" i="13"/>
  <c r="A810" i="13"/>
  <c r="A811" i="13"/>
  <c r="A812" i="13"/>
  <c r="A813" i="13"/>
  <c r="A814" i="13"/>
  <c r="A815" i="13"/>
  <c r="A816" i="13"/>
  <c r="A817" i="13"/>
  <c r="A818" i="13"/>
  <c r="A819" i="13"/>
  <c r="A820" i="13"/>
  <c r="A821" i="13"/>
  <c r="A822" i="13"/>
  <c r="A823" i="13"/>
  <c r="A824" i="13"/>
  <c r="A825" i="13"/>
  <c r="A826" i="13"/>
  <c r="A827" i="13"/>
  <c r="A828" i="13"/>
  <c r="A829" i="13"/>
  <c r="A830" i="13"/>
  <c r="A831" i="13"/>
  <c r="A832" i="13"/>
  <c r="A833" i="13"/>
  <c r="A834" i="13"/>
  <c r="A835" i="13"/>
  <c r="A836" i="13"/>
  <c r="A837" i="13"/>
  <c r="A838" i="13"/>
  <c r="A839" i="13"/>
  <c r="A840" i="13"/>
  <c r="A841" i="13"/>
  <c r="A842" i="13"/>
  <c r="A843" i="13"/>
  <c r="A844" i="13"/>
  <c r="A845" i="13"/>
  <c r="A846" i="13"/>
  <c r="A847" i="13"/>
  <c r="A848" i="13"/>
  <c r="A849" i="13"/>
  <c r="A850" i="13"/>
  <c r="A851" i="13"/>
  <c r="A852" i="13"/>
  <c r="A853" i="13"/>
  <c r="A854" i="13"/>
  <c r="A855" i="13"/>
  <c r="A856" i="13"/>
  <c r="A857" i="13"/>
  <c r="A858" i="13"/>
  <c r="A859" i="13"/>
  <c r="A860" i="13"/>
  <c r="A861" i="13"/>
  <c r="A862" i="13"/>
  <c r="A863" i="13"/>
  <c r="A864" i="13"/>
  <c r="A865" i="13"/>
  <c r="A866" i="13"/>
  <c r="A867" i="13"/>
  <c r="A868" i="13"/>
  <c r="A869" i="13"/>
  <c r="A870" i="13"/>
  <c r="A871" i="13"/>
  <c r="A872" i="13"/>
  <c r="A873" i="13"/>
  <c r="A874" i="13"/>
  <c r="A875" i="13"/>
  <c r="A876" i="13"/>
  <c r="A877" i="13"/>
  <c r="A878" i="13"/>
  <c r="A879" i="13"/>
  <c r="A880" i="13"/>
  <c r="A881" i="13"/>
  <c r="A882" i="13"/>
  <c r="A883" i="13"/>
  <c r="A884" i="13"/>
  <c r="A885" i="13"/>
  <c r="A886" i="13"/>
  <c r="A887" i="13"/>
  <c r="A888" i="13"/>
  <c r="A889" i="13"/>
  <c r="A890" i="13"/>
  <c r="A891" i="13"/>
  <c r="A892" i="13"/>
  <c r="A893" i="13"/>
  <c r="A894" i="13"/>
  <c r="A895" i="13"/>
  <c r="A896" i="13"/>
  <c r="A897" i="13"/>
  <c r="A898" i="13"/>
  <c r="A899" i="13"/>
  <c r="A900" i="13"/>
  <c r="A901" i="13"/>
  <c r="A902" i="13"/>
  <c r="A903" i="13"/>
  <c r="A904" i="13"/>
  <c r="A905" i="13"/>
  <c r="A906" i="13"/>
  <c r="A907" i="13"/>
  <c r="A908" i="13"/>
  <c r="A909" i="13"/>
  <c r="A910" i="13"/>
  <c r="A911" i="13"/>
  <c r="A912" i="13"/>
  <c r="A913" i="13"/>
  <c r="A914" i="13"/>
  <c r="A915" i="13"/>
  <c r="A916" i="13"/>
  <c r="A917" i="13"/>
  <c r="A918" i="13"/>
  <c r="A919" i="13"/>
  <c r="A920" i="13"/>
  <c r="A921" i="13"/>
  <c r="A922" i="13"/>
  <c r="A923" i="13"/>
  <c r="A924" i="13"/>
  <c r="A925" i="13"/>
  <c r="A926" i="13"/>
  <c r="A927" i="13"/>
  <c r="A928" i="13"/>
  <c r="A929" i="13"/>
  <c r="A930" i="13"/>
  <c r="A931" i="13"/>
  <c r="A932" i="13"/>
  <c r="A933" i="13"/>
  <c r="A934" i="13"/>
  <c r="A935" i="13"/>
  <c r="A936" i="13"/>
  <c r="A937" i="13"/>
  <c r="A938" i="13"/>
  <c r="A939" i="13"/>
  <c r="A940" i="13"/>
  <c r="A941" i="13"/>
  <c r="A942" i="13"/>
  <c r="A943" i="13"/>
  <c r="A944" i="13"/>
  <c r="A945" i="13"/>
  <c r="A946" i="13"/>
  <c r="A947" i="13"/>
  <c r="A948" i="13"/>
  <c r="A949" i="13"/>
  <c r="A950" i="13"/>
  <c r="A951" i="13"/>
  <c r="A952" i="13"/>
  <c r="A953" i="13"/>
  <c r="A954" i="13"/>
  <c r="A955" i="13"/>
  <c r="A956" i="13"/>
  <c r="A957" i="13"/>
  <c r="A958" i="13"/>
  <c r="A959" i="13"/>
  <c r="A960" i="13"/>
  <c r="A961" i="13"/>
  <c r="A962" i="13"/>
  <c r="A963" i="13"/>
  <c r="A964" i="13"/>
  <c r="A965" i="13"/>
  <c r="A966" i="13"/>
  <c r="A967" i="13"/>
  <c r="A968" i="13"/>
  <c r="A969" i="13"/>
  <c r="A970" i="13"/>
  <c r="A971" i="13"/>
  <c r="A972" i="13"/>
  <c r="A973" i="13"/>
  <c r="A974" i="13"/>
  <c r="A975" i="13"/>
  <c r="A976" i="13"/>
  <c r="A977" i="13"/>
  <c r="A978" i="13"/>
  <c r="A979" i="13"/>
  <c r="A980" i="13"/>
  <c r="A981" i="13"/>
  <c r="A982" i="13"/>
  <c r="A983" i="13"/>
  <c r="A984" i="13"/>
  <c r="A985" i="13"/>
  <c r="A986" i="13"/>
  <c r="A987" i="13"/>
  <c r="A988" i="13"/>
  <c r="A989" i="13"/>
  <c r="A990" i="13"/>
  <c r="A991" i="13"/>
  <c r="A992" i="13"/>
  <c r="A993" i="13"/>
  <c r="A994" i="13"/>
  <c r="A995" i="13"/>
  <c r="A996" i="13"/>
  <c r="A997" i="13"/>
  <c r="A998" i="13"/>
  <c r="A999" i="13"/>
  <c r="A1000" i="13"/>
  <c r="A1001" i="13"/>
  <c r="B1" i="12"/>
  <c r="F764" i="13" l="1"/>
  <c r="F763" i="13"/>
  <c r="F762" i="13"/>
  <c r="G944" i="13"/>
  <c r="G943" i="13"/>
  <c r="G942" i="13"/>
  <c r="G924" i="13"/>
  <c r="G822" i="13"/>
  <c r="G804" i="13"/>
  <c r="G803" i="13"/>
  <c r="F864" i="13"/>
  <c r="G802" i="13"/>
  <c r="F863" i="13"/>
  <c r="F862" i="13"/>
  <c r="H819" i="13"/>
  <c r="G819" i="13"/>
  <c r="F819" i="13"/>
  <c r="H39" i="13"/>
  <c r="G39" i="13"/>
  <c r="F39" i="13"/>
  <c r="H818" i="13"/>
  <c r="G818" i="13"/>
  <c r="F818" i="13"/>
  <c r="H58" i="13"/>
  <c r="G58" i="13"/>
  <c r="F58" i="13"/>
  <c r="H996" i="13"/>
  <c r="G996" i="13"/>
  <c r="F996" i="13"/>
  <c r="H976" i="13"/>
  <c r="G976" i="13"/>
  <c r="F976" i="13"/>
  <c r="G956" i="13"/>
  <c r="F956" i="13"/>
  <c r="H936" i="13"/>
  <c r="G936" i="13"/>
  <c r="F936" i="13"/>
  <c r="G916" i="13"/>
  <c r="F916" i="13"/>
  <c r="H916" i="13"/>
  <c r="H896" i="13"/>
  <c r="G896" i="13"/>
  <c r="F896" i="13"/>
  <c r="G876" i="13"/>
  <c r="F876" i="13"/>
  <c r="H876" i="13"/>
  <c r="H856" i="13"/>
  <c r="G856" i="13"/>
  <c r="F856" i="13"/>
  <c r="G836" i="13"/>
  <c r="F836" i="13"/>
  <c r="H836" i="13"/>
  <c r="H816" i="13"/>
  <c r="G816" i="13"/>
  <c r="F816" i="13"/>
  <c r="G796" i="13"/>
  <c r="F796" i="13"/>
  <c r="H776" i="13"/>
  <c r="G776" i="13"/>
  <c r="F776" i="13"/>
  <c r="H756" i="13"/>
  <c r="G756" i="13"/>
  <c r="F756" i="13"/>
  <c r="F736" i="13"/>
  <c r="G736" i="13"/>
  <c r="H736" i="13"/>
  <c r="H716" i="13"/>
  <c r="F716" i="13"/>
  <c r="G696" i="13"/>
  <c r="F696" i="13"/>
  <c r="G676" i="13"/>
  <c r="H676" i="13"/>
  <c r="F676" i="13"/>
  <c r="H656" i="13"/>
  <c r="F656" i="13"/>
  <c r="G656" i="13"/>
  <c r="G616" i="13"/>
  <c r="H616" i="13"/>
  <c r="F616" i="13"/>
  <c r="H596" i="13"/>
  <c r="G596" i="13"/>
  <c r="F596" i="13"/>
  <c r="F576" i="13"/>
  <c r="G576" i="13"/>
  <c r="F556" i="13"/>
  <c r="H556" i="13"/>
  <c r="G536" i="13"/>
  <c r="H536" i="13"/>
  <c r="F536" i="13"/>
  <c r="H516" i="13"/>
  <c r="G516" i="13"/>
  <c r="F516" i="13"/>
  <c r="F496" i="13"/>
  <c r="G496" i="13"/>
  <c r="H496" i="13"/>
  <c r="H476" i="13"/>
  <c r="F476" i="13"/>
  <c r="G456" i="13"/>
  <c r="H456" i="13"/>
  <c r="F456" i="13"/>
  <c r="G436" i="13"/>
  <c r="F436" i="13"/>
  <c r="F416" i="13"/>
  <c r="G416" i="13"/>
  <c r="H416" i="13"/>
  <c r="H396" i="13"/>
  <c r="F396" i="13"/>
  <c r="G376" i="13"/>
  <c r="H376" i="13"/>
  <c r="F376" i="13"/>
  <c r="H356" i="13"/>
  <c r="G356" i="13"/>
  <c r="F356" i="13"/>
  <c r="F336" i="13"/>
  <c r="G336" i="13"/>
  <c r="F316" i="13"/>
  <c r="H316" i="13"/>
  <c r="G296" i="13"/>
  <c r="H296" i="13"/>
  <c r="F296" i="13"/>
  <c r="H276" i="13"/>
  <c r="G276" i="13"/>
  <c r="F276" i="13"/>
  <c r="H256" i="13"/>
  <c r="F256" i="13"/>
  <c r="G236" i="13"/>
  <c r="F236" i="13"/>
  <c r="F216" i="13"/>
  <c r="G216" i="13"/>
  <c r="H216" i="13"/>
  <c r="G196" i="13"/>
  <c r="H196" i="13"/>
  <c r="F196" i="13"/>
  <c r="H176" i="13"/>
  <c r="G176" i="13"/>
  <c r="F176" i="13"/>
  <c r="H156" i="13"/>
  <c r="F156" i="13"/>
  <c r="G136" i="13"/>
  <c r="F136" i="13"/>
  <c r="F116" i="13"/>
  <c r="G116" i="13"/>
  <c r="H116" i="13"/>
  <c r="G96" i="13"/>
  <c r="H96" i="13"/>
  <c r="F96" i="13"/>
  <c r="H76" i="13"/>
  <c r="G76" i="13"/>
  <c r="F76" i="13"/>
  <c r="H56" i="13"/>
  <c r="F56" i="13"/>
  <c r="G36" i="13"/>
  <c r="F36" i="13"/>
  <c r="F16" i="13"/>
  <c r="G16" i="13"/>
  <c r="H16" i="13"/>
  <c r="N995" i="13" a="1"/>
  <c r="N995" i="13" s="1"/>
  <c r="O995" i="13" a="1"/>
  <c r="O995" i="13" s="1"/>
  <c r="P995" i="13" s="1"/>
  <c r="L995" i="13" a="1"/>
  <c r="L995" i="13" s="1"/>
  <c r="M995" i="13" s="1" a="1"/>
  <c r="M995" i="13" s="1"/>
  <c r="J995" i="13" a="1"/>
  <c r="J995" i="13" s="1"/>
  <c r="K995" i="13" s="1" a="1"/>
  <c r="K995" i="13" s="1"/>
  <c r="O975" i="13" a="1"/>
  <c r="O975" i="13" s="1"/>
  <c r="P975" i="13" s="1"/>
  <c r="N975" i="13" a="1"/>
  <c r="N975" i="13" s="1"/>
  <c r="L975" i="13" a="1"/>
  <c r="L975" i="13" s="1"/>
  <c r="M975" i="13" s="1" a="1"/>
  <c r="M975" i="13" s="1"/>
  <c r="J975" i="13" a="1"/>
  <c r="J975" i="13" s="1"/>
  <c r="K975" i="13" s="1" a="1"/>
  <c r="K975" i="13" s="1"/>
  <c r="O955" i="13" a="1"/>
  <c r="O955" i="13" s="1"/>
  <c r="P955" i="13" s="1"/>
  <c r="N955" i="13" a="1"/>
  <c r="N955" i="13" s="1"/>
  <c r="L955" i="13" a="1"/>
  <c r="L955" i="13" s="1"/>
  <c r="M955" i="13" s="1" a="1"/>
  <c r="M955" i="13" s="1"/>
  <c r="J955" i="13" a="1"/>
  <c r="J955" i="13" s="1"/>
  <c r="K955" i="13" s="1" a="1"/>
  <c r="K955" i="13" s="1"/>
  <c r="O935" i="13" a="1"/>
  <c r="O935" i="13" s="1"/>
  <c r="P935" i="13" s="1"/>
  <c r="N935" i="13" a="1"/>
  <c r="N935" i="13" s="1"/>
  <c r="L935" i="13" a="1"/>
  <c r="L935" i="13" s="1"/>
  <c r="M935" i="13" s="1" a="1"/>
  <c r="M935" i="13" s="1"/>
  <c r="J935" i="13" a="1"/>
  <c r="J935" i="13" s="1"/>
  <c r="K935" i="13" s="1" a="1"/>
  <c r="K935" i="13" s="1"/>
  <c r="O915" i="13" a="1"/>
  <c r="O915" i="13" s="1"/>
  <c r="P915" i="13" s="1"/>
  <c r="N915" i="13" a="1"/>
  <c r="N915" i="13" s="1"/>
  <c r="L915" i="13" a="1"/>
  <c r="L915" i="13" s="1"/>
  <c r="M915" i="13" s="1" a="1"/>
  <c r="M915" i="13" s="1"/>
  <c r="J915" i="13" a="1"/>
  <c r="J915" i="13" s="1"/>
  <c r="K915" i="13" s="1" a="1"/>
  <c r="K915" i="13" s="1"/>
  <c r="O895" i="13" a="1"/>
  <c r="O895" i="13" s="1"/>
  <c r="P895" i="13" s="1"/>
  <c r="N895" i="13" a="1"/>
  <c r="N895" i="13" s="1"/>
  <c r="L895" i="13" a="1"/>
  <c r="L895" i="13" s="1"/>
  <c r="M895" i="13" s="1" a="1"/>
  <c r="M895" i="13" s="1"/>
  <c r="J895" i="13" a="1"/>
  <c r="J895" i="13" s="1"/>
  <c r="K895" i="13" s="1" a="1"/>
  <c r="K895" i="13" s="1"/>
  <c r="O875" i="13" a="1"/>
  <c r="O875" i="13" s="1"/>
  <c r="P875" i="13" s="1"/>
  <c r="N875" i="13" a="1"/>
  <c r="N875" i="13" s="1"/>
  <c r="L875" i="13" a="1"/>
  <c r="L875" i="13" s="1"/>
  <c r="M875" i="13" s="1" a="1"/>
  <c r="M875" i="13" s="1"/>
  <c r="J875" i="13" a="1"/>
  <c r="J875" i="13" s="1"/>
  <c r="K875" i="13" s="1" a="1"/>
  <c r="K875" i="13" s="1"/>
  <c r="O855" i="13" a="1"/>
  <c r="O855" i="13" s="1"/>
  <c r="P855" i="13" s="1"/>
  <c r="N855" i="13" a="1"/>
  <c r="N855" i="13" s="1"/>
  <c r="L855" i="13" a="1"/>
  <c r="L855" i="13" s="1"/>
  <c r="M855" i="13" s="1" a="1"/>
  <c r="M855" i="13" s="1"/>
  <c r="J855" i="13" a="1"/>
  <c r="J855" i="13" s="1"/>
  <c r="K855" i="13" s="1" a="1"/>
  <c r="K855" i="13" s="1"/>
  <c r="N835" i="13" a="1"/>
  <c r="N835" i="13" s="1"/>
  <c r="O835" i="13" a="1"/>
  <c r="O835" i="13" s="1"/>
  <c r="P835" i="13" s="1"/>
  <c r="L835" i="13" a="1"/>
  <c r="L835" i="13" s="1"/>
  <c r="M835" i="13" s="1" a="1"/>
  <c r="M835" i="13" s="1"/>
  <c r="J835" i="13" a="1"/>
  <c r="J835" i="13" s="1"/>
  <c r="K835" i="13" s="1" a="1"/>
  <c r="K835" i="13" s="1"/>
  <c r="O815" i="13" a="1"/>
  <c r="O815" i="13" s="1"/>
  <c r="P815" i="13" s="1"/>
  <c r="N815" i="13" a="1"/>
  <c r="N815" i="13" s="1"/>
  <c r="L815" i="13" a="1"/>
  <c r="L815" i="13" s="1"/>
  <c r="M815" i="13" s="1" a="1"/>
  <c r="M815" i="13" s="1"/>
  <c r="J815" i="13" a="1"/>
  <c r="J815" i="13" s="1"/>
  <c r="K815" i="13" s="1" a="1"/>
  <c r="K815" i="13" s="1"/>
  <c r="G923" i="13"/>
  <c r="G636" i="13"/>
  <c r="G56" i="13"/>
  <c r="H796" i="13"/>
  <c r="H336" i="13"/>
  <c r="H879" i="13"/>
  <c r="G879" i="13"/>
  <c r="F879" i="13"/>
  <c r="H995" i="13"/>
  <c r="G995" i="13"/>
  <c r="F995" i="13"/>
  <c r="H975" i="13"/>
  <c r="G975" i="13"/>
  <c r="F975" i="13"/>
  <c r="G955" i="13"/>
  <c r="F955" i="13"/>
  <c r="H955" i="13"/>
  <c r="H935" i="13"/>
  <c r="G935" i="13"/>
  <c r="F935" i="13"/>
  <c r="G915" i="13"/>
  <c r="F915" i="13"/>
  <c r="H915" i="13"/>
  <c r="H895" i="13"/>
  <c r="G895" i="13"/>
  <c r="F895" i="13"/>
  <c r="G875" i="13"/>
  <c r="F875" i="13"/>
  <c r="H875" i="13"/>
  <c r="H855" i="13"/>
  <c r="G855" i="13"/>
  <c r="F855" i="13"/>
  <c r="G835" i="13"/>
  <c r="F835" i="13"/>
  <c r="H835" i="13"/>
  <c r="H815" i="13"/>
  <c r="G815" i="13"/>
  <c r="F815" i="13"/>
  <c r="G795" i="13"/>
  <c r="F795" i="13"/>
  <c r="H775" i="13"/>
  <c r="G775" i="13"/>
  <c r="F775" i="13"/>
  <c r="H755" i="13"/>
  <c r="G755" i="13"/>
  <c r="F755" i="13"/>
  <c r="F735" i="13"/>
  <c r="G735" i="13"/>
  <c r="H735" i="13"/>
  <c r="H715" i="13"/>
  <c r="F715" i="13"/>
  <c r="G715" i="13"/>
  <c r="G695" i="13"/>
  <c r="F695" i="13"/>
  <c r="G675" i="13"/>
  <c r="H675" i="13"/>
  <c r="F675" i="13"/>
  <c r="H655" i="13"/>
  <c r="F655" i="13"/>
  <c r="G655" i="13"/>
  <c r="F635" i="13"/>
  <c r="H635" i="13"/>
  <c r="G635" i="13"/>
  <c r="G615" i="13"/>
  <c r="H615" i="13"/>
  <c r="F615" i="13"/>
  <c r="H595" i="13"/>
  <c r="G595" i="13"/>
  <c r="F595" i="13"/>
  <c r="F575" i="13"/>
  <c r="G575" i="13"/>
  <c r="F555" i="13"/>
  <c r="H555" i="13"/>
  <c r="G555" i="13"/>
  <c r="G535" i="13"/>
  <c r="H535" i="13"/>
  <c r="F535" i="13"/>
  <c r="H515" i="13"/>
  <c r="G515" i="13"/>
  <c r="F515" i="13"/>
  <c r="F495" i="13"/>
  <c r="G495" i="13"/>
  <c r="H495" i="13"/>
  <c r="H475" i="13"/>
  <c r="F475" i="13"/>
  <c r="G475" i="13"/>
  <c r="G455" i="13"/>
  <c r="H455" i="13"/>
  <c r="F455" i="13"/>
  <c r="G435" i="13"/>
  <c r="F435" i="13"/>
  <c r="F415" i="13"/>
  <c r="G415" i="13"/>
  <c r="H415" i="13"/>
  <c r="H395" i="13"/>
  <c r="F395" i="13"/>
  <c r="G395" i="13"/>
  <c r="G375" i="13"/>
  <c r="H375" i="13"/>
  <c r="F375" i="13"/>
  <c r="H355" i="13"/>
  <c r="G355" i="13"/>
  <c r="F355" i="13"/>
  <c r="F335" i="13"/>
  <c r="G335" i="13"/>
  <c r="F315" i="13"/>
  <c r="H315" i="13"/>
  <c r="G295" i="13"/>
  <c r="H295" i="13"/>
  <c r="F295" i="13"/>
  <c r="H275" i="13"/>
  <c r="G275" i="13"/>
  <c r="F275" i="13"/>
  <c r="H255" i="13"/>
  <c r="F255" i="13"/>
  <c r="G235" i="13"/>
  <c r="F235" i="13"/>
  <c r="F215" i="13"/>
  <c r="G215" i="13"/>
  <c r="H215" i="13"/>
  <c r="G195" i="13"/>
  <c r="H195" i="13"/>
  <c r="F195" i="13"/>
  <c r="H175" i="13"/>
  <c r="G175" i="13"/>
  <c r="F175" i="13"/>
  <c r="H155" i="13"/>
  <c r="F155" i="13"/>
  <c r="G155" i="13"/>
  <c r="G135" i="13"/>
  <c r="F135" i="13"/>
  <c r="F115" i="13"/>
  <c r="G115" i="13"/>
  <c r="H115" i="13"/>
  <c r="G95" i="13"/>
  <c r="H95" i="13"/>
  <c r="F95" i="13"/>
  <c r="H75" i="13"/>
  <c r="G75" i="13"/>
  <c r="F75" i="13"/>
  <c r="H55" i="13"/>
  <c r="F55" i="13"/>
  <c r="G55" i="13"/>
  <c r="G35" i="13"/>
  <c r="F35" i="13"/>
  <c r="F15" i="13"/>
  <c r="G15" i="13"/>
  <c r="H15" i="13"/>
  <c r="N994" i="13" a="1"/>
  <c r="N994" i="13" s="1"/>
  <c r="O994" i="13" a="1"/>
  <c r="O994" i="13" s="1"/>
  <c r="P994" i="13" s="1"/>
  <c r="L994" i="13" a="1"/>
  <c r="L994" i="13" s="1"/>
  <c r="M994" i="13" s="1" a="1"/>
  <c r="M994" i="13" s="1"/>
  <c r="J994" i="13" a="1"/>
  <c r="J994" i="13" s="1"/>
  <c r="K994" i="13" s="1" a="1"/>
  <c r="K994" i="13" s="1"/>
  <c r="O974" i="13" a="1"/>
  <c r="O974" i="13" s="1"/>
  <c r="P974" i="13" s="1"/>
  <c r="N974" i="13" a="1"/>
  <c r="N974" i="13" s="1"/>
  <c r="L974" i="13" a="1"/>
  <c r="L974" i="13" s="1"/>
  <c r="M974" i="13" s="1" a="1"/>
  <c r="M974" i="13" s="1"/>
  <c r="J974" i="13" a="1"/>
  <c r="J974" i="13" s="1"/>
  <c r="K974" i="13" s="1" a="1"/>
  <c r="K974" i="13" s="1"/>
  <c r="O954" i="13" a="1"/>
  <c r="O954" i="13" s="1"/>
  <c r="P954" i="13" s="1"/>
  <c r="N954" i="13" a="1"/>
  <c r="N954" i="13" s="1"/>
  <c r="L954" i="13" a="1"/>
  <c r="L954" i="13" s="1"/>
  <c r="M954" i="13" s="1" a="1"/>
  <c r="M954" i="13" s="1"/>
  <c r="J954" i="13" a="1"/>
  <c r="J954" i="13" s="1"/>
  <c r="K954" i="13" s="1" a="1"/>
  <c r="K954" i="13" s="1"/>
  <c r="O934" i="13" a="1"/>
  <c r="O934" i="13" s="1"/>
  <c r="P934" i="13" s="1"/>
  <c r="N934" i="13" a="1"/>
  <c r="N934" i="13" s="1"/>
  <c r="L934" i="13" a="1"/>
  <c r="L934" i="13" s="1"/>
  <c r="M934" i="13" s="1" a="1"/>
  <c r="M934" i="13" s="1"/>
  <c r="J934" i="13" a="1"/>
  <c r="J934" i="13" s="1"/>
  <c r="K934" i="13" s="1" a="1"/>
  <c r="K934" i="13" s="1"/>
  <c r="O914" i="13" a="1"/>
  <c r="O914" i="13" s="1"/>
  <c r="P914" i="13" s="1"/>
  <c r="N914" i="13" a="1"/>
  <c r="N914" i="13" s="1"/>
  <c r="L914" i="13" a="1"/>
  <c r="L914" i="13" s="1"/>
  <c r="M914" i="13" s="1" a="1"/>
  <c r="M914" i="13" s="1"/>
  <c r="J914" i="13" a="1"/>
  <c r="J914" i="13" s="1"/>
  <c r="K914" i="13" s="1" a="1"/>
  <c r="K914" i="13" s="1"/>
  <c r="O894" i="13" a="1"/>
  <c r="O894" i="13" s="1"/>
  <c r="P894" i="13" s="1"/>
  <c r="N894" i="13" a="1"/>
  <c r="N894" i="13" s="1"/>
  <c r="L894" i="13" a="1"/>
  <c r="L894" i="13" s="1"/>
  <c r="M894" i="13" s="1" a="1"/>
  <c r="M894" i="13" s="1"/>
  <c r="J894" i="13" a="1"/>
  <c r="J894" i="13" s="1"/>
  <c r="K894" i="13" s="1" a="1"/>
  <c r="K894" i="13" s="1"/>
  <c r="O874" i="13" a="1"/>
  <c r="O874" i="13" s="1"/>
  <c r="P874" i="13" s="1"/>
  <c r="N874" i="13" a="1"/>
  <c r="N874" i="13" s="1"/>
  <c r="L874" i="13" a="1"/>
  <c r="L874" i="13" s="1"/>
  <c r="M874" i="13" s="1" a="1"/>
  <c r="M874" i="13" s="1"/>
  <c r="J874" i="13" a="1"/>
  <c r="J874" i="13" s="1"/>
  <c r="K874" i="13" s="1" a="1"/>
  <c r="K874" i="13" s="1"/>
  <c r="O854" i="13" a="1"/>
  <c r="O854" i="13" s="1"/>
  <c r="P854" i="13" s="1"/>
  <c r="N854" i="13" a="1"/>
  <c r="N854" i="13" s="1"/>
  <c r="L854" i="13" a="1"/>
  <c r="L854" i="13" s="1"/>
  <c r="M854" i="13" s="1" a="1"/>
  <c r="M854" i="13" s="1"/>
  <c r="J854" i="13" a="1"/>
  <c r="J854" i="13" s="1"/>
  <c r="K854" i="13" s="1" a="1"/>
  <c r="K854" i="13" s="1"/>
  <c r="F844" i="13"/>
  <c r="F744" i="13"/>
  <c r="G922" i="13"/>
  <c r="G256" i="13"/>
  <c r="H795" i="13"/>
  <c r="H335" i="13"/>
  <c r="H979" i="13"/>
  <c r="G979" i="13"/>
  <c r="F979" i="13"/>
  <c r="H899" i="13"/>
  <c r="G899" i="13"/>
  <c r="F899" i="13"/>
  <c r="H799" i="13"/>
  <c r="G799" i="13"/>
  <c r="F799" i="13"/>
  <c r="H719" i="13"/>
  <c r="G719" i="13"/>
  <c r="F719" i="13"/>
  <c r="H619" i="13"/>
  <c r="G619" i="13"/>
  <c r="F619" i="13"/>
  <c r="H539" i="13"/>
  <c r="G539" i="13"/>
  <c r="F539" i="13"/>
  <c r="H459" i="13"/>
  <c r="G459" i="13"/>
  <c r="F459" i="13"/>
  <c r="H359" i="13"/>
  <c r="G359" i="13"/>
  <c r="F359" i="13"/>
  <c r="H299" i="13"/>
  <c r="G299" i="13"/>
  <c r="F299" i="13"/>
  <c r="H259" i="13"/>
  <c r="G259" i="13"/>
  <c r="F259" i="13"/>
  <c r="H219" i="13"/>
  <c r="G219" i="13"/>
  <c r="F219" i="13"/>
  <c r="H179" i="13"/>
  <c r="G179" i="13"/>
  <c r="F179" i="13"/>
  <c r="H139" i="13"/>
  <c r="G139" i="13"/>
  <c r="F139" i="13"/>
  <c r="H79" i="13"/>
  <c r="G79" i="13"/>
  <c r="F79" i="13"/>
  <c r="H19" i="13"/>
  <c r="G19" i="13"/>
  <c r="F19" i="13"/>
  <c r="O958" i="13" a="1"/>
  <c r="O958" i="13" s="1"/>
  <c r="P958" i="13" s="1"/>
  <c r="N958" i="13" a="1"/>
  <c r="N958" i="13" s="1"/>
  <c r="J958" i="13" a="1"/>
  <c r="J958" i="13" s="1"/>
  <c r="K958" i="13" s="1" a="1"/>
  <c r="K958" i="13" s="1"/>
  <c r="L958" i="13" a="1"/>
  <c r="L958" i="13" s="1"/>
  <c r="M958" i="13" s="1" a="1"/>
  <c r="M958" i="13" s="1"/>
  <c r="O878" i="13" a="1"/>
  <c r="O878" i="13" s="1"/>
  <c r="P878" i="13" s="1"/>
  <c r="N878" i="13" a="1"/>
  <c r="N878" i="13" s="1"/>
  <c r="J878" i="13" a="1"/>
  <c r="J878" i="13" s="1"/>
  <c r="K878" i="13" s="1" a="1"/>
  <c r="K878" i="13" s="1"/>
  <c r="L878" i="13" a="1"/>
  <c r="L878" i="13" s="1"/>
  <c r="M878" i="13" s="1" a="1"/>
  <c r="M878" i="13" s="1"/>
  <c r="G994" i="13"/>
  <c r="F994" i="13"/>
  <c r="H974" i="13"/>
  <c r="G974" i="13"/>
  <c r="F974" i="13"/>
  <c r="G954" i="13"/>
  <c r="F954" i="13"/>
  <c r="H954" i="13"/>
  <c r="H934" i="13"/>
  <c r="G934" i="13"/>
  <c r="F934" i="13"/>
  <c r="G914" i="13"/>
  <c r="F914" i="13"/>
  <c r="H914" i="13"/>
  <c r="H894" i="13"/>
  <c r="G894" i="13"/>
  <c r="F894" i="13"/>
  <c r="G874" i="13"/>
  <c r="F874" i="13"/>
  <c r="H874" i="13"/>
  <c r="H854" i="13"/>
  <c r="G854" i="13"/>
  <c r="F854" i="13"/>
  <c r="G834" i="13"/>
  <c r="F834" i="13"/>
  <c r="H834" i="13"/>
  <c r="H814" i="13"/>
  <c r="G814" i="13"/>
  <c r="F814" i="13"/>
  <c r="G794" i="13"/>
  <c r="F794" i="13"/>
  <c r="H794" i="13"/>
  <c r="H774" i="13"/>
  <c r="G774" i="13"/>
  <c r="F774" i="13"/>
  <c r="H754" i="13"/>
  <c r="G754" i="13"/>
  <c r="F754" i="13"/>
  <c r="F734" i="13"/>
  <c r="G734" i="13"/>
  <c r="H734" i="13"/>
  <c r="H714" i="13"/>
  <c r="F714" i="13"/>
  <c r="G714" i="13"/>
  <c r="G694" i="13"/>
  <c r="F694" i="13"/>
  <c r="H694" i="13"/>
  <c r="G674" i="13"/>
  <c r="H674" i="13"/>
  <c r="F674" i="13"/>
  <c r="H654" i="13"/>
  <c r="F654" i="13"/>
  <c r="G654" i="13"/>
  <c r="F634" i="13"/>
  <c r="H634" i="13"/>
  <c r="G634" i="13"/>
  <c r="G614" i="13"/>
  <c r="H614" i="13"/>
  <c r="F614" i="13"/>
  <c r="H594" i="13"/>
  <c r="G594" i="13"/>
  <c r="F594" i="13"/>
  <c r="F574" i="13"/>
  <c r="G574" i="13"/>
  <c r="F554" i="13"/>
  <c r="H554" i="13"/>
  <c r="G554" i="13"/>
  <c r="G534" i="13"/>
  <c r="H534" i="13"/>
  <c r="F534" i="13"/>
  <c r="G514" i="13"/>
  <c r="F514" i="13"/>
  <c r="F494" i="13"/>
  <c r="G494" i="13"/>
  <c r="H494" i="13"/>
  <c r="H474" i="13"/>
  <c r="F474" i="13"/>
  <c r="G474" i="13"/>
  <c r="G454" i="13"/>
  <c r="H454" i="13"/>
  <c r="F454" i="13"/>
  <c r="H434" i="13"/>
  <c r="G434" i="13"/>
  <c r="F434" i="13"/>
  <c r="H414" i="13"/>
  <c r="F414" i="13"/>
  <c r="G414" i="13"/>
  <c r="H394" i="13"/>
  <c r="F394" i="13"/>
  <c r="G394" i="13"/>
  <c r="H374" i="13"/>
  <c r="G374" i="13"/>
  <c r="F374" i="13"/>
  <c r="H354" i="13"/>
  <c r="G354" i="13"/>
  <c r="F354" i="13"/>
  <c r="H334" i="13"/>
  <c r="F334" i="13"/>
  <c r="G334" i="13"/>
  <c r="H314" i="13"/>
  <c r="F314" i="13"/>
  <c r="H294" i="13"/>
  <c r="G294" i="13"/>
  <c r="F294" i="13"/>
  <c r="H274" i="13"/>
  <c r="G274" i="13"/>
  <c r="F274" i="13"/>
  <c r="H254" i="13"/>
  <c r="F254" i="13"/>
  <c r="G254" i="13"/>
  <c r="H234" i="13"/>
  <c r="G234" i="13"/>
  <c r="F234" i="13"/>
  <c r="H214" i="13"/>
  <c r="F214" i="13"/>
  <c r="G214" i="13"/>
  <c r="H194" i="13"/>
  <c r="F194" i="13"/>
  <c r="H174" i="13"/>
  <c r="G174" i="13"/>
  <c r="F174" i="13"/>
  <c r="H154" i="13"/>
  <c r="F154" i="13"/>
  <c r="G154" i="13"/>
  <c r="H134" i="13"/>
  <c r="G134" i="13"/>
  <c r="F134" i="13"/>
  <c r="H114" i="13"/>
  <c r="F114" i="13"/>
  <c r="G114" i="13"/>
  <c r="H94" i="13"/>
  <c r="F94" i="13"/>
  <c r="H74" i="13"/>
  <c r="G74" i="13"/>
  <c r="F74" i="13"/>
  <c r="H54" i="13"/>
  <c r="F54" i="13"/>
  <c r="G54" i="13"/>
  <c r="H34" i="13"/>
  <c r="G34" i="13"/>
  <c r="F34" i="13"/>
  <c r="H14" i="13"/>
  <c r="F14" i="13"/>
  <c r="G14" i="13"/>
  <c r="O993" i="13" a="1"/>
  <c r="O993" i="13" s="1"/>
  <c r="P993" i="13" s="1"/>
  <c r="N993" i="13" a="1"/>
  <c r="N993" i="13" s="1"/>
  <c r="L993" i="13" a="1"/>
  <c r="L993" i="13" s="1"/>
  <c r="M993" i="13" s="1" a="1"/>
  <c r="M993" i="13" s="1"/>
  <c r="J993" i="13" a="1"/>
  <c r="J993" i="13" s="1"/>
  <c r="K993" i="13" s="1" a="1"/>
  <c r="K993" i="13" s="1"/>
  <c r="O973" i="13" a="1"/>
  <c r="O973" i="13" s="1"/>
  <c r="P973" i="13" s="1"/>
  <c r="N973" i="13" a="1"/>
  <c r="N973" i="13" s="1"/>
  <c r="L973" i="13" a="1"/>
  <c r="L973" i="13" s="1"/>
  <c r="M973" i="13" s="1" a="1"/>
  <c r="M973" i="13" s="1"/>
  <c r="J973" i="13" a="1"/>
  <c r="J973" i="13" s="1"/>
  <c r="K973" i="13" s="1" a="1"/>
  <c r="K973" i="13" s="1"/>
  <c r="O953" i="13" a="1"/>
  <c r="O953" i="13" s="1"/>
  <c r="P953" i="13" s="1"/>
  <c r="N953" i="13" a="1"/>
  <c r="N953" i="13" s="1"/>
  <c r="L953" i="13" a="1"/>
  <c r="L953" i="13" s="1"/>
  <c r="M953" i="13" s="1" a="1"/>
  <c r="M953" i="13" s="1"/>
  <c r="J953" i="13" a="1"/>
  <c r="J953" i="13" s="1"/>
  <c r="K953" i="13" s="1" a="1"/>
  <c r="K953" i="13" s="1"/>
  <c r="N933" i="13" a="1"/>
  <c r="N933" i="13" s="1"/>
  <c r="L933" i="13" a="1"/>
  <c r="L933" i="13" s="1"/>
  <c r="M933" i="13" s="1" a="1"/>
  <c r="M933" i="13" s="1"/>
  <c r="O933" i="13" a="1"/>
  <c r="O933" i="13" s="1"/>
  <c r="P933" i="13" s="1"/>
  <c r="J933" i="13" a="1"/>
  <c r="J933" i="13" s="1"/>
  <c r="K933" i="13" s="1" a="1"/>
  <c r="K933" i="13" s="1"/>
  <c r="O913" i="13" a="1"/>
  <c r="O913" i="13" s="1"/>
  <c r="P913" i="13" s="1"/>
  <c r="N913" i="13" a="1"/>
  <c r="N913" i="13" s="1"/>
  <c r="L913" i="13" a="1"/>
  <c r="L913" i="13" s="1"/>
  <c r="M913" i="13" s="1" a="1"/>
  <c r="M913" i="13" s="1"/>
  <c r="J913" i="13" a="1"/>
  <c r="J913" i="13" s="1"/>
  <c r="K913" i="13" s="1" a="1"/>
  <c r="K913" i="13" s="1"/>
  <c r="O893" i="13" a="1"/>
  <c r="O893" i="13" s="1"/>
  <c r="P893" i="13" s="1"/>
  <c r="N893" i="13" a="1"/>
  <c r="N893" i="13" s="1"/>
  <c r="L893" i="13" a="1"/>
  <c r="L893" i="13" s="1"/>
  <c r="M893" i="13" s="1" a="1"/>
  <c r="M893" i="13" s="1"/>
  <c r="J893" i="13" a="1"/>
  <c r="J893" i="13" s="1"/>
  <c r="K893" i="13" s="1" a="1"/>
  <c r="K893" i="13" s="1"/>
  <c r="O873" i="13" a="1"/>
  <c r="O873" i="13" s="1"/>
  <c r="P873" i="13" s="1"/>
  <c r="N873" i="13" a="1"/>
  <c r="N873" i="13" s="1"/>
  <c r="L873" i="13" a="1"/>
  <c r="L873" i="13" s="1"/>
  <c r="M873" i="13" s="1" a="1"/>
  <c r="M873" i="13" s="1"/>
  <c r="J873" i="13" a="1"/>
  <c r="J873" i="13" s="1"/>
  <c r="K873" i="13" s="1" a="1"/>
  <c r="K873" i="13" s="1"/>
  <c r="O853" i="13" a="1"/>
  <c r="O853" i="13" s="1"/>
  <c r="P853" i="13" s="1"/>
  <c r="N853" i="13" a="1"/>
  <c r="N853" i="13" s="1"/>
  <c r="L853" i="13" a="1"/>
  <c r="L853" i="13" s="1"/>
  <c r="M853" i="13" s="1" a="1"/>
  <c r="M853" i="13" s="1"/>
  <c r="J853" i="13" a="1"/>
  <c r="J853" i="13" s="1"/>
  <c r="K853" i="13" s="1" a="1"/>
  <c r="K853" i="13" s="1"/>
  <c r="O833" i="13" a="1"/>
  <c r="O833" i="13" s="1"/>
  <c r="P833" i="13" s="1"/>
  <c r="N833" i="13" a="1"/>
  <c r="N833" i="13" s="1"/>
  <c r="L833" i="13" a="1"/>
  <c r="L833" i="13" s="1"/>
  <c r="M833" i="13" s="1" a="1"/>
  <c r="M833" i="13" s="1"/>
  <c r="J833" i="13" a="1"/>
  <c r="J833" i="13" s="1"/>
  <c r="K833" i="13" s="1" a="1"/>
  <c r="K833" i="13" s="1"/>
  <c r="F843" i="13"/>
  <c r="F743" i="13"/>
  <c r="G904" i="13"/>
  <c r="G255" i="13"/>
  <c r="H959" i="13"/>
  <c r="G959" i="13"/>
  <c r="F959" i="13"/>
  <c r="H918" i="13"/>
  <c r="G918" i="13"/>
  <c r="F918" i="13"/>
  <c r="H798" i="13"/>
  <c r="G798" i="13"/>
  <c r="F798" i="13"/>
  <c r="H698" i="13"/>
  <c r="G698" i="13"/>
  <c r="F698" i="13"/>
  <c r="H598" i="13"/>
  <c r="G598" i="13"/>
  <c r="F598" i="13"/>
  <c r="H458" i="13"/>
  <c r="G458" i="13"/>
  <c r="F458" i="13"/>
  <c r="H198" i="13"/>
  <c r="G198" i="13"/>
  <c r="F198" i="13"/>
  <c r="O637" i="13" a="1"/>
  <c r="O637" i="13" s="1"/>
  <c r="P637" i="13" s="1"/>
  <c r="N637" i="13" a="1"/>
  <c r="N637" i="13" s="1"/>
  <c r="L637" i="13" a="1"/>
  <c r="L637" i="13" s="1"/>
  <c r="M637" i="13" s="1" a="1"/>
  <c r="M637" i="13" s="1"/>
  <c r="J637" i="13" a="1"/>
  <c r="J637" i="13" s="1"/>
  <c r="K637" i="13" s="1" a="1"/>
  <c r="K637" i="13" s="1"/>
  <c r="H977" i="13"/>
  <c r="G977" i="13"/>
  <c r="F977" i="13"/>
  <c r="G917" i="13"/>
  <c r="F917" i="13"/>
  <c r="H917" i="13"/>
  <c r="G877" i="13"/>
  <c r="F877" i="13"/>
  <c r="H877" i="13"/>
  <c r="G797" i="13"/>
  <c r="F797" i="13"/>
  <c r="H757" i="13"/>
  <c r="G757" i="13"/>
  <c r="F757" i="13"/>
  <c r="H717" i="13"/>
  <c r="F717" i="13"/>
  <c r="G677" i="13"/>
  <c r="H677" i="13"/>
  <c r="F677" i="13"/>
  <c r="H637" i="13"/>
  <c r="F637" i="13"/>
  <c r="H597" i="13"/>
  <c r="G597" i="13"/>
  <c r="F597" i="13"/>
  <c r="H557" i="13"/>
  <c r="F557" i="13"/>
  <c r="H497" i="13"/>
  <c r="F497" i="13"/>
  <c r="G497" i="13"/>
  <c r="H437" i="13"/>
  <c r="G437" i="13"/>
  <c r="F437" i="13"/>
  <c r="H377" i="13"/>
  <c r="G377" i="13"/>
  <c r="F377" i="13"/>
  <c r="H337" i="13"/>
  <c r="F337" i="13"/>
  <c r="G337" i="13"/>
  <c r="H297" i="13"/>
  <c r="G297" i="13"/>
  <c r="F297" i="13"/>
  <c r="H257" i="13"/>
  <c r="F257" i="13"/>
  <c r="H217" i="13"/>
  <c r="F217" i="13"/>
  <c r="G217" i="13"/>
  <c r="H137" i="13"/>
  <c r="G137" i="13"/>
  <c r="F137" i="13"/>
  <c r="H97" i="13"/>
  <c r="G97" i="13"/>
  <c r="F97" i="13"/>
  <c r="H37" i="13"/>
  <c r="G37" i="13"/>
  <c r="F37" i="13"/>
  <c r="G993" i="13"/>
  <c r="F993" i="13"/>
  <c r="H973" i="13"/>
  <c r="G973" i="13"/>
  <c r="F973" i="13"/>
  <c r="G953" i="13"/>
  <c r="F953" i="13"/>
  <c r="H953" i="13"/>
  <c r="H933" i="13"/>
  <c r="G933" i="13"/>
  <c r="F933" i="13"/>
  <c r="G913" i="13"/>
  <c r="F913" i="13"/>
  <c r="H913" i="13"/>
  <c r="H893" i="13"/>
  <c r="G893" i="13"/>
  <c r="F893" i="13"/>
  <c r="G873" i="13"/>
  <c r="F873" i="13"/>
  <c r="H873" i="13"/>
  <c r="H853" i="13"/>
  <c r="G853" i="13"/>
  <c r="F853" i="13"/>
  <c r="G833" i="13"/>
  <c r="F833" i="13"/>
  <c r="H833" i="13"/>
  <c r="H813" i="13"/>
  <c r="G813" i="13"/>
  <c r="F813" i="13"/>
  <c r="G793" i="13"/>
  <c r="F793" i="13"/>
  <c r="H793" i="13"/>
  <c r="H773" i="13"/>
  <c r="G773" i="13"/>
  <c r="F773" i="13"/>
  <c r="G753" i="13"/>
  <c r="F753" i="13"/>
  <c r="F733" i="13"/>
  <c r="G733" i="13"/>
  <c r="H733" i="13"/>
  <c r="H713" i="13"/>
  <c r="F713" i="13"/>
  <c r="G713" i="13"/>
  <c r="F693" i="13"/>
  <c r="H693" i="13"/>
  <c r="G673" i="13"/>
  <c r="H673" i="13"/>
  <c r="F673" i="13"/>
  <c r="H653" i="13"/>
  <c r="F653" i="13"/>
  <c r="G653" i="13"/>
  <c r="F633" i="13"/>
  <c r="H633" i="13"/>
  <c r="G633" i="13"/>
  <c r="H613" i="13"/>
  <c r="F613" i="13"/>
  <c r="H593" i="13"/>
  <c r="G593" i="13"/>
  <c r="F593" i="13"/>
  <c r="F573" i="13"/>
  <c r="G573" i="13"/>
  <c r="H573" i="13"/>
  <c r="F553" i="13"/>
  <c r="H553" i="13"/>
  <c r="G553" i="13"/>
  <c r="H533" i="13"/>
  <c r="F533" i="13"/>
  <c r="G513" i="13"/>
  <c r="F513" i="13"/>
  <c r="F493" i="13"/>
  <c r="G493" i="13"/>
  <c r="H493" i="13"/>
  <c r="H473" i="13"/>
  <c r="F473" i="13"/>
  <c r="G473" i="13"/>
  <c r="H453" i="13"/>
  <c r="F453" i="13"/>
  <c r="G433" i="13"/>
  <c r="F433" i="13"/>
  <c r="F413" i="13"/>
  <c r="G413" i="13"/>
  <c r="H413" i="13"/>
  <c r="F393" i="13"/>
  <c r="H393" i="13"/>
  <c r="G393" i="13"/>
  <c r="H373" i="13"/>
  <c r="F373" i="13"/>
  <c r="H353" i="13"/>
  <c r="G353" i="13"/>
  <c r="F353" i="13"/>
  <c r="F333" i="13"/>
  <c r="G333" i="13"/>
  <c r="F313" i="13"/>
  <c r="H313" i="13"/>
  <c r="G313" i="13"/>
  <c r="G293" i="13"/>
  <c r="F293" i="13"/>
  <c r="H293" i="13"/>
  <c r="H273" i="13"/>
  <c r="G273" i="13"/>
  <c r="F273" i="13"/>
  <c r="H253" i="13"/>
  <c r="F253" i="13"/>
  <c r="G253" i="13"/>
  <c r="G233" i="13"/>
  <c r="F233" i="13"/>
  <c r="F213" i="13"/>
  <c r="G213" i="13"/>
  <c r="H213" i="13"/>
  <c r="F193" i="13"/>
  <c r="H193" i="13"/>
  <c r="H173" i="13"/>
  <c r="G173" i="13"/>
  <c r="F173" i="13"/>
  <c r="H153" i="13"/>
  <c r="F153" i="13"/>
  <c r="G153" i="13"/>
  <c r="G133" i="13"/>
  <c r="F133" i="13"/>
  <c r="F113" i="13"/>
  <c r="G113" i="13"/>
  <c r="H113" i="13"/>
  <c r="F93" i="13"/>
  <c r="H93" i="13"/>
  <c r="H73" i="13"/>
  <c r="G73" i="13"/>
  <c r="F73" i="13"/>
  <c r="H53" i="13"/>
  <c r="F53" i="13"/>
  <c r="G53" i="13"/>
  <c r="G33" i="13"/>
  <c r="F33" i="13"/>
  <c r="F13" i="13"/>
  <c r="G13" i="13"/>
  <c r="H13" i="13"/>
  <c r="O992" i="13" a="1"/>
  <c r="O992" i="13" s="1"/>
  <c r="P992" i="13" s="1"/>
  <c r="N992" i="13" a="1"/>
  <c r="N992" i="13" s="1"/>
  <c r="L992" i="13" a="1"/>
  <c r="L992" i="13" s="1"/>
  <c r="M992" i="13" s="1" a="1"/>
  <c r="M992" i="13" s="1"/>
  <c r="J992" i="13" a="1"/>
  <c r="J992" i="13" s="1"/>
  <c r="K992" i="13" s="1" a="1"/>
  <c r="K992" i="13" s="1"/>
  <c r="O972" i="13" a="1"/>
  <c r="O972" i="13" s="1"/>
  <c r="P972" i="13" s="1"/>
  <c r="N972" i="13" a="1"/>
  <c r="N972" i="13" s="1"/>
  <c r="L972" i="13" a="1"/>
  <c r="L972" i="13" s="1"/>
  <c r="M972" i="13" s="1" a="1"/>
  <c r="M972" i="13" s="1"/>
  <c r="J972" i="13" a="1"/>
  <c r="J972" i="13" s="1"/>
  <c r="K972" i="13" s="1" a="1"/>
  <c r="K972" i="13" s="1"/>
  <c r="O952" i="13" a="1"/>
  <c r="O952" i="13" s="1"/>
  <c r="P952" i="13" s="1"/>
  <c r="N952" i="13" a="1"/>
  <c r="N952" i="13" s="1"/>
  <c r="L952" i="13" a="1"/>
  <c r="L952" i="13" s="1"/>
  <c r="M952" i="13" s="1" a="1"/>
  <c r="M952" i="13" s="1"/>
  <c r="J952" i="13" a="1"/>
  <c r="J952" i="13" s="1"/>
  <c r="K952" i="13" s="1" a="1"/>
  <c r="K952" i="13" s="1"/>
  <c r="O932" i="13" a="1"/>
  <c r="O932" i="13" s="1"/>
  <c r="P932" i="13" s="1"/>
  <c r="N932" i="13" a="1"/>
  <c r="N932" i="13" s="1"/>
  <c r="L932" i="13" a="1"/>
  <c r="L932" i="13" s="1"/>
  <c r="M932" i="13" s="1" a="1"/>
  <c r="M932" i="13" s="1"/>
  <c r="J932" i="13" a="1"/>
  <c r="J932" i="13" s="1"/>
  <c r="K932" i="13" s="1" a="1"/>
  <c r="K932" i="13" s="1"/>
  <c r="O912" i="13" a="1"/>
  <c r="O912" i="13" s="1"/>
  <c r="P912" i="13" s="1"/>
  <c r="N912" i="13" a="1"/>
  <c r="N912" i="13" s="1"/>
  <c r="L912" i="13" a="1"/>
  <c r="L912" i="13" s="1"/>
  <c r="M912" i="13" s="1" a="1"/>
  <c r="M912" i="13" s="1"/>
  <c r="J912" i="13" a="1"/>
  <c r="J912" i="13" s="1"/>
  <c r="K912" i="13" s="1" a="1"/>
  <c r="K912" i="13" s="1"/>
  <c r="O892" i="13" a="1"/>
  <c r="O892" i="13" s="1"/>
  <c r="P892" i="13" s="1"/>
  <c r="N892" i="13" a="1"/>
  <c r="N892" i="13" s="1"/>
  <c r="L892" i="13" a="1"/>
  <c r="L892" i="13" s="1"/>
  <c r="M892" i="13" s="1" a="1"/>
  <c r="M892" i="13" s="1"/>
  <c r="J892" i="13" a="1"/>
  <c r="J892" i="13" s="1"/>
  <c r="K892" i="13" s="1" a="1"/>
  <c r="K892" i="13" s="1"/>
  <c r="O872" i="13" a="1"/>
  <c r="O872" i="13" s="1"/>
  <c r="P872" i="13" s="1"/>
  <c r="N872" i="13" a="1"/>
  <c r="N872" i="13" s="1"/>
  <c r="L872" i="13" a="1"/>
  <c r="L872" i="13" s="1"/>
  <c r="M872" i="13" s="1" a="1"/>
  <c r="M872" i="13" s="1"/>
  <c r="J872" i="13" a="1"/>
  <c r="J872" i="13" s="1"/>
  <c r="K872" i="13" s="1" a="1"/>
  <c r="K872" i="13" s="1"/>
  <c r="O852" i="13" a="1"/>
  <c r="O852" i="13" s="1"/>
  <c r="P852" i="13" s="1"/>
  <c r="N852" i="13" a="1"/>
  <c r="N852" i="13" s="1"/>
  <c r="L852" i="13" a="1"/>
  <c r="L852" i="13" s="1"/>
  <c r="M852" i="13" s="1" a="1"/>
  <c r="M852" i="13" s="1"/>
  <c r="J852" i="13" a="1"/>
  <c r="J852" i="13" s="1"/>
  <c r="K852" i="13" s="1" a="1"/>
  <c r="K852" i="13" s="1"/>
  <c r="F842" i="13"/>
  <c r="F742" i="13"/>
  <c r="G903" i="13"/>
  <c r="H236" i="13"/>
  <c r="G920" i="13"/>
  <c r="F920" i="13"/>
  <c r="H780" i="13"/>
  <c r="G780" i="13"/>
  <c r="F780" i="13"/>
  <c r="G620" i="13"/>
  <c r="H620" i="13"/>
  <c r="F620" i="13"/>
  <c r="G420" i="13"/>
  <c r="F420" i="13"/>
  <c r="H420" i="13"/>
  <c r="O779" i="13" a="1"/>
  <c r="O779" i="13" s="1"/>
  <c r="P779" i="13" s="1"/>
  <c r="N779" i="13" a="1"/>
  <c r="N779" i="13" s="1"/>
  <c r="J779" i="13" a="1"/>
  <c r="J779" i="13" s="1"/>
  <c r="K779" i="13" s="1" a="1"/>
  <c r="K779" i="13" s="1"/>
  <c r="L779" i="13" a="1"/>
  <c r="L779" i="13" s="1"/>
  <c r="M779" i="13" s="1" a="1"/>
  <c r="M779" i="13" s="1"/>
  <c r="H559" i="13"/>
  <c r="G559" i="13"/>
  <c r="F559" i="13"/>
  <c r="H397" i="13"/>
  <c r="F397" i="13"/>
  <c r="G992" i="13"/>
  <c r="F992" i="13"/>
  <c r="H972" i="13"/>
  <c r="G972" i="13"/>
  <c r="F972" i="13"/>
  <c r="G952" i="13"/>
  <c r="F952" i="13"/>
  <c r="H952" i="13"/>
  <c r="H932" i="13"/>
  <c r="G932" i="13"/>
  <c r="F932" i="13"/>
  <c r="G912" i="13"/>
  <c r="F912" i="13"/>
  <c r="H912" i="13"/>
  <c r="H892" i="13"/>
  <c r="G892" i="13"/>
  <c r="F892" i="13"/>
  <c r="G872" i="13"/>
  <c r="F872" i="13"/>
  <c r="H872" i="13"/>
  <c r="G852" i="13"/>
  <c r="F852" i="13"/>
  <c r="G832" i="13"/>
  <c r="F832" i="13"/>
  <c r="H832" i="13"/>
  <c r="H812" i="13"/>
  <c r="G812" i="13"/>
  <c r="F812" i="13"/>
  <c r="G792" i="13"/>
  <c r="F792" i="13"/>
  <c r="H792" i="13"/>
  <c r="H772" i="13"/>
  <c r="G772" i="13"/>
  <c r="F772" i="13"/>
  <c r="G752" i="13"/>
  <c r="F752" i="13"/>
  <c r="F732" i="13"/>
  <c r="G732" i="13"/>
  <c r="H732" i="13"/>
  <c r="H712" i="13"/>
  <c r="F712" i="13"/>
  <c r="G712" i="13"/>
  <c r="F692" i="13"/>
  <c r="H692" i="13"/>
  <c r="G672" i="13"/>
  <c r="H672" i="13"/>
  <c r="F672" i="13"/>
  <c r="F652" i="13"/>
  <c r="G652" i="13"/>
  <c r="F632" i="13"/>
  <c r="H632" i="13"/>
  <c r="G632" i="13"/>
  <c r="H612" i="13"/>
  <c r="F612" i="13"/>
  <c r="H592" i="13"/>
  <c r="G592" i="13"/>
  <c r="F592" i="13"/>
  <c r="F572" i="13"/>
  <c r="G572" i="13"/>
  <c r="H572" i="13"/>
  <c r="F552" i="13"/>
  <c r="H552" i="13"/>
  <c r="G552" i="13"/>
  <c r="H532" i="13"/>
  <c r="F532" i="13"/>
  <c r="G512" i="13"/>
  <c r="F512" i="13"/>
  <c r="F492" i="13"/>
  <c r="G492" i="13"/>
  <c r="H492" i="13"/>
  <c r="H472" i="13"/>
  <c r="F472" i="13"/>
  <c r="G472" i="13"/>
  <c r="H452" i="13"/>
  <c r="F452" i="13"/>
  <c r="H432" i="13"/>
  <c r="G432" i="13"/>
  <c r="F432" i="13"/>
  <c r="H412" i="13"/>
  <c r="F412" i="13"/>
  <c r="G412" i="13"/>
  <c r="H392" i="13"/>
  <c r="F392" i="13"/>
  <c r="G392" i="13"/>
  <c r="H372" i="13"/>
  <c r="F372" i="13"/>
  <c r="H352" i="13"/>
  <c r="G352" i="13"/>
  <c r="F352" i="13"/>
  <c r="H332" i="13"/>
  <c r="F332" i="13"/>
  <c r="G332" i="13"/>
  <c r="H312" i="13"/>
  <c r="F312" i="13"/>
  <c r="G312" i="13"/>
  <c r="H292" i="13"/>
  <c r="G292" i="13"/>
  <c r="F292" i="13"/>
  <c r="H272" i="13"/>
  <c r="G272" i="13"/>
  <c r="F272" i="13"/>
  <c r="H252" i="13"/>
  <c r="F252" i="13"/>
  <c r="G252" i="13"/>
  <c r="H232" i="13"/>
  <c r="G232" i="13"/>
  <c r="F232" i="13"/>
  <c r="H212" i="13"/>
  <c r="F212" i="13"/>
  <c r="G212" i="13"/>
  <c r="H192" i="13"/>
  <c r="F192" i="13"/>
  <c r="H172" i="13"/>
  <c r="G172" i="13"/>
  <c r="F172" i="13"/>
  <c r="H152" i="13"/>
  <c r="F152" i="13"/>
  <c r="G152" i="13"/>
  <c r="H132" i="13"/>
  <c r="G132" i="13"/>
  <c r="F132" i="13"/>
  <c r="H112" i="13"/>
  <c r="F112" i="13"/>
  <c r="G112" i="13"/>
  <c r="H92" i="13"/>
  <c r="F92" i="13"/>
  <c r="H72" i="13"/>
  <c r="G72" i="13"/>
  <c r="F72" i="13"/>
  <c r="H52" i="13"/>
  <c r="F52" i="13"/>
  <c r="G52" i="13"/>
  <c r="H32" i="13"/>
  <c r="G32" i="13"/>
  <c r="F32" i="13"/>
  <c r="H12" i="13"/>
  <c r="F12" i="13"/>
  <c r="G12" i="13"/>
  <c r="O991" i="13" a="1"/>
  <c r="O991" i="13" s="1"/>
  <c r="P991" i="13" s="1"/>
  <c r="N991" i="13" a="1"/>
  <c r="N991" i="13" s="1"/>
  <c r="L991" i="13" a="1"/>
  <c r="L991" i="13" s="1"/>
  <c r="M991" i="13" s="1" a="1"/>
  <c r="M991" i="13" s="1"/>
  <c r="J991" i="13" a="1"/>
  <c r="J991" i="13" s="1"/>
  <c r="K991" i="13" s="1" a="1"/>
  <c r="K991" i="13" s="1"/>
  <c r="O971" i="13" a="1"/>
  <c r="O971" i="13" s="1"/>
  <c r="P971" i="13" s="1"/>
  <c r="N971" i="13" a="1"/>
  <c r="N971" i="13" s="1"/>
  <c r="L971" i="13" a="1"/>
  <c r="L971" i="13" s="1"/>
  <c r="M971" i="13" s="1" a="1"/>
  <c r="M971" i="13" s="1"/>
  <c r="J971" i="13" a="1"/>
  <c r="J971" i="13" s="1"/>
  <c r="K971" i="13" s="1" a="1"/>
  <c r="K971" i="13" s="1"/>
  <c r="O951" i="13" a="1"/>
  <c r="O951" i="13" s="1"/>
  <c r="P951" i="13" s="1"/>
  <c r="N951" i="13" a="1"/>
  <c r="N951" i="13" s="1"/>
  <c r="L951" i="13" a="1"/>
  <c r="L951" i="13" s="1"/>
  <c r="M951" i="13" s="1" a="1"/>
  <c r="M951" i="13" s="1"/>
  <c r="J951" i="13" a="1"/>
  <c r="J951" i="13" s="1"/>
  <c r="K951" i="13" s="1" a="1"/>
  <c r="K951" i="13" s="1"/>
  <c r="O931" i="13" a="1"/>
  <c r="O931" i="13" s="1"/>
  <c r="P931" i="13" s="1"/>
  <c r="N931" i="13" a="1"/>
  <c r="N931" i="13" s="1"/>
  <c r="L931" i="13" a="1"/>
  <c r="L931" i="13" s="1"/>
  <c r="M931" i="13" s="1" a="1"/>
  <c r="M931" i="13" s="1"/>
  <c r="J931" i="13" a="1"/>
  <c r="J931" i="13" s="1"/>
  <c r="K931" i="13" s="1" a="1"/>
  <c r="K931" i="13" s="1"/>
  <c r="O911" i="13" a="1"/>
  <c r="O911" i="13" s="1"/>
  <c r="P911" i="13" s="1"/>
  <c r="N911" i="13" a="1"/>
  <c r="N911" i="13" s="1"/>
  <c r="L911" i="13" a="1"/>
  <c r="L911" i="13" s="1"/>
  <c r="M911" i="13" s="1" a="1"/>
  <c r="M911" i="13" s="1"/>
  <c r="J911" i="13" a="1"/>
  <c r="J911" i="13" s="1"/>
  <c r="K911" i="13" s="1" a="1"/>
  <c r="K911" i="13" s="1"/>
  <c r="N891" i="13" a="1"/>
  <c r="N891" i="13" s="1"/>
  <c r="O891" i="13" a="1"/>
  <c r="O891" i="13" s="1"/>
  <c r="P891" i="13" s="1"/>
  <c r="L891" i="13" a="1"/>
  <c r="L891" i="13" s="1"/>
  <c r="M891" i="13" s="1" a="1"/>
  <c r="M891" i="13" s="1"/>
  <c r="J891" i="13" a="1"/>
  <c r="J891" i="13" s="1"/>
  <c r="K891" i="13" s="1" a="1"/>
  <c r="K891" i="13" s="1"/>
  <c r="O871" i="13" a="1"/>
  <c r="O871" i="13" s="1"/>
  <c r="P871" i="13" s="1"/>
  <c r="L871" i="13" a="1"/>
  <c r="L871" i="13" s="1"/>
  <c r="M871" i="13" s="1" a="1"/>
  <c r="M871" i="13" s="1"/>
  <c r="N871" i="13" a="1"/>
  <c r="N871" i="13" s="1"/>
  <c r="J871" i="13" a="1"/>
  <c r="J871" i="13" s="1"/>
  <c r="K871" i="13" s="1" a="1"/>
  <c r="K871" i="13" s="1"/>
  <c r="O851" i="13" a="1"/>
  <c r="O851" i="13" s="1"/>
  <c r="P851" i="13" s="1"/>
  <c r="N851" i="13" a="1"/>
  <c r="N851" i="13" s="1"/>
  <c r="L851" i="13" a="1"/>
  <c r="L851" i="13" s="1"/>
  <c r="M851" i="13" s="1" a="1"/>
  <c r="M851" i="13" s="1"/>
  <c r="J851" i="13" a="1"/>
  <c r="J851" i="13" s="1"/>
  <c r="K851" i="13" s="1" a="1"/>
  <c r="K851" i="13" s="1"/>
  <c r="G902" i="13"/>
  <c r="H994" i="13"/>
  <c r="H235" i="13"/>
  <c r="H760" i="13"/>
  <c r="G760" i="13"/>
  <c r="F760" i="13"/>
  <c r="G100" i="13"/>
  <c r="H100" i="13"/>
  <c r="F100" i="13"/>
  <c r="H399" i="13"/>
  <c r="G399" i="13"/>
  <c r="F399" i="13"/>
  <c r="G991" i="13"/>
  <c r="F991" i="13"/>
  <c r="H991" i="13"/>
  <c r="H971" i="13"/>
  <c r="G971" i="13"/>
  <c r="F971" i="13"/>
  <c r="G951" i="13"/>
  <c r="F951" i="13"/>
  <c r="H951" i="13"/>
  <c r="H931" i="13"/>
  <c r="G931" i="13"/>
  <c r="F931" i="13"/>
  <c r="G911" i="13"/>
  <c r="F911" i="13"/>
  <c r="H911" i="13"/>
  <c r="G891" i="13"/>
  <c r="F891" i="13"/>
  <c r="G871" i="13"/>
  <c r="F871" i="13"/>
  <c r="H871" i="13"/>
  <c r="G851" i="13"/>
  <c r="F851" i="13"/>
  <c r="H831" i="13"/>
  <c r="G831" i="13"/>
  <c r="F831" i="13"/>
  <c r="H811" i="13"/>
  <c r="G811" i="13"/>
  <c r="F811" i="13"/>
  <c r="H791" i="13"/>
  <c r="G791" i="13"/>
  <c r="F791" i="13"/>
  <c r="H771" i="13"/>
  <c r="G771" i="13"/>
  <c r="F771" i="13"/>
  <c r="H751" i="13"/>
  <c r="G751" i="13"/>
  <c r="F751" i="13"/>
  <c r="H731" i="13"/>
  <c r="F731" i="13"/>
  <c r="G731" i="13"/>
  <c r="H711" i="13"/>
  <c r="F711" i="13"/>
  <c r="G711" i="13"/>
  <c r="H691" i="13"/>
  <c r="F691" i="13"/>
  <c r="H671" i="13"/>
  <c r="G671" i="13"/>
  <c r="F671" i="13"/>
  <c r="H651" i="13"/>
  <c r="F651" i="13"/>
  <c r="G651" i="13"/>
  <c r="H631" i="13"/>
  <c r="F631" i="13"/>
  <c r="G631" i="13"/>
  <c r="H611" i="13"/>
  <c r="F611" i="13"/>
  <c r="H591" i="13"/>
  <c r="G591" i="13"/>
  <c r="F591" i="13"/>
  <c r="H571" i="13"/>
  <c r="F571" i="13"/>
  <c r="G571" i="13"/>
  <c r="H551" i="13"/>
  <c r="F551" i="13"/>
  <c r="G551" i="13"/>
  <c r="H531" i="13"/>
  <c r="F531" i="13"/>
  <c r="H511" i="13"/>
  <c r="G511" i="13"/>
  <c r="F511" i="13"/>
  <c r="H491" i="13"/>
  <c r="F491" i="13"/>
  <c r="G491" i="13"/>
  <c r="H471" i="13"/>
  <c r="F471" i="13"/>
  <c r="G471" i="13"/>
  <c r="H451" i="13"/>
  <c r="F451" i="13"/>
  <c r="H431" i="13"/>
  <c r="G431" i="13"/>
  <c r="F431" i="13"/>
  <c r="H411" i="13"/>
  <c r="F411" i="13"/>
  <c r="G411" i="13"/>
  <c r="H391" i="13"/>
  <c r="F391" i="13"/>
  <c r="G391" i="13"/>
  <c r="H371" i="13"/>
  <c r="F371" i="13"/>
  <c r="H351" i="13"/>
  <c r="G351" i="13"/>
  <c r="F351" i="13"/>
  <c r="H331" i="13"/>
  <c r="F331" i="13"/>
  <c r="G331" i="13"/>
  <c r="H311" i="13"/>
  <c r="F311" i="13"/>
  <c r="G311" i="13"/>
  <c r="H291" i="13"/>
  <c r="G291" i="13"/>
  <c r="F291" i="13"/>
  <c r="H271" i="13"/>
  <c r="G271" i="13"/>
  <c r="F271" i="13"/>
  <c r="H251" i="13"/>
  <c r="F251" i="13"/>
  <c r="G251" i="13"/>
  <c r="H231" i="13"/>
  <c r="G231" i="13"/>
  <c r="F231" i="13"/>
  <c r="H211" i="13"/>
  <c r="F211" i="13"/>
  <c r="G211" i="13"/>
  <c r="H191" i="13"/>
  <c r="F191" i="13"/>
  <c r="G191" i="13"/>
  <c r="H171" i="13"/>
  <c r="G171" i="13"/>
  <c r="F171" i="13"/>
  <c r="H151" i="13"/>
  <c r="F151" i="13"/>
  <c r="G151" i="13"/>
  <c r="H131" i="13"/>
  <c r="G131" i="13"/>
  <c r="F131" i="13"/>
  <c r="H111" i="13"/>
  <c r="F111" i="13"/>
  <c r="G111" i="13"/>
  <c r="H91" i="13"/>
  <c r="F91" i="13"/>
  <c r="G91" i="13"/>
  <c r="H71" i="13"/>
  <c r="G71" i="13"/>
  <c r="F71" i="13"/>
  <c r="H51" i="13"/>
  <c r="F51" i="13"/>
  <c r="G51" i="13"/>
  <c r="H31" i="13"/>
  <c r="G31" i="13"/>
  <c r="F31" i="13"/>
  <c r="H11" i="13"/>
  <c r="F11" i="13"/>
  <c r="G11" i="13"/>
  <c r="O990" i="13" a="1"/>
  <c r="O990" i="13" s="1"/>
  <c r="P990" i="13" s="1"/>
  <c r="N990" i="13" a="1"/>
  <c r="N990" i="13" s="1"/>
  <c r="L990" i="13" a="1"/>
  <c r="L990" i="13" s="1"/>
  <c r="M990" i="13" s="1" a="1"/>
  <c r="M990" i="13" s="1"/>
  <c r="J990" i="13" a="1"/>
  <c r="J990" i="13" s="1"/>
  <c r="K990" i="13" s="1" a="1"/>
  <c r="K990" i="13" s="1"/>
  <c r="O970" i="13" a="1"/>
  <c r="O970" i="13" s="1"/>
  <c r="P970" i="13" s="1"/>
  <c r="N970" i="13" a="1"/>
  <c r="N970" i="13" s="1"/>
  <c r="L970" i="13" a="1"/>
  <c r="L970" i="13" s="1"/>
  <c r="M970" i="13" s="1" a="1"/>
  <c r="M970" i="13" s="1"/>
  <c r="J970" i="13" a="1"/>
  <c r="J970" i="13" s="1"/>
  <c r="K970" i="13" s="1" a="1"/>
  <c r="K970" i="13" s="1"/>
  <c r="O950" i="13" a="1"/>
  <c r="O950" i="13" s="1"/>
  <c r="P950" i="13" s="1"/>
  <c r="N950" i="13" a="1"/>
  <c r="N950" i="13" s="1"/>
  <c r="L950" i="13" a="1"/>
  <c r="L950" i="13" s="1"/>
  <c r="M950" i="13" s="1" a="1"/>
  <c r="M950" i="13" s="1"/>
  <c r="J950" i="13" a="1"/>
  <c r="J950" i="13" s="1"/>
  <c r="K950" i="13" s="1" a="1"/>
  <c r="K950" i="13" s="1"/>
  <c r="O930" i="13" a="1"/>
  <c r="O930" i="13" s="1"/>
  <c r="P930" i="13" s="1"/>
  <c r="N930" i="13" a="1"/>
  <c r="N930" i="13" s="1"/>
  <c r="L930" i="13" a="1"/>
  <c r="L930" i="13" s="1"/>
  <c r="M930" i="13" s="1" a="1"/>
  <c r="M930" i="13" s="1"/>
  <c r="J930" i="13" a="1"/>
  <c r="J930" i="13" s="1"/>
  <c r="K930" i="13" s="1" a="1"/>
  <c r="K930" i="13" s="1"/>
  <c r="O910" i="13" a="1"/>
  <c r="O910" i="13" s="1"/>
  <c r="P910" i="13" s="1"/>
  <c r="N910" i="13" a="1"/>
  <c r="N910" i="13" s="1"/>
  <c r="L910" i="13" a="1"/>
  <c r="L910" i="13" s="1"/>
  <c r="M910" i="13" s="1" a="1"/>
  <c r="M910" i="13" s="1"/>
  <c r="J910" i="13" a="1"/>
  <c r="J910" i="13" s="1"/>
  <c r="K910" i="13" s="1" a="1"/>
  <c r="K910" i="13" s="1"/>
  <c r="N890" i="13" a="1"/>
  <c r="N890" i="13" s="1"/>
  <c r="O890" i="13" a="1"/>
  <c r="O890" i="13" s="1"/>
  <c r="P890" i="13" s="1"/>
  <c r="L890" i="13" a="1"/>
  <c r="L890" i="13" s="1"/>
  <c r="M890" i="13" s="1" a="1"/>
  <c r="M890" i="13" s="1"/>
  <c r="J890" i="13" a="1"/>
  <c r="J890" i="13" s="1"/>
  <c r="K890" i="13" s="1" a="1"/>
  <c r="K890" i="13" s="1"/>
  <c r="O870" i="13" a="1"/>
  <c r="O870" i="13" s="1"/>
  <c r="P870" i="13" s="1"/>
  <c r="L870" i="13" a="1"/>
  <c r="L870" i="13" s="1"/>
  <c r="M870" i="13" s="1" a="1"/>
  <c r="M870" i="13" s="1"/>
  <c r="N870" i="13" a="1"/>
  <c r="N870" i="13" s="1"/>
  <c r="J870" i="13" a="1"/>
  <c r="J870" i="13" s="1"/>
  <c r="K870" i="13" s="1" a="1"/>
  <c r="K870" i="13" s="1"/>
  <c r="O850" i="13" a="1"/>
  <c r="O850" i="13" s="1"/>
  <c r="P850" i="13" s="1"/>
  <c r="N850" i="13" a="1"/>
  <c r="N850" i="13" s="1"/>
  <c r="L850" i="13" a="1"/>
  <c r="L850" i="13" s="1"/>
  <c r="M850" i="13" s="1" a="1"/>
  <c r="M850" i="13" s="1"/>
  <c r="J850" i="13" a="1"/>
  <c r="J850" i="13" s="1"/>
  <c r="K850" i="13" s="1" a="1"/>
  <c r="K850" i="13" s="1"/>
  <c r="O830" i="13" a="1"/>
  <c r="O830" i="13" s="1"/>
  <c r="P830" i="13" s="1"/>
  <c r="N830" i="13" a="1"/>
  <c r="N830" i="13" s="1"/>
  <c r="L830" i="13" a="1"/>
  <c r="L830" i="13" s="1"/>
  <c r="M830" i="13" s="1" a="1"/>
  <c r="M830" i="13" s="1"/>
  <c r="J830" i="13" a="1"/>
  <c r="J830" i="13" s="1"/>
  <c r="K830" i="13" s="1" a="1"/>
  <c r="K830" i="13" s="1"/>
  <c r="H993" i="13"/>
  <c r="H233" i="13"/>
  <c r="H340" i="13"/>
  <c r="G340" i="13"/>
  <c r="F340" i="13"/>
  <c r="H919" i="13"/>
  <c r="G919" i="13"/>
  <c r="F919" i="13"/>
  <c r="H859" i="13"/>
  <c r="G859" i="13"/>
  <c r="F859" i="13"/>
  <c r="H779" i="13"/>
  <c r="G779" i="13"/>
  <c r="F779" i="13"/>
  <c r="H739" i="13"/>
  <c r="G739" i="13"/>
  <c r="F739" i="13"/>
  <c r="H679" i="13"/>
  <c r="G679" i="13"/>
  <c r="F679" i="13"/>
  <c r="H639" i="13"/>
  <c r="G639" i="13"/>
  <c r="F639" i="13"/>
  <c r="H579" i="13"/>
  <c r="G579" i="13"/>
  <c r="F579" i="13"/>
  <c r="H519" i="13"/>
  <c r="G519" i="13"/>
  <c r="F519" i="13"/>
  <c r="H439" i="13"/>
  <c r="G439" i="13"/>
  <c r="F439" i="13"/>
  <c r="H379" i="13"/>
  <c r="G379" i="13"/>
  <c r="F379" i="13"/>
  <c r="H319" i="13"/>
  <c r="G319" i="13"/>
  <c r="F319" i="13"/>
  <c r="H279" i="13"/>
  <c r="G279" i="13"/>
  <c r="F279" i="13"/>
  <c r="H239" i="13"/>
  <c r="G239" i="13"/>
  <c r="F239" i="13"/>
  <c r="H199" i="13"/>
  <c r="G199" i="13"/>
  <c r="F199" i="13"/>
  <c r="H159" i="13"/>
  <c r="G159" i="13"/>
  <c r="F159" i="13"/>
  <c r="H99" i="13"/>
  <c r="G99" i="13"/>
  <c r="F99" i="13"/>
  <c r="H59" i="13"/>
  <c r="G59" i="13"/>
  <c r="F59" i="13"/>
  <c r="O998" i="13" a="1"/>
  <c r="O998" i="13" s="1"/>
  <c r="P998" i="13" s="1"/>
  <c r="N998" i="13" a="1"/>
  <c r="N998" i="13" s="1"/>
  <c r="J998" i="13" a="1"/>
  <c r="J998" i="13" s="1"/>
  <c r="K998" i="13" s="1" a="1"/>
  <c r="K998" i="13" s="1"/>
  <c r="L998" i="13" a="1"/>
  <c r="L998" i="13" s="1"/>
  <c r="M998" i="13" s="1" a="1"/>
  <c r="M998" i="13" s="1"/>
  <c r="O978" i="13" a="1"/>
  <c r="O978" i="13" s="1"/>
  <c r="P978" i="13" s="1"/>
  <c r="N978" i="13" a="1"/>
  <c r="N978" i="13" s="1"/>
  <c r="L978" i="13" a="1"/>
  <c r="L978" i="13" s="1"/>
  <c r="M978" i="13" s="1" a="1"/>
  <c r="M978" i="13" s="1"/>
  <c r="J978" i="13" a="1"/>
  <c r="J978" i="13" s="1"/>
  <c r="K978" i="13" s="1" a="1"/>
  <c r="K978" i="13" s="1"/>
  <c r="O938" i="13" a="1"/>
  <c r="O938" i="13" s="1"/>
  <c r="P938" i="13" s="1"/>
  <c r="N938" i="13" a="1"/>
  <c r="N938" i="13" s="1"/>
  <c r="J938" i="13" a="1"/>
  <c r="J938" i="13" s="1"/>
  <c r="K938" i="13" s="1" a="1"/>
  <c r="K938" i="13" s="1"/>
  <c r="L938" i="13" a="1"/>
  <c r="L938" i="13" s="1"/>
  <c r="M938" i="13" s="1" a="1"/>
  <c r="M938" i="13" s="1"/>
  <c r="N918" i="13" a="1"/>
  <c r="N918" i="13" s="1"/>
  <c r="O918" i="13" a="1"/>
  <c r="O918" i="13" s="1"/>
  <c r="P918" i="13" s="1"/>
  <c r="J918" i="13" a="1"/>
  <c r="J918" i="13" s="1"/>
  <c r="K918" i="13" s="1" a="1"/>
  <c r="K918" i="13" s="1"/>
  <c r="L918" i="13" a="1"/>
  <c r="L918" i="13" s="1"/>
  <c r="M918" i="13" s="1" a="1"/>
  <c r="M918" i="13" s="1"/>
  <c r="O898" i="13" a="1"/>
  <c r="O898" i="13" s="1"/>
  <c r="P898" i="13" s="1"/>
  <c r="N898" i="13" a="1"/>
  <c r="N898" i="13" s="1"/>
  <c r="J898" i="13" a="1"/>
  <c r="J898" i="13" s="1"/>
  <c r="K898" i="13" s="1" a="1"/>
  <c r="K898" i="13" s="1"/>
  <c r="L898" i="13" a="1"/>
  <c r="L898" i="13" s="1"/>
  <c r="M898" i="13" s="1" a="1"/>
  <c r="M898" i="13" s="1"/>
  <c r="N858" i="13" a="1"/>
  <c r="N858" i="13" s="1"/>
  <c r="O858" i="13" a="1"/>
  <c r="O858" i="13" s="1"/>
  <c r="P858" i="13" s="1"/>
  <c r="J858" i="13" a="1"/>
  <c r="J858" i="13" s="1"/>
  <c r="K858" i="13" s="1" a="1"/>
  <c r="K858" i="13" s="1"/>
  <c r="L858" i="13" a="1"/>
  <c r="L858" i="13" s="1"/>
  <c r="M858" i="13" s="1" a="1"/>
  <c r="M858" i="13" s="1"/>
  <c r="G990" i="13"/>
  <c r="F990" i="13"/>
  <c r="H990" i="13"/>
  <c r="H970" i="13"/>
  <c r="G970" i="13"/>
  <c r="F970" i="13"/>
  <c r="H950" i="13"/>
  <c r="G950" i="13"/>
  <c r="F950" i="13"/>
  <c r="H930" i="13"/>
  <c r="G930" i="13"/>
  <c r="F930" i="13"/>
  <c r="H910" i="13"/>
  <c r="G910" i="13"/>
  <c r="F910" i="13"/>
  <c r="H890" i="13"/>
  <c r="G890" i="13"/>
  <c r="F890" i="13"/>
  <c r="H870" i="13"/>
  <c r="G870" i="13"/>
  <c r="F870" i="13"/>
  <c r="H850" i="13"/>
  <c r="G850" i="13"/>
  <c r="F850" i="13"/>
  <c r="H830" i="13"/>
  <c r="G830" i="13"/>
  <c r="F830" i="13"/>
  <c r="H810" i="13"/>
  <c r="G810" i="13"/>
  <c r="F810" i="13"/>
  <c r="H790" i="13"/>
  <c r="G790" i="13"/>
  <c r="F790" i="13"/>
  <c r="H770" i="13"/>
  <c r="G770" i="13"/>
  <c r="F770" i="13"/>
  <c r="H750" i="13"/>
  <c r="G750" i="13"/>
  <c r="F750" i="13"/>
  <c r="H730" i="13"/>
  <c r="F730" i="13"/>
  <c r="G730" i="13"/>
  <c r="H710" i="13"/>
  <c r="F710" i="13"/>
  <c r="G710" i="13"/>
  <c r="H690" i="13"/>
  <c r="F690" i="13"/>
  <c r="G690" i="13"/>
  <c r="H670" i="13"/>
  <c r="G670" i="13"/>
  <c r="F670" i="13"/>
  <c r="H650" i="13"/>
  <c r="F650" i="13"/>
  <c r="G650" i="13"/>
  <c r="H630" i="13"/>
  <c r="F630" i="13"/>
  <c r="G630" i="13"/>
  <c r="H610" i="13"/>
  <c r="F610" i="13"/>
  <c r="G610" i="13"/>
  <c r="H590" i="13"/>
  <c r="G590" i="13"/>
  <c r="F590" i="13"/>
  <c r="H570" i="13"/>
  <c r="F570" i="13"/>
  <c r="G570" i="13"/>
  <c r="H550" i="13"/>
  <c r="F550" i="13"/>
  <c r="G550" i="13"/>
  <c r="H530" i="13"/>
  <c r="F530" i="13"/>
  <c r="G530" i="13"/>
  <c r="H510" i="13"/>
  <c r="G510" i="13"/>
  <c r="F510" i="13"/>
  <c r="H490" i="13"/>
  <c r="F490" i="13"/>
  <c r="G490" i="13"/>
  <c r="H470" i="13"/>
  <c r="F470" i="13"/>
  <c r="G470" i="13"/>
  <c r="H450" i="13"/>
  <c r="F450" i="13"/>
  <c r="G450" i="13"/>
  <c r="H430" i="13"/>
  <c r="G430" i="13"/>
  <c r="F430" i="13"/>
  <c r="H410" i="13"/>
  <c r="F410" i="13"/>
  <c r="G410" i="13"/>
  <c r="H390" i="13"/>
  <c r="F390" i="13"/>
  <c r="G390" i="13"/>
  <c r="H370" i="13"/>
  <c r="F370" i="13"/>
  <c r="G370" i="13"/>
  <c r="H350" i="13"/>
  <c r="G350" i="13"/>
  <c r="F350" i="13"/>
  <c r="H330" i="13"/>
  <c r="F330" i="13"/>
  <c r="G330" i="13"/>
  <c r="H310" i="13"/>
  <c r="F310" i="13"/>
  <c r="G310" i="13"/>
  <c r="H290" i="13"/>
  <c r="F290" i="13"/>
  <c r="H270" i="13"/>
  <c r="G270" i="13"/>
  <c r="F270" i="13"/>
  <c r="H250" i="13"/>
  <c r="F250" i="13"/>
  <c r="G250" i="13"/>
  <c r="H230" i="13"/>
  <c r="F230" i="13"/>
  <c r="H210" i="13"/>
  <c r="F210" i="13"/>
  <c r="G210" i="13"/>
  <c r="H190" i="13"/>
  <c r="F190" i="13"/>
  <c r="G190" i="13"/>
  <c r="H170" i="13"/>
  <c r="G170" i="13"/>
  <c r="F170" i="13"/>
  <c r="H150" i="13"/>
  <c r="F150" i="13"/>
  <c r="G150" i="13"/>
  <c r="H130" i="13"/>
  <c r="F130" i="13"/>
  <c r="H110" i="13"/>
  <c r="F110" i="13"/>
  <c r="G110" i="13"/>
  <c r="H90" i="13"/>
  <c r="F90" i="13"/>
  <c r="G90" i="13"/>
  <c r="H70" i="13"/>
  <c r="G70" i="13"/>
  <c r="F70" i="13"/>
  <c r="H50" i="13"/>
  <c r="F50" i="13"/>
  <c r="G50" i="13"/>
  <c r="H30" i="13"/>
  <c r="F30" i="13"/>
  <c r="H10" i="13"/>
  <c r="F10" i="13"/>
  <c r="G10" i="13"/>
  <c r="O989" i="13" a="1"/>
  <c r="O989" i="13" s="1"/>
  <c r="P989" i="13" s="1"/>
  <c r="N989" i="13" a="1"/>
  <c r="N989" i="13" s="1"/>
  <c r="L989" i="13" a="1"/>
  <c r="L989" i="13" s="1"/>
  <c r="M989" i="13" s="1" a="1"/>
  <c r="M989" i="13" s="1"/>
  <c r="J989" i="13" a="1"/>
  <c r="J989" i="13" s="1"/>
  <c r="K989" i="13" s="1" a="1"/>
  <c r="K989" i="13" s="1"/>
  <c r="O969" i="13" a="1"/>
  <c r="O969" i="13" s="1"/>
  <c r="P969" i="13" s="1"/>
  <c r="N969" i="13" a="1"/>
  <c r="N969" i="13" s="1"/>
  <c r="L969" i="13" a="1"/>
  <c r="L969" i="13" s="1"/>
  <c r="M969" i="13" s="1" a="1"/>
  <c r="M969" i="13" s="1"/>
  <c r="J969" i="13" a="1"/>
  <c r="J969" i="13" s="1"/>
  <c r="K969" i="13" s="1" a="1"/>
  <c r="K969" i="13" s="1"/>
  <c r="O949" i="13" a="1"/>
  <c r="O949" i="13" s="1"/>
  <c r="P949" i="13" s="1"/>
  <c r="N949" i="13" a="1"/>
  <c r="N949" i="13" s="1"/>
  <c r="L949" i="13" a="1"/>
  <c r="L949" i="13" s="1"/>
  <c r="M949" i="13" s="1" a="1"/>
  <c r="M949" i="13" s="1"/>
  <c r="J949" i="13" a="1"/>
  <c r="J949" i="13" s="1"/>
  <c r="K949" i="13" s="1" a="1"/>
  <c r="K949" i="13" s="1"/>
  <c r="O929" i="13" a="1"/>
  <c r="O929" i="13" s="1"/>
  <c r="P929" i="13" s="1"/>
  <c r="N929" i="13" a="1"/>
  <c r="N929" i="13" s="1"/>
  <c r="L929" i="13" a="1"/>
  <c r="L929" i="13" s="1"/>
  <c r="M929" i="13" s="1" a="1"/>
  <c r="M929" i="13" s="1"/>
  <c r="J929" i="13" a="1"/>
  <c r="J929" i="13" s="1"/>
  <c r="K929" i="13" s="1" a="1"/>
  <c r="K929" i="13" s="1"/>
  <c r="O909" i="13" a="1"/>
  <c r="O909" i="13" s="1"/>
  <c r="P909" i="13" s="1"/>
  <c r="N909" i="13" a="1"/>
  <c r="N909" i="13" s="1"/>
  <c r="L909" i="13" a="1"/>
  <c r="L909" i="13" s="1"/>
  <c r="M909" i="13" s="1" a="1"/>
  <c r="M909" i="13" s="1"/>
  <c r="J909" i="13" a="1"/>
  <c r="J909" i="13" s="1"/>
  <c r="K909" i="13" s="1" a="1"/>
  <c r="K909" i="13" s="1"/>
  <c r="O889" i="13" a="1"/>
  <c r="O889" i="13" s="1"/>
  <c r="P889" i="13" s="1"/>
  <c r="L889" i="13" a="1"/>
  <c r="L889" i="13" s="1"/>
  <c r="M889" i="13" s="1" a="1"/>
  <c r="M889" i="13" s="1"/>
  <c r="N889" i="13" a="1"/>
  <c r="N889" i="13" s="1"/>
  <c r="J889" i="13" a="1"/>
  <c r="J889" i="13" s="1"/>
  <c r="K889" i="13" s="1" a="1"/>
  <c r="K889" i="13" s="1"/>
  <c r="O869" i="13" a="1"/>
  <c r="O869" i="13" s="1"/>
  <c r="P869" i="13" s="1"/>
  <c r="N869" i="13" a="1"/>
  <c r="N869" i="13" s="1"/>
  <c r="L869" i="13" a="1"/>
  <c r="L869" i="13" s="1"/>
  <c r="M869" i="13" s="1" a="1"/>
  <c r="M869" i="13" s="1"/>
  <c r="J869" i="13" a="1"/>
  <c r="J869" i="13" s="1"/>
  <c r="K869" i="13" s="1" a="1"/>
  <c r="K869" i="13" s="1"/>
  <c r="G397" i="13"/>
  <c r="G194" i="13"/>
  <c r="H992" i="13"/>
  <c r="H696" i="13"/>
  <c r="H136" i="13"/>
  <c r="G960" i="13"/>
  <c r="F960" i="13"/>
  <c r="H860" i="13"/>
  <c r="G860" i="13"/>
  <c r="F860" i="13"/>
  <c r="G740" i="13"/>
  <c r="F740" i="13"/>
  <c r="H740" i="13"/>
  <c r="H660" i="13"/>
  <c r="G660" i="13"/>
  <c r="F660" i="13"/>
  <c r="H600" i="13"/>
  <c r="G600" i="13"/>
  <c r="F600" i="13"/>
  <c r="G540" i="13"/>
  <c r="H540" i="13"/>
  <c r="F540" i="13"/>
  <c r="G500" i="13"/>
  <c r="F500" i="13"/>
  <c r="H500" i="13"/>
  <c r="H440" i="13"/>
  <c r="G440" i="13"/>
  <c r="F440" i="13"/>
  <c r="H360" i="13"/>
  <c r="G360" i="13"/>
  <c r="F360" i="13"/>
  <c r="G320" i="13"/>
  <c r="F320" i="13"/>
  <c r="H320" i="13"/>
  <c r="H280" i="13"/>
  <c r="G280" i="13"/>
  <c r="F280" i="13"/>
  <c r="H240" i="13"/>
  <c r="G240" i="13"/>
  <c r="F240" i="13"/>
  <c r="G200" i="13"/>
  <c r="H200" i="13"/>
  <c r="F200" i="13"/>
  <c r="H160" i="13"/>
  <c r="F160" i="13"/>
  <c r="G120" i="13"/>
  <c r="F120" i="13"/>
  <c r="H120" i="13"/>
  <c r="H60" i="13"/>
  <c r="F60" i="13"/>
  <c r="O999" i="13" a="1"/>
  <c r="O999" i="13" s="1"/>
  <c r="P999" i="13" s="1"/>
  <c r="N999" i="13" a="1"/>
  <c r="N999" i="13" s="1"/>
  <c r="J999" i="13" a="1"/>
  <c r="J999" i="13" s="1"/>
  <c r="K999" i="13" s="1" a="1"/>
  <c r="K999" i="13" s="1"/>
  <c r="L999" i="13" a="1"/>
  <c r="L999" i="13" s="1"/>
  <c r="M999" i="13" s="1" a="1"/>
  <c r="M999" i="13" s="1"/>
  <c r="O959" i="13" a="1"/>
  <c r="O959" i="13" s="1"/>
  <c r="P959" i="13" s="1"/>
  <c r="N959" i="13" a="1"/>
  <c r="N959" i="13" s="1"/>
  <c r="L959" i="13" a="1"/>
  <c r="L959" i="13" s="1"/>
  <c r="M959" i="13" s="1" a="1"/>
  <c r="M959" i="13" s="1"/>
  <c r="J959" i="13" a="1"/>
  <c r="J959" i="13" s="1"/>
  <c r="K959" i="13" s="1" a="1"/>
  <c r="K959" i="13" s="1"/>
  <c r="O919" i="13" a="1"/>
  <c r="O919" i="13" s="1"/>
  <c r="P919" i="13" s="1"/>
  <c r="N919" i="13" a="1"/>
  <c r="N919" i="13" s="1"/>
  <c r="L919" i="13" a="1"/>
  <c r="L919" i="13" s="1"/>
  <c r="M919" i="13" s="1" a="1"/>
  <c r="M919" i="13" s="1"/>
  <c r="J919" i="13" a="1"/>
  <c r="J919" i="13" s="1"/>
  <c r="K919" i="13" s="1" a="1"/>
  <c r="K919" i="13" s="1"/>
  <c r="N819" i="13" a="1"/>
  <c r="N819" i="13" s="1"/>
  <c r="O819" i="13" a="1"/>
  <c r="O819" i="13" s="1"/>
  <c r="P819" i="13" s="1"/>
  <c r="J819" i="13" a="1"/>
  <c r="J819" i="13" s="1"/>
  <c r="K819" i="13" s="1" a="1"/>
  <c r="K819" i="13" s="1"/>
  <c r="L819" i="13" a="1"/>
  <c r="L819" i="13" s="1"/>
  <c r="M819" i="13" s="1" a="1"/>
  <c r="M819" i="13" s="1"/>
  <c r="O759" i="13" a="1"/>
  <c r="O759" i="13" s="1"/>
  <c r="P759" i="13" s="1"/>
  <c r="N759" i="13" a="1"/>
  <c r="N759" i="13" s="1"/>
  <c r="L759" i="13" a="1"/>
  <c r="L759" i="13" s="1"/>
  <c r="M759" i="13" s="1" a="1"/>
  <c r="M759" i="13" s="1"/>
  <c r="J759" i="13" a="1"/>
  <c r="J759" i="13" s="1"/>
  <c r="K759" i="13" s="1" a="1"/>
  <c r="K759" i="13" s="1"/>
  <c r="O699" i="13" a="1"/>
  <c r="O699" i="13" s="1"/>
  <c r="P699" i="13" s="1"/>
  <c r="L699" i="13" a="1"/>
  <c r="L699" i="13" s="1"/>
  <c r="M699" i="13" s="1" a="1"/>
  <c r="M699" i="13" s="1"/>
  <c r="N699" i="13" a="1"/>
  <c r="N699" i="13" s="1"/>
  <c r="J699" i="13" a="1"/>
  <c r="J699" i="13" s="1"/>
  <c r="K699" i="13" s="1" a="1"/>
  <c r="K699" i="13" s="1"/>
  <c r="O619" i="13" a="1"/>
  <c r="O619" i="13" s="1"/>
  <c r="P619" i="13" s="1"/>
  <c r="L619" i="13" a="1"/>
  <c r="L619" i="13" s="1"/>
  <c r="M619" i="13" s="1" a="1"/>
  <c r="M619" i="13" s="1"/>
  <c r="J619" i="13" a="1"/>
  <c r="J619" i="13" s="1"/>
  <c r="K619" i="13" s="1" a="1"/>
  <c r="K619" i="13" s="1"/>
  <c r="N619" i="13" a="1"/>
  <c r="N619" i="13" s="1"/>
  <c r="H939" i="13"/>
  <c r="G939" i="13"/>
  <c r="F939" i="13"/>
  <c r="H839" i="13"/>
  <c r="G839" i="13"/>
  <c r="F839" i="13"/>
  <c r="H699" i="13"/>
  <c r="G699" i="13"/>
  <c r="F699" i="13"/>
  <c r="H599" i="13"/>
  <c r="G599" i="13"/>
  <c r="F599" i="13"/>
  <c r="H499" i="13"/>
  <c r="G499" i="13"/>
  <c r="F499" i="13"/>
  <c r="H339" i="13"/>
  <c r="G339" i="13"/>
  <c r="F339" i="13"/>
  <c r="H119" i="13"/>
  <c r="G119" i="13"/>
  <c r="F119" i="13"/>
  <c r="H998" i="13"/>
  <c r="G998" i="13"/>
  <c r="F998" i="13"/>
  <c r="H898" i="13"/>
  <c r="G898" i="13"/>
  <c r="F898" i="13"/>
  <c r="H758" i="13"/>
  <c r="G758" i="13"/>
  <c r="F758" i="13"/>
  <c r="H638" i="13"/>
  <c r="G638" i="13"/>
  <c r="F638" i="13"/>
  <c r="H558" i="13"/>
  <c r="G558" i="13"/>
  <c r="F558" i="13"/>
  <c r="H478" i="13"/>
  <c r="G478" i="13"/>
  <c r="F478" i="13"/>
  <c r="H378" i="13"/>
  <c r="G378" i="13"/>
  <c r="F378" i="13"/>
  <c r="H278" i="13"/>
  <c r="G278" i="13"/>
  <c r="F278" i="13"/>
  <c r="H98" i="13"/>
  <c r="G98" i="13"/>
  <c r="F98" i="13"/>
  <c r="O597" i="13" a="1"/>
  <c r="O597" i="13" s="1"/>
  <c r="P597" i="13" s="1"/>
  <c r="N597" i="13" a="1"/>
  <c r="N597" i="13" s="1"/>
  <c r="L597" i="13" a="1"/>
  <c r="L597" i="13" s="1"/>
  <c r="M597" i="13" s="1" a="1"/>
  <c r="M597" i="13" s="1"/>
  <c r="J597" i="13" a="1"/>
  <c r="J597" i="13" s="1"/>
  <c r="K597" i="13" s="1" a="1"/>
  <c r="K597" i="13" s="1"/>
  <c r="G837" i="13"/>
  <c r="F837" i="13"/>
  <c r="H837" i="13"/>
  <c r="H177" i="13"/>
  <c r="G177" i="13"/>
  <c r="F177" i="13"/>
  <c r="G989" i="13"/>
  <c r="F989" i="13"/>
  <c r="H989" i="13"/>
  <c r="H969" i="13"/>
  <c r="G969" i="13"/>
  <c r="F969" i="13"/>
  <c r="G949" i="13"/>
  <c r="F949" i="13"/>
  <c r="H949" i="13"/>
  <c r="H929" i="13"/>
  <c r="G929" i="13"/>
  <c r="F929" i="13"/>
  <c r="G909" i="13"/>
  <c r="F909" i="13"/>
  <c r="H909" i="13"/>
  <c r="G889" i="13"/>
  <c r="F889" i="13"/>
  <c r="G869" i="13"/>
  <c r="F869" i="13"/>
  <c r="H869" i="13"/>
  <c r="H849" i="13"/>
  <c r="G849" i="13"/>
  <c r="F849" i="13"/>
  <c r="H829" i="13"/>
  <c r="G829" i="13"/>
  <c r="F829" i="13"/>
  <c r="H809" i="13"/>
  <c r="G809" i="13"/>
  <c r="F809" i="13"/>
  <c r="H789" i="13"/>
  <c r="G789" i="13"/>
  <c r="F789" i="13"/>
  <c r="H769" i="13"/>
  <c r="G769" i="13"/>
  <c r="F769" i="13"/>
  <c r="H749" i="13"/>
  <c r="G749" i="13"/>
  <c r="F749" i="13"/>
  <c r="H729" i="13"/>
  <c r="F729" i="13"/>
  <c r="G729" i="13"/>
  <c r="H709" i="13"/>
  <c r="F709" i="13"/>
  <c r="G709" i="13"/>
  <c r="H689" i="13"/>
  <c r="F689" i="13"/>
  <c r="G689" i="13"/>
  <c r="H669" i="13"/>
  <c r="G669" i="13"/>
  <c r="F669" i="13"/>
  <c r="H649" i="13"/>
  <c r="F649" i="13"/>
  <c r="G649" i="13"/>
  <c r="H629" i="13"/>
  <c r="F629" i="13"/>
  <c r="G629" i="13"/>
  <c r="H609" i="13"/>
  <c r="F609" i="13"/>
  <c r="G609" i="13"/>
  <c r="H589" i="13"/>
  <c r="G589" i="13"/>
  <c r="F589" i="13"/>
  <c r="H569" i="13"/>
  <c r="F569" i="13"/>
  <c r="G569" i="13"/>
  <c r="H549" i="13"/>
  <c r="F549" i="13"/>
  <c r="G549" i="13"/>
  <c r="H529" i="13"/>
  <c r="F529" i="13"/>
  <c r="G529" i="13"/>
  <c r="H509" i="13"/>
  <c r="G509" i="13"/>
  <c r="F509" i="13"/>
  <c r="H489" i="13"/>
  <c r="F489" i="13"/>
  <c r="G489" i="13"/>
  <c r="H469" i="13"/>
  <c r="F469" i="13"/>
  <c r="G469" i="13"/>
  <c r="H449" i="13"/>
  <c r="F449" i="13"/>
  <c r="G449" i="13"/>
  <c r="H429" i="13"/>
  <c r="G429" i="13"/>
  <c r="F429" i="13"/>
  <c r="H409" i="13"/>
  <c r="F409" i="13"/>
  <c r="G409" i="13"/>
  <c r="H389" i="13"/>
  <c r="F389" i="13"/>
  <c r="G389" i="13"/>
  <c r="H369" i="13"/>
  <c r="F369" i="13"/>
  <c r="G369" i="13"/>
  <c r="H349" i="13"/>
  <c r="G349" i="13"/>
  <c r="F349" i="13"/>
  <c r="H329" i="13"/>
  <c r="F329" i="13"/>
  <c r="G329" i="13"/>
  <c r="H309" i="13"/>
  <c r="F309" i="13"/>
  <c r="G309" i="13"/>
  <c r="H289" i="13"/>
  <c r="F289" i="13"/>
  <c r="H269" i="13"/>
  <c r="G269" i="13"/>
  <c r="F269" i="13"/>
  <c r="H249" i="13"/>
  <c r="F249" i="13"/>
  <c r="G249" i="13"/>
  <c r="H229" i="13"/>
  <c r="F229" i="13"/>
  <c r="H209" i="13"/>
  <c r="F209" i="13"/>
  <c r="G209" i="13"/>
  <c r="H189" i="13"/>
  <c r="F189" i="13"/>
  <c r="G189" i="13"/>
  <c r="H169" i="13"/>
  <c r="G169" i="13"/>
  <c r="F169" i="13"/>
  <c r="H149" i="13"/>
  <c r="F149" i="13"/>
  <c r="G149" i="13"/>
  <c r="H129" i="13"/>
  <c r="F129" i="13"/>
  <c r="H109" i="13"/>
  <c r="F109" i="13"/>
  <c r="G109" i="13"/>
  <c r="H89" i="13"/>
  <c r="F89" i="13"/>
  <c r="G89" i="13"/>
  <c r="H69" i="13"/>
  <c r="G69" i="13"/>
  <c r="F69" i="13"/>
  <c r="H49" i="13"/>
  <c r="F49" i="13"/>
  <c r="G49" i="13"/>
  <c r="H29" i="13"/>
  <c r="F29" i="13"/>
  <c r="H9" i="13"/>
  <c r="F9" i="13"/>
  <c r="G9" i="13"/>
  <c r="N988" i="13" a="1"/>
  <c r="N988" i="13" s="1"/>
  <c r="O988" i="13" a="1"/>
  <c r="O988" i="13" s="1"/>
  <c r="P988" i="13" s="1"/>
  <c r="L988" i="13" a="1"/>
  <c r="L988" i="13" s="1"/>
  <c r="M988" i="13" s="1" a="1"/>
  <c r="M988" i="13" s="1"/>
  <c r="J988" i="13" a="1"/>
  <c r="J988" i="13" s="1"/>
  <c r="K988" i="13" s="1" a="1"/>
  <c r="K988" i="13" s="1"/>
  <c r="O968" i="13" a="1"/>
  <c r="O968" i="13" s="1"/>
  <c r="P968" i="13" s="1"/>
  <c r="N968" i="13" a="1"/>
  <c r="N968" i="13" s="1"/>
  <c r="L968" i="13" a="1"/>
  <c r="L968" i="13" s="1"/>
  <c r="M968" i="13" s="1" a="1"/>
  <c r="M968" i="13" s="1"/>
  <c r="J968" i="13" a="1"/>
  <c r="J968" i="13" s="1"/>
  <c r="K968" i="13" s="1" a="1"/>
  <c r="K968" i="13" s="1"/>
  <c r="O948" i="13" a="1"/>
  <c r="O948" i="13" s="1"/>
  <c r="P948" i="13" s="1"/>
  <c r="N948" i="13" a="1"/>
  <c r="N948" i="13" s="1"/>
  <c r="L948" i="13" a="1"/>
  <c r="L948" i="13" s="1"/>
  <c r="M948" i="13" s="1" a="1"/>
  <c r="M948" i="13" s="1"/>
  <c r="J948" i="13" a="1"/>
  <c r="J948" i="13" s="1"/>
  <c r="K948" i="13" s="1" a="1"/>
  <c r="K948" i="13" s="1"/>
  <c r="G396" i="13"/>
  <c r="G193" i="13"/>
  <c r="H960" i="13"/>
  <c r="H695" i="13"/>
  <c r="H135" i="13"/>
  <c r="H1000" i="13"/>
  <c r="G1000" i="13"/>
  <c r="F1000" i="13"/>
  <c r="H900" i="13"/>
  <c r="G900" i="13"/>
  <c r="F900" i="13"/>
  <c r="H800" i="13"/>
  <c r="G800" i="13"/>
  <c r="F800" i="13"/>
  <c r="G680" i="13"/>
  <c r="H680" i="13"/>
  <c r="F680" i="13"/>
  <c r="G460" i="13"/>
  <c r="H460" i="13"/>
  <c r="F460" i="13"/>
  <c r="O879" i="13" a="1"/>
  <c r="O879" i="13" s="1"/>
  <c r="P879" i="13" s="1"/>
  <c r="N879" i="13" a="1"/>
  <c r="N879" i="13" s="1"/>
  <c r="J879" i="13" a="1"/>
  <c r="J879" i="13" s="1"/>
  <c r="K879" i="13" s="1" a="1"/>
  <c r="K879" i="13" s="1"/>
  <c r="L879" i="13" a="1"/>
  <c r="L879" i="13" s="1"/>
  <c r="M879" i="13" s="1" a="1"/>
  <c r="M879" i="13" s="1"/>
  <c r="H479" i="13"/>
  <c r="G479" i="13"/>
  <c r="F479" i="13"/>
  <c r="H938" i="13"/>
  <c r="G938" i="13"/>
  <c r="F938" i="13"/>
  <c r="H878" i="13"/>
  <c r="G878" i="13"/>
  <c r="F878" i="13"/>
  <c r="H778" i="13"/>
  <c r="G778" i="13"/>
  <c r="F778" i="13"/>
  <c r="H718" i="13"/>
  <c r="G718" i="13"/>
  <c r="F718" i="13"/>
  <c r="H658" i="13"/>
  <c r="G658" i="13"/>
  <c r="F658" i="13"/>
  <c r="H578" i="13"/>
  <c r="G578" i="13"/>
  <c r="F578" i="13"/>
  <c r="H518" i="13"/>
  <c r="G518" i="13"/>
  <c r="F518" i="13"/>
  <c r="H438" i="13"/>
  <c r="G438" i="13"/>
  <c r="F438" i="13"/>
  <c r="H358" i="13"/>
  <c r="G358" i="13"/>
  <c r="F358" i="13"/>
  <c r="H298" i="13"/>
  <c r="G298" i="13"/>
  <c r="F298" i="13"/>
  <c r="H258" i="13"/>
  <c r="G258" i="13"/>
  <c r="F258" i="13"/>
  <c r="H218" i="13"/>
  <c r="G218" i="13"/>
  <c r="F218" i="13"/>
  <c r="H178" i="13"/>
  <c r="G178" i="13"/>
  <c r="F178" i="13"/>
  <c r="H138" i="13"/>
  <c r="G138" i="13"/>
  <c r="F138" i="13"/>
  <c r="H78" i="13"/>
  <c r="G78" i="13"/>
  <c r="F78" i="13"/>
  <c r="H18" i="13"/>
  <c r="G18" i="13"/>
  <c r="F18" i="13"/>
  <c r="O997" i="13" a="1"/>
  <c r="O997" i="13" s="1"/>
  <c r="P997" i="13" s="1"/>
  <c r="N997" i="13" a="1"/>
  <c r="N997" i="13" s="1"/>
  <c r="L997" i="13" a="1"/>
  <c r="L997" i="13" s="1"/>
  <c r="M997" i="13" s="1" a="1"/>
  <c r="M997" i="13" s="1"/>
  <c r="J997" i="13" a="1"/>
  <c r="J997" i="13" s="1"/>
  <c r="K997" i="13" s="1" a="1"/>
  <c r="K997" i="13" s="1"/>
  <c r="O957" i="13" a="1"/>
  <c r="O957" i="13" s="1"/>
  <c r="P957" i="13" s="1"/>
  <c r="N957" i="13" a="1"/>
  <c r="N957" i="13" s="1"/>
  <c r="L957" i="13" a="1"/>
  <c r="L957" i="13" s="1"/>
  <c r="M957" i="13" s="1" a="1"/>
  <c r="M957" i="13" s="1"/>
  <c r="J957" i="13" a="1"/>
  <c r="J957" i="13" s="1"/>
  <c r="K957" i="13" s="1" a="1"/>
  <c r="K957" i="13" s="1"/>
  <c r="N917" i="13" a="1"/>
  <c r="N917" i="13" s="1"/>
  <c r="O917" i="13" a="1"/>
  <c r="O917" i="13" s="1"/>
  <c r="P917" i="13" s="1"/>
  <c r="J917" i="13" a="1"/>
  <c r="J917" i="13" s="1"/>
  <c r="K917" i="13" s="1" a="1"/>
  <c r="K917" i="13" s="1"/>
  <c r="L917" i="13" a="1"/>
  <c r="L917" i="13" s="1"/>
  <c r="M917" i="13" s="1" a="1"/>
  <c r="M917" i="13" s="1"/>
  <c r="O877" i="13" a="1"/>
  <c r="O877" i="13" s="1"/>
  <c r="P877" i="13" s="1"/>
  <c r="N877" i="13" a="1"/>
  <c r="N877" i="13" s="1"/>
  <c r="L877" i="13" a="1"/>
  <c r="L877" i="13" s="1"/>
  <c r="M877" i="13" s="1" a="1"/>
  <c r="M877" i="13" s="1"/>
  <c r="J877" i="13" a="1"/>
  <c r="J877" i="13" s="1"/>
  <c r="K877" i="13" s="1" a="1"/>
  <c r="K877" i="13" s="1"/>
  <c r="N837" i="13" a="1"/>
  <c r="N837" i="13" s="1"/>
  <c r="O837" i="13" a="1"/>
  <c r="O837" i="13" s="1"/>
  <c r="P837" i="13" s="1"/>
  <c r="L837" i="13" a="1"/>
  <c r="L837" i="13" s="1"/>
  <c r="M837" i="13" s="1" a="1"/>
  <c r="M837" i="13" s="1"/>
  <c r="J837" i="13" a="1"/>
  <c r="J837" i="13" s="1"/>
  <c r="K837" i="13" s="1" a="1"/>
  <c r="K837" i="13" s="1"/>
  <c r="O777" i="13" a="1"/>
  <c r="O777" i="13" s="1"/>
  <c r="P777" i="13" s="1"/>
  <c r="L777" i="13" a="1"/>
  <c r="L777" i="13" s="1"/>
  <c r="M777" i="13" s="1" a="1"/>
  <c r="M777" i="13" s="1"/>
  <c r="N777" i="13" a="1"/>
  <c r="N777" i="13" s="1"/>
  <c r="J777" i="13" a="1"/>
  <c r="J777" i="13" s="1"/>
  <c r="K777" i="13" s="1" a="1"/>
  <c r="K777" i="13" s="1"/>
  <c r="O697" i="13" a="1"/>
  <c r="O697" i="13" s="1"/>
  <c r="P697" i="13" s="1"/>
  <c r="N697" i="13" a="1"/>
  <c r="N697" i="13" s="1"/>
  <c r="L697" i="13" a="1"/>
  <c r="L697" i="13" s="1"/>
  <c r="M697" i="13" s="1" a="1"/>
  <c r="M697" i="13" s="1"/>
  <c r="J697" i="13" a="1"/>
  <c r="J697" i="13" s="1"/>
  <c r="K697" i="13" s="1" a="1"/>
  <c r="K697" i="13" s="1"/>
  <c r="G60" i="13"/>
  <c r="H517" i="13"/>
  <c r="G517" i="13"/>
  <c r="F517" i="13"/>
  <c r="G988" i="13"/>
  <c r="F988" i="13"/>
  <c r="H988" i="13"/>
  <c r="H968" i="13"/>
  <c r="G968" i="13"/>
  <c r="F968" i="13"/>
  <c r="G948" i="13"/>
  <c r="F948" i="13"/>
  <c r="H948" i="13"/>
  <c r="G928" i="13"/>
  <c r="F928" i="13"/>
  <c r="G908" i="13"/>
  <c r="F908" i="13"/>
  <c r="H908" i="13"/>
  <c r="G888" i="13"/>
  <c r="F888" i="13"/>
  <c r="H868" i="13"/>
  <c r="G868" i="13"/>
  <c r="F868" i="13"/>
  <c r="H848" i="13"/>
  <c r="G848" i="13"/>
  <c r="F848" i="13"/>
  <c r="H828" i="13"/>
  <c r="G828" i="13"/>
  <c r="F828" i="13"/>
  <c r="H808" i="13"/>
  <c r="G808" i="13"/>
  <c r="F808" i="13"/>
  <c r="H788" i="13"/>
  <c r="G788" i="13"/>
  <c r="F788" i="13"/>
  <c r="H768" i="13"/>
  <c r="G768" i="13"/>
  <c r="F768" i="13"/>
  <c r="H748" i="13"/>
  <c r="G748" i="13"/>
  <c r="F748" i="13"/>
  <c r="H728" i="13"/>
  <c r="F728" i="13"/>
  <c r="G728" i="13"/>
  <c r="H708" i="13"/>
  <c r="F708" i="13"/>
  <c r="G708" i="13"/>
  <c r="H688" i="13"/>
  <c r="F688" i="13"/>
  <c r="G688" i="13"/>
  <c r="H668" i="13"/>
  <c r="F668" i="13"/>
  <c r="H648" i="13"/>
  <c r="F648" i="13"/>
  <c r="G648" i="13"/>
  <c r="H628" i="13"/>
  <c r="F628" i="13"/>
  <c r="G628" i="13"/>
  <c r="H608" i="13"/>
  <c r="F608" i="13"/>
  <c r="G608" i="13"/>
  <c r="H588" i="13"/>
  <c r="F588" i="13"/>
  <c r="H568" i="13"/>
  <c r="F568" i="13"/>
  <c r="G568" i="13"/>
  <c r="H548" i="13"/>
  <c r="F548" i="13"/>
  <c r="G548" i="13"/>
  <c r="H528" i="13"/>
  <c r="F528" i="13"/>
  <c r="G528" i="13"/>
  <c r="H508" i="13"/>
  <c r="F508" i="13"/>
  <c r="H488" i="13"/>
  <c r="F488" i="13"/>
  <c r="G488" i="13"/>
  <c r="H468" i="13"/>
  <c r="F468" i="13"/>
  <c r="G468" i="13"/>
  <c r="H448" i="13"/>
  <c r="F448" i="13"/>
  <c r="G448" i="13"/>
  <c r="H428" i="13"/>
  <c r="F428" i="13"/>
  <c r="H408" i="13"/>
  <c r="F408" i="13"/>
  <c r="G408" i="13"/>
  <c r="H388" i="13"/>
  <c r="F388" i="13"/>
  <c r="G388" i="13"/>
  <c r="H368" i="13"/>
  <c r="F368" i="13"/>
  <c r="G368" i="13"/>
  <c r="H348" i="13"/>
  <c r="F348" i="13"/>
  <c r="H328" i="13"/>
  <c r="F328" i="13"/>
  <c r="G328" i="13"/>
  <c r="H308" i="13"/>
  <c r="F308" i="13"/>
  <c r="G308" i="13"/>
  <c r="H288" i="13"/>
  <c r="F288" i="13"/>
  <c r="H268" i="13"/>
  <c r="G268" i="13"/>
  <c r="F268" i="13"/>
  <c r="H248" i="13"/>
  <c r="F248" i="13"/>
  <c r="G248" i="13"/>
  <c r="H228" i="13"/>
  <c r="F228" i="13"/>
  <c r="H208" i="13"/>
  <c r="F208" i="13"/>
  <c r="G208" i="13"/>
  <c r="H188" i="13"/>
  <c r="F188" i="13"/>
  <c r="G188" i="13"/>
  <c r="H168" i="13"/>
  <c r="G168" i="13"/>
  <c r="F168" i="13"/>
  <c r="H148" i="13"/>
  <c r="F148" i="13"/>
  <c r="G148" i="13"/>
  <c r="H128" i="13"/>
  <c r="F128" i="13"/>
  <c r="H108" i="13"/>
  <c r="F108" i="13"/>
  <c r="G108" i="13"/>
  <c r="H88" i="13"/>
  <c r="F88" i="13"/>
  <c r="G88" i="13"/>
  <c r="H68" i="13"/>
  <c r="G68" i="13"/>
  <c r="F68" i="13"/>
  <c r="H48" i="13"/>
  <c r="F48" i="13"/>
  <c r="G48" i="13"/>
  <c r="H28" i="13"/>
  <c r="F28" i="13"/>
  <c r="H8" i="13"/>
  <c r="F8" i="13"/>
  <c r="G8" i="13"/>
  <c r="O987" i="13" a="1"/>
  <c r="O987" i="13" s="1"/>
  <c r="P987" i="13" s="1"/>
  <c r="N987" i="13" a="1"/>
  <c r="N987" i="13" s="1"/>
  <c r="L987" i="13" a="1"/>
  <c r="L987" i="13" s="1"/>
  <c r="M987" i="13" s="1" a="1"/>
  <c r="M987" i="13" s="1"/>
  <c r="J987" i="13" a="1"/>
  <c r="J987" i="13" s="1"/>
  <c r="K987" i="13" s="1" a="1"/>
  <c r="K987" i="13" s="1"/>
  <c r="O967" i="13" a="1"/>
  <c r="O967" i="13" s="1"/>
  <c r="P967" i="13" s="1"/>
  <c r="N967" i="13" a="1"/>
  <c r="N967" i="13" s="1"/>
  <c r="L967" i="13" a="1"/>
  <c r="L967" i="13" s="1"/>
  <c r="M967" i="13" s="1" a="1"/>
  <c r="M967" i="13" s="1"/>
  <c r="J967" i="13" a="1"/>
  <c r="J967" i="13" s="1"/>
  <c r="K967" i="13" s="1" a="1"/>
  <c r="K967" i="13" s="1"/>
  <c r="O947" i="13" a="1"/>
  <c r="O947" i="13" s="1"/>
  <c r="P947" i="13" s="1"/>
  <c r="N947" i="13" a="1"/>
  <c r="N947" i="13" s="1"/>
  <c r="L947" i="13" a="1"/>
  <c r="L947" i="13" s="1"/>
  <c r="M947" i="13" s="1" a="1"/>
  <c r="M947" i="13" s="1"/>
  <c r="J947" i="13" a="1"/>
  <c r="J947" i="13" s="1"/>
  <c r="K947" i="13" s="1" a="1"/>
  <c r="K947" i="13" s="1"/>
  <c r="O927" i="13" a="1"/>
  <c r="O927" i="13" s="1"/>
  <c r="P927" i="13" s="1"/>
  <c r="L927" i="13" a="1"/>
  <c r="L927" i="13" s="1"/>
  <c r="M927" i="13" s="1" a="1"/>
  <c r="M927" i="13" s="1"/>
  <c r="J927" i="13" a="1"/>
  <c r="J927" i="13" s="1"/>
  <c r="K927" i="13" s="1" a="1"/>
  <c r="K927" i="13" s="1"/>
  <c r="N927" i="13" a="1"/>
  <c r="N927" i="13" s="1"/>
  <c r="O907" i="13" a="1"/>
  <c r="O907" i="13" s="1"/>
  <c r="P907" i="13" s="1"/>
  <c r="L907" i="13" a="1"/>
  <c r="L907" i="13" s="1"/>
  <c r="M907" i="13" s="1" a="1"/>
  <c r="M907" i="13" s="1"/>
  <c r="N907" i="13" a="1"/>
  <c r="N907" i="13" s="1"/>
  <c r="J907" i="13" a="1"/>
  <c r="J907" i="13" s="1"/>
  <c r="K907" i="13" s="1" a="1"/>
  <c r="K907" i="13" s="1"/>
  <c r="O887" i="13" a="1"/>
  <c r="O887" i="13" s="1"/>
  <c r="P887" i="13" s="1"/>
  <c r="N887" i="13" a="1"/>
  <c r="N887" i="13" s="1"/>
  <c r="L887" i="13" a="1"/>
  <c r="L887" i="13" s="1"/>
  <c r="M887" i="13" s="1" a="1"/>
  <c r="M887" i="13" s="1"/>
  <c r="J887" i="13" a="1"/>
  <c r="J887" i="13" s="1"/>
  <c r="K887" i="13" s="1" a="1"/>
  <c r="K887" i="13" s="1"/>
  <c r="O867" i="13" a="1"/>
  <c r="O867" i="13" s="1"/>
  <c r="P867" i="13" s="1"/>
  <c r="N867" i="13" a="1"/>
  <c r="N867" i="13" s="1"/>
  <c r="J867" i="13" a="1"/>
  <c r="J867" i="13" s="1"/>
  <c r="K867" i="13" s="1" a="1"/>
  <c r="K867" i="13" s="1"/>
  <c r="L867" i="13" a="1"/>
  <c r="L867" i="13" s="1"/>
  <c r="M867" i="13" s="1" a="1"/>
  <c r="M867" i="13" s="1"/>
  <c r="O847" i="13" a="1"/>
  <c r="O847" i="13" s="1"/>
  <c r="P847" i="13" s="1"/>
  <c r="N847" i="13" a="1"/>
  <c r="N847" i="13" s="1"/>
  <c r="J847" i="13" a="1"/>
  <c r="J847" i="13" s="1"/>
  <c r="K847" i="13" s="1" a="1"/>
  <c r="K847" i="13" s="1"/>
  <c r="L847" i="13" a="1"/>
  <c r="L847" i="13" s="1"/>
  <c r="M847" i="13" s="1" a="1"/>
  <c r="M847" i="13" s="1"/>
  <c r="O827" i="13" a="1"/>
  <c r="O827" i="13" s="1"/>
  <c r="P827" i="13" s="1"/>
  <c r="N827" i="13" a="1"/>
  <c r="N827" i="13" s="1"/>
  <c r="J827" i="13" a="1"/>
  <c r="J827" i="13" s="1"/>
  <c r="K827" i="13" s="1" a="1"/>
  <c r="K827" i="13" s="1"/>
  <c r="L827" i="13" a="1"/>
  <c r="L827" i="13" s="1"/>
  <c r="M827" i="13" s="1" a="1"/>
  <c r="M827" i="13" s="1"/>
  <c r="O807" i="13" a="1"/>
  <c r="O807" i="13" s="1"/>
  <c r="P807" i="13" s="1"/>
  <c r="N807" i="13" a="1"/>
  <c r="N807" i="13" s="1"/>
  <c r="J807" i="13" a="1"/>
  <c r="J807" i="13" s="1"/>
  <c r="K807" i="13" s="1" a="1"/>
  <c r="K807" i="13" s="1"/>
  <c r="L807" i="13" a="1"/>
  <c r="L807" i="13" s="1"/>
  <c r="M807" i="13" s="1" a="1"/>
  <c r="M807" i="13" s="1"/>
  <c r="O787" i="13" a="1"/>
  <c r="O787" i="13" s="1"/>
  <c r="P787" i="13" s="1"/>
  <c r="N787" i="13" a="1"/>
  <c r="N787" i="13" s="1"/>
  <c r="J787" i="13" a="1"/>
  <c r="J787" i="13" s="1"/>
  <c r="K787" i="13" s="1" a="1"/>
  <c r="K787" i="13" s="1"/>
  <c r="L787" i="13" a="1"/>
  <c r="L787" i="13" s="1"/>
  <c r="M787" i="13" s="1" a="1"/>
  <c r="M787" i="13" s="1"/>
  <c r="O767" i="13" a="1"/>
  <c r="O767" i="13" s="1"/>
  <c r="P767" i="13" s="1"/>
  <c r="N767" i="13" a="1"/>
  <c r="N767" i="13" s="1"/>
  <c r="J767" i="13" a="1"/>
  <c r="J767" i="13" s="1"/>
  <c r="K767" i="13" s="1" a="1"/>
  <c r="K767" i="13" s="1"/>
  <c r="L767" i="13" a="1"/>
  <c r="L767" i="13" s="1"/>
  <c r="M767" i="13" s="1" a="1"/>
  <c r="M767" i="13" s="1"/>
  <c r="O747" i="13" a="1"/>
  <c r="O747" i="13" s="1"/>
  <c r="P747" i="13" s="1"/>
  <c r="N747" i="13" a="1"/>
  <c r="N747" i="13" s="1"/>
  <c r="J747" i="13" a="1"/>
  <c r="J747" i="13" s="1"/>
  <c r="K747" i="13" s="1" a="1"/>
  <c r="K747" i="13" s="1"/>
  <c r="L747" i="13" a="1"/>
  <c r="L747" i="13" s="1"/>
  <c r="M747" i="13" s="1" a="1"/>
  <c r="M747" i="13" s="1"/>
  <c r="O727" i="13" a="1"/>
  <c r="O727" i="13" s="1"/>
  <c r="P727" i="13" s="1"/>
  <c r="N727" i="13" a="1"/>
  <c r="N727" i="13" s="1"/>
  <c r="J727" i="13" a="1"/>
  <c r="J727" i="13" s="1"/>
  <c r="K727" i="13" s="1" a="1"/>
  <c r="K727" i="13" s="1"/>
  <c r="L727" i="13" a="1"/>
  <c r="L727" i="13" s="1"/>
  <c r="M727" i="13" s="1" a="1"/>
  <c r="M727" i="13" s="1"/>
  <c r="O707" i="13" a="1"/>
  <c r="O707" i="13" s="1"/>
  <c r="P707" i="13" s="1"/>
  <c r="N707" i="13" a="1"/>
  <c r="N707" i="13" s="1"/>
  <c r="J707" i="13" a="1"/>
  <c r="J707" i="13" s="1"/>
  <c r="K707" i="13" s="1" a="1"/>
  <c r="K707" i="13" s="1"/>
  <c r="L707" i="13" a="1"/>
  <c r="L707" i="13" s="1"/>
  <c r="M707" i="13" s="1" a="1"/>
  <c r="M707" i="13" s="1"/>
  <c r="O687" i="13" a="1"/>
  <c r="O687" i="13" s="1"/>
  <c r="P687" i="13" s="1"/>
  <c r="N687" i="13" a="1"/>
  <c r="N687" i="13" s="1"/>
  <c r="L687" i="13" a="1"/>
  <c r="L687" i="13" s="1"/>
  <c r="M687" i="13" s="1" a="1"/>
  <c r="M687" i="13" s="1"/>
  <c r="J687" i="13" a="1"/>
  <c r="J687" i="13" s="1"/>
  <c r="K687" i="13" s="1" a="1"/>
  <c r="K687" i="13" s="1"/>
  <c r="O667" i="13" a="1"/>
  <c r="O667" i="13" s="1"/>
  <c r="P667" i="13" s="1"/>
  <c r="N667" i="13" a="1"/>
  <c r="N667" i="13" s="1"/>
  <c r="L667" i="13" a="1"/>
  <c r="L667" i="13" s="1"/>
  <c r="M667" i="13" s="1" a="1"/>
  <c r="M667" i="13" s="1"/>
  <c r="J667" i="13" a="1"/>
  <c r="J667" i="13" s="1"/>
  <c r="K667" i="13" s="1" a="1"/>
  <c r="K667" i="13" s="1"/>
  <c r="O647" i="13" a="1"/>
  <c r="O647" i="13" s="1"/>
  <c r="P647" i="13" s="1"/>
  <c r="N647" i="13" a="1"/>
  <c r="N647" i="13" s="1"/>
  <c r="L647" i="13" a="1"/>
  <c r="L647" i="13" s="1"/>
  <c r="M647" i="13" s="1" a="1"/>
  <c r="M647" i="13" s="1"/>
  <c r="J647" i="13" a="1"/>
  <c r="J647" i="13" s="1"/>
  <c r="K647" i="13" s="1" a="1"/>
  <c r="K647" i="13" s="1"/>
  <c r="O627" i="13" a="1"/>
  <c r="O627" i="13" s="1"/>
  <c r="P627" i="13" s="1"/>
  <c r="N627" i="13" a="1"/>
  <c r="N627" i="13" s="1"/>
  <c r="J627" i="13" a="1"/>
  <c r="J627" i="13" s="1"/>
  <c r="K627" i="13" s="1" a="1"/>
  <c r="K627" i="13" s="1"/>
  <c r="L627" i="13" a="1"/>
  <c r="L627" i="13" s="1"/>
  <c r="M627" i="13" s="1" a="1"/>
  <c r="M627" i="13" s="1"/>
  <c r="N607" i="13" a="1"/>
  <c r="N607" i="13" s="1"/>
  <c r="O607" i="13" a="1"/>
  <c r="O607" i="13" s="1"/>
  <c r="P607" i="13" s="1"/>
  <c r="J607" i="13" a="1"/>
  <c r="J607" i="13" s="1"/>
  <c r="K607" i="13" s="1" a="1"/>
  <c r="K607" i="13" s="1"/>
  <c r="L607" i="13" a="1"/>
  <c r="L607" i="13" s="1"/>
  <c r="M607" i="13" s="1" a="1"/>
  <c r="M607" i="13" s="1"/>
  <c r="O587" i="13" a="1"/>
  <c r="O587" i="13" s="1"/>
  <c r="P587" i="13" s="1"/>
  <c r="N587" i="13" a="1"/>
  <c r="N587" i="13" s="1"/>
  <c r="L587" i="13" a="1"/>
  <c r="L587" i="13" s="1"/>
  <c r="M587" i="13" s="1" a="1"/>
  <c r="M587" i="13" s="1"/>
  <c r="J587" i="13" a="1"/>
  <c r="J587" i="13" s="1"/>
  <c r="K587" i="13" s="1" a="1"/>
  <c r="K587" i="13" s="1"/>
  <c r="O567" i="13" a="1"/>
  <c r="O567" i="13" s="1"/>
  <c r="P567" i="13" s="1"/>
  <c r="N567" i="13" a="1"/>
  <c r="N567" i="13" s="1"/>
  <c r="L567" i="13" a="1"/>
  <c r="L567" i="13" s="1"/>
  <c r="M567" i="13" s="1" a="1"/>
  <c r="M567" i="13" s="1"/>
  <c r="J567" i="13" a="1"/>
  <c r="J567" i="13" s="1"/>
  <c r="K567" i="13" s="1" a="1"/>
  <c r="K567" i="13" s="1"/>
  <c r="O547" i="13" a="1"/>
  <c r="O547" i="13" s="1"/>
  <c r="P547" i="13" s="1"/>
  <c r="N547" i="13" a="1"/>
  <c r="N547" i="13" s="1"/>
  <c r="L547" i="13" a="1"/>
  <c r="L547" i="13" s="1"/>
  <c r="M547" i="13" s="1" a="1"/>
  <c r="M547" i="13" s="1"/>
  <c r="J547" i="13" a="1"/>
  <c r="J547" i="13" s="1"/>
  <c r="K547" i="13" s="1" a="1"/>
  <c r="K547" i="13" s="1"/>
  <c r="O527" i="13" a="1"/>
  <c r="O527" i="13" s="1"/>
  <c r="P527" i="13" s="1"/>
  <c r="N527" i="13" a="1"/>
  <c r="N527" i="13" s="1"/>
  <c r="L527" i="13" a="1"/>
  <c r="L527" i="13" s="1"/>
  <c r="M527" i="13" s="1" a="1"/>
  <c r="M527" i="13" s="1"/>
  <c r="J527" i="13" a="1"/>
  <c r="J527" i="13" s="1"/>
  <c r="K527" i="13" s="1" a="1"/>
  <c r="K527" i="13" s="1"/>
  <c r="O507" i="13" a="1"/>
  <c r="O507" i="13" s="1"/>
  <c r="P507" i="13" s="1"/>
  <c r="N507" i="13" a="1"/>
  <c r="N507" i="13" s="1"/>
  <c r="L507" i="13" a="1"/>
  <c r="L507" i="13" s="1"/>
  <c r="M507" i="13" s="1" a="1"/>
  <c r="M507" i="13" s="1"/>
  <c r="J507" i="13" a="1"/>
  <c r="J507" i="13" s="1"/>
  <c r="K507" i="13" s="1" a="1"/>
  <c r="K507" i="13" s="1"/>
  <c r="O487" i="13" a="1"/>
  <c r="O487" i="13" s="1"/>
  <c r="P487" i="13" s="1"/>
  <c r="N487" i="13" a="1"/>
  <c r="N487" i="13" s="1"/>
  <c r="J487" i="13" a="1"/>
  <c r="J487" i="13" s="1"/>
  <c r="K487" i="13" s="1" a="1"/>
  <c r="K487" i="13" s="1"/>
  <c r="L487" i="13" a="1"/>
  <c r="L487" i="13" s="1"/>
  <c r="M487" i="13" s="1" a="1"/>
  <c r="M487" i="13" s="1"/>
  <c r="O467" i="13" a="1"/>
  <c r="O467" i="13" s="1"/>
  <c r="P467" i="13" s="1"/>
  <c r="N467" i="13" a="1"/>
  <c r="N467" i="13" s="1"/>
  <c r="J467" i="13" a="1"/>
  <c r="J467" i="13" s="1"/>
  <c r="K467" i="13" s="1" a="1"/>
  <c r="K467" i="13" s="1"/>
  <c r="L467" i="13" a="1"/>
  <c r="L467" i="13" s="1"/>
  <c r="M467" i="13" s="1" a="1"/>
  <c r="M467" i="13" s="1"/>
  <c r="O447" i="13" a="1"/>
  <c r="O447" i="13" s="1"/>
  <c r="P447" i="13" s="1"/>
  <c r="N447" i="13" a="1"/>
  <c r="N447" i="13" s="1"/>
  <c r="L447" i="13" a="1"/>
  <c r="L447" i="13" s="1"/>
  <c r="M447" i="13" s="1" a="1"/>
  <c r="M447" i="13" s="1"/>
  <c r="J447" i="13" a="1"/>
  <c r="J447" i="13" s="1"/>
  <c r="K447" i="13" s="1" a="1"/>
  <c r="K447" i="13" s="1"/>
  <c r="O427" i="13" a="1"/>
  <c r="O427" i="13" s="1"/>
  <c r="P427" i="13" s="1"/>
  <c r="N427" i="13" a="1"/>
  <c r="N427" i="13" s="1"/>
  <c r="L427" i="13" a="1"/>
  <c r="L427" i="13" s="1"/>
  <c r="M427" i="13" s="1" a="1"/>
  <c r="M427" i="13" s="1"/>
  <c r="J427" i="13" a="1"/>
  <c r="J427" i="13" s="1"/>
  <c r="K427" i="13" s="1" a="1"/>
  <c r="K427" i="13" s="1"/>
  <c r="N407" i="13" a="1"/>
  <c r="N407" i="13" s="1"/>
  <c r="O407" i="13" a="1"/>
  <c r="O407" i="13" s="1"/>
  <c r="P407" i="13" s="1"/>
  <c r="J407" i="13" a="1"/>
  <c r="J407" i="13" s="1"/>
  <c r="K407" i="13" s="1" a="1"/>
  <c r="K407" i="13" s="1"/>
  <c r="L407" i="13" a="1"/>
  <c r="L407" i="13" s="1"/>
  <c r="M407" i="13" s="1" a="1"/>
  <c r="M407" i="13" s="1"/>
  <c r="N387" i="13" a="1"/>
  <c r="N387" i="13" s="1"/>
  <c r="O387" i="13" a="1"/>
  <c r="O387" i="13" s="1"/>
  <c r="P387" i="13" s="1"/>
  <c r="J387" i="13" a="1"/>
  <c r="J387" i="13" s="1"/>
  <c r="K387" i="13" s="1" a="1"/>
  <c r="K387" i="13" s="1"/>
  <c r="L387" i="13" a="1"/>
  <c r="L387" i="13" s="1"/>
  <c r="M387" i="13" s="1" a="1"/>
  <c r="M387" i="13" s="1"/>
  <c r="O367" i="13" a="1"/>
  <c r="O367" i="13" s="1"/>
  <c r="P367" i="13" s="1"/>
  <c r="L367" i="13" a="1"/>
  <c r="L367" i="13" s="1"/>
  <c r="M367" i="13" s="1" a="1"/>
  <c r="M367" i="13" s="1"/>
  <c r="J367" i="13" a="1"/>
  <c r="J367" i="13" s="1"/>
  <c r="K367" i="13" s="1" a="1"/>
  <c r="K367" i="13" s="1"/>
  <c r="N367" i="13" a="1"/>
  <c r="N367" i="13" s="1"/>
  <c r="O347" i="13" a="1"/>
  <c r="O347" i="13" s="1"/>
  <c r="P347" i="13" s="1"/>
  <c r="N347" i="13" a="1"/>
  <c r="N347" i="13" s="1"/>
  <c r="L347" i="13" a="1"/>
  <c r="L347" i="13" s="1"/>
  <c r="M347" i="13" s="1" a="1"/>
  <c r="M347" i="13" s="1"/>
  <c r="J347" i="13" a="1"/>
  <c r="J347" i="13" s="1"/>
  <c r="K347" i="13" s="1" a="1"/>
  <c r="K347" i="13" s="1"/>
  <c r="N327" i="13" a="1"/>
  <c r="N327" i="13" s="1"/>
  <c r="O327" i="13" a="1"/>
  <c r="O327" i="13" s="1"/>
  <c r="P327" i="13" s="1"/>
  <c r="J327" i="13" a="1"/>
  <c r="J327" i="13" s="1"/>
  <c r="K327" i="13" s="1" a="1"/>
  <c r="K327" i="13" s="1"/>
  <c r="L327" i="13" a="1"/>
  <c r="L327" i="13" s="1"/>
  <c r="M327" i="13" s="1" a="1"/>
  <c r="M327" i="13" s="1"/>
  <c r="G557" i="13"/>
  <c r="G373" i="13"/>
  <c r="G192" i="13"/>
  <c r="H652" i="13"/>
  <c r="H133" i="13"/>
  <c r="H980" i="13"/>
  <c r="G980" i="13"/>
  <c r="F980" i="13"/>
  <c r="H880" i="13"/>
  <c r="G880" i="13"/>
  <c r="F880" i="13"/>
  <c r="H820" i="13"/>
  <c r="G820" i="13"/>
  <c r="F820" i="13"/>
  <c r="H720" i="13"/>
  <c r="F720" i="13"/>
  <c r="F640" i="13"/>
  <c r="H560" i="13"/>
  <c r="F560" i="13"/>
  <c r="H520" i="13"/>
  <c r="G520" i="13"/>
  <c r="F520" i="13"/>
  <c r="H480" i="13"/>
  <c r="F480" i="13"/>
  <c r="H400" i="13"/>
  <c r="F400" i="13"/>
  <c r="G300" i="13"/>
  <c r="H300" i="13"/>
  <c r="F300" i="13"/>
  <c r="G260" i="13"/>
  <c r="H260" i="13"/>
  <c r="F260" i="13"/>
  <c r="G220" i="13"/>
  <c r="F220" i="13"/>
  <c r="H220" i="13"/>
  <c r="H180" i="13"/>
  <c r="G180" i="13"/>
  <c r="F180" i="13"/>
  <c r="H140" i="13"/>
  <c r="G140" i="13"/>
  <c r="F140" i="13"/>
  <c r="H80" i="13"/>
  <c r="G80" i="13"/>
  <c r="F80" i="13"/>
  <c r="H40" i="13"/>
  <c r="G40" i="13"/>
  <c r="F40" i="13"/>
  <c r="G20" i="13"/>
  <c r="F20" i="13"/>
  <c r="H20" i="13"/>
  <c r="O979" i="13" a="1"/>
  <c r="O979" i="13" s="1"/>
  <c r="P979" i="13" s="1"/>
  <c r="N979" i="13" a="1"/>
  <c r="N979" i="13" s="1"/>
  <c r="J979" i="13" a="1"/>
  <c r="J979" i="13" s="1"/>
  <c r="K979" i="13" s="1" a="1"/>
  <c r="K979" i="13" s="1"/>
  <c r="L979" i="13" a="1"/>
  <c r="L979" i="13" s="1"/>
  <c r="M979" i="13" s="1" a="1"/>
  <c r="M979" i="13" s="1"/>
  <c r="O939" i="13" a="1"/>
  <c r="O939" i="13" s="1"/>
  <c r="P939" i="13" s="1"/>
  <c r="N939" i="13" a="1"/>
  <c r="N939" i="13" s="1"/>
  <c r="L939" i="13" a="1"/>
  <c r="L939" i="13" s="1"/>
  <c r="M939" i="13" s="1" a="1"/>
  <c r="M939" i="13" s="1"/>
  <c r="J939" i="13" a="1"/>
  <c r="J939" i="13" s="1"/>
  <c r="K939" i="13" s="1" a="1"/>
  <c r="K939" i="13" s="1"/>
  <c r="O899" i="13" a="1"/>
  <c r="O899" i="13" s="1"/>
  <c r="P899" i="13" s="1"/>
  <c r="N899" i="13" a="1"/>
  <c r="N899" i="13" s="1"/>
  <c r="J899" i="13" a="1"/>
  <c r="J899" i="13" s="1"/>
  <c r="K899" i="13" s="1" a="1"/>
  <c r="K899" i="13" s="1"/>
  <c r="L899" i="13" a="1"/>
  <c r="L899" i="13" s="1"/>
  <c r="M899" i="13" s="1" a="1"/>
  <c r="M899" i="13" s="1"/>
  <c r="O839" i="13" a="1"/>
  <c r="O839" i="13" s="1"/>
  <c r="P839" i="13" s="1"/>
  <c r="N839" i="13" a="1"/>
  <c r="N839" i="13" s="1"/>
  <c r="J839" i="13" a="1"/>
  <c r="J839" i="13" s="1"/>
  <c r="K839" i="13" s="1" a="1"/>
  <c r="K839" i="13" s="1"/>
  <c r="L839" i="13" a="1"/>
  <c r="L839" i="13" s="1"/>
  <c r="M839" i="13" s="1" a="1"/>
  <c r="M839" i="13" s="1"/>
  <c r="O799" i="13" a="1"/>
  <c r="O799" i="13" s="1"/>
  <c r="P799" i="13" s="1"/>
  <c r="N799" i="13" a="1"/>
  <c r="N799" i="13" s="1"/>
  <c r="J799" i="13" a="1"/>
  <c r="J799" i="13" s="1"/>
  <c r="K799" i="13" s="1" a="1"/>
  <c r="K799" i="13" s="1"/>
  <c r="L799" i="13" a="1"/>
  <c r="L799" i="13" s="1"/>
  <c r="M799" i="13" s="1" a="1"/>
  <c r="M799" i="13" s="1"/>
  <c r="O739" i="13" a="1"/>
  <c r="O739" i="13" s="1"/>
  <c r="P739" i="13" s="1"/>
  <c r="N739" i="13" a="1"/>
  <c r="N739" i="13" s="1"/>
  <c r="L739" i="13" a="1"/>
  <c r="L739" i="13" s="1"/>
  <c r="M739" i="13" s="1" a="1"/>
  <c r="M739" i="13" s="1"/>
  <c r="J739" i="13" a="1"/>
  <c r="J739" i="13" s="1"/>
  <c r="K739" i="13" s="1" a="1"/>
  <c r="K739" i="13" s="1"/>
  <c r="O719" i="13" a="1"/>
  <c r="O719" i="13" s="1"/>
  <c r="P719" i="13" s="1"/>
  <c r="N719" i="13" a="1"/>
  <c r="N719" i="13" s="1"/>
  <c r="L719" i="13" a="1"/>
  <c r="L719" i="13" s="1"/>
  <c r="M719" i="13" s="1" a="1"/>
  <c r="M719" i="13" s="1"/>
  <c r="J719" i="13" a="1"/>
  <c r="J719" i="13" s="1"/>
  <c r="K719" i="13" s="1" a="1"/>
  <c r="K719" i="13" s="1"/>
  <c r="O679" i="13" a="1"/>
  <c r="O679" i="13" s="1"/>
  <c r="P679" i="13" s="1"/>
  <c r="L679" i="13" a="1"/>
  <c r="L679" i="13" s="1"/>
  <c r="M679" i="13" s="1" a="1"/>
  <c r="M679" i="13" s="1"/>
  <c r="N679" i="13" a="1"/>
  <c r="N679" i="13" s="1"/>
  <c r="J679" i="13" a="1"/>
  <c r="J679" i="13" s="1"/>
  <c r="K679" i="13" s="1" a="1"/>
  <c r="K679" i="13" s="1"/>
  <c r="O659" i="13" a="1"/>
  <c r="O659" i="13" s="1"/>
  <c r="P659" i="13" s="1"/>
  <c r="L659" i="13" a="1"/>
  <c r="L659" i="13" s="1"/>
  <c r="M659" i="13" s="1" a="1"/>
  <c r="M659" i="13" s="1"/>
  <c r="N659" i="13" a="1"/>
  <c r="N659" i="13" s="1"/>
  <c r="J659" i="13" a="1"/>
  <c r="J659" i="13" s="1"/>
  <c r="K659" i="13" s="1" a="1"/>
  <c r="K659" i="13" s="1"/>
  <c r="L639" i="13" a="1"/>
  <c r="L639" i="13" s="1"/>
  <c r="M639" i="13" s="1" a="1"/>
  <c r="M639" i="13" s="1"/>
  <c r="O639" i="13" a="1"/>
  <c r="O639" i="13" s="1"/>
  <c r="P639" i="13" s="1"/>
  <c r="N639" i="13" a="1"/>
  <c r="N639" i="13" s="1"/>
  <c r="J639" i="13" a="1"/>
  <c r="J639" i="13" s="1"/>
  <c r="K639" i="13" s="1" a="1"/>
  <c r="K639" i="13" s="1"/>
  <c r="O599" i="13" a="1"/>
  <c r="O599" i="13" s="1"/>
  <c r="P599" i="13" s="1"/>
  <c r="L599" i="13" a="1"/>
  <c r="L599" i="13" s="1"/>
  <c r="M599" i="13" s="1" a="1"/>
  <c r="M599" i="13" s="1"/>
  <c r="N599" i="13" a="1"/>
  <c r="N599" i="13" s="1"/>
  <c r="J599" i="13" a="1"/>
  <c r="J599" i="13" s="1"/>
  <c r="K599" i="13" s="1" a="1"/>
  <c r="K599" i="13" s="1"/>
  <c r="O579" i="13" a="1"/>
  <c r="O579" i="13" s="1"/>
  <c r="P579" i="13" s="1"/>
  <c r="L579" i="13" a="1"/>
  <c r="L579" i="13" s="1"/>
  <c r="M579" i="13" s="1" a="1"/>
  <c r="M579" i="13" s="1"/>
  <c r="N579" i="13" a="1"/>
  <c r="N579" i="13" s="1"/>
  <c r="J579" i="13" a="1"/>
  <c r="J579" i="13" s="1"/>
  <c r="K579" i="13" s="1" a="1"/>
  <c r="K579" i="13" s="1"/>
  <c r="O559" i="13" a="1"/>
  <c r="O559" i="13" s="1"/>
  <c r="P559" i="13" s="1"/>
  <c r="L559" i="13" a="1"/>
  <c r="L559" i="13" s="1"/>
  <c r="M559" i="13" s="1" a="1"/>
  <c r="M559" i="13" s="1"/>
  <c r="N559" i="13" a="1"/>
  <c r="N559" i="13" s="1"/>
  <c r="J559" i="13" a="1"/>
  <c r="J559" i="13" s="1"/>
  <c r="K559" i="13" s="1" a="1"/>
  <c r="K559" i="13" s="1"/>
  <c r="O539" i="13" a="1"/>
  <c r="O539" i="13" s="1"/>
  <c r="P539" i="13" s="1"/>
  <c r="N539" i="13" a="1"/>
  <c r="N539" i="13" s="1"/>
  <c r="L539" i="13" a="1"/>
  <c r="L539" i="13" s="1"/>
  <c r="M539" i="13" s="1" a="1"/>
  <c r="M539" i="13" s="1"/>
  <c r="J539" i="13" a="1"/>
  <c r="J539" i="13" s="1"/>
  <c r="K539" i="13" s="1" a="1"/>
  <c r="K539" i="13" s="1"/>
  <c r="G957" i="13"/>
  <c r="F957" i="13"/>
  <c r="G987" i="13"/>
  <c r="F987" i="13"/>
  <c r="H987" i="13"/>
  <c r="H967" i="13"/>
  <c r="G967" i="13"/>
  <c r="F967" i="13"/>
  <c r="G947" i="13"/>
  <c r="F947" i="13"/>
  <c r="H947" i="13"/>
  <c r="G927" i="13"/>
  <c r="F927" i="13"/>
  <c r="G907" i="13"/>
  <c r="F907" i="13"/>
  <c r="H907" i="13"/>
  <c r="G887" i="13"/>
  <c r="F887" i="13"/>
  <c r="H887" i="13"/>
  <c r="G867" i="13"/>
  <c r="F867" i="13"/>
  <c r="H867" i="13"/>
  <c r="G847" i="13"/>
  <c r="F847" i="13"/>
  <c r="G827" i="13"/>
  <c r="F827" i="13"/>
  <c r="H827" i="13"/>
  <c r="H807" i="13"/>
  <c r="G807" i="13"/>
  <c r="F807" i="13"/>
  <c r="G787" i="13"/>
  <c r="F787" i="13"/>
  <c r="H787" i="13"/>
  <c r="G767" i="13"/>
  <c r="F767" i="13"/>
  <c r="H767" i="13"/>
  <c r="G747" i="13"/>
  <c r="F747" i="13"/>
  <c r="F727" i="13"/>
  <c r="G727" i="13"/>
  <c r="H727" i="13"/>
  <c r="H707" i="13"/>
  <c r="F707" i="13"/>
  <c r="G707" i="13"/>
  <c r="F687" i="13"/>
  <c r="H687" i="13"/>
  <c r="G687" i="13"/>
  <c r="H667" i="13"/>
  <c r="F667" i="13"/>
  <c r="H647" i="13"/>
  <c r="F647" i="13"/>
  <c r="G647" i="13"/>
  <c r="H627" i="13"/>
  <c r="F627" i="13"/>
  <c r="G627" i="13"/>
  <c r="H607" i="13"/>
  <c r="F607" i="13"/>
  <c r="G607" i="13"/>
  <c r="H587" i="13"/>
  <c r="F587" i="13"/>
  <c r="H567" i="13"/>
  <c r="F567" i="13"/>
  <c r="G567" i="13"/>
  <c r="H547" i="13"/>
  <c r="F547" i="13"/>
  <c r="G547" i="13"/>
  <c r="H527" i="13"/>
  <c r="F527" i="13"/>
  <c r="G527" i="13"/>
  <c r="H507" i="13"/>
  <c r="F507" i="13"/>
  <c r="H487" i="13"/>
  <c r="F487" i="13"/>
  <c r="G487" i="13"/>
  <c r="H467" i="13"/>
  <c r="F467" i="13"/>
  <c r="G467" i="13"/>
  <c r="H447" i="13"/>
  <c r="F447" i="13"/>
  <c r="G447" i="13"/>
  <c r="H427" i="13"/>
  <c r="F427" i="13"/>
  <c r="H407" i="13"/>
  <c r="F407" i="13"/>
  <c r="G407" i="13"/>
  <c r="H387" i="13"/>
  <c r="F387" i="13"/>
  <c r="G387" i="13"/>
  <c r="H367" i="13"/>
  <c r="F367" i="13"/>
  <c r="G367" i="13"/>
  <c r="H347" i="13"/>
  <c r="F347" i="13"/>
  <c r="H327" i="13"/>
  <c r="F327" i="13"/>
  <c r="G327" i="13"/>
  <c r="H307" i="13"/>
  <c r="F307" i="13"/>
  <c r="G307" i="13"/>
  <c r="H287" i="13"/>
  <c r="F287" i="13"/>
  <c r="G287" i="13"/>
  <c r="H267" i="13"/>
  <c r="G267" i="13"/>
  <c r="F267" i="13"/>
  <c r="H247" i="13"/>
  <c r="F247" i="13"/>
  <c r="G247" i="13"/>
  <c r="H227" i="13"/>
  <c r="F227" i="13"/>
  <c r="G227" i="13"/>
  <c r="H207" i="13"/>
  <c r="F207" i="13"/>
  <c r="G207" i="13"/>
  <c r="H187" i="13"/>
  <c r="F187" i="13"/>
  <c r="G187" i="13"/>
  <c r="H167" i="13"/>
  <c r="G167" i="13"/>
  <c r="F167" i="13"/>
  <c r="H147" i="13"/>
  <c r="F147" i="13"/>
  <c r="G147" i="13"/>
  <c r="H127" i="13"/>
  <c r="F127" i="13"/>
  <c r="G127" i="13"/>
  <c r="H107" i="13"/>
  <c r="F107" i="13"/>
  <c r="G107" i="13"/>
  <c r="H87" i="13"/>
  <c r="F87" i="13"/>
  <c r="G87" i="13"/>
  <c r="H67" i="13"/>
  <c r="G67" i="13"/>
  <c r="F67" i="13"/>
  <c r="H47" i="13"/>
  <c r="F47" i="13"/>
  <c r="G47" i="13"/>
  <c r="H27" i="13"/>
  <c r="F27" i="13"/>
  <c r="G27" i="13"/>
  <c r="H7" i="13"/>
  <c r="F7" i="13"/>
  <c r="G7" i="13"/>
  <c r="O986" i="13" a="1"/>
  <c r="O986" i="13" s="1"/>
  <c r="P986" i="13" s="1"/>
  <c r="N986" i="13" a="1"/>
  <c r="N986" i="13" s="1"/>
  <c r="L986" i="13" a="1"/>
  <c r="L986" i="13" s="1"/>
  <c r="M986" i="13" s="1" a="1"/>
  <c r="M986" i="13" s="1"/>
  <c r="J986" i="13" a="1"/>
  <c r="J986" i="13" s="1"/>
  <c r="K986" i="13" s="1" a="1"/>
  <c r="K986" i="13" s="1"/>
  <c r="O966" i="13" a="1"/>
  <c r="O966" i="13" s="1"/>
  <c r="P966" i="13" s="1"/>
  <c r="N966" i="13" a="1"/>
  <c r="N966" i="13" s="1"/>
  <c r="L966" i="13" a="1"/>
  <c r="L966" i="13" s="1"/>
  <c r="M966" i="13" s="1" a="1"/>
  <c r="M966" i="13" s="1"/>
  <c r="J966" i="13" a="1"/>
  <c r="J966" i="13" s="1"/>
  <c r="K966" i="13" s="1" a="1"/>
  <c r="K966" i="13" s="1"/>
  <c r="O946" i="13" a="1"/>
  <c r="O946" i="13" s="1"/>
  <c r="P946" i="13" s="1"/>
  <c r="N946" i="13" a="1"/>
  <c r="N946" i="13" s="1"/>
  <c r="L946" i="13" a="1"/>
  <c r="L946" i="13" s="1"/>
  <c r="M946" i="13" s="1" a="1"/>
  <c r="M946" i="13" s="1"/>
  <c r="J946" i="13" a="1"/>
  <c r="J946" i="13" s="1"/>
  <c r="K946" i="13" s="1" a="1"/>
  <c r="K946" i="13" s="1"/>
  <c r="O926" i="13" a="1"/>
  <c r="O926" i="13" s="1"/>
  <c r="P926" i="13" s="1"/>
  <c r="L926" i="13" a="1"/>
  <c r="L926" i="13" s="1"/>
  <c r="M926" i="13" s="1" a="1"/>
  <c r="M926" i="13" s="1"/>
  <c r="J926" i="13" a="1"/>
  <c r="J926" i="13" s="1"/>
  <c r="K926" i="13" s="1" a="1"/>
  <c r="K926" i="13" s="1"/>
  <c r="N926" i="13" a="1"/>
  <c r="N926" i="13" s="1"/>
  <c r="O906" i="13" a="1"/>
  <c r="O906" i="13" s="1"/>
  <c r="P906" i="13" s="1"/>
  <c r="N906" i="13" a="1"/>
  <c r="N906" i="13" s="1"/>
  <c r="L906" i="13" a="1"/>
  <c r="L906" i="13" s="1"/>
  <c r="M906" i="13" s="1" a="1"/>
  <c r="M906" i="13" s="1"/>
  <c r="J906" i="13" a="1"/>
  <c r="J906" i="13" s="1"/>
  <c r="K906" i="13" s="1" a="1"/>
  <c r="K906" i="13" s="1"/>
  <c r="O886" i="13" a="1"/>
  <c r="O886" i="13" s="1"/>
  <c r="P886" i="13" s="1"/>
  <c r="N886" i="13" a="1"/>
  <c r="N886" i="13" s="1"/>
  <c r="J886" i="13" a="1"/>
  <c r="J886" i="13" s="1"/>
  <c r="K886" i="13" s="1" a="1"/>
  <c r="K886" i="13" s="1"/>
  <c r="L886" i="13" a="1"/>
  <c r="L886" i="13" s="1"/>
  <c r="M886" i="13" s="1" a="1"/>
  <c r="M886" i="13" s="1"/>
  <c r="O866" i="13" a="1"/>
  <c r="O866" i="13" s="1"/>
  <c r="P866" i="13" s="1"/>
  <c r="N866" i="13" a="1"/>
  <c r="N866" i="13" s="1"/>
  <c r="J866" i="13" a="1"/>
  <c r="J866" i="13" s="1"/>
  <c r="K866" i="13" s="1" a="1"/>
  <c r="K866" i="13" s="1"/>
  <c r="L866" i="13" a="1"/>
  <c r="L866" i="13" s="1"/>
  <c r="M866" i="13" s="1" a="1"/>
  <c r="M866" i="13" s="1"/>
  <c r="O846" i="13" a="1"/>
  <c r="O846" i="13" s="1"/>
  <c r="P846" i="13" s="1"/>
  <c r="N846" i="13" a="1"/>
  <c r="N846" i="13" s="1"/>
  <c r="J846" i="13" a="1"/>
  <c r="J846" i="13" s="1"/>
  <c r="K846" i="13" s="1" a="1"/>
  <c r="K846" i="13" s="1"/>
  <c r="L846" i="13" a="1"/>
  <c r="L846" i="13" s="1"/>
  <c r="M846" i="13" s="1" a="1"/>
  <c r="M846" i="13" s="1"/>
  <c r="O826" i="13" a="1"/>
  <c r="O826" i="13" s="1"/>
  <c r="P826" i="13" s="1"/>
  <c r="N826" i="13" a="1"/>
  <c r="N826" i="13" s="1"/>
  <c r="J826" i="13" a="1"/>
  <c r="J826" i="13" s="1"/>
  <c r="K826" i="13" s="1" a="1"/>
  <c r="K826" i="13" s="1"/>
  <c r="L826" i="13" a="1"/>
  <c r="L826" i="13" s="1"/>
  <c r="M826" i="13" s="1" a="1"/>
  <c r="M826" i="13" s="1"/>
  <c r="O806" i="13" a="1"/>
  <c r="O806" i="13" s="1"/>
  <c r="P806" i="13" s="1"/>
  <c r="N806" i="13" a="1"/>
  <c r="N806" i="13" s="1"/>
  <c r="J806" i="13" a="1"/>
  <c r="J806" i="13" s="1"/>
  <c r="K806" i="13" s="1" a="1"/>
  <c r="K806" i="13" s="1"/>
  <c r="L806" i="13" a="1"/>
  <c r="L806" i="13" s="1"/>
  <c r="M806" i="13" s="1" a="1"/>
  <c r="M806" i="13" s="1"/>
  <c r="O786" i="13" a="1"/>
  <c r="O786" i="13" s="1"/>
  <c r="P786" i="13" s="1"/>
  <c r="N786" i="13" a="1"/>
  <c r="N786" i="13" s="1"/>
  <c r="J786" i="13" a="1"/>
  <c r="J786" i="13" s="1"/>
  <c r="K786" i="13" s="1" a="1"/>
  <c r="K786" i="13" s="1"/>
  <c r="L786" i="13" a="1"/>
  <c r="L786" i="13" s="1"/>
  <c r="M786" i="13" s="1" a="1"/>
  <c r="M786" i="13" s="1"/>
  <c r="O766" i="13" a="1"/>
  <c r="O766" i="13" s="1"/>
  <c r="P766" i="13" s="1"/>
  <c r="N766" i="13" a="1"/>
  <c r="N766" i="13" s="1"/>
  <c r="J766" i="13" a="1"/>
  <c r="J766" i="13" s="1"/>
  <c r="K766" i="13" s="1" a="1"/>
  <c r="K766" i="13" s="1"/>
  <c r="L766" i="13" a="1"/>
  <c r="L766" i="13" s="1"/>
  <c r="M766" i="13" s="1" a="1"/>
  <c r="M766" i="13" s="1"/>
  <c r="O746" i="13" a="1"/>
  <c r="O746" i="13" s="1"/>
  <c r="P746" i="13" s="1"/>
  <c r="N746" i="13" a="1"/>
  <c r="N746" i="13" s="1"/>
  <c r="J746" i="13" a="1"/>
  <c r="J746" i="13" s="1"/>
  <c r="K746" i="13" s="1" a="1"/>
  <c r="K746" i="13" s="1"/>
  <c r="L746" i="13" a="1"/>
  <c r="L746" i="13" s="1"/>
  <c r="M746" i="13" s="1" a="1"/>
  <c r="M746" i="13" s="1"/>
  <c r="O726" i="13" a="1"/>
  <c r="O726" i="13" s="1"/>
  <c r="P726" i="13" s="1"/>
  <c r="N726" i="13" a="1"/>
  <c r="N726" i="13" s="1"/>
  <c r="J726" i="13" a="1"/>
  <c r="J726" i="13" s="1"/>
  <c r="K726" i="13" s="1" a="1"/>
  <c r="K726" i="13" s="1"/>
  <c r="L726" i="13" a="1"/>
  <c r="L726" i="13" s="1"/>
  <c r="M726" i="13" s="1" a="1"/>
  <c r="M726" i="13" s="1"/>
  <c r="O706" i="13" a="1"/>
  <c r="O706" i="13" s="1"/>
  <c r="P706" i="13" s="1"/>
  <c r="N706" i="13" a="1"/>
  <c r="N706" i="13" s="1"/>
  <c r="J706" i="13" a="1"/>
  <c r="J706" i="13" s="1"/>
  <c r="K706" i="13" s="1" a="1"/>
  <c r="K706" i="13" s="1"/>
  <c r="L706" i="13" a="1"/>
  <c r="L706" i="13" s="1"/>
  <c r="M706" i="13" s="1" a="1"/>
  <c r="M706" i="13" s="1"/>
  <c r="O686" i="13" a="1"/>
  <c r="O686" i="13" s="1"/>
  <c r="P686" i="13" s="1"/>
  <c r="N686" i="13" a="1"/>
  <c r="N686" i="13" s="1"/>
  <c r="J686" i="13" a="1"/>
  <c r="J686" i="13" s="1"/>
  <c r="K686" i="13" s="1" a="1"/>
  <c r="K686" i="13" s="1"/>
  <c r="L686" i="13" a="1"/>
  <c r="L686" i="13" s="1"/>
  <c r="M686" i="13" s="1" a="1"/>
  <c r="M686" i="13" s="1"/>
  <c r="O666" i="13" a="1"/>
  <c r="O666" i="13" s="1"/>
  <c r="P666" i="13" s="1"/>
  <c r="N666" i="13" a="1"/>
  <c r="N666" i="13" s="1"/>
  <c r="J666" i="13" a="1"/>
  <c r="J666" i="13" s="1"/>
  <c r="K666" i="13" s="1" a="1"/>
  <c r="K666" i="13" s="1"/>
  <c r="L666" i="13" a="1"/>
  <c r="L666" i="13" s="1"/>
  <c r="M666" i="13" s="1" a="1"/>
  <c r="M666" i="13" s="1"/>
  <c r="O646" i="13" a="1"/>
  <c r="O646" i="13" s="1"/>
  <c r="P646" i="13" s="1"/>
  <c r="N646" i="13" a="1"/>
  <c r="N646" i="13" s="1"/>
  <c r="J646" i="13" a="1"/>
  <c r="J646" i="13" s="1"/>
  <c r="K646" i="13" s="1" a="1"/>
  <c r="K646" i="13" s="1"/>
  <c r="L646" i="13" a="1"/>
  <c r="L646" i="13" s="1"/>
  <c r="M646" i="13" s="1" a="1"/>
  <c r="M646" i="13" s="1"/>
  <c r="O626" i="13" a="1"/>
  <c r="O626" i="13" s="1"/>
  <c r="P626" i="13" s="1"/>
  <c r="N626" i="13" a="1"/>
  <c r="N626" i="13" s="1"/>
  <c r="L626" i="13" a="1"/>
  <c r="L626" i="13" s="1"/>
  <c r="M626" i="13" s="1" a="1"/>
  <c r="M626" i="13" s="1"/>
  <c r="J626" i="13" a="1"/>
  <c r="J626" i="13" s="1"/>
  <c r="K626" i="13" s="1" a="1"/>
  <c r="K626" i="13" s="1"/>
  <c r="N606" i="13" a="1"/>
  <c r="N606" i="13" s="1"/>
  <c r="O606" i="13" a="1"/>
  <c r="O606" i="13" s="1"/>
  <c r="P606" i="13" s="1"/>
  <c r="L606" i="13" a="1"/>
  <c r="L606" i="13" s="1"/>
  <c r="M606" i="13" s="1" a="1"/>
  <c r="M606" i="13" s="1"/>
  <c r="J606" i="13" a="1"/>
  <c r="J606" i="13" s="1"/>
  <c r="K606" i="13" s="1" a="1"/>
  <c r="K606" i="13" s="1"/>
  <c r="O586" i="13" a="1"/>
  <c r="O586" i="13" s="1"/>
  <c r="P586" i="13" s="1"/>
  <c r="N586" i="13" a="1"/>
  <c r="N586" i="13" s="1"/>
  <c r="L586" i="13" a="1"/>
  <c r="L586" i="13" s="1"/>
  <c r="M586" i="13" s="1" a="1"/>
  <c r="M586" i="13" s="1"/>
  <c r="J586" i="13" a="1"/>
  <c r="J586" i="13" s="1"/>
  <c r="K586" i="13" s="1" a="1"/>
  <c r="K586" i="13" s="1"/>
  <c r="O566" i="13" a="1"/>
  <c r="O566" i="13" s="1"/>
  <c r="P566" i="13" s="1"/>
  <c r="N566" i="13" a="1"/>
  <c r="N566" i="13" s="1"/>
  <c r="L566" i="13" a="1"/>
  <c r="L566" i="13" s="1"/>
  <c r="M566" i="13" s="1" a="1"/>
  <c r="M566" i="13" s="1"/>
  <c r="J566" i="13" a="1"/>
  <c r="J566" i="13" s="1"/>
  <c r="K566" i="13" s="1" a="1"/>
  <c r="K566" i="13" s="1"/>
  <c r="O546" i="13" a="1"/>
  <c r="O546" i="13" s="1"/>
  <c r="P546" i="13" s="1"/>
  <c r="N546" i="13" a="1"/>
  <c r="N546" i="13" s="1"/>
  <c r="L546" i="13" a="1"/>
  <c r="L546" i="13" s="1"/>
  <c r="M546" i="13" s="1" a="1"/>
  <c r="M546" i="13" s="1"/>
  <c r="J546" i="13" a="1"/>
  <c r="J546" i="13" s="1"/>
  <c r="K546" i="13" s="1" a="1"/>
  <c r="K546" i="13" s="1"/>
  <c r="N526" i="13" a="1"/>
  <c r="N526" i="13" s="1"/>
  <c r="L526" i="13" a="1"/>
  <c r="L526" i="13" s="1"/>
  <c r="M526" i="13" s="1" a="1"/>
  <c r="M526" i="13" s="1"/>
  <c r="O526" i="13" a="1"/>
  <c r="O526" i="13" s="1"/>
  <c r="P526" i="13" s="1"/>
  <c r="J526" i="13" a="1"/>
  <c r="J526" i="13" s="1"/>
  <c r="K526" i="13" s="1" a="1"/>
  <c r="K526" i="13" s="1"/>
  <c r="O506" i="13" a="1"/>
  <c r="O506" i="13" s="1"/>
  <c r="P506" i="13" s="1"/>
  <c r="N506" i="13" a="1"/>
  <c r="N506" i="13" s="1"/>
  <c r="L506" i="13" a="1"/>
  <c r="L506" i="13" s="1"/>
  <c r="M506" i="13" s="1" a="1"/>
  <c r="M506" i="13" s="1"/>
  <c r="J506" i="13" a="1"/>
  <c r="J506" i="13" s="1"/>
  <c r="K506" i="13" s="1" a="1"/>
  <c r="K506" i="13" s="1"/>
  <c r="O486" i="13" a="1"/>
  <c r="O486" i="13" s="1"/>
  <c r="P486" i="13" s="1"/>
  <c r="N486" i="13" a="1"/>
  <c r="N486" i="13" s="1"/>
  <c r="L486" i="13" a="1"/>
  <c r="L486" i="13" s="1"/>
  <c r="M486" i="13" s="1" a="1"/>
  <c r="M486" i="13" s="1"/>
  <c r="J486" i="13" a="1"/>
  <c r="J486" i="13" s="1"/>
  <c r="K486" i="13" s="1" a="1"/>
  <c r="K486" i="13" s="1"/>
  <c r="O466" i="13" a="1"/>
  <c r="O466" i="13" s="1"/>
  <c r="P466" i="13" s="1"/>
  <c r="L466" i="13" a="1"/>
  <c r="L466" i="13" s="1"/>
  <c r="M466" i="13" s="1" a="1"/>
  <c r="M466" i="13" s="1"/>
  <c r="N466" i="13" a="1"/>
  <c r="N466" i="13" s="1"/>
  <c r="J466" i="13" a="1"/>
  <c r="J466" i="13" s="1"/>
  <c r="K466" i="13" s="1" a="1"/>
  <c r="K466" i="13" s="1"/>
  <c r="O446" i="13" a="1"/>
  <c r="O446" i="13" s="1"/>
  <c r="P446" i="13" s="1"/>
  <c r="L446" i="13" a="1"/>
  <c r="L446" i="13" s="1"/>
  <c r="M446" i="13" s="1" a="1"/>
  <c r="M446" i="13" s="1"/>
  <c r="N446" i="13" a="1"/>
  <c r="N446" i="13" s="1"/>
  <c r="J446" i="13" a="1"/>
  <c r="J446" i="13" s="1"/>
  <c r="K446" i="13" s="1" a="1"/>
  <c r="K446" i="13" s="1"/>
  <c r="L426" i="13" a="1"/>
  <c r="L426" i="13" s="1"/>
  <c r="M426" i="13" s="1" a="1"/>
  <c r="M426" i="13" s="1"/>
  <c r="N426" i="13" a="1"/>
  <c r="N426" i="13" s="1"/>
  <c r="O426" i="13" a="1"/>
  <c r="O426" i="13" s="1"/>
  <c r="P426" i="13" s="1"/>
  <c r="J426" i="13" a="1"/>
  <c r="J426" i="13" s="1"/>
  <c r="K426" i="13" s="1" a="1"/>
  <c r="K426" i="13" s="1"/>
  <c r="N406" i="13" a="1"/>
  <c r="N406" i="13" s="1"/>
  <c r="O406" i="13" a="1"/>
  <c r="O406" i="13" s="1"/>
  <c r="P406" i="13" s="1"/>
  <c r="L406" i="13" a="1"/>
  <c r="L406" i="13" s="1"/>
  <c r="M406" i="13" s="1" a="1"/>
  <c r="M406" i="13" s="1"/>
  <c r="J406" i="13" a="1"/>
  <c r="J406" i="13" s="1"/>
  <c r="K406" i="13" s="1" a="1"/>
  <c r="K406" i="13" s="1"/>
  <c r="N386" i="13" a="1"/>
  <c r="N386" i="13" s="1"/>
  <c r="O386" i="13" a="1"/>
  <c r="O386" i="13" s="1"/>
  <c r="P386" i="13" s="1"/>
  <c r="L386" i="13" a="1"/>
  <c r="L386" i="13" s="1"/>
  <c r="M386" i="13" s="1" a="1"/>
  <c r="M386" i="13" s="1"/>
  <c r="J386" i="13" a="1"/>
  <c r="J386" i="13" s="1"/>
  <c r="K386" i="13" s="1" a="1"/>
  <c r="K386" i="13" s="1"/>
  <c r="O366" i="13" a="1"/>
  <c r="O366" i="13" s="1"/>
  <c r="P366" i="13" s="1"/>
  <c r="L366" i="13" a="1"/>
  <c r="L366" i="13" s="1"/>
  <c r="M366" i="13" s="1" a="1"/>
  <c r="M366" i="13" s="1"/>
  <c r="N366" i="13" a="1"/>
  <c r="N366" i="13" s="1"/>
  <c r="J366" i="13" a="1"/>
  <c r="J366" i="13" s="1"/>
  <c r="K366" i="13" s="1" a="1"/>
  <c r="K366" i="13" s="1"/>
  <c r="O346" i="13" a="1"/>
  <c r="O346" i="13" s="1"/>
  <c r="P346" i="13" s="1"/>
  <c r="N346" i="13" a="1"/>
  <c r="N346" i="13" s="1"/>
  <c r="L346" i="13" a="1"/>
  <c r="L346" i="13" s="1"/>
  <c r="M346" i="13" s="1" a="1"/>
  <c r="M346" i="13" s="1"/>
  <c r="J346" i="13" a="1"/>
  <c r="J346" i="13" s="1"/>
  <c r="K346" i="13" s="1" a="1"/>
  <c r="K346" i="13" s="1"/>
  <c r="L326" i="13" a="1"/>
  <c r="L326" i="13" s="1"/>
  <c r="M326" i="13" s="1" a="1"/>
  <c r="M326" i="13" s="1"/>
  <c r="N326" i="13" a="1"/>
  <c r="N326" i="13" s="1"/>
  <c r="O326" i="13" a="1"/>
  <c r="O326" i="13" s="1"/>
  <c r="P326" i="13" s="1"/>
  <c r="J326" i="13" a="1"/>
  <c r="J326" i="13" s="1"/>
  <c r="K326" i="13" s="1" a="1"/>
  <c r="K326" i="13" s="1"/>
  <c r="O306" i="13" a="1"/>
  <c r="O306" i="13" s="1"/>
  <c r="P306" i="13" s="1"/>
  <c r="N306" i="13" a="1"/>
  <c r="N306" i="13" s="1"/>
  <c r="L306" i="13" a="1"/>
  <c r="L306" i="13" s="1"/>
  <c r="M306" i="13" s="1" a="1"/>
  <c r="M306" i="13" s="1"/>
  <c r="J306" i="13" a="1"/>
  <c r="J306" i="13" s="1"/>
  <c r="K306" i="13" s="1" a="1"/>
  <c r="K306" i="13" s="1"/>
  <c r="O286" i="13" a="1"/>
  <c r="O286" i="13" s="1"/>
  <c r="P286" i="13" s="1"/>
  <c r="N286" i="13" a="1"/>
  <c r="N286" i="13" s="1"/>
  <c r="L286" i="13" a="1"/>
  <c r="L286" i="13" s="1"/>
  <c r="M286" i="13" s="1" a="1"/>
  <c r="M286" i="13" s="1"/>
  <c r="J286" i="13" a="1"/>
  <c r="J286" i="13" s="1"/>
  <c r="K286" i="13" s="1" a="1"/>
  <c r="K286" i="13" s="1"/>
  <c r="O266" i="13" a="1"/>
  <c r="O266" i="13" s="1"/>
  <c r="P266" i="13" s="1"/>
  <c r="N266" i="13" a="1"/>
  <c r="N266" i="13" s="1"/>
  <c r="L266" i="13" a="1"/>
  <c r="L266" i="13" s="1"/>
  <c r="M266" i="13" s="1" a="1"/>
  <c r="M266" i="13" s="1"/>
  <c r="J266" i="13" a="1"/>
  <c r="J266" i="13" s="1"/>
  <c r="K266" i="13" s="1" a="1"/>
  <c r="K266" i="13" s="1"/>
  <c r="O246" i="13" a="1"/>
  <c r="O246" i="13" s="1"/>
  <c r="P246" i="13" s="1"/>
  <c r="L246" i="13" a="1"/>
  <c r="L246" i="13" s="1"/>
  <c r="M246" i="13" s="1" a="1"/>
  <c r="M246" i="13" s="1"/>
  <c r="N246" i="13" a="1"/>
  <c r="N246" i="13" s="1"/>
  <c r="J246" i="13" a="1"/>
  <c r="J246" i="13" s="1"/>
  <c r="K246" i="13" s="1" a="1"/>
  <c r="K246" i="13" s="1"/>
  <c r="O226" i="13" a="1"/>
  <c r="O226" i="13" s="1"/>
  <c r="P226" i="13" s="1"/>
  <c r="N226" i="13" a="1"/>
  <c r="N226" i="13" s="1"/>
  <c r="L226" i="13" a="1"/>
  <c r="L226" i="13" s="1"/>
  <c r="M226" i="13" s="1" a="1"/>
  <c r="M226" i="13" s="1"/>
  <c r="J226" i="13" a="1"/>
  <c r="J226" i="13" s="1"/>
  <c r="K226" i="13" s="1" a="1"/>
  <c r="K226" i="13" s="1"/>
  <c r="N206" i="13" a="1"/>
  <c r="N206" i="13" s="1"/>
  <c r="O206" i="13" a="1"/>
  <c r="O206" i="13" s="1"/>
  <c r="P206" i="13" s="1"/>
  <c r="L206" i="13" a="1"/>
  <c r="L206" i="13" s="1"/>
  <c r="M206" i="13" s="1" a="1"/>
  <c r="M206" i="13" s="1"/>
  <c r="J206" i="13" a="1"/>
  <c r="J206" i="13" s="1"/>
  <c r="K206" i="13" s="1" a="1"/>
  <c r="K206" i="13" s="1"/>
  <c r="N186" i="13" a="1"/>
  <c r="N186" i="13" s="1"/>
  <c r="O186" i="13" a="1"/>
  <c r="O186" i="13" s="1"/>
  <c r="P186" i="13" s="1"/>
  <c r="L186" i="13" a="1"/>
  <c r="L186" i="13" s="1"/>
  <c r="M186" i="13" s="1" a="1"/>
  <c r="M186" i="13" s="1"/>
  <c r="J186" i="13" a="1"/>
  <c r="J186" i="13" s="1"/>
  <c r="K186" i="13" s="1" a="1"/>
  <c r="K186" i="13" s="1"/>
  <c r="O166" i="13" a="1"/>
  <c r="O166" i="13" s="1"/>
  <c r="P166" i="13" s="1"/>
  <c r="N166" i="13" a="1"/>
  <c r="N166" i="13" s="1"/>
  <c r="L166" i="13" a="1"/>
  <c r="L166" i="13" s="1"/>
  <c r="M166" i="13" s="1" a="1"/>
  <c r="M166" i="13" s="1"/>
  <c r="J166" i="13" a="1"/>
  <c r="J166" i="13" s="1"/>
  <c r="K166" i="13" s="1" a="1"/>
  <c r="K166" i="13" s="1"/>
  <c r="N146" i="13" a="1"/>
  <c r="N146" i="13" s="1"/>
  <c r="O146" i="13" a="1"/>
  <c r="O146" i="13" s="1"/>
  <c r="P146" i="13" s="1"/>
  <c r="L146" i="13" a="1"/>
  <c r="L146" i="13" s="1"/>
  <c r="M146" i="13" s="1" a="1"/>
  <c r="M146" i="13" s="1"/>
  <c r="J146" i="13" a="1"/>
  <c r="J146" i="13" s="1"/>
  <c r="K146" i="13" s="1" a="1"/>
  <c r="K146" i="13" s="1"/>
  <c r="O126" i="13" a="1"/>
  <c r="O126" i="13" s="1"/>
  <c r="P126" i="13" s="1"/>
  <c r="L126" i="13" a="1"/>
  <c r="L126" i="13" s="1"/>
  <c r="M126" i="13" s="1" a="1"/>
  <c r="M126" i="13" s="1"/>
  <c r="N126" i="13" a="1"/>
  <c r="N126" i="13" s="1"/>
  <c r="J126" i="13" a="1"/>
  <c r="J126" i="13" s="1"/>
  <c r="K126" i="13" s="1" a="1"/>
  <c r="K126" i="13" s="1"/>
  <c r="O106" i="13" a="1"/>
  <c r="O106" i="13" s="1"/>
  <c r="P106" i="13" s="1"/>
  <c r="N106" i="13" a="1"/>
  <c r="N106" i="13" s="1"/>
  <c r="L106" i="13" a="1"/>
  <c r="L106" i="13" s="1"/>
  <c r="M106" i="13" s="1" a="1"/>
  <c r="M106" i="13" s="1"/>
  <c r="J106" i="13" a="1"/>
  <c r="J106" i="13" s="1"/>
  <c r="K106" i="13" s="1" a="1"/>
  <c r="K106" i="13" s="1"/>
  <c r="O86" i="13" a="1"/>
  <c r="O86" i="13" s="1"/>
  <c r="P86" i="13" s="1"/>
  <c r="L86" i="13" a="1"/>
  <c r="L86" i="13" s="1"/>
  <c r="M86" i="13" s="1" a="1"/>
  <c r="M86" i="13" s="1"/>
  <c r="N86" i="13" a="1"/>
  <c r="N86" i="13" s="1"/>
  <c r="J86" i="13" a="1"/>
  <c r="J86" i="13" s="1"/>
  <c r="K86" i="13" s="1" a="1"/>
  <c r="K86" i="13" s="1"/>
  <c r="O66" i="13" a="1"/>
  <c r="O66" i="13" s="1"/>
  <c r="P66" i="13" s="1"/>
  <c r="N66" i="13" a="1"/>
  <c r="N66" i="13" s="1"/>
  <c r="L66" i="13" a="1"/>
  <c r="L66" i="13" s="1"/>
  <c r="M66" i="13" s="1" a="1"/>
  <c r="M66" i="13" s="1"/>
  <c r="J66" i="13" a="1"/>
  <c r="J66" i="13" s="1"/>
  <c r="K66" i="13" s="1" a="1"/>
  <c r="K66" i="13" s="1"/>
  <c r="N46" i="13" a="1"/>
  <c r="N46" i="13" s="1"/>
  <c r="O46" i="13" a="1"/>
  <c r="O46" i="13" s="1"/>
  <c r="P46" i="13" s="1"/>
  <c r="L46" i="13" a="1"/>
  <c r="L46" i="13" s="1"/>
  <c r="M46" i="13" s="1" a="1"/>
  <c r="M46" i="13" s="1"/>
  <c r="J46" i="13" a="1"/>
  <c r="J46" i="13" s="1"/>
  <c r="K46" i="13" s="1" a="1"/>
  <c r="K46" i="13" s="1"/>
  <c r="O26" i="13" a="1"/>
  <c r="O26" i="13" s="1"/>
  <c r="P26" i="13" s="1"/>
  <c r="N26" i="13" a="1"/>
  <c r="N26" i="13" s="1"/>
  <c r="L26" i="13" a="1"/>
  <c r="L26" i="13" s="1"/>
  <c r="M26" i="13" s="1" a="1"/>
  <c r="M26" i="13" s="1"/>
  <c r="J26" i="13" a="1"/>
  <c r="J26" i="13" s="1"/>
  <c r="K26" i="13" s="1" a="1"/>
  <c r="K26" i="13" s="1"/>
  <c r="O6" i="13" a="1"/>
  <c r="O6" i="13" s="1"/>
  <c r="P6" i="13" s="1"/>
  <c r="N6" i="13" a="1"/>
  <c r="N6" i="13" s="1"/>
  <c r="L6" i="13" a="1"/>
  <c r="L6" i="13" s="1"/>
  <c r="M6" i="13" s="1" a="1"/>
  <c r="M6" i="13" s="1"/>
  <c r="J6" i="13" a="1"/>
  <c r="J6" i="13" s="1"/>
  <c r="K6" i="13" s="1" a="1"/>
  <c r="K6" i="13" s="1"/>
  <c r="G720" i="13"/>
  <c r="G556" i="13"/>
  <c r="G372" i="13"/>
  <c r="G160" i="13"/>
  <c r="H956" i="13"/>
  <c r="H640" i="13"/>
  <c r="H36" i="13"/>
  <c r="H999" i="13"/>
  <c r="G999" i="13"/>
  <c r="F999" i="13"/>
  <c r="H759" i="13"/>
  <c r="G759" i="13"/>
  <c r="F759" i="13"/>
  <c r="H419" i="13"/>
  <c r="G419" i="13"/>
  <c r="F419" i="13"/>
  <c r="H398" i="13"/>
  <c r="G398" i="13"/>
  <c r="F398" i="13"/>
  <c r="H997" i="13"/>
  <c r="G997" i="13"/>
  <c r="F997" i="13"/>
  <c r="H937" i="13"/>
  <c r="G937" i="13"/>
  <c r="F937" i="13"/>
  <c r="H897" i="13"/>
  <c r="G897" i="13"/>
  <c r="F897" i="13"/>
  <c r="H857" i="13"/>
  <c r="G857" i="13"/>
  <c r="F857" i="13"/>
  <c r="H817" i="13"/>
  <c r="G817" i="13"/>
  <c r="F817" i="13"/>
  <c r="H777" i="13"/>
  <c r="G777" i="13"/>
  <c r="F777" i="13"/>
  <c r="F737" i="13"/>
  <c r="G737" i="13"/>
  <c r="H737" i="13"/>
  <c r="G697" i="13"/>
  <c r="F697" i="13"/>
  <c r="H657" i="13"/>
  <c r="F657" i="13"/>
  <c r="G657" i="13"/>
  <c r="H617" i="13"/>
  <c r="G617" i="13"/>
  <c r="F617" i="13"/>
  <c r="H577" i="13"/>
  <c r="F577" i="13"/>
  <c r="G577" i="13"/>
  <c r="H537" i="13"/>
  <c r="G537" i="13"/>
  <c r="F537" i="13"/>
  <c r="H477" i="13"/>
  <c r="F477" i="13"/>
  <c r="H457" i="13"/>
  <c r="G457" i="13"/>
  <c r="F457" i="13"/>
  <c r="H417" i="13"/>
  <c r="F417" i="13"/>
  <c r="G417" i="13"/>
  <c r="H357" i="13"/>
  <c r="G357" i="13"/>
  <c r="F357" i="13"/>
  <c r="H317" i="13"/>
  <c r="G317" i="13"/>
  <c r="F317" i="13"/>
  <c r="H277" i="13"/>
  <c r="G277" i="13"/>
  <c r="F277" i="13"/>
  <c r="H237" i="13"/>
  <c r="G237" i="13"/>
  <c r="F237" i="13"/>
  <c r="H197" i="13"/>
  <c r="G197" i="13"/>
  <c r="F197" i="13"/>
  <c r="H157" i="13"/>
  <c r="F157" i="13"/>
  <c r="H117" i="13"/>
  <c r="F117" i="13"/>
  <c r="G117" i="13"/>
  <c r="H77" i="13"/>
  <c r="G77" i="13"/>
  <c r="F77" i="13"/>
  <c r="H57" i="13"/>
  <c r="F57" i="13"/>
  <c r="H17" i="13"/>
  <c r="F17" i="13"/>
  <c r="G17" i="13"/>
  <c r="O996" i="13" a="1"/>
  <c r="O996" i="13" s="1"/>
  <c r="P996" i="13" s="1"/>
  <c r="N996" i="13" a="1"/>
  <c r="N996" i="13" s="1"/>
  <c r="J996" i="13" a="1"/>
  <c r="J996" i="13" s="1"/>
  <c r="K996" i="13" s="1" a="1"/>
  <c r="K996" i="13" s="1"/>
  <c r="L996" i="13" a="1"/>
  <c r="L996" i="13" s="1"/>
  <c r="M996" i="13" s="1" a="1"/>
  <c r="M996" i="13" s="1"/>
  <c r="O976" i="13" a="1"/>
  <c r="O976" i="13" s="1"/>
  <c r="P976" i="13" s="1"/>
  <c r="N976" i="13" a="1"/>
  <c r="N976" i="13" s="1"/>
  <c r="L976" i="13" a="1"/>
  <c r="L976" i="13" s="1"/>
  <c r="M976" i="13" s="1" a="1"/>
  <c r="M976" i="13" s="1"/>
  <c r="J976" i="13" a="1"/>
  <c r="J976" i="13" s="1"/>
  <c r="K976" i="13" s="1" a="1"/>
  <c r="K976" i="13" s="1"/>
  <c r="O956" i="13" a="1"/>
  <c r="O956" i="13" s="1"/>
  <c r="P956" i="13" s="1"/>
  <c r="N956" i="13" a="1"/>
  <c r="N956" i="13" s="1"/>
  <c r="L956" i="13" a="1"/>
  <c r="L956" i="13" s="1"/>
  <c r="M956" i="13" s="1" a="1"/>
  <c r="M956" i="13" s="1"/>
  <c r="J956" i="13" a="1"/>
  <c r="J956" i="13" s="1"/>
  <c r="K956" i="13" s="1" a="1"/>
  <c r="K956" i="13" s="1"/>
  <c r="G637" i="13"/>
  <c r="H986" i="13"/>
  <c r="G986" i="13"/>
  <c r="F986" i="13"/>
  <c r="H966" i="13"/>
  <c r="G966" i="13"/>
  <c r="F966" i="13"/>
  <c r="H946" i="13"/>
  <c r="G946" i="13"/>
  <c r="F946" i="13"/>
  <c r="H926" i="13"/>
  <c r="G926" i="13"/>
  <c r="F926" i="13"/>
  <c r="H906" i="13"/>
  <c r="G906" i="13"/>
  <c r="F906" i="13"/>
  <c r="H886" i="13"/>
  <c r="G886" i="13"/>
  <c r="F886" i="13"/>
  <c r="H866" i="13"/>
  <c r="G866" i="13"/>
  <c r="F866" i="13"/>
  <c r="H846" i="13"/>
  <c r="G846" i="13"/>
  <c r="F846" i="13"/>
  <c r="H826" i="13"/>
  <c r="G826" i="13"/>
  <c r="F826" i="13"/>
  <c r="H806" i="13"/>
  <c r="G806" i="13"/>
  <c r="F806" i="13"/>
  <c r="H786" i="13"/>
  <c r="G786" i="13"/>
  <c r="F786" i="13"/>
  <c r="H766" i="13"/>
  <c r="G766" i="13"/>
  <c r="F766" i="13"/>
  <c r="H746" i="13"/>
  <c r="G746" i="13"/>
  <c r="F746" i="13"/>
  <c r="H726" i="13"/>
  <c r="F726" i="13"/>
  <c r="G726" i="13"/>
  <c r="H706" i="13"/>
  <c r="F706" i="13"/>
  <c r="G706" i="13"/>
  <c r="H686" i="13"/>
  <c r="F686" i="13"/>
  <c r="G686" i="13"/>
  <c r="H666" i="13"/>
  <c r="F666" i="13"/>
  <c r="H646" i="13"/>
  <c r="F646" i="13"/>
  <c r="G646" i="13"/>
  <c r="H626" i="13"/>
  <c r="F626" i="13"/>
  <c r="G626" i="13"/>
  <c r="H606" i="13"/>
  <c r="F606" i="13"/>
  <c r="G606" i="13"/>
  <c r="H586" i="13"/>
  <c r="F586" i="13"/>
  <c r="H566" i="13"/>
  <c r="F566" i="13"/>
  <c r="G566" i="13"/>
  <c r="H546" i="13"/>
  <c r="F546" i="13"/>
  <c r="G546" i="13"/>
  <c r="H526" i="13"/>
  <c r="F526" i="13"/>
  <c r="G526" i="13"/>
  <c r="H506" i="13"/>
  <c r="F506" i="13"/>
  <c r="H486" i="13"/>
  <c r="F486" i="13"/>
  <c r="G486" i="13"/>
  <c r="H466" i="13"/>
  <c r="F466" i="13"/>
  <c r="G466" i="13"/>
  <c r="H446" i="13"/>
  <c r="F446" i="13"/>
  <c r="G446" i="13"/>
  <c r="H426" i="13"/>
  <c r="F426" i="13"/>
  <c r="H406" i="13"/>
  <c r="F406" i="13"/>
  <c r="G406" i="13"/>
  <c r="H386" i="13"/>
  <c r="F386" i="13"/>
  <c r="G386" i="13"/>
  <c r="H366" i="13"/>
  <c r="F366" i="13"/>
  <c r="G366" i="13"/>
  <c r="H346" i="13"/>
  <c r="G346" i="13"/>
  <c r="F346" i="13"/>
  <c r="H326" i="13"/>
  <c r="G326" i="13"/>
  <c r="F326" i="13"/>
  <c r="H306" i="13"/>
  <c r="G306" i="13"/>
  <c r="F306" i="13"/>
  <c r="H286" i="13"/>
  <c r="G286" i="13"/>
  <c r="F286" i="13"/>
  <c r="H266" i="13"/>
  <c r="G266" i="13"/>
  <c r="F266" i="13"/>
  <c r="H246" i="13"/>
  <c r="G246" i="13"/>
  <c r="F246" i="13"/>
  <c r="H226" i="13"/>
  <c r="G226" i="13"/>
  <c r="F226" i="13"/>
  <c r="H206" i="13"/>
  <c r="G206" i="13"/>
  <c r="F206" i="13"/>
  <c r="H186" i="13"/>
  <c r="G186" i="13"/>
  <c r="F186" i="13"/>
  <c r="H166" i="13"/>
  <c r="G166" i="13"/>
  <c r="F166" i="13"/>
  <c r="H146" i="13"/>
  <c r="G146" i="13"/>
  <c r="F146" i="13"/>
  <c r="H126" i="13"/>
  <c r="G126" i="13"/>
  <c r="F126" i="13"/>
  <c r="H106" i="13"/>
  <c r="G106" i="13"/>
  <c r="F106" i="13"/>
  <c r="H86" i="13"/>
  <c r="G86" i="13"/>
  <c r="F86" i="13"/>
  <c r="H66" i="13"/>
  <c r="G66" i="13"/>
  <c r="F66" i="13"/>
  <c r="H46" i="13"/>
  <c r="G46" i="13"/>
  <c r="F46" i="13"/>
  <c r="H26" i="13"/>
  <c r="G26" i="13"/>
  <c r="F26" i="13"/>
  <c r="H6" i="13"/>
  <c r="G6" i="13"/>
  <c r="F6" i="13"/>
  <c r="O985" i="13" a="1"/>
  <c r="O985" i="13" s="1"/>
  <c r="P985" i="13" s="1"/>
  <c r="N985" i="13" a="1"/>
  <c r="N985" i="13" s="1"/>
  <c r="L985" i="13" a="1"/>
  <c r="L985" i="13" s="1"/>
  <c r="M985" i="13" s="1" a="1"/>
  <c r="M985" i="13" s="1"/>
  <c r="J985" i="13" a="1"/>
  <c r="J985" i="13" s="1"/>
  <c r="K985" i="13" s="1" a="1"/>
  <c r="K985" i="13" s="1"/>
  <c r="O965" i="13" a="1"/>
  <c r="O965" i="13" s="1"/>
  <c r="P965" i="13" s="1"/>
  <c r="N965" i="13" a="1"/>
  <c r="N965" i="13" s="1"/>
  <c r="L965" i="13" a="1"/>
  <c r="L965" i="13" s="1"/>
  <c r="M965" i="13" s="1" a="1"/>
  <c r="M965" i="13" s="1"/>
  <c r="J965" i="13" a="1"/>
  <c r="J965" i="13" s="1"/>
  <c r="K965" i="13" s="1" a="1"/>
  <c r="K965" i="13" s="1"/>
  <c r="O945" i="13" a="1"/>
  <c r="O945" i="13" s="1"/>
  <c r="P945" i="13" s="1"/>
  <c r="L945" i="13" a="1"/>
  <c r="L945" i="13" s="1"/>
  <c r="M945" i="13" s="1" a="1"/>
  <c r="M945" i="13" s="1"/>
  <c r="J945" i="13" a="1"/>
  <c r="J945" i="13" s="1"/>
  <c r="K945" i="13" s="1" a="1"/>
  <c r="K945" i="13" s="1"/>
  <c r="N945" i="13" a="1"/>
  <c r="N945" i="13" s="1"/>
  <c r="O925" i="13" a="1"/>
  <c r="O925" i="13" s="1"/>
  <c r="P925" i="13" s="1"/>
  <c r="N925" i="13" a="1"/>
  <c r="N925" i="13" s="1"/>
  <c r="L925" i="13" a="1"/>
  <c r="L925" i="13" s="1"/>
  <c r="M925" i="13" s="1" a="1"/>
  <c r="M925" i="13" s="1"/>
  <c r="J925" i="13" a="1"/>
  <c r="J925" i="13" s="1"/>
  <c r="K925" i="13" s="1" a="1"/>
  <c r="K925" i="13" s="1"/>
  <c r="O905" i="13" a="1"/>
  <c r="O905" i="13" s="1"/>
  <c r="P905" i="13" s="1"/>
  <c r="N905" i="13" a="1"/>
  <c r="N905" i="13" s="1"/>
  <c r="J905" i="13" a="1"/>
  <c r="J905" i="13" s="1"/>
  <c r="K905" i="13" s="1" a="1"/>
  <c r="K905" i="13" s="1"/>
  <c r="L905" i="13" a="1"/>
  <c r="L905" i="13" s="1"/>
  <c r="M905" i="13" s="1" a="1"/>
  <c r="M905" i="13" s="1"/>
  <c r="O885" i="13" a="1"/>
  <c r="O885" i="13" s="1"/>
  <c r="P885" i="13" s="1"/>
  <c r="N885" i="13" a="1"/>
  <c r="N885" i="13" s="1"/>
  <c r="J885" i="13" a="1"/>
  <c r="J885" i="13" s="1"/>
  <c r="K885" i="13" s="1" a="1"/>
  <c r="K885" i="13" s="1"/>
  <c r="L885" i="13" a="1"/>
  <c r="L885" i="13" s="1"/>
  <c r="M885" i="13" s="1" a="1"/>
  <c r="M885" i="13" s="1"/>
  <c r="O865" i="13" a="1"/>
  <c r="O865" i="13" s="1"/>
  <c r="P865" i="13" s="1"/>
  <c r="N865" i="13" a="1"/>
  <c r="N865" i="13" s="1"/>
  <c r="J865" i="13" a="1"/>
  <c r="J865" i="13" s="1"/>
  <c r="K865" i="13" s="1" a="1"/>
  <c r="K865" i="13" s="1"/>
  <c r="L865" i="13" a="1"/>
  <c r="L865" i="13" s="1"/>
  <c r="M865" i="13" s="1" a="1"/>
  <c r="M865" i="13" s="1"/>
  <c r="O845" i="13" a="1"/>
  <c r="O845" i="13" s="1"/>
  <c r="P845" i="13" s="1"/>
  <c r="N845" i="13" a="1"/>
  <c r="N845" i="13" s="1"/>
  <c r="J845" i="13" a="1"/>
  <c r="J845" i="13" s="1"/>
  <c r="K845" i="13" s="1" a="1"/>
  <c r="K845" i="13" s="1"/>
  <c r="L845" i="13" a="1"/>
  <c r="L845" i="13" s="1"/>
  <c r="M845" i="13" s="1" a="1"/>
  <c r="M845" i="13" s="1"/>
  <c r="O825" i="13" a="1"/>
  <c r="O825" i="13" s="1"/>
  <c r="P825" i="13" s="1"/>
  <c r="N825" i="13" a="1"/>
  <c r="N825" i="13" s="1"/>
  <c r="J825" i="13" a="1"/>
  <c r="J825" i="13" s="1"/>
  <c r="K825" i="13" s="1" a="1"/>
  <c r="K825" i="13" s="1"/>
  <c r="L825" i="13" a="1"/>
  <c r="L825" i="13" s="1"/>
  <c r="M825" i="13" s="1" a="1"/>
  <c r="M825" i="13" s="1"/>
  <c r="O805" i="13" a="1"/>
  <c r="O805" i="13" s="1"/>
  <c r="P805" i="13" s="1"/>
  <c r="N805" i="13" a="1"/>
  <c r="N805" i="13" s="1"/>
  <c r="J805" i="13" a="1"/>
  <c r="J805" i="13" s="1"/>
  <c r="K805" i="13" s="1" a="1"/>
  <c r="K805" i="13" s="1"/>
  <c r="L805" i="13" a="1"/>
  <c r="L805" i="13" s="1"/>
  <c r="M805" i="13" s="1" a="1"/>
  <c r="M805" i="13" s="1"/>
  <c r="O785" i="13" a="1"/>
  <c r="O785" i="13" s="1"/>
  <c r="P785" i="13" s="1"/>
  <c r="N785" i="13" a="1"/>
  <c r="N785" i="13" s="1"/>
  <c r="J785" i="13" a="1"/>
  <c r="J785" i="13" s="1"/>
  <c r="K785" i="13" s="1" a="1"/>
  <c r="K785" i="13" s="1"/>
  <c r="L785" i="13" a="1"/>
  <c r="L785" i="13" s="1"/>
  <c r="M785" i="13" s="1" a="1"/>
  <c r="M785" i="13" s="1"/>
  <c r="O765" i="13" a="1"/>
  <c r="O765" i="13" s="1"/>
  <c r="P765" i="13" s="1"/>
  <c r="N765" i="13" a="1"/>
  <c r="N765" i="13" s="1"/>
  <c r="J765" i="13" a="1"/>
  <c r="J765" i="13" s="1"/>
  <c r="K765" i="13" s="1" a="1"/>
  <c r="K765" i="13" s="1"/>
  <c r="L765" i="13" a="1"/>
  <c r="L765" i="13" s="1"/>
  <c r="M765" i="13" s="1" a="1"/>
  <c r="M765" i="13" s="1"/>
  <c r="O745" i="13" a="1"/>
  <c r="O745" i="13" s="1"/>
  <c r="P745" i="13" s="1"/>
  <c r="N745" i="13" a="1"/>
  <c r="N745" i="13" s="1"/>
  <c r="J745" i="13" a="1"/>
  <c r="J745" i="13" s="1"/>
  <c r="K745" i="13" s="1" a="1"/>
  <c r="K745" i="13" s="1"/>
  <c r="L745" i="13" a="1"/>
  <c r="L745" i="13" s="1"/>
  <c r="M745" i="13" s="1" a="1"/>
  <c r="M745" i="13" s="1"/>
  <c r="O725" i="13" a="1"/>
  <c r="O725" i="13" s="1"/>
  <c r="P725" i="13" s="1"/>
  <c r="N725" i="13" a="1"/>
  <c r="N725" i="13" s="1"/>
  <c r="J725" i="13" a="1"/>
  <c r="J725" i="13" s="1"/>
  <c r="K725" i="13" s="1" a="1"/>
  <c r="K725" i="13" s="1"/>
  <c r="L725" i="13" a="1"/>
  <c r="L725" i="13" s="1"/>
  <c r="M725" i="13" s="1" a="1"/>
  <c r="M725" i="13" s="1"/>
  <c r="N705" i="13" a="1"/>
  <c r="N705" i="13" s="1"/>
  <c r="O705" i="13" a="1"/>
  <c r="O705" i="13" s="1"/>
  <c r="P705" i="13" s="1"/>
  <c r="J705" i="13" a="1"/>
  <c r="J705" i="13" s="1"/>
  <c r="K705" i="13" s="1" a="1"/>
  <c r="K705" i="13" s="1"/>
  <c r="L705" i="13" a="1"/>
  <c r="L705" i="13" s="1"/>
  <c r="M705" i="13" s="1" a="1"/>
  <c r="M705" i="13" s="1"/>
  <c r="O685" i="13" a="1"/>
  <c r="O685" i="13" s="1"/>
  <c r="P685" i="13" s="1"/>
  <c r="N685" i="13" a="1"/>
  <c r="N685" i="13" s="1"/>
  <c r="L685" i="13" a="1"/>
  <c r="L685" i="13" s="1"/>
  <c r="M685" i="13" s="1" a="1"/>
  <c r="M685" i="13" s="1"/>
  <c r="J685" i="13" a="1"/>
  <c r="J685" i="13" s="1"/>
  <c r="K685" i="13" s="1" a="1"/>
  <c r="K685" i="13" s="1"/>
  <c r="O665" i="13" a="1"/>
  <c r="O665" i="13" s="1"/>
  <c r="P665" i="13" s="1"/>
  <c r="N665" i="13" a="1"/>
  <c r="N665" i="13" s="1"/>
  <c r="L665" i="13" a="1"/>
  <c r="L665" i="13" s="1"/>
  <c r="M665" i="13" s="1" a="1"/>
  <c r="M665" i="13" s="1"/>
  <c r="J665" i="13" a="1"/>
  <c r="J665" i="13" s="1"/>
  <c r="K665" i="13" s="1" a="1"/>
  <c r="K665" i="13" s="1"/>
  <c r="O645" i="13" a="1"/>
  <c r="O645" i="13" s="1"/>
  <c r="P645" i="13" s="1"/>
  <c r="N645" i="13" a="1"/>
  <c r="N645" i="13" s="1"/>
  <c r="L645" i="13" a="1"/>
  <c r="L645" i="13" s="1"/>
  <c r="M645" i="13" s="1" a="1"/>
  <c r="M645" i="13" s="1"/>
  <c r="J645" i="13" a="1"/>
  <c r="J645" i="13" s="1"/>
  <c r="K645" i="13" s="1" a="1"/>
  <c r="K645" i="13" s="1"/>
  <c r="O625" i="13" a="1"/>
  <c r="O625" i="13" s="1"/>
  <c r="P625" i="13" s="1"/>
  <c r="N625" i="13" a="1"/>
  <c r="N625" i="13" s="1"/>
  <c r="L625" i="13" a="1"/>
  <c r="L625" i="13" s="1"/>
  <c r="M625" i="13" s="1" a="1"/>
  <c r="M625" i="13" s="1"/>
  <c r="J625" i="13" a="1"/>
  <c r="J625" i="13" s="1"/>
  <c r="K625" i="13" s="1" a="1"/>
  <c r="K625" i="13" s="1"/>
  <c r="O605" i="13" a="1"/>
  <c r="O605" i="13" s="1"/>
  <c r="P605" i="13" s="1"/>
  <c r="N605" i="13" a="1"/>
  <c r="N605" i="13" s="1"/>
  <c r="L605" i="13" a="1"/>
  <c r="L605" i="13" s="1"/>
  <c r="M605" i="13" s="1" a="1"/>
  <c r="M605" i="13" s="1"/>
  <c r="J605" i="13" a="1"/>
  <c r="J605" i="13" s="1"/>
  <c r="K605" i="13" s="1" a="1"/>
  <c r="K605" i="13" s="1"/>
  <c r="O585" i="13" a="1"/>
  <c r="O585" i="13" s="1"/>
  <c r="P585" i="13" s="1"/>
  <c r="N585" i="13" a="1"/>
  <c r="N585" i="13" s="1"/>
  <c r="L585" i="13" a="1"/>
  <c r="L585" i="13" s="1"/>
  <c r="M585" i="13" s="1" a="1"/>
  <c r="M585" i="13" s="1"/>
  <c r="J585" i="13" a="1"/>
  <c r="J585" i="13" s="1"/>
  <c r="K585" i="13" s="1" a="1"/>
  <c r="K585" i="13" s="1"/>
  <c r="O565" i="13" a="1"/>
  <c r="O565" i="13" s="1"/>
  <c r="P565" i="13" s="1"/>
  <c r="N565" i="13" a="1"/>
  <c r="N565" i="13" s="1"/>
  <c r="L565" i="13" a="1"/>
  <c r="L565" i="13" s="1"/>
  <c r="M565" i="13" s="1" a="1"/>
  <c r="M565" i="13" s="1"/>
  <c r="J565" i="13" a="1"/>
  <c r="J565" i="13" s="1"/>
  <c r="K565" i="13" s="1" a="1"/>
  <c r="K565" i="13" s="1"/>
  <c r="O545" i="13" a="1"/>
  <c r="O545" i="13" s="1"/>
  <c r="P545" i="13" s="1"/>
  <c r="N545" i="13" a="1"/>
  <c r="N545" i="13" s="1"/>
  <c r="J545" i="13" a="1"/>
  <c r="J545" i="13" s="1"/>
  <c r="K545" i="13" s="1" a="1"/>
  <c r="K545" i="13" s="1"/>
  <c r="L545" i="13" a="1"/>
  <c r="L545" i="13" s="1"/>
  <c r="M545" i="13" s="1" a="1"/>
  <c r="M545" i="13" s="1"/>
  <c r="N525" i="13" a="1"/>
  <c r="N525" i="13" s="1"/>
  <c r="O525" i="13" a="1"/>
  <c r="O525" i="13" s="1"/>
  <c r="P525" i="13" s="1"/>
  <c r="J525" i="13" a="1"/>
  <c r="J525" i="13" s="1"/>
  <c r="K525" i="13" s="1" a="1"/>
  <c r="K525" i="13" s="1"/>
  <c r="L525" i="13" a="1"/>
  <c r="L525" i="13" s="1"/>
  <c r="M525" i="13" s="1" a="1"/>
  <c r="M525" i="13" s="1"/>
  <c r="O505" i="13" a="1"/>
  <c r="O505" i="13" s="1"/>
  <c r="P505" i="13" s="1"/>
  <c r="N505" i="13" a="1"/>
  <c r="N505" i="13" s="1"/>
  <c r="L505" i="13" a="1"/>
  <c r="L505" i="13" s="1"/>
  <c r="M505" i="13" s="1" a="1"/>
  <c r="M505" i="13" s="1"/>
  <c r="J505" i="13" a="1"/>
  <c r="J505" i="13" s="1"/>
  <c r="K505" i="13" s="1" a="1"/>
  <c r="K505" i="13" s="1"/>
  <c r="O485" i="13" a="1"/>
  <c r="O485" i="13" s="1"/>
  <c r="P485" i="13" s="1"/>
  <c r="L485" i="13" a="1"/>
  <c r="L485" i="13" s="1"/>
  <c r="M485" i="13" s="1" a="1"/>
  <c r="M485" i="13" s="1"/>
  <c r="N485" i="13" a="1"/>
  <c r="N485" i="13" s="1"/>
  <c r="J485" i="13" a="1"/>
  <c r="J485" i="13" s="1"/>
  <c r="K485" i="13" s="1" a="1"/>
  <c r="K485" i="13" s="1"/>
  <c r="O465" i="13" a="1"/>
  <c r="O465" i="13" s="1"/>
  <c r="P465" i="13" s="1"/>
  <c r="L465" i="13" a="1"/>
  <c r="L465" i="13" s="1"/>
  <c r="M465" i="13" s="1" a="1"/>
  <c r="M465" i="13" s="1"/>
  <c r="N465" i="13" a="1"/>
  <c r="N465" i="13" s="1"/>
  <c r="J465" i="13" a="1"/>
  <c r="J465" i="13" s="1"/>
  <c r="K465" i="13" s="1" a="1"/>
  <c r="K465" i="13" s="1"/>
  <c r="O445" i="13" a="1"/>
  <c r="O445" i="13" s="1"/>
  <c r="P445" i="13" s="1"/>
  <c r="L445" i="13" a="1"/>
  <c r="L445" i="13" s="1"/>
  <c r="M445" i="13" s="1" a="1"/>
  <c r="M445" i="13" s="1"/>
  <c r="N445" i="13" a="1"/>
  <c r="N445" i="13" s="1"/>
  <c r="J445" i="13" a="1"/>
  <c r="J445" i="13" s="1"/>
  <c r="K445" i="13" s="1" a="1"/>
  <c r="K445" i="13" s="1"/>
  <c r="L425" i="13" a="1"/>
  <c r="L425" i="13" s="1"/>
  <c r="M425" i="13" s="1" a="1"/>
  <c r="M425" i="13" s="1"/>
  <c r="N425" i="13" a="1"/>
  <c r="N425" i="13" s="1"/>
  <c r="O425" i="13" a="1"/>
  <c r="O425" i="13" s="1"/>
  <c r="P425" i="13" s="1"/>
  <c r="J425" i="13" a="1"/>
  <c r="J425" i="13" s="1"/>
  <c r="K425" i="13" s="1" a="1"/>
  <c r="K425" i="13" s="1"/>
  <c r="N405" i="13" a="1"/>
  <c r="N405" i="13" s="1"/>
  <c r="O405" i="13" a="1"/>
  <c r="O405" i="13" s="1"/>
  <c r="P405" i="13" s="1"/>
  <c r="L405" i="13" a="1"/>
  <c r="L405" i="13" s="1"/>
  <c r="M405" i="13" s="1" a="1"/>
  <c r="M405" i="13" s="1"/>
  <c r="J405" i="13" a="1"/>
  <c r="J405" i="13" s="1"/>
  <c r="K405" i="13" s="1" a="1"/>
  <c r="K405" i="13" s="1"/>
  <c r="O385" i="13" a="1"/>
  <c r="O385" i="13" s="1"/>
  <c r="P385" i="13" s="1"/>
  <c r="L385" i="13" a="1"/>
  <c r="L385" i="13" s="1"/>
  <c r="M385" i="13" s="1" a="1"/>
  <c r="M385" i="13" s="1"/>
  <c r="N385" i="13" a="1"/>
  <c r="N385" i="13" s="1"/>
  <c r="J385" i="13" a="1"/>
  <c r="J385" i="13" s="1"/>
  <c r="K385" i="13" s="1" a="1"/>
  <c r="K385" i="13" s="1"/>
  <c r="O365" i="13" a="1"/>
  <c r="O365" i="13" s="1"/>
  <c r="P365" i="13" s="1"/>
  <c r="L365" i="13" a="1"/>
  <c r="L365" i="13" s="1"/>
  <c r="M365" i="13" s="1" a="1"/>
  <c r="M365" i="13" s="1"/>
  <c r="N365" i="13" a="1"/>
  <c r="N365" i="13" s="1"/>
  <c r="J365" i="13" a="1"/>
  <c r="J365" i="13" s="1"/>
  <c r="K365" i="13" s="1" a="1"/>
  <c r="K365" i="13" s="1"/>
  <c r="O345" i="13" a="1"/>
  <c r="O345" i="13" s="1"/>
  <c r="P345" i="13" s="1"/>
  <c r="N345" i="13" a="1"/>
  <c r="N345" i="13" s="1"/>
  <c r="L345" i="13" a="1"/>
  <c r="L345" i="13" s="1"/>
  <c r="M345" i="13" s="1" a="1"/>
  <c r="M345" i="13" s="1"/>
  <c r="J345" i="13" a="1"/>
  <c r="J345" i="13" s="1"/>
  <c r="K345" i="13" s="1" a="1"/>
  <c r="K345" i="13" s="1"/>
  <c r="L325" i="13" a="1"/>
  <c r="L325" i="13" s="1"/>
  <c r="M325" i="13" s="1" a="1"/>
  <c r="M325" i="13" s="1"/>
  <c r="N325" i="13" a="1"/>
  <c r="N325" i="13" s="1"/>
  <c r="O325" i="13" a="1"/>
  <c r="O325" i="13" s="1"/>
  <c r="P325" i="13" s="1"/>
  <c r="J325" i="13" a="1"/>
  <c r="J325" i="13" s="1"/>
  <c r="K325" i="13" s="1" a="1"/>
  <c r="K325" i="13" s="1"/>
  <c r="N305" i="13" a="1"/>
  <c r="N305" i="13" s="1"/>
  <c r="O305" i="13" a="1"/>
  <c r="O305" i="13" s="1"/>
  <c r="P305" i="13" s="1"/>
  <c r="L305" i="13" a="1"/>
  <c r="L305" i="13" s="1"/>
  <c r="M305" i="13" s="1" a="1"/>
  <c r="M305" i="13" s="1"/>
  <c r="J305" i="13" a="1"/>
  <c r="J305" i="13" s="1"/>
  <c r="K305" i="13" s="1" a="1"/>
  <c r="K305" i="13" s="1"/>
  <c r="O285" i="13" a="1"/>
  <c r="O285" i="13" s="1"/>
  <c r="P285" i="13" s="1"/>
  <c r="N285" i="13" a="1"/>
  <c r="N285" i="13" s="1"/>
  <c r="L285" i="13" a="1"/>
  <c r="L285" i="13" s="1"/>
  <c r="M285" i="13" s="1" a="1"/>
  <c r="M285" i="13" s="1"/>
  <c r="J285" i="13" a="1"/>
  <c r="J285" i="13" s="1"/>
  <c r="K285" i="13" s="1" a="1"/>
  <c r="K285" i="13" s="1"/>
  <c r="O265" i="13" a="1"/>
  <c r="O265" i="13" s="1"/>
  <c r="P265" i="13" s="1"/>
  <c r="N265" i="13" a="1"/>
  <c r="N265" i="13" s="1"/>
  <c r="L265" i="13" a="1"/>
  <c r="L265" i="13" s="1"/>
  <c r="M265" i="13" s="1" a="1"/>
  <c r="M265" i="13" s="1"/>
  <c r="J265" i="13" a="1"/>
  <c r="J265" i="13" s="1"/>
  <c r="K265" i="13" s="1" a="1"/>
  <c r="K265" i="13" s="1"/>
  <c r="O245" i="13" a="1"/>
  <c r="O245" i="13" s="1"/>
  <c r="P245" i="13" s="1"/>
  <c r="N245" i="13" a="1"/>
  <c r="N245" i="13" s="1"/>
  <c r="L245" i="13" a="1"/>
  <c r="L245" i="13" s="1"/>
  <c r="M245" i="13" s="1" a="1"/>
  <c r="M245" i="13" s="1"/>
  <c r="J245" i="13" a="1"/>
  <c r="J245" i="13" s="1"/>
  <c r="K245" i="13" s="1" a="1"/>
  <c r="K245" i="13" s="1"/>
  <c r="N225" i="13" a="1"/>
  <c r="N225" i="13" s="1"/>
  <c r="L225" i="13" a="1"/>
  <c r="L225" i="13" s="1"/>
  <c r="M225" i="13" s="1" a="1"/>
  <c r="M225" i="13" s="1"/>
  <c r="O225" i="13" a="1"/>
  <c r="O225" i="13" s="1"/>
  <c r="P225" i="13" s="1"/>
  <c r="J225" i="13" a="1"/>
  <c r="J225" i="13" s="1"/>
  <c r="K225" i="13" s="1" a="1"/>
  <c r="K225" i="13" s="1"/>
  <c r="N205" i="13" a="1"/>
  <c r="N205" i="13" s="1"/>
  <c r="O205" i="13" a="1"/>
  <c r="O205" i="13" s="1"/>
  <c r="P205" i="13" s="1"/>
  <c r="L205" i="13" a="1"/>
  <c r="L205" i="13" s="1"/>
  <c r="M205" i="13" s="1" a="1"/>
  <c r="M205" i="13" s="1"/>
  <c r="J205" i="13" a="1"/>
  <c r="J205" i="13" s="1"/>
  <c r="K205" i="13" s="1" a="1"/>
  <c r="K205" i="13" s="1"/>
  <c r="N185" i="13" a="1"/>
  <c r="N185" i="13" s="1"/>
  <c r="O185" i="13" a="1"/>
  <c r="O185" i="13" s="1"/>
  <c r="P185" i="13" s="1"/>
  <c r="L185" i="13" a="1"/>
  <c r="L185" i="13" s="1"/>
  <c r="M185" i="13" s="1" a="1"/>
  <c r="M185" i="13" s="1"/>
  <c r="J185" i="13" a="1"/>
  <c r="J185" i="13" s="1"/>
  <c r="K185" i="13" s="1" a="1"/>
  <c r="K185" i="13" s="1"/>
  <c r="O165" i="13" a="1"/>
  <c r="O165" i="13" s="1"/>
  <c r="P165" i="13" s="1"/>
  <c r="N165" i="13" a="1"/>
  <c r="N165" i="13" s="1"/>
  <c r="L165" i="13" a="1"/>
  <c r="L165" i="13" s="1"/>
  <c r="M165" i="13" s="1" a="1"/>
  <c r="M165" i="13" s="1"/>
  <c r="J165" i="13" a="1"/>
  <c r="J165" i="13" s="1"/>
  <c r="K165" i="13" s="1" a="1"/>
  <c r="K165" i="13" s="1"/>
  <c r="O145" i="13" a="1"/>
  <c r="O145" i="13" s="1"/>
  <c r="P145" i="13" s="1"/>
  <c r="N145" i="13" a="1"/>
  <c r="N145" i="13" s="1"/>
  <c r="L145" i="13" a="1"/>
  <c r="L145" i="13" s="1"/>
  <c r="M145" i="13" s="1" a="1"/>
  <c r="M145" i="13" s="1"/>
  <c r="J145" i="13" a="1"/>
  <c r="J145" i="13" s="1"/>
  <c r="K145" i="13" s="1" a="1"/>
  <c r="K145" i="13" s="1"/>
  <c r="O125" i="13" a="1"/>
  <c r="O125" i="13" s="1"/>
  <c r="P125" i="13" s="1"/>
  <c r="L125" i="13" a="1"/>
  <c r="L125" i="13" s="1"/>
  <c r="M125" i="13" s="1" a="1"/>
  <c r="M125" i="13" s="1"/>
  <c r="N125" i="13" a="1"/>
  <c r="N125" i="13" s="1"/>
  <c r="J125" i="13" a="1"/>
  <c r="J125" i="13" s="1"/>
  <c r="K125" i="13" s="1" a="1"/>
  <c r="K125" i="13" s="1"/>
  <c r="O105" i="13" a="1"/>
  <c r="O105" i="13" s="1"/>
  <c r="P105" i="13" s="1"/>
  <c r="N105" i="13" a="1"/>
  <c r="N105" i="13" s="1"/>
  <c r="L105" i="13" a="1"/>
  <c r="L105" i="13" s="1"/>
  <c r="M105" i="13" s="1" a="1"/>
  <c r="M105" i="13" s="1"/>
  <c r="J105" i="13" a="1"/>
  <c r="J105" i="13" s="1"/>
  <c r="K105" i="13" s="1" a="1"/>
  <c r="K105" i="13" s="1"/>
  <c r="O85" i="13" a="1"/>
  <c r="O85" i="13" s="1"/>
  <c r="P85" i="13" s="1"/>
  <c r="N85" i="13" a="1"/>
  <c r="N85" i="13" s="1"/>
  <c r="L85" i="13" a="1"/>
  <c r="L85" i="13" s="1"/>
  <c r="M85" i="13" s="1" a="1"/>
  <c r="M85" i="13" s="1"/>
  <c r="J85" i="13" a="1"/>
  <c r="J85" i="13" s="1"/>
  <c r="K85" i="13" s="1" a="1"/>
  <c r="K85" i="13" s="1"/>
  <c r="O65" i="13" a="1"/>
  <c r="O65" i="13" s="1"/>
  <c r="P65" i="13" s="1"/>
  <c r="N65" i="13" a="1"/>
  <c r="N65" i="13" s="1"/>
  <c r="L65" i="13" a="1"/>
  <c r="L65" i="13" s="1"/>
  <c r="M65" i="13" s="1" a="1"/>
  <c r="M65" i="13" s="1"/>
  <c r="J65" i="13" a="1"/>
  <c r="J65" i="13" s="1"/>
  <c r="K65" i="13" s="1" a="1"/>
  <c r="K65" i="13" s="1"/>
  <c r="N45" i="13" a="1"/>
  <c r="N45" i="13" s="1"/>
  <c r="O45" i="13" a="1"/>
  <c r="O45" i="13" s="1"/>
  <c r="P45" i="13" s="1"/>
  <c r="L45" i="13" a="1"/>
  <c r="L45" i="13" s="1"/>
  <c r="M45" i="13" s="1" a="1"/>
  <c r="M45" i="13" s="1"/>
  <c r="J45" i="13" a="1"/>
  <c r="J45" i="13" s="1"/>
  <c r="K45" i="13" s="1" a="1"/>
  <c r="K45" i="13" s="1"/>
  <c r="O25" i="13" a="1"/>
  <c r="O25" i="13" s="1"/>
  <c r="P25" i="13" s="1"/>
  <c r="N25" i="13" a="1"/>
  <c r="N25" i="13" s="1"/>
  <c r="L25" i="13" a="1"/>
  <c r="L25" i="13" s="1"/>
  <c r="M25" i="13" s="1" a="1"/>
  <c r="M25" i="13" s="1"/>
  <c r="J25" i="13" a="1"/>
  <c r="J25" i="13" s="1"/>
  <c r="K25" i="13" s="1" a="1"/>
  <c r="K25" i="13" s="1"/>
  <c r="O5" i="13" a="1"/>
  <c r="O5" i="13" s="1"/>
  <c r="P5" i="13" s="1"/>
  <c r="N5" i="13" a="1"/>
  <c r="N5" i="13" s="1"/>
  <c r="L5" i="13" a="1"/>
  <c r="L5" i="13" s="1"/>
  <c r="M5" i="13" s="1" a="1"/>
  <c r="M5" i="13" s="1"/>
  <c r="J5" i="13" a="1"/>
  <c r="J5" i="13" s="1"/>
  <c r="K5" i="13" s="1" a="1"/>
  <c r="K5" i="13" s="1"/>
  <c r="G717" i="13"/>
  <c r="G533" i="13"/>
  <c r="G371" i="13"/>
  <c r="G157" i="13"/>
  <c r="H928" i="13"/>
  <c r="H636" i="13"/>
  <c r="H35" i="13"/>
  <c r="H940" i="13"/>
  <c r="G940" i="13"/>
  <c r="F940" i="13"/>
  <c r="G840" i="13"/>
  <c r="F840" i="13"/>
  <c r="H840" i="13"/>
  <c r="H700" i="13"/>
  <c r="G700" i="13"/>
  <c r="F700" i="13"/>
  <c r="H580" i="13"/>
  <c r="G580" i="13"/>
  <c r="F580" i="13"/>
  <c r="G380" i="13"/>
  <c r="H380" i="13"/>
  <c r="F380" i="13"/>
  <c r="O859" i="13" a="1"/>
  <c r="O859" i="13" s="1"/>
  <c r="P859" i="13" s="1"/>
  <c r="N859" i="13" a="1"/>
  <c r="N859" i="13" s="1"/>
  <c r="J859" i="13" a="1"/>
  <c r="J859" i="13" s="1"/>
  <c r="K859" i="13" s="1" a="1"/>
  <c r="K859" i="13" s="1"/>
  <c r="L859" i="13" a="1"/>
  <c r="L859" i="13" s="1"/>
  <c r="M859" i="13" s="1" a="1"/>
  <c r="M859" i="13" s="1"/>
  <c r="H958" i="13"/>
  <c r="G958" i="13"/>
  <c r="F958" i="13"/>
  <c r="H858" i="13"/>
  <c r="G858" i="13"/>
  <c r="F858" i="13"/>
  <c r="H738" i="13"/>
  <c r="F738" i="13"/>
  <c r="G738" i="13"/>
  <c r="H618" i="13"/>
  <c r="G618" i="13"/>
  <c r="F618" i="13"/>
  <c r="H538" i="13"/>
  <c r="G538" i="13"/>
  <c r="F538" i="13"/>
  <c r="H498" i="13"/>
  <c r="G498" i="13"/>
  <c r="F498" i="13"/>
  <c r="H418" i="13"/>
  <c r="G418" i="13"/>
  <c r="F418" i="13"/>
  <c r="H338" i="13"/>
  <c r="G338" i="13"/>
  <c r="F338" i="13"/>
  <c r="H238" i="13"/>
  <c r="G238" i="13"/>
  <c r="F238" i="13"/>
  <c r="H158" i="13"/>
  <c r="G158" i="13"/>
  <c r="F158" i="13"/>
  <c r="H118" i="13"/>
  <c r="G118" i="13"/>
  <c r="F118" i="13"/>
  <c r="H38" i="13"/>
  <c r="G38" i="13"/>
  <c r="F38" i="13"/>
  <c r="O977" i="13" a="1"/>
  <c r="O977" i="13" s="1"/>
  <c r="P977" i="13" s="1"/>
  <c r="N977" i="13" a="1"/>
  <c r="N977" i="13" s="1"/>
  <c r="J977" i="13" a="1"/>
  <c r="J977" i="13" s="1"/>
  <c r="K977" i="13" s="1" a="1"/>
  <c r="K977" i="13" s="1"/>
  <c r="L977" i="13" a="1"/>
  <c r="L977" i="13" s="1"/>
  <c r="M977" i="13" s="1" a="1"/>
  <c r="M977" i="13" s="1"/>
  <c r="O937" i="13" a="1"/>
  <c r="O937" i="13" s="1"/>
  <c r="P937" i="13" s="1"/>
  <c r="N937" i="13" a="1"/>
  <c r="N937" i="13" s="1"/>
  <c r="J937" i="13" a="1"/>
  <c r="J937" i="13" s="1"/>
  <c r="K937" i="13" s="1" a="1"/>
  <c r="K937" i="13" s="1"/>
  <c r="L937" i="13" a="1"/>
  <c r="L937" i="13" s="1"/>
  <c r="M937" i="13" s="1" a="1"/>
  <c r="M937" i="13" s="1"/>
  <c r="O897" i="13" a="1"/>
  <c r="O897" i="13" s="1"/>
  <c r="P897" i="13" s="1"/>
  <c r="N897" i="13" a="1"/>
  <c r="N897" i="13" s="1"/>
  <c r="L897" i="13" a="1"/>
  <c r="L897" i="13" s="1"/>
  <c r="M897" i="13" s="1" a="1"/>
  <c r="M897" i="13" s="1"/>
  <c r="J897" i="13" a="1"/>
  <c r="J897" i="13" s="1"/>
  <c r="K897" i="13" s="1" a="1"/>
  <c r="K897" i="13" s="1"/>
  <c r="O817" i="13" a="1"/>
  <c r="O817" i="13" s="1"/>
  <c r="P817" i="13" s="1"/>
  <c r="N817" i="13" a="1"/>
  <c r="N817" i="13" s="1"/>
  <c r="L817" i="13" a="1"/>
  <c r="L817" i="13" s="1"/>
  <c r="M817" i="13" s="1" a="1"/>
  <c r="M817" i="13" s="1"/>
  <c r="J817" i="13" a="1"/>
  <c r="J817" i="13" s="1"/>
  <c r="K817" i="13" s="1" a="1"/>
  <c r="K817" i="13" s="1"/>
  <c r="O717" i="13" a="1"/>
  <c r="O717" i="13" s="1"/>
  <c r="P717" i="13" s="1"/>
  <c r="L717" i="13" a="1"/>
  <c r="L717" i="13" s="1"/>
  <c r="M717" i="13" s="1" a="1"/>
  <c r="M717" i="13" s="1"/>
  <c r="N717" i="13" a="1"/>
  <c r="N717" i="13" s="1"/>
  <c r="J717" i="13" a="1"/>
  <c r="J717" i="13" s="1"/>
  <c r="K717" i="13" s="1" a="1"/>
  <c r="K717" i="13" s="1"/>
  <c r="H985" i="13"/>
  <c r="G985" i="13"/>
  <c r="F985" i="13"/>
  <c r="H965" i="13"/>
  <c r="G965" i="13"/>
  <c r="F965" i="13"/>
  <c r="H945" i="13"/>
  <c r="G945" i="13"/>
  <c r="F945" i="13"/>
  <c r="H925" i="13"/>
  <c r="G925" i="13"/>
  <c r="F925" i="13"/>
  <c r="H905" i="13"/>
  <c r="G905" i="13"/>
  <c r="F905" i="13"/>
  <c r="H885" i="13"/>
  <c r="G885" i="13"/>
  <c r="F885" i="13"/>
  <c r="H865" i="13"/>
  <c r="G865" i="13"/>
  <c r="F865" i="13"/>
  <c r="H845" i="13"/>
  <c r="G845" i="13"/>
  <c r="F845" i="13"/>
  <c r="H825" i="13"/>
  <c r="G825" i="13"/>
  <c r="F825" i="13"/>
  <c r="H805" i="13"/>
  <c r="G805" i="13"/>
  <c r="F805" i="13"/>
  <c r="H785" i="13"/>
  <c r="G785" i="13"/>
  <c r="F785" i="13"/>
  <c r="H765" i="13"/>
  <c r="G765" i="13"/>
  <c r="F765" i="13"/>
  <c r="H745" i="13"/>
  <c r="G745" i="13"/>
  <c r="F745" i="13"/>
  <c r="H725" i="13"/>
  <c r="F725" i="13"/>
  <c r="G725" i="13"/>
  <c r="H705" i="13"/>
  <c r="F705" i="13"/>
  <c r="G705" i="13"/>
  <c r="H685" i="13"/>
  <c r="F685" i="13"/>
  <c r="G685" i="13"/>
  <c r="H665" i="13"/>
  <c r="F665" i="13"/>
  <c r="G665" i="13"/>
  <c r="H645" i="13"/>
  <c r="F645" i="13"/>
  <c r="G645" i="13"/>
  <c r="H625" i="13"/>
  <c r="F625" i="13"/>
  <c r="G625" i="13"/>
  <c r="H605" i="13"/>
  <c r="F605" i="13"/>
  <c r="G605" i="13"/>
  <c r="H585" i="13"/>
  <c r="F585" i="13"/>
  <c r="G585" i="13"/>
  <c r="H565" i="13"/>
  <c r="F565" i="13"/>
  <c r="G565" i="13"/>
  <c r="H545" i="13"/>
  <c r="F545" i="13"/>
  <c r="G545" i="13"/>
  <c r="H525" i="13"/>
  <c r="F525" i="13"/>
  <c r="G525" i="13"/>
  <c r="H505" i="13"/>
  <c r="F505" i="13"/>
  <c r="G505" i="13"/>
  <c r="H485" i="13"/>
  <c r="F485" i="13"/>
  <c r="G485" i="13"/>
  <c r="H465" i="13"/>
  <c r="F465" i="13"/>
  <c r="G465" i="13"/>
  <c r="H445" i="13"/>
  <c r="F445" i="13"/>
  <c r="G445" i="13"/>
  <c r="H425" i="13"/>
  <c r="F425" i="13"/>
  <c r="G425" i="13"/>
  <c r="H405" i="13"/>
  <c r="F405" i="13"/>
  <c r="G405" i="13"/>
  <c r="H385" i="13"/>
  <c r="F385" i="13"/>
  <c r="G385" i="13"/>
  <c r="H365" i="13"/>
  <c r="F365" i="13"/>
  <c r="G365" i="13"/>
  <c r="H345" i="13"/>
  <c r="F345" i="13"/>
  <c r="H325" i="13"/>
  <c r="F325" i="13"/>
  <c r="G325" i="13"/>
  <c r="H305" i="13"/>
  <c r="F305" i="13"/>
  <c r="G305" i="13"/>
  <c r="H285" i="13"/>
  <c r="F285" i="13"/>
  <c r="G285" i="13"/>
  <c r="H265" i="13"/>
  <c r="G265" i="13"/>
  <c r="F265" i="13"/>
  <c r="H245" i="13"/>
  <c r="G245" i="13"/>
  <c r="F245" i="13"/>
  <c r="H225" i="13"/>
  <c r="G225" i="13"/>
  <c r="F225" i="13"/>
  <c r="H205" i="13"/>
  <c r="G205" i="13"/>
  <c r="F205" i="13"/>
  <c r="H185" i="13"/>
  <c r="G185" i="13"/>
  <c r="F185" i="13"/>
  <c r="H165" i="13"/>
  <c r="G165" i="13"/>
  <c r="F165" i="13"/>
  <c r="H145" i="13"/>
  <c r="G145" i="13"/>
  <c r="F145" i="13"/>
  <c r="H125" i="13"/>
  <c r="G125" i="13"/>
  <c r="F125" i="13"/>
  <c r="H105" i="13"/>
  <c r="G105" i="13"/>
  <c r="F105" i="13"/>
  <c r="H85" i="13"/>
  <c r="G85" i="13"/>
  <c r="F85" i="13"/>
  <c r="H65" i="13"/>
  <c r="G65" i="13"/>
  <c r="F65" i="13"/>
  <c r="H45" i="13"/>
  <c r="G45" i="13"/>
  <c r="F45" i="13"/>
  <c r="H25" i="13"/>
  <c r="G25" i="13"/>
  <c r="F25" i="13"/>
  <c r="H5" i="13"/>
  <c r="G5" i="13"/>
  <c r="F5" i="13"/>
  <c r="O984" i="13" a="1"/>
  <c r="O984" i="13" s="1"/>
  <c r="P984" i="13" s="1"/>
  <c r="N984" i="13" a="1"/>
  <c r="N984" i="13" s="1"/>
  <c r="L984" i="13" a="1"/>
  <c r="L984" i="13" s="1"/>
  <c r="M984" i="13" s="1" a="1"/>
  <c r="M984" i="13" s="1"/>
  <c r="J984" i="13" a="1"/>
  <c r="J984" i="13" s="1"/>
  <c r="K984" i="13" s="1" a="1"/>
  <c r="K984" i="13" s="1"/>
  <c r="O964" i="13" a="1"/>
  <c r="O964" i="13" s="1"/>
  <c r="P964" i="13" s="1"/>
  <c r="L964" i="13" a="1"/>
  <c r="L964" i="13" s="1"/>
  <c r="M964" i="13" s="1" a="1"/>
  <c r="M964" i="13" s="1"/>
  <c r="J964" i="13" a="1"/>
  <c r="J964" i="13" s="1"/>
  <c r="K964" i="13" s="1" a="1"/>
  <c r="K964" i="13" s="1"/>
  <c r="N964" i="13" a="1"/>
  <c r="N964" i="13" s="1"/>
  <c r="O944" i="13" a="1"/>
  <c r="O944" i="13" s="1"/>
  <c r="P944" i="13" s="1"/>
  <c r="L944" i="13" a="1"/>
  <c r="L944" i="13" s="1"/>
  <c r="M944" i="13" s="1" a="1"/>
  <c r="M944" i="13" s="1"/>
  <c r="J944" i="13" a="1"/>
  <c r="J944" i="13" s="1"/>
  <c r="K944" i="13" s="1" a="1"/>
  <c r="K944" i="13" s="1"/>
  <c r="N944" i="13" a="1"/>
  <c r="N944" i="13" s="1"/>
  <c r="O924" i="13" a="1"/>
  <c r="O924" i="13" s="1"/>
  <c r="P924" i="13" s="1"/>
  <c r="N924" i="13" a="1"/>
  <c r="N924" i="13" s="1"/>
  <c r="J924" i="13" a="1"/>
  <c r="J924" i="13" s="1"/>
  <c r="K924" i="13" s="1" a="1"/>
  <c r="K924" i="13" s="1"/>
  <c r="L924" i="13" a="1"/>
  <c r="L924" i="13" s="1"/>
  <c r="M924" i="13" s="1" a="1"/>
  <c r="M924" i="13" s="1"/>
  <c r="O904" i="13" a="1"/>
  <c r="O904" i="13" s="1"/>
  <c r="P904" i="13" s="1"/>
  <c r="N904" i="13" a="1"/>
  <c r="N904" i="13" s="1"/>
  <c r="J904" i="13" a="1"/>
  <c r="J904" i="13" s="1"/>
  <c r="K904" i="13" s="1" a="1"/>
  <c r="K904" i="13" s="1"/>
  <c r="L904" i="13" a="1"/>
  <c r="L904" i="13" s="1"/>
  <c r="M904" i="13" s="1" a="1"/>
  <c r="M904" i="13" s="1"/>
  <c r="O884" i="13" a="1"/>
  <c r="O884" i="13" s="1"/>
  <c r="P884" i="13" s="1"/>
  <c r="N884" i="13" a="1"/>
  <c r="N884" i="13" s="1"/>
  <c r="J884" i="13" a="1"/>
  <c r="J884" i="13" s="1"/>
  <c r="K884" i="13" s="1" a="1"/>
  <c r="K884" i="13" s="1"/>
  <c r="L884" i="13" a="1"/>
  <c r="L884" i="13" s="1"/>
  <c r="M884" i="13" s="1" a="1"/>
  <c r="M884" i="13" s="1"/>
  <c r="O864" i="13" a="1"/>
  <c r="O864" i="13" s="1"/>
  <c r="P864" i="13" s="1"/>
  <c r="N864" i="13" a="1"/>
  <c r="N864" i="13" s="1"/>
  <c r="J864" i="13" a="1"/>
  <c r="J864" i="13" s="1"/>
  <c r="K864" i="13" s="1" a="1"/>
  <c r="K864" i="13" s="1"/>
  <c r="L864" i="13" a="1"/>
  <c r="L864" i="13" s="1"/>
  <c r="M864" i="13" s="1" a="1"/>
  <c r="M864" i="13" s="1"/>
  <c r="O844" i="13" a="1"/>
  <c r="O844" i="13" s="1"/>
  <c r="P844" i="13" s="1"/>
  <c r="N844" i="13" a="1"/>
  <c r="N844" i="13" s="1"/>
  <c r="J844" i="13" a="1"/>
  <c r="J844" i="13" s="1"/>
  <c r="K844" i="13" s="1" a="1"/>
  <c r="K844" i="13" s="1"/>
  <c r="L844" i="13" a="1"/>
  <c r="L844" i="13" s="1"/>
  <c r="M844" i="13" s="1" a="1"/>
  <c r="M844" i="13" s="1"/>
  <c r="O824" i="13" a="1"/>
  <c r="O824" i="13" s="1"/>
  <c r="P824" i="13" s="1"/>
  <c r="N824" i="13" a="1"/>
  <c r="N824" i="13" s="1"/>
  <c r="J824" i="13" a="1"/>
  <c r="J824" i="13" s="1"/>
  <c r="K824" i="13" s="1" a="1"/>
  <c r="K824" i="13" s="1"/>
  <c r="L824" i="13" a="1"/>
  <c r="L824" i="13" s="1"/>
  <c r="M824" i="13" s="1" a="1"/>
  <c r="M824" i="13" s="1"/>
  <c r="O804" i="13" a="1"/>
  <c r="O804" i="13" s="1"/>
  <c r="P804" i="13" s="1"/>
  <c r="N804" i="13" a="1"/>
  <c r="N804" i="13" s="1"/>
  <c r="J804" i="13" a="1"/>
  <c r="J804" i="13" s="1"/>
  <c r="K804" i="13" s="1" a="1"/>
  <c r="K804" i="13" s="1"/>
  <c r="L804" i="13" a="1"/>
  <c r="L804" i="13" s="1"/>
  <c r="M804" i="13" s="1" a="1"/>
  <c r="M804" i="13" s="1"/>
  <c r="O784" i="13" a="1"/>
  <c r="O784" i="13" s="1"/>
  <c r="P784" i="13" s="1"/>
  <c r="N784" i="13" a="1"/>
  <c r="N784" i="13" s="1"/>
  <c r="J784" i="13" a="1"/>
  <c r="J784" i="13" s="1"/>
  <c r="K784" i="13" s="1" a="1"/>
  <c r="K784" i="13" s="1"/>
  <c r="L784" i="13" a="1"/>
  <c r="L784" i="13" s="1"/>
  <c r="M784" i="13" s="1" a="1"/>
  <c r="M784" i="13" s="1"/>
  <c r="O764" i="13" a="1"/>
  <c r="O764" i="13" s="1"/>
  <c r="P764" i="13" s="1"/>
  <c r="N764" i="13" a="1"/>
  <c r="N764" i="13" s="1"/>
  <c r="J764" i="13" a="1"/>
  <c r="J764" i="13" s="1"/>
  <c r="K764" i="13" s="1" a="1"/>
  <c r="K764" i="13" s="1"/>
  <c r="L764" i="13" a="1"/>
  <c r="L764" i="13" s="1"/>
  <c r="M764" i="13" s="1" a="1"/>
  <c r="M764" i="13" s="1"/>
  <c r="O744" i="13" a="1"/>
  <c r="O744" i="13" s="1"/>
  <c r="P744" i="13" s="1"/>
  <c r="N744" i="13" a="1"/>
  <c r="N744" i="13" s="1"/>
  <c r="J744" i="13" a="1"/>
  <c r="J744" i="13" s="1"/>
  <c r="K744" i="13" s="1" a="1"/>
  <c r="K744" i="13" s="1"/>
  <c r="L744" i="13" a="1"/>
  <c r="L744" i="13" s="1"/>
  <c r="M744" i="13" s="1" a="1"/>
  <c r="M744" i="13" s="1"/>
  <c r="O724" i="13" a="1"/>
  <c r="O724" i="13" s="1"/>
  <c r="P724" i="13" s="1"/>
  <c r="N724" i="13" a="1"/>
  <c r="N724" i="13" s="1"/>
  <c r="J724" i="13" a="1"/>
  <c r="J724" i="13" s="1"/>
  <c r="K724" i="13" s="1" a="1"/>
  <c r="K724" i="13" s="1"/>
  <c r="L724" i="13" a="1"/>
  <c r="L724" i="13" s="1"/>
  <c r="M724" i="13" s="1" a="1"/>
  <c r="M724" i="13" s="1"/>
  <c r="N704" i="13" a="1"/>
  <c r="N704" i="13" s="1"/>
  <c r="O704" i="13" a="1"/>
  <c r="O704" i="13" s="1"/>
  <c r="P704" i="13" s="1"/>
  <c r="L704" i="13" a="1"/>
  <c r="L704" i="13" s="1"/>
  <c r="M704" i="13" s="1" a="1"/>
  <c r="M704" i="13" s="1"/>
  <c r="J704" i="13" a="1"/>
  <c r="J704" i="13" s="1"/>
  <c r="K704" i="13" s="1" a="1"/>
  <c r="K704" i="13" s="1"/>
  <c r="O684" i="13" a="1"/>
  <c r="O684" i="13" s="1"/>
  <c r="P684" i="13" s="1"/>
  <c r="N684" i="13" a="1"/>
  <c r="N684" i="13" s="1"/>
  <c r="L684" i="13" a="1"/>
  <c r="L684" i="13" s="1"/>
  <c r="M684" i="13" s="1" a="1"/>
  <c r="M684" i="13" s="1"/>
  <c r="J684" i="13" a="1"/>
  <c r="J684" i="13" s="1"/>
  <c r="K684" i="13" s="1" a="1"/>
  <c r="K684" i="13" s="1"/>
  <c r="O664" i="13" a="1"/>
  <c r="O664" i="13" s="1"/>
  <c r="P664" i="13" s="1"/>
  <c r="N664" i="13" a="1"/>
  <c r="N664" i="13" s="1"/>
  <c r="L664" i="13" a="1"/>
  <c r="L664" i="13" s="1"/>
  <c r="M664" i="13" s="1" a="1"/>
  <c r="M664" i="13" s="1"/>
  <c r="J664" i="13" a="1"/>
  <c r="J664" i="13" s="1"/>
  <c r="K664" i="13" s="1" a="1"/>
  <c r="K664" i="13" s="1"/>
  <c r="O644" i="13" a="1"/>
  <c r="O644" i="13" s="1"/>
  <c r="P644" i="13" s="1"/>
  <c r="N644" i="13" a="1"/>
  <c r="N644" i="13" s="1"/>
  <c r="L644" i="13" a="1"/>
  <c r="L644" i="13" s="1"/>
  <c r="M644" i="13" s="1" a="1"/>
  <c r="M644" i="13" s="1"/>
  <c r="J644" i="13" a="1"/>
  <c r="J644" i="13" s="1"/>
  <c r="K644" i="13" s="1" a="1"/>
  <c r="K644" i="13" s="1"/>
  <c r="O624" i="13" a="1"/>
  <c r="O624" i="13" s="1"/>
  <c r="P624" i="13" s="1"/>
  <c r="N624" i="13" a="1"/>
  <c r="N624" i="13" s="1"/>
  <c r="J624" i="13" a="1"/>
  <c r="J624" i="13" s="1"/>
  <c r="K624" i="13" s="1" a="1"/>
  <c r="K624" i="13" s="1"/>
  <c r="L624" i="13" a="1"/>
  <c r="L624" i="13" s="1"/>
  <c r="M624" i="13" s="1" a="1"/>
  <c r="M624" i="13" s="1"/>
  <c r="O604" i="13" a="1"/>
  <c r="O604" i="13" s="1"/>
  <c r="P604" i="13" s="1"/>
  <c r="N604" i="13" a="1"/>
  <c r="N604" i="13" s="1"/>
  <c r="J604" i="13" a="1"/>
  <c r="J604" i="13" s="1"/>
  <c r="K604" i="13" s="1" a="1"/>
  <c r="K604" i="13" s="1"/>
  <c r="L604" i="13" a="1"/>
  <c r="L604" i="13" s="1"/>
  <c r="M604" i="13" s="1" a="1"/>
  <c r="M604" i="13" s="1"/>
  <c r="O584" i="13" a="1"/>
  <c r="O584" i="13" s="1"/>
  <c r="P584" i="13" s="1"/>
  <c r="N584" i="13" a="1"/>
  <c r="N584" i="13" s="1"/>
  <c r="J584" i="13" a="1"/>
  <c r="J584" i="13" s="1"/>
  <c r="K584" i="13" s="1" a="1"/>
  <c r="K584" i="13" s="1"/>
  <c r="L584" i="13" a="1"/>
  <c r="L584" i="13" s="1"/>
  <c r="M584" i="13" s="1" a="1"/>
  <c r="M584" i="13" s="1"/>
  <c r="O564" i="13" a="1"/>
  <c r="O564" i="13" s="1"/>
  <c r="P564" i="13" s="1"/>
  <c r="N564" i="13" a="1"/>
  <c r="N564" i="13" s="1"/>
  <c r="L564" i="13" a="1"/>
  <c r="L564" i="13" s="1"/>
  <c r="M564" i="13" s="1" a="1"/>
  <c r="M564" i="13" s="1"/>
  <c r="J564" i="13" a="1"/>
  <c r="J564" i="13" s="1"/>
  <c r="K564" i="13" s="1" a="1"/>
  <c r="K564" i="13" s="1"/>
  <c r="O544" i="13" a="1"/>
  <c r="O544" i="13" s="1"/>
  <c r="P544" i="13" s="1"/>
  <c r="N544" i="13" a="1"/>
  <c r="N544" i="13" s="1"/>
  <c r="L544" i="13" a="1"/>
  <c r="L544" i="13" s="1"/>
  <c r="M544" i="13" s="1" a="1"/>
  <c r="M544" i="13" s="1"/>
  <c r="J544" i="13" a="1"/>
  <c r="J544" i="13" s="1"/>
  <c r="K544" i="13" s="1" a="1"/>
  <c r="K544" i="13" s="1"/>
  <c r="N524" i="13" a="1"/>
  <c r="N524" i="13" s="1"/>
  <c r="L524" i="13" a="1"/>
  <c r="L524" i="13" s="1"/>
  <c r="M524" i="13" s="1" a="1"/>
  <c r="M524" i="13" s="1"/>
  <c r="O524" i="13" a="1"/>
  <c r="O524" i="13" s="1"/>
  <c r="P524" i="13" s="1"/>
  <c r="J524" i="13" a="1"/>
  <c r="J524" i="13" s="1"/>
  <c r="K524" i="13" s="1" a="1"/>
  <c r="K524" i="13" s="1"/>
  <c r="O504" i="13" a="1"/>
  <c r="O504" i="13" s="1"/>
  <c r="P504" i="13" s="1"/>
  <c r="L504" i="13" a="1"/>
  <c r="L504" i="13" s="1"/>
  <c r="M504" i="13" s="1" a="1"/>
  <c r="M504" i="13" s="1"/>
  <c r="J504" i="13" a="1"/>
  <c r="J504" i="13" s="1"/>
  <c r="K504" i="13" s="1" a="1"/>
  <c r="K504" i="13" s="1"/>
  <c r="N504" i="13" a="1"/>
  <c r="N504" i="13" s="1"/>
  <c r="O484" i="13" a="1"/>
  <c r="O484" i="13" s="1"/>
  <c r="P484" i="13" s="1"/>
  <c r="L484" i="13" a="1"/>
  <c r="L484" i="13" s="1"/>
  <c r="M484" i="13" s="1" a="1"/>
  <c r="M484" i="13" s="1"/>
  <c r="N484" i="13" a="1"/>
  <c r="N484" i="13" s="1"/>
  <c r="J484" i="13" a="1"/>
  <c r="J484" i="13" s="1"/>
  <c r="K484" i="13" s="1" a="1"/>
  <c r="K484" i="13" s="1"/>
  <c r="O464" i="13" a="1"/>
  <c r="O464" i="13" s="1"/>
  <c r="P464" i="13" s="1"/>
  <c r="L464" i="13" a="1"/>
  <c r="L464" i="13" s="1"/>
  <c r="M464" i="13" s="1" a="1"/>
  <c r="M464" i="13" s="1"/>
  <c r="N464" i="13" a="1"/>
  <c r="N464" i="13" s="1"/>
  <c r="J464" i="13" a="1"/>
  <c r="J464" i="13" s="1"/>
  <c r="K464" i="13" s="1" a="1"/>
  <c r="K464" i="13" s="1"/>
  <c r="O444" i="13" a="1"/>
  <c r="O444" i="13" s="1"/>
  <c r="P444" i="13" s="1"/>
  <c r="L444" i="13" a="1"/>
  <c r="L444" i="13" s="1"/>
  <c r="M444" i="13" s="1" a="1"/>
  <c r="M444" i="13" s="1"/>
  <c r="N444" i="13" a="1"/>
  <c r="N444" i="13" s="1"/>
  <c r="J444" i="13" a="1"/>
  <c r="J444" i="13" s="1"/>
  <c r="K444" i="13" s="1" a="1"/>
  <c r="K444" i="13" s="1"/>
  <c r="L424" i="13" a="1"/>
  <c r="L424" i="13" s="1"/>
  <c r="M424" i="13" s="1" a="1"/>
  <c r="M424" i="13" s="1"/>
  <c r="N424" i="13" a="1"/>
  <c r="N424" i="13" s="1"/>
  <c r="O424" i="13" a="1"/>
  <c r="O424" i="13" s="1"/>
  <c r="P424" i="13" s="1"/>
  <c r="J424" i="13" a="1"/>
  <c r="J424" i="13" s="1"/>
  <c r="K424" i="13" s="1" a="1"/>
  <c r="K424" i="13" s="1"/>
  <c r="N404" i="13" a="1"/>
  <c r="N404" i="13" s="1"/>
  <c r="O404" i="13" a="1"/>
  <c r="O404" i="13" s="1"/>
  <c r="P404" i="13" s="1"/>
  <c r="L404" i="13" a="1"/>
  <c r="L404" i="13" s="1"/>
  <c r="M404" i="13" s="1" a="1"/>
  <c r="M404" i="13" s="1"/>
  <c r="J404" i="13" a="1"/>
  <c r="J404" i="13" s="1"/>
  <c r="K404" i="13" s="1" a="1"/>
  <c r="K404" i="13" s="1"/>
  <c r="N384" i="13" a="1"/>
  <c r="N384" i="13" s="1"/>
  <c r="O384" i="13" a="1"/>
  <c r="O384" i="13" s="1"/>
  <c r="P384" i="13" s="1"/>
  <c r="L384" i="13" a="1"/>
  <c r="L384" i="13" s="1"/>
  <c r="M384" i="13" s="1" a="1"/>
  <c r="M384" i="13" s="1"/>
  <c r="J384" i="13" a="1"/>
  <c r="J384" i="13" s="1"/>
  <c r="K384" i="13" s="1" a="1"/>
  <c r="K384" i="13" s="1"/>
  <c r="O364" i="13" a="1"/>
  <c r="O364" i="13" s="1"/>
  <c r="P364" i="13" s="1"/>
  <c r="L364" i="13" a="1"/>
  <c r="L364" i="13" s="1"/>
  <c r="M364" i="13" s="1" a="1"/>
  <c r="M364" i="13" s="1"/>
  <c r="N364" i="13" a="1"/>
  <c r="N364" i="13" s="1"/>
  <c r="J364" i="13" a="1"/>
  <c r="J364" i="13" s="1"/>
  <c r="K364" i="13" s="1" a="1"/>
  <c r="K364" i="13" s="1"/>
  <c r="O344" i="13" a="1"/>
  <c r="O344" i="13" s="1"/>
  <c r="P344" i="13" s="1"/>
  <c r="N344" i="13" a="1"/>
  <c r="N344" i="13" s="1"/>
  <c r="L344" i="13" a="1"/>
  <c r="L344" i="13" s="1"/>
  <c r="M344" i="13" s="1" a="1"/>
  <c r="M344" i="13" s="1"/>
  <c r="J344" i="13" a="1"/>
  <c r="J344" i="13" s="1"/>
  <c r="K344" i="13" s="1" a="1"/>
  <c r="K344" i="13" s="1"/>
  <c r="O324" i="13" a="1"/>
  <c r="O324" i="13" s="1"/>
  <c r="P324" i="13" s="1"/>
  <c r="L324" i="13" a="1"/>
  <c r="L324" i="13" s="1"/>
  <c r="M324" i="13" s="1" a="1"/>
  <c r="M324" i="13" s="1"/>
  <c r="N324" i="13" a="1"/>
  <c r="N324" i="13" s="1"/>
  <c r="J324" i="13" a="1"/>
  <c r="J324" i="13" s="1"/>
  <c r="K324" i="13" s="1" a="1"/>
  <c r="K324" i="13" s="1"/>
  <c r="N304" i="13" a="1"/>
  <c r="N304" i="13" s="1"/>
  <c r="O304" i="13" a="1"/>
  <c r="O304" i="13" s="1"/>
  <c r="P304" i="13" s="1"/>
  <c r="L304" i="13" a="1"/>
  <c r="L304" i="13" s="1"/>
  <c r="M304" i="13" s="1" a="1"/>
  <c r="M304" i="13" s="1"/>
  <c r="J304" i="13" a="1"/>
  <c r="J304" i="13" s="1"/>
  <c r="K304" i="13" s="1" a="1"/>
  <c r="K304" i="13" s="1"/>
  <c r="O284" i="13" a="1"/>
  <c r="O284" i="13" s="1"/>
  <c r="P284" i="13" s="1"/>
  <c r="N284" i="13" a="1"/>
  <c r="N284" i="13" s="1"/>
  <c r="L284" i="13" a="1"/>
  <c r="L284" i="13" s="1"/>
  <c r="M284" i="13" s="1" a="1"/>
  <c r="M284" i="13" s="1"/>
  <c r="J284" i="13" a="1"/>
  <c r="J284" i="13" s="1"/>
  <c r="K284" i="13" s="1" a="1"/>
  <c r="K284" i="13" s="1"/>
  <c r="O264" i="13" a="1"/>
  <c r="O264" i="13" s="1"/>
  <c r="P264" i="13" s="1"/>
  <c r="N264" i="13" a="1"/>
  <c r="N264" i="13" s="1"/>
  <c r="L264" i="13" a="1"/>
  <c r="L264" i="13" s="1"/>
  <c r="M264" i="13" s="1" a="1"/>
  <c r="M264" i="13" s="1"/>
  <c r="J264" i="13" a="1"/>
  <c r="J264" i="13" s="1"/>
  <c r="K264" i="13" s="1" a="1"/>
  <c r="K264" i="13" s="1"/>
  <c r="O244" i="13" a="1"/>
  <c r="O244" i="13" s="1"/>
  <c r="P244" i="13" s="1"/>
  <c r="L244" i="13" a="1"/>
  <c r="L244" i="13" s="1"/>
  <c r="M244" i="13" s="1" a="1"/>
  <c r="M244" i="13" s="1"/>
  <c r="N244" i="13" a="1"/>
  <c r="N244" i="13" s="1"/>
  <c r="J244" i="13" a="1"/>
  <c r="J244" i="13" s="1"/>
  <c r="K244" i="13" s="1" a="1"/>
  <c r="K244" i="13" s="1"/>
  <c r="N224" i="13" a="1"/>
  <c r="N224" i="13" s="1"/>
  <c r="O224" i="13" a="1"/>
  <c r="O224" i="13" s="1"/>
  <c r="P224" i="13" s="1"/>
  <c r="L224" i="13" a="1"/>
  <c r="L224" i="13" s="1"/>
  <c r="M224" i="13" s="1" a="1"/>
  <c r="M224" i="13" s="1"/>
  <c r="J224" i="13" a="1"/>
  <c r="J224" i="13" s="1"/>
  <c r="K224" i="13" s="1" a="1"/>
  <c r="K224" i="13" s="1"/>
  <c r="N204" i="13" a="1"/>
  <c r="N204" i="13" s="1"/>
  <c r="O204" i="13" a="1"/>
  <c r="O204" i="13" s="1"/>
  <c r="P204" i="13" s="1"/>
  <c r="L204" i="13" a="1"/>
  <c r="L204" i="13" s="1"/>
  <c r="M204" i="13" s="1" a="1"/>
  <c r="M204" i="13" s="1"/>
  <c r="J204" i="13" a="1"/>
  <c r="J204" i="13" s="1"/>
  <c r="K204" i="13" s="1" a="1"/>
  <c r="K204" i="13" s="1"/>
  <c r="N184" i="13" a="1"/>
  <c r="N184" i="13" s="1"/>
  <c r="O184" i="13" a="1"/>
  <c r="O184" i="13" s="1"/>
  <c r="P184" i="13" s="1"/>
  <c r="L184" i="13" a="1"/>
  <c r="L184" i="13" s="1"/>
  <c r="M184" i="13" s="1" a="1"/>
  <c r="M184" i="13" s="1"/>
  <c r="J184" i="13" a="1"/>
  <c r="J184" i="13" s="1"/>
  <c r="K184" i="13" s="1" a="1"/>
  <c r="K184" i="13" s="1"/>
  <c r="O164" i="13" a="1"/>
  <c r="O164" i="13" s="1"/>
  <c r="P164" i="13" s="1"/>
  <c r="N164" i="13" a="1"/>
  <c r="N164" i="13" s="1"/>
  <c r="L164" i="13" a="1"/>
  <c r="L164" i="13" s="1"/>
  <c r="M164" i="13" s="1" a="1"/>
  <c r="M164" i="13" s="1"/>
  <c r="J164" i="13" a="1"/>
  <c r="J164" i="13" s="1"/>
  <c r="K164" i="13" s="1" a="1"/>
  <c r="K164" i="13" s="1"/>
  <c r="N144" i="13" a="1"/>
  <c r="N144" i="13" s="1"/>
  <c r="L144" i="13" a="1"/>
  <c r="L144" i="13" s="1"/>
  <c r="M144" i="13" s="1" a="1"/>
  <c r="M144" i="13" s="1"/>
  <c r="O144" i="13" a="1"/>
  <c r="O144" i="13" s="1"/>
  <c r="P144" i="13" s="1"/>
  <c r="J144" i="13" a="1"/>
  <c r="J144" i="13" s="1"/>
  <c r="K144" i="13" s="1" a="1"/>
  <c r="K144" i="13" s="1"/>
  <c r="O124" i="13" a="1"/>
  <c r="O124" i="13" s="1"/>
  <c r="P124" i="13" s="1"/>
  <c r="L124" i="13" a="1"/>
  <c r="L124" i="13" s="1"/>
  <c r="M124" i="13" s="1" a="1"/>
  <c r="M124" i="13" s="1"/>
  <c r="N124" i="13" a="1"/>
  <c r="N124" i="13" s="1"/>
  <c r="J124" i="13" a="1"/>
  <c r="J124" i="13" s="1"/>
  <c r="K124" i="13" s="1" a="1"/>
  <c r="K124" i="13" s="1"/>
  <c r="O104" i="13" a="1"/>
  <c r="O104" i="13" s="1"/>
  <c r="P104" i="13" s="1"/>
  <c r="N104" i="13" a="1"/>
  <c r="N104" i="13" s="1"/>
  <c r="L104" i="13" a="1"/>
  <c r="L104" i="13" s="1"/>
  <c r="M104" i="13" s="1" a="1"/>
  <c r="M104" i="13" s="1"/>
  <c r="J104" i="13" a="1"/>
  <c r="J104" i="13" s="1"/>
  <c r="K104" i="13" s="1" a="1"/>
  <c r="K104" i="13" s="1"/>
  <c r="O84" i="13" a="1"/>
  <c r="O84" i="13" s="1"/>
  <c r="P84" i="13" s="1"/>
  <c r="N84" i="13" a="1"/>
  <c r="N84" i="13" s="1"/>
  <c r="L84" i="13" a="1"/>
  <c r="L84" i="13" s="1"/>
  <c r="M84" i="13" s="1" a="1"/>
  <c r="M84" i="13" s="1"/>
  <c r="J84" i="13" a="1"/>
  <c r="J84" i="13" s="1"/>
  <c r="K84" i="13" s="1" a="1"/>
  <c r="K84" i="13" s="1"/>
  <c r="N64" i="13" a="1"/>
  <c r="N64" i="13" s="1"/>
  <c r="L64" i="13" a="1"/>
  <c r="L64" i="13" s="1"/>
  <c r="M64" i="13" s="1" a="1"/>
  <c r="M64" i="13" s="1"/>
  <c r="O64" i="13" a="1"/>
  <c r="O64" i="13" s="1"/>
  <c r="P64" i="13" s="1"/>
  <c r="J64" i="13" a="1"/>
  <c r="J64" i="13" s="1"/>
  <c r="K64" i="13" s="1" a="1"/>
  <c r="K64" i="13" s="1"/>
  <c r="N44" i="13" a="1"/>
  <c r="N44" i="13" s="1"/>
  <c r="O44" i="13" a="1"/>
  <c r="O44" i="13" s="1"/>
  <c r="P44" i="13" s="1"/>
  <c r="L44" i="13" a="1"/>
  <c r="L44" i="13" s="1"/>
  <c r="M44" i="13" s="1" a="1"/>
  <c r="M44" i="13" s="1"/>
  <c r="J44" i="13" a="1"/>
  <c r="J44" i="13" s="1"/>
  <c r="K44" i="13" s="1" a="1"/>
  <c r="K44" i="13" s="1"/>
  <c r="O24" i="13" a="1"/>
  <c r="O24" i="13" s="1"/>
  <c r="P24" i="13" s="1"/>
  <c r="N24" i="13" a="1"/>
  <c r="N24" i="13" s="1"/>
  <c r="L24" i="13" a="1"/>
  <c r="L24" i="13" s="1"/>
  <c r="M24" i="13" s="1" a="1"/>
  <c r="M24" i="13" s="1"/>
  <c r="J24" i="13" a="1"/>
  <c r="J24" i="13" s="1"/>
  <c r="K24" i="13" s="1" a="1"/>
  <c r="K24" i="13" s="1"/>
  <c r="O4" i="13" a="1"/>
  <c r="O4" i="13" s="1"/>
  <c r="P4" i="13" s="1"/>
  <c r="L4" i="13" a="1"/>
  <c r="L4" i="13" s="1"/>
  <c r="M4" i="13" s="1" a="1"/>
  <c r="M4" i="13" s="1"/>
  <c r="N4" i="13" a="1"/>
  <c r="N4" i="13" s="1"/>
  <c r="J4" i="13" a="1"/>
  <c r="J4" i="13" s="1"/>
  <c r="K4" i="13" s="1" a="1"/>
  <c r="K4" i="13" s="1"/>
  <c r="G716" i="13"/>
  <c r="G532" i="13"/>
  <c r="G348" i="13"/>
  <c r="G156" i="13"/>
  <c r="H927" i="13"/>
  <c r="H576" i="13"/>
  <c r="H33" i="13"/>
  <c r="H659" i="13"/>
  <c r="G659" i="13"/>
  <c r="F659" i="13"/>
  <c r="H978" i="13"/>
  <c r="G978" i="13"/>
  <c r="F978" i="13"/>
  <c r="H838" i="13"/>
  <c r="G838" i="13"/>
  <c r="F838" i="13"/>
  <c r="H678" i="13"/>
  <c r="G678" i="13"/>
  <c r="F678" i="13"/>
  <c r="H318" i="13"/>
  <c r="G318" i="13"/>
  <c r="F318" i="13"/>
  <c r="H984" i="13"/>
  <c r="H964" i="13"/>
  <c r="H944" i="13"/>
  <c r="H924" i="13"/>
  <c r="H904" i="13"/>
  <c r="H884" i="13"/>
  <c r="H864" i="13"/>
  <c r="H844" i="13"/>
  <c r="H824" i="13"/>
  <c r="H804" i="13"/>
  <c r="H784" i="13"/>
  <c r="H764" i="13"/>
  <c r="H744" i="13"/>
  <c r="H724" i="13"/>
  <c r="G724" i="13"/>
  <c r="H704" i="13"/>
  <c r="G704" i="13"/>
  <c r="H684" i="13"/>
  <c r="G684" i="13"/>
  <c r="H664" i="13"/>
  <c r="G664" i="13"/>
  <c r="H644" i="13"/>
  <c r="G644" i="13"/>
  <c r="H624" i="13"/>
  <c r="G624" i="13"/>
  <c r="H604" i="13"/>
  <c r="G604" i="13"/>
  <c r="H584" i="13"/>
  <c r="G584" i="13"/>
  <c r="H564" i="13"/>
  <c r="G564" i="13"/>
  <c r="H544" i="13"/>
  <c r="G544" i="13"/>
  <c r="H524" i="13"/>
  <c r="G524" i="13"/>
  <c r="H504" i="13"/>
  <c r="G504" i="13"/>
  <c r="H484" i="13"/>
  <c r="G484" i="13"/>
  <c r="H464" i="13"/>
  <c r="G464" i="13"/>
  <c r="H444" i="13"/>
  <c r="G444" i="13"/>
  <c r="H424" i="13"/>
  <c r="G424" i="13"/>
  <c r="H404" i="13"/>
  <c r="G404" i="13"/>
  <c r="H384" i="13"/>
  <c r="G384" i="13"/>
  <c r="H364" i="13"/>
  <c r="G364" i="13"/>
  <c r="H344" i="13"/>
  <c r="G344" i="13"/>
  <c r="H324" i="13"/>
  <c r="G324" i="13"/>
  <c r="H304" i="13"/>
  <c r="G304" i="13"/>
  <c r="H284" i="13"/>
  <c r="G284" i="13"/>
  <c r="H264" i="13"/>
  <c r="G264" i="13"/>
  <c r="H244" i="13"/>
  <c r="G244" i="13"/>
  <c r="H224" i="13"/>
  <c r="G224" i="13"/>
  <c r="H204" i="13"/>
  <c r="G204" i="13"/>
  <c r="H184" i="13"/>
  <c r="G184" i="13"/>
  <c r="H164" i="13"/>
  <c r="G164" i="13"/>
  <c r="H144" i="13"/>
  <c r="G144" i="13"/>
  <c r="H124" i="13"/>
  <c r="G124" i="13"/>
  <c r="H104" i="13"/>
  <c r="G104" i="13"/>
  <c r="H84" i="13"/>
  <c r="G84" i="13"/>
  <c r="H64" i="13"/>
  <c r="G64" i="13"/>
  <c r="H44" i="13"/>
  <c r="G44" i="13"/>
  <c r="H24" i="13"/>
  <c r="G24" i="13"/>
  <c r="H4" i="13"/>
  <c r="G4" i="13"/>
  <c r="O983" i="13" a="1"/>
  <c r="O983" i="13" s="1"/>
  <c r="P983" i="13" s="1"/>
  <c r="L983" i="13" a="1"/>
  <c r="L983" i="13" s="1"/>
  <c r="M983" i="13" s="1" a="1"/>
  <c r="M983" i="13" s="1"/>
  <c r="J983" i="13" a="1"/>
  <c r="J983" i="13" s="1"/>
  <c r="K983" i="13" s="1" a="1"/>
  <c r="K983" i="13" s="1"/>
  <c r="N983" i="13" a="1"/>
  <c r="N983" i="13" s="1"/>
  <c r="O963" i="13" a="1"/>
  <c r="O963" i="13" s="1"/>
  <c r="P963" i="13" s="1"/>
  <c r="N963" i="13" a="1"/>
  <c r="N963" i="13" s="1"/>
  <c r="L963" i="13" a="1"/>
  <c r="L963" i="13" s="1"/>
  <c r="M963" i="13" s="1" a="1"/>
  <c r="M963" i="13" s="1"/>
  <c r="J963" i="13" a="1"/>
  <c r="J963" i="13" s="1"/>
  <c r="K963" i="13" s="1" a="1"/>
  <c r="K963" i="13" s="1"/>
  <c r="O943" i="13" a="1"/>
  <c r="O943" i="13" s="1"/>
  <c r="P943" i="13" s="1"/>
  <c r="N943" i="13" a="1"/>
  <c r="N943" i="13" s="1"/>
  <c r="J943" i="13" a="1"/>
  <c r="J943" i="13" s="1"/>
  <c r="K943" i="13" s="1" a="1"/>
  <c r="K943" i="13" s="1"/>
  <c r="L943" i="13" a="1"/>
  <c r="L943" i="13" s="1"/>
  <c r="M943" i="13" s="1" a="1"/>
  <c r="M943" i="13" s="1"/>
  <c r="O923" i="13" a="1"/>
  <c r="O923" i="13" s="1"/>
  <c r="P923" i="13" s="1"/>
  <c r="N923" i="13" a="1"/>
  <c r="N923" i="13" s="1"/>
  <c r="J923" i="13" a="1"/>
  <c r="J923" i="13" s="1"/>
  <c r="K923" i="13" s="1" a="1"/>
  <c r="K923" i="13" s="1"/>
  <c r="L923" i="13" a="1"/>
  <c r="L923" i="13" s="1"/>
  <c r="M923" i="13" s="1" a="1"/>
  <c r="M923" i="13" s="1"/>
  <c r="O903" i="13" a="1"/>
  <c r="O903" i="13" s="1"/>
  <c r="P903" i="13" s="1"/>
  <c r="N903" i="13" a="1"/>
  <c r="N903" i="13" s="1"/>
  <c r="J903" i="13" a="1"/>
  <c r="J903" i="13" s="1"/>
  <c r="K903" i="13" s="1" a="1"/>
  <c r="K903" i="13" s="1"/>
  <c r="L903" i="13" a="1"/>
  <c r="L903" i="13" s="1"/>
  <c r="M903" i="13" s="1" a="1"/>
  <c r="M903" i="13" s="1"/>
  <c r="O883" i="13" a="1"/>
  <c r="O883" i="13" s="1"/>
  <c r="P883" i="13" s="1"/>
  <c r="N883" i="13" a="1"/>
  <c r="N883" i="13" s="1"/>
  <c r="J883" i="13" a="1"/>
  <c r="J883" i="13" s="1"/>
  <c r="K883" i="13" s="1" a="1"/>
  <c r="K883" i="13" s="1"/>
  <c r="L883" i="13" a="1"/>
  <c r="L883" i="13" s="1"/>
  <c r="M883" i="13" s="1" a="1"/>
  <c r="M883" i="13" s="1"/>
  <c r="N863" i="13" a="1"/>
  <c r="N863" i="13" s="1"/>
  <c r="J863" i="13" a="1"/>
  <c r="J863" i="13" s="1"/>
  <c r="K863" i="13" s="1" a="1"/>
  <c r="K863" i="13" s="1"/>
  <c r="O863" i="13" a="1"/>
  <c r="O863" i="13" s="1"/>
  <c r="P863" i="13" s="1"/>
  <c r="L863" i="13" a="1"/>
  <c r="L863" i="13" s="1"/>
  <c r="M863" i="13" s="1" a="1"/>
  <c r="M863" i="13" s="1"/>
  <c r="O843" i="13" a="1"/>
  <c r="O843" i="13" s="1"/>
  <c r="P843" i="13" s="1"/>
  <c r="N843" i="13" a="1"/>
  <c r="N843" i="13" s="1"/>
  <c r="J843" i="13" a="1"/>
  <c r="J843" i="13" s="1"/>
  <c r="K843" i="13" s="1" a="1"/>
  <c r="K843" i="13" s="1"/>
  <c r="L843" i="13" a="1"/>
  <c r="L843" i="13" s="1"/>
  <c r="M843" i="13" s="1" a="1"/>
  <c r="M843" i="13" s="1"/>
  <c r="O823" i="13" a="1"/>
  <c r="O823" i="13" s="1"/>
  <c r="P823" i="13" s="1"/>
  <c r="N823" i="13" a="1"/>
  <c r="N823" i="13" s="1"/>
  <c r="J823" i="13" a="1"/>
  <c r="J823" i="13" s="1"/>
  <c r="K823" i="13" s="1" a="1"/>
  <c r="K823" i="13" s="1"/>
  <c r="L823" i="13" a="1"/>
  <c r="L823" i="13" s="1"/>
  <c r="M823" i="13" s="1" a="1"/>
  <c r="M823" i="13" s="1"/>
  <c r="O803" i="13" a="1"/>
  <c r="O803" i="13" s="1"/>
  <c r="P803" i="13" s="1"/>
  <c r="N803" i="13" a="1"/>
  <c r="N803" i="13" s="1"/>
  <c r="J803" i="13" a="1"/>
  <c r="J803" i="13" s="1"/>
  <c r="K803" i="13" s="1" a="1"/>
  <c r="K803" i="13" s="1"/>
  <c r="L803" i="13" a="1"/>
  <c r="L803" i="13" s="1"/>
  <c r="M803" i="13" s="1" a="1"/>
  <c r="M803" i="13" s="1"/>
  <c r="O783" i="13" a="1"/>
  <c r="O783" i="13" s="1"/>
  <c r="P783" i="13" s="1"/>
  <c r="N783" i="13" a="1"/>
  <c r="N783" i="13" s="1"/>
  <c r="J783" i="13" a="1"/>
  <c r="J783" i="13" s="1"/>
  <c r="K783" i="13" s="1" a="1"/>
  <c r="K783" i="13" s="1"/>
  <c r="L783" i="13" a="1"/>
  <c r="L783" i="13" s="1"/>
  <c r="M783" i="13" s="1" a="1"/>
  <c r="M783" i="13" s="1"/>
  <c r="O763" i="13" a="1"/>
  <c r="O763" i="13" s="1"/>
  <c r="P763" i="13" s="1"/>
  <c r="N763" i="13" a="1"/>
  <c r="N763" i="13" s="1"/>
  <c r="J763" i="13" a="1"/>
  <c r="J763" i="13" s="1"/>
  <c r="K763" i="13" s="1" a="1"/>
  <c r="K763" i="13" s="1"/>
  <c r="L763" i="13" a="1"/>
  <c r="L763" i="13" s="1"/>
  <c r="M763" i="13" s="1" a="1"/>
  <c r="M763" i="13" s="1"/>
  <c r="O743" i="13" a="1"/>
  <c r="O743" i="13" s="1"/>
  <c r="P743" i="13" s="1"/>
  <c r="N743" i="13" a="1"/>
  <c r="N743" i="13" s="1"/>
  <c r="J743" i="13" a="1"/>
  <c r="J743" i="13" s="1"/>
  <c r="K743" i="13" s="1" a="1"/>
  <c r="K743" i="13" s="1"/>
  <c r="L743" i="13" a="1"/>
  <c r="L743" i="13" s="1"/>
  <c r="M743" i="13" s="1" a="1"/>
  <c r="M743" i="13" s="1"/>
  <c r="O723" i="13" a="1"/>
  <c r="O723" i="13" s="1"/>
  <c r="P723" i="13" s="1"/>
  <c r="N723" i="13" a="1"/>
  <c r="N723" i="13" s="1"/>
  <c r="J723" i="13" a="1"/>
  <c r="J723" i="13" s="1"/>
  <c r="K723" i="13" s="1" a="1"/>
  <c r="K723" i="13" s="1"/>
  <c r="L723" i="13" a="1"/>
  <c r="L723" i="13" s="1"/>
  <c r="M723" i="13" s="1" a="1"/>
  <c r="M723" i="13" s="1"/>
  <c r="N703" i="13" a="1"/>
  <c r="N703" i="13" s="1"/>
  <c r="O703" i="13" a="1"/>
  <c r="O703" i="13" s="1"/>
  <c r="P703" i="13" s="1"/>
  <c r="J703" i="13" a="1"/>
  <c r="J703" i="13" s="1"/>
  <c r="K703" i="13" s="1" a="1"/>
  <c r="K703" i="13" s="1"/>
  <c r="L703" i="13" a="1"/>
  <c r="L703" i="13" s="1"/>
  <c r="M703" i="13" s="1" a="1"/>
  <c r="M703" i="13" s="1"/>
  <c r="O683" i="13" a="1"/>
  <c r="O683" i="13" s="1"/>
  <c r="P683" i="13" s="1"/>
  <c r="N683" i="13" a="1"/>
  <c r="N683" i="13" s="1"/>
  <c r="J683" i="13" a="1"/>
  <c r="J683" i="13" s="1"/>
  <c r="K683" i="13" s="1" a="1"/>
  <c r="K683" i="13" s="1"/>
  <c r="L683" i="13" a="1"/>
  <c r="L683" i="13" s="1"/>
  <c r="M683" i="13" s="1" a="1"/>
  <c r="M683" i="13" s="1"/>
  <c r="O663" i="13" a="1"/>
  <c r="O663" i="13" s="1"/>
  <c r="P663" i="13" s="1"/>
  <c r="N663" i="13" a="1"/>
  <c r="N663" i="13" s="1"/>
  <c r="J663" i="13" a="1"/>
  <c r="J663" i="13" s="1"/>
  <c r="K663" i="13" s="1" a="1"/>
  <c r="K663" i="13" s="1"/>
  <c r="L663" i="13" a="1"/>
  <c r="L663" i="13" s="1"/>
  <c r="M663" i="13" s="1" a="1"/>
  <c r="M663" i="13" s="1"/>
  <c r="O643" i="13" a="1"/>
  <c r="O643" i="13" s="1"/>
  <c r="P643" i="13" s="1"/>
  <c r="N643" i="13" a="1"/>
  <c r="N643" i="13" s="1"/>
  <c r="J643" i="13" a="1"/>
  <c r="J643" i="13" s="1"/>
  <c r="K643" i="13" s="1" a="1"/>
  <c r="K643" i="13" s="1"/>
  <c r="L643" i="13" a="1"/>
  <c r="L643" i="13" s="1"/>
  <c r="M643" i="13" s="1" a="1"/>
  <c r="M643" i="13" s="1"/>
  <c r="N623" i="13" a="1"/>
  <c r="N623" i="13" s="1"/>
  <c r="L623" i="13" a="1"/>
  <c r="L623" i="13" s="1"/>
  <c r="M623" i="13" s="1" a="1"/>
  <c r="M623" i="13" s="1"/>
  <c r="O623" i="13" a="1"/>
  <c r="O623" i="13" s="1"/>
  <c r="P623" i="13" s="1"/>
  <c r="J623" i="13" a="1"/>
  <c r="J623" i="13" s="1"/>
  <c r="K623" i="13" s="1" a="1"/>
  <c r="K623" i="13" s="1"/>
  <c r="O603" i="13" a="1"/>
  <c r="O603" i="13" s="1"/>
  <c r="P603" i="13" s="1"/>
  <c r="N603" i="13" a="1"/>
  <c r="N603" i="13" s="1"/>
  <c r="L603" i="13" a="1"/>
  <c r="L603" i="13" s="1"/>
  <c r="M603" i="13" s="1" a="1"/>
  <c r="M603" i="13" s="1"/>
  <c r="J603" i="13" a="1"/>
  <c r="J603" i="13" s="1"/>
  <c r="K603" i="13" s="1" a="1"/>
  <c r="K603" i="13" s="1"/>
  <c r="O583" i="13" a="1"/>
  <c r="O583" i="13" s="1"/>
  <c r="P583" i="13" s="1"/>
  <c r="N583" i="13" a="1"/>
  <c r="N583" i="13" s="1"/>
  <c r="L583" i="13" a="1"/>
  <c r="L583" i="13" s="1"/>
  <c r="M583" i="13" s="1" a="1"/>
  <c r="M583" i="13" s="1"/>
  <c r="J583" i="13" a="1"/>
  <c r="J583" i="13" s="1"/>
  <c r="K583" i="13" s="1" a="1"/>
  <c r="K583" i="13" s="1"/>
  <c r="O563" i="13" a="1"/>
  <c r="O563" i="13" s="1"/>
  <c r="P563" i="13" s="1"/>
  <c r="N563" i="13" a="1"/>
  <c r="N563" i="13" s="1"/>
  <c r="L563" i="13" a="1"/>
  <c r="L563" i="13" s="1"/>
  <c r="M563" i="13" s="1" a="1"/>
  <c r="M563" i="13" s="1"/>
  <c r="J563" i="13" a="1"/>
  <c r="J563" i="13" s="1"/>
  <c r="K563" i="13" s="1" a="1"/>
  <c r="K563" i="13" s="1"/>
  <c r="O543" i="13" a="1"/>
  <c r="O543" i="13" s="1"/>
  <c r="P543" i="13" s="1"/>
  <c r="N543" i="13" a="1"/>
  <c r="N543" i="13" s="1"/>
  <c r="L543" i="13" a="1"/>
  <c r="L543" i="13" s="1"/>
  <c r="M543" i="13" s="1" a="1"/>
  <c r="M543" i="13" s="1"/>
  <c r="J543" i="13" a="1"/>
  <c r="J543" i="13" s="1"/>
  <c r="K543" i="13" s="1" a="1"/>
  <c r="K543" i="13" s="1"/>
  <c r="O523" i="13" a="1"/>
  <c r="O523" i="13" s="1"/>
  <c r="P523" i="13" s="1"/>
  <c r="L523" i="13" a="1"/>
  <c r="L523" i="13" s="1"/>
  <c r="M523" i="13" s="1" a="1"/>
  <c r="M523" i="13" s="1"/>
  <c r="J523" i="13" a="1"/>
  <c r="J523" i="13" s="1"/>
  <c r="K523" i="13" s="1" a="1"/>
  <c r="K523" i="13" s="1"/>
  <c r="N523" i="13" a="1"/>
  <c r="N523" i="13" s="1"/>
  <c r="O503" i="13" a="1"/>
  <c r="O503" i="13" s="1"/>
  <c r="P503" i="13" s="1"/>
  <c r="L503" i="13" a="1"/>
  <c r="L503" i="13" s="1"/>
  <c r="M503" i="13" s="1" a="1"/>
  <c r="M503" i="13" s="1"/>
  <c r="J503" i="13" a="1"/>
  <c r="J503" i="13" s="1"/>
  <c r="K503" i="13" s="1" a="1"/>
  <c r="K503" i="13" s="1"/>
  <c r="N503" i="13" a="1"/>
  <c r="N503" i="13" s="1"/>
  <c r="O483" i="13" a="1"/>
  <c r="O483" i="13" s="1"/>
  <c r="P483" i="13" s="1"/>
  <c r="L483" i="13" a="1"/>
  <c r="L483" i="13" s="1"/>
  <c r="M483" i="13" s="1" a="1"/>
  <c r="M483" i="13" s="1"/>
  <c r="N483" i="13" a="1"/>
  <c r="N483" i="13" s="1"/>
  <c r="J483" i="13" a="1"/>
  <c r="J483" i="13" s="1"/>
  <c r="K483" i="13" s="1" a="1"/>
  <c r="K483" i="13" s="1"/>
  <c r="O463" i="13" a="1"/>
  <c r="O463" i="13" s="1"/>
  <c r="P463" i="13" s="1"/>
  <c r="L463" i="13" a="1"/>
  <c r="L463" i="13" s="1"/>
  <c r="M463" i="13" s="1" a="1"/>
  <c r="M463" i="13" s="1"/>
  <c r="N463" i="13" a="1"/>
  <c r="N463" i="13" s="1"/>
  <c r="J463" i="13" a="1"/>
  <c r="J463" i="13" s="1"/>
  <c r="K463" i="13" s="1" a="1"/>
  <c r="K463" i="13" s="1"/>
  <c r="O443" i="13" a="1"/>
  <c r="O443" i="13" s="1"/>
  <c r="P443" i="13" s="1"/>
  <c r="L443" i="13" a="1"/>
  <c r="L443" i="13" s="1"/>
  <c r="M443" i="13" s="1" a="1"/>
  <c r="M443" i="13" s="1"/>
  <c r="N443" i="13" a="1"/>
  <c r="N443" i="13" s="1"/>
  <c r="J443" i="13" a="1"/>
  <c r="J443" i="13" s="1"/>
  <c r="K443" i="13" s="1" a="1"/>
  <c r="K443" i="13" s="1"/>
  <c r="O423" i="13" a="1"/>
  <c r="O423" i="13" s="1"/>
  <c r="P423" i="13" s="1"/>
  <c r="L423" i="13" a="1"/>
  <c r="L423" i="13" s="1"/>
  <c r="M423" i="13" s="1" a="1"/>
  <c r="M423" i="13" s="1"/>
  <c r="N423" i="13" a="1"/>
  <c r="N423" i="13" s="1"/>
  <c r="J423" i="13" a="1"/>
  <c r="J423" i="13" s="1"/>
  <c r="K423" i="13" s="1" a="1"/>
  <c r="K423" i="13" s="1"/>
  <c r="O403" i="13" a="1"/>
  <c r="O403" i="13" s="1"/>
  <c r="P403" i="13" s="1"/>
  <c r="L403" i="13" a="1"/>
  <c r="L403" i="13" s="1"/>
  <c r="M403" i="13" s="1" a="1"/>
  <c r="M403" i="13" s="1"/>
  <c r="N403" i="13" a="1"/>
  <c r="N403" i="13" s="1"/>
  <c r="J403" i="13" a="1"/>
  <c r="J403" i="13" s="1"/>
  <c r="K403" i="13" s="1" a="1"/>
  <c r="K403" i="13" s="1"/>
  <c r="O383" i="13" a="1"/>
  <c r="O383" i="13" s="1"/>
  <c r="P383" i="13" s="1"/>
  <c r="L383" i="13" a="1"/>
  <c r="L383" i="13" s="1"/>
  <c r="M383" i="13" s="1" a="1"/>
  <c r="M383" i="13" s="1"/>
  <c r="N383" i="13" a="1"/>
  <c r="N383" i="13" s="1"/>
  <c r="J383" i="13" a="1"/>
  <c r="J383" i="13" s="1"/>
  <c r="K383" i="13" s="1" a="1"/>
  <c r="K383" i="13" s="1"/>
  <c r="O363" i="13" a="1"/>
  <c r="O363" i="13" s="1"/>
  <c r="P363" i="13" s="1"/>
  <c r="L363" i="13" a="1"/>
  <c r="L363" i="13" s="1"/>
  <c r="M363" i="13" s="1" a="1"/>
  <c r="M363" i="13" s="1"/>
  <c r="N363" i="13" a="1"/>
  <c r="N363" i="13" s="1"/>
  <c r="J363" i="13" a="1"/>
  <c r="J363" i="13" s="1"/>
  <c r="K363" i="13" s="1" a="1"/>
  <c r="K363" i="13" s="1"/>
  <c r="O343" i="13" a="1"/>
  <c r="O343" i="13" s="1"/>
  <c r="P343" i="13" s="1"/>
  <c r="N343" i="13" a="1"/>
  <c r="N343" i="13" s="1"/>
  <c r="L343" i="13" a="1"/>
  <c r="L343" i="13" s="1"/>
  <c r="M343" i="13" s="1" a="1"/>
  <c r="M343" i="13" s="1"/>
  <c r="J343" i="13" a="1"/>
  <c r="J343" i="13" s="1"/>
  <c r="K343" i="13" s="1" a="1"/>
  <c r="K343" i="13" s="1"/>
  <c r="N323" i="13" a="1"/>
  <c r="N323" i="13" s="1"/>
  <c r="O323" i="13" a="1"/>
  <c r="O323" i="13" s="1"/>
  <c r="P323" i="13" s="1"/>
  <c r="L323" i="13" a="1"/>
  <c r="L323" i="13" s="1"/>
  <c r="M323" i="13" s="1" a="1"/>
  <c r="M323" i="13" s="1"/>
  <c r="J323" i="13" a="1"/>
  <c r="J323" i="13" s="1"/>
  <c r="K323" i="13" s="1" a="1"/>
  <c r="K323" i="13" s="1"/>
  <c r="N303" i="13" a="1"/>
  <c r="N303" i="13" s="1"/>
  <c r="O303" i="13" a="1"/>
  <c r="O303" i="13" s="1"/>
  <c r="P303" i="13" s="1"/>
  <c r="L303" i="13" a="1"/>
  <c r="L303" i="13" s="1"/>
  <c r="M303" i="13" s="1" a="1"/>
  <c r="M303" i="13" s="1"/>
  <c r="J303" i="13" a="1"/>
  <c r="J303" i="13" s="1"/>
  <c r="K303" i="13" s="1" a="1"/>
  <c r="K303" i="13" s="1"/>
  <c r="O283" i="13" a="1"/>
  <c r="O283" i="13" s="1"/>
  <c r="P283" i="13" s="1"/>
  <c r="L283" i="13" a="1"/>
  <c r="L283" i="13" s="1"/>
  <c r="M283" i="13" s="1" a="1"/>
  <c r="M283" i="13" s="1"/>
  <c r="N283" i="13" a="1"/>
  <c r="N283" i="13" s="1"/>
  <c r="J283" i="13" a="1"/>
  <c r="J283" i="13" s="1"/>
  <c r="K283" i="13" s="1" a="1"/>
  <c r="K283" i="13" s="1"/>
  <c r="O263" i="13" a="1"/>
  <c r="O263" i="13" s="1"/>
  <c r="P263" i="13" s="1"/>
  <c r="N263" i="13" a="1"/>
  <c r="N263" i="13" s="1"/>
  <c r="L263" i="13" a="1"/>
  <c r="L263" i="13" s="1"/>
  <c r="M263" i="13" s="1" a="1"/>
  <c r="M263" i="13" s="1"/>
  <c r="J263" i="13" a="1"/>
  <c r="J263" i="13" s="1"/>
  <c r="K263" i="13" s="1" a="1"/>
  <c r="K263" i="13" s="1"/>
  <c r="N243" i="13" a="1"/>
  <c r="N243" i="13" s="1"/>
  <c r="L243" i="13" a="1"/>
  <c r="L243" i="13" s="1"/>
  <c r="M243" i="13" s="1" a="1"/>
  <c r="M243" i="13" s="1"/>
  <c r="O243" i="13" a="1"/>
  <c r="O243" i="13" s="1"/>
  <c r="P243" i="13" s="1"/>
  <c r="J243" i="13" a="1"/>
  <c r="J243" i="13" s="1"/>
  <c r="K243" i="13" s="1" a="1"/>
  <c r="K243" i="13" s="1"/>
  <c r="N223" i="13" a="1"/>
  <c r="N223" i="13" s="1"/>
  <c r="O223" i="13" a="1"/>
  <c r="O223" i="13" s="1"/>
  <c r="P223" i="13" s="1"/>
  <c r="L223" i="13" a="1"/>
  <c r="L223" i="13" s="1"/>
  <c r="M223" i="13" s="1" a="1"/>
  <c r="M223" i="13" s="1"/>
  <c r="J223" i="13" a="1"/>
  <c r="J223" i="13" s="1"/>
  <c r="K223" i="13" s="1" a="1"/>
  <c r="K223" i="13" s="1"/>
  <c r="N203" i="13" a="1"/>
  <c r="N203" i="13" s="1"/>
  <c r="O203" i="13" a="1"/>
  <c r="O203" i="13" s="1"/>
  <c r="P203" i="13" s="1"/>
  <c r="L203" i="13" a="1"/>
  <c r="L203" i="13" s="1"/>
  <c r="M203" i="13" s="1" a="1"/>
  <c r="M203" i="13" s="1"/>
  <c r="J203" i="13" a="1"/>
  <c r="J203" i="13" s="1"/>
  <c r="K203" i="13" s="1" a="1"/>
  <c r="K203" i="13" s="1"/>
  <c r="O183" i="13" a="1"/>
  <c r="O183" i="13" s="1"/>
  <c r="P183" i="13" s="1"/>
  <c r="L183" i="13" a="1"/>
  <c r="L183" i="13" s="1"/>
  <c r="M183" i="13" s="1" a="1"/>
  <c r="M183" i="13" s="1"/>
  <c r="J183" i="13" a="1"/>
  <c r="J183" i="13" s="1"/>
  <c r="K183" i="13" s="1" a="1"/>
  <c r="K183" i="13" s="1"/>
  <c r="N183" i="13" a="1"/>
  <c r="N183" i="13" s="1"/>
  <c r="O163" i="13" a="1"/>
  <c r="O163" i="13" s="1"/>
  <c r="P163" i="13" s="1"/>
  <c r="L163" i="13" a="1"/>
  <c r="L163" i="13" s="1"/>
  <c r="M163" i="13" s="1" a="1"/>
  <c r="M163" i="13" s="1"/>
  <c r="N163" i="13" a="1"/>
  <c r="N163" i="13" s="1"/>
  <c r="J163" i="13" a="1"/>
  <c r="J163" i="13" s="1"/>
  <c r="K163" i="13" s="1" a="1"/>
  <c r="K163" i="13" s="1"/>
  <c r="L143" i="13" a="1"/>
  <c r="L143" i="13" s="1"/>
  <c r="M143" i="13" s="1" a="1"/>
  <c r="M143" i="13" s="1"/>
  <c r="O143" i="13" a="1"/>
  <c r="O143" i="13" s="1"/>
  <c r="P143" i="13" s="1"/>
  <c r="J143" i="13" a="1"/>
  <c r="J143" i="13" s="1"/>
  <c r="K143" i="13" s="1" a="1"/>
  <c r="K143" i="13" s="1"/>
  <c r="N143" i="13" a="1"/>
  <c r="N143" i="13" s="1"/>
  <c r="O123" i="13" a="1"/>
  <c r="O123" i="13" s="1"/>
  <c r="P123" i="13" s="1"/>
  <c r="L123" i="13" a="1"/>
  <c r="L123" i="13" s="1"/>
  <c r="M123" i="13" s="1" a="1"/>
  <c r="M123" i="13" s="1"/>
  <c r="N123" i="13" a="1"/>
  <c r="N123" i="13" s="1"/>
  <c r="J123" i="13" a="1"/>
  <c r="J123" i="13" s="1"/>
  <c r="K123" i="13" s="1" a="1"/>
  <c r="K123" i="13" s="1"/>
  <c r="O103" i="13" a="1"/>
  <c r="O103" i="13" s="1"/>
  <c r="P103" i="13" s="1"/>
  <c r="N103" i="13" a="1"/>
  <c r="N103" i="13" s="1"/>
  <c r="L103" i="13" a="1"/>
  <c r="L103" i="13" s="1"/>
  <c r="M103" i="13" s="1" a="1"/>
  <c r="M103" i="13" s="1"/>
  <c r="J103" i="13" a="1"/>
  <c r="J103" i="13" s="1"/>
  <c r="K103" i="13" s="1" a="1"/>
  <c r="K103" i="13" s="1"/>
  <c r="O83" i="13" a="1"/>
  <c r="O83" i="13" s="1"/>
  <c r="P83" i="13" s="1"/>
  <c r="N83" i="13" a="1"/>
  <c r="N83" i="13" s="1"/>
  <c r="J83" i="13" a="1"/>
  <c r="J83" i="13" s="1"/>
  <c r="K83" i="13" s="1" a="1"/>
  <c r="K83" i="13" s="1"/>
  <c r="L83" i="13" a="1"/>
  <c r="L83" i="13" s="1"/>
  <c r="M83" i="13" s="1" a="1"/>
  <c r="M83" i="13" s="1"/>
  <c r="N63" i="13" a="1"/>
  <c r="N63" i="13" s="1"/>
  <c r="L63" i="13" a="1"/>
  <c r="L63" i="13" s="1"/>
  <c r="M63" i="13" s="1" a="1"/>
  <c r="M63" i="13" s="1"/>
  <c r="O63" i="13" a="1"/>
  <c r="O63" i="13" s="1"/>
  <c r="P63" i="13" s="1"/>
  <c r="J63" i="13" a="1"/>
  <c r="J63" i="13" s="1"/>
  <c r="K63" i="13" s="1" a="1"/>
  <c r="K63" i="13" s="1"/>
  <c r="N43" i="13" a="1"/>
  <c r="N43" i="13" s="1"/>
  <c r="O43" i="13" a="1"/>
  <c r="O43" i="13" s="1"/>
  <c r="P43" i="13" s="1"/>
  <c r="J43" i="13" a="1"/>
  <c r="J43" i="13" s="1"/>
  <c r="K43" i="13" s="1" a="1"/>
  <c r="K43" i="13" s="1"/>
  <c r="L43" i="13" a="1"/>
  <c r="L43" i="13" s="1"/>
  <c r="M43" i="13" s="1" a="1"/>
  <c r="M43" i="13" s="1"/>
  <c r="O23" i="13" a="1"/>
  <c r="O23" i="13" s="1"/>
  <c r="P23" i="13" s="1"/>
  <c r="N23" i="13" a="1"/>
  <c r="N23" i="13" s="1"/>
  <c r="L23" i="13" a="1"/>
  <c r="L23" i="13" s="1"/>
  <c r="M23" i="13" s="1" a="1"/>
  <c r="M23" i="13" s="1"/>
  <c r="J23" i="13" a="1"/>
  <c r="J23" i="13" s="1"/>
  <c r="K23" i="13" s="1" a="1"/>
  <c r="K23" i="13" s="1"/>
  <c r="O3" i="13" a="1"/>
  <c r="O3" i="13" s="1"/>
  <c r="P3" i="13" s="1"/>
  <c r="N3" i="13" a="1"/>
  <c r="N3" i="13" s="1"/>
  <c r="J3" i="13" a="1"/>
  <c r="J3" i="13" s="1"/>
  <c r="K3" i="13" s="1" a="1"/>
  <c r="K3" i="13" s="1"/>
  <c r="L3" i="13" a="1"/>
  <c r="L3" i="13" s="1"/>
  <c r="M3" i="13" s="1" a="1"/>
  <c r="M3" i="13" s="1"/>
  <c r="F104" i="13"/>
  <c r="G693" i="13"/>
  <c r="G531" i="13"/>
  <c r="G347" i="13"/>
  <c r="G130" i="13"/>
  <c r="H920" i="13"/>
  <c r="H575" i="13"/>
  <c r="O857" i="13" a="1"/>
  <c r="O857" i="13" s="1"/>
  <c r="P857" i="13" s="1"/>
  <c r="N857" i="13" a="1"/>
  <c r="N857" i="13" s="1"/>
  <c r="L857" i="13" a="1"/>
  <c r="L857" i="13" s="1"/>
  <c r="M857" i="13" s="1" a="1"/>
  <c r="M857" i="13" s="1"/>
  <c r="J857" i="13" a="1"/>
  <c r="J857" i="13" s="1"/>
  <c r="K857" i="13" s="1" a="1"/>
  <c r="K857" i="13" s="1"/>
  <c r="O797" i="13" a="1"/>
  <c r="O797" i="13" s="1"/>
  <c r="P797" i="13" s="1"/>
  <c r="N797" i="13" a="1"/>
  <c r="N797" i="13" s="1"/>
  <c r="L797" i="13" a="1"/>
  <c r="L797" i="13" s="1"/>
  <c r="M797" i="13" s="1" a="1"/>
  <c r="M797" i="13" s="1"/>
  <c r="O757" i="13" a="1"/>
  <c r="O757" i="13" s="1"/>
  <c r="P757" i="13" s="1"/>
  <c r="L757" i="13" a="1"/>
  <c r="L757" i="13" s="1"/>
  <c r="M757" i="13" s="1" a="1"/>
  <c r="M757" i="13" s="1"/>
  <c r="N757" i="13" a="1"/>
  <c r="N757" i="13" s="1"/>
  <c r="J757" i="13" a="1"/>
  <c r="J757" i="13" s="1"/>
  <c r="K757" i="13" s="1" a="1"/>
  <c r="K757" i="13" s="1"/>
  <c r="O737" i="13" a="1"/>
  <c r="O737" i="13" s="1"/>
  <c r="P737" i="13" s="1"/>
  <c r="L737" i="13" a="1"/>
  <c r="L737" i="13" s="1"/>
  <c r="M737" i="13" s="1" a="1"/>
  <c r="M737" i="13" s="1"/>
  <c r="N737" i="13" a="1"/>
  <c r="N737" i="13" s="1"/>
  <c r="J737" i="13" a="1"/>
  <c r="J737" i="13" s="1"/>
  <c r="K737" i="13" s="1" a="1"/>
  <c r="K737" i="13" s="1"/>
  <c r="O677" i="13" a="1"/>
  <c r="O677" i="13" s="1"/>
  <c r="P677" i="13" s="1"/>
  <c r="N677" i="13" a="1"/>
  <c r="N677" i="13" s="1"/>
  <c r="L677" i="13" a="1"/>
  <c r="L677" i="13" s="1"/>
  <c r="M677" i="13" s="1" a="1"/>
  <c r="M677" i="13" s="1"/>
  <c r="J677" i="13" a="1"/>
  <c r="J677" i="13" s="1"/>
  <c r="K677" i="13" s="1" a="1"/>
  <c r="K677" i="13" s="1"/>
  <c r="O657" i="13" a="1"/>
  <c r="O657" i="13" s="1"/>
  <c r="P657" i="13" s="1"/>
  <c r="N657" i="13" a="1"/>
  <c r="N657" i="13" s="1"/>
  <c r="L657" i="13" a="1"/>
  <c r="L657" i="13" s="1"/>
  <c r="M657" i="13" s="1" a="1"/>
  <c r="M657" i="13" s="1"/>
  <c r="J657" i="13" a="1"/>
  <c r="J657" i="13" s="1"/>
  <c r="K657" i="13" s="1" a="1"/>
  <c r="K657" i="13" s="1"/>
  <c r="O617" i="13" a="1"/>
  <c r="O617" i="13" s="1"/>
  <c r="P617" i="13" s="1"/>
  <c r="N617" i="13" a="1"/>
  <c r="N617" i="13" s="1"/>
  <c r="L617" i="13" a="1"/>
  <c r="L617" i="13" s="1"/>
  <c r="M617" i="13" s="1" a="1"/>
  <c r="M617" i="13" s="1"/>
  <c r="J617" i="13" a="1"/>
  <c r="J617" i="13" s="1"/>
  <c r="K617" i="13" s="1" a="1"/>
  <c r="K617" i="13" s="1"/>
  <c r="J2" i="13" a="1"/>
  <c r="J2" i="13" s="1"/>
  <c r="K2" i="13" s="1" a="1"/>
  <c r="K2" i="13" s="1"/>
  <c r="H983" i="13"/>
  <c r="H963" i="13"/>
  <c r="H943" i="13"/>
  <c r="H923" i="13"/>
  <c r="H903" i="13"/>
  <c r="H883" i="13"/>
  <c r="H863" i="13"/>
  <c r="H843" i="13"/>
  <c r="H823" i="13"/>
  <c r="H803" i="13"/>
  <c r="H783" i="13"/>
  <c r="H763" i="13"/>
  <c r="H743" i="13"/>
  <c r="H723" i="13"/>
  <c r="G723" i="13"/>
  <c r="H703" i="13"/>
  <c r="G703" i="13"/>
  <c r="H683" i="13"/>
  <c r="G683" i="13"/>
  <c r="H663" i="13"/>
  <c r="G663" i="13"/>
  <c r="H643" i="13"/>
  <c r="G643" i="13"/>
  <c r="H623" i="13"/>
  <c r="G623" i="13"/>
  <c r="H603" i="13"/>
  <c r="G603" i="13"/>
  <c r="H583" i="13"/>
  <c r="G583" i="13"/>
  <c r="H563" i="13"/>
  <c r="G563" i="13"/>
  <c r="H543" i="13"/>
  <c r="G543" i="13"/>
  <c r="H523" i="13"/>
  <c r="G523" i="13"/>
  <c r="H503" i="13"/>
  <c r="G503" i="13"/>
  <c r="H483" i="13"/>
  <c r="G483" i="13"/>
  <c r="H463" i="13"/>
  <c r="G463" i="13"/>
  <c r="H443" i="13"/>
  <c r="G443" i="13"/>
  <c r="H423" i="13"/>
  <c r="G423" i="13"/>
  <c r="H403" i="13"/>
  <c r="G403" i="13"/>
  <c r="H383" i="13"/>
  <c r="G383" i="13"/>
  <c r="H363" i="13"/>
  <c r="G363" i="13"/>
  <c r="H343" i="13"/>
  <c r="G343" i="13"/>
  <c r="H323" i="13"/>
  <c r="G323" i="13"/>
  <c r="H303" i="13"/>
  <c r="G303" i="13"/>
  <c r="H283" i="13"/>
  <c r="G283" i="13"/>
  <c r="H263" i="13"/>
  <c r="G263" i="13"/>
  <c r="H243" i="13"/>
  <c r="G243" i="13"/>
  <c r="H223" i="13"/>
  <c r="G223" i="13"/>
  <c r="H203" i="13"/>
  <c r="G203" i="13"/>
  <c r="H183" i="13"/>
  <c r="G183" i="13"/>
  <c r="H163" i="13"/>
  <c r="G163" i="13"/>
  <c r="H143" i="13"/>
  <c r="G143" i="13"/>
  <c r="H123" i="13"/>
  <c r="G123" i="13"/>
  <c r="H103" i="13"/>
  <c r="G103" i="13"/>
  <c r="H83" i="13"/>
  <c r="G83" i="13"/>
  <c r="H63" i="13"/>
  <c r="G63" i="13"/>
  <c r="H43" i="13"/>
  <c r="G43" i="13"/>
  <c r="H23" i="13"/>
  <c r="G23" i="13"/>
  <c r="H3" i="13"/>
  <c r="G3" i="13"/>
  <c r="O982" i="13" a="1"/>
  <c r="O982" i="13" s="1"/>
  <c r="P982" i="13" s="1"/>
  <c r="N982" i="13" a="1"/>
  <c r="N982" i="13" s="1"/>
  <c r="L982" i="13" a="1"/>
  <c r="L982" i="13" s="1"/>
  <c r="M982" i="13" s="1" a="1"/>
  <c r="M982" i="13" s="1"/>
  <c r="J982" i="13" a="1"/>
  <c r="J982" i="13" s="1"/>
  <c r="K982" i="13" s="1" a="1"/>
  <c r="K982" i="13" s="1"/>
  <c r="O962" i="13" a="1"/>
  <c r="O962" i="13" s="1"/>
  <c r="P962" i="13" s="1"/>
  <c r="N962" i="13" a="1"/>
  <c r="N962" i="13" s="1"/>
  <c r="L962" i="13" a="1"/>
  <c r="L962" i="13" s="1"/>
  <c r="M962" i="13" s="1" a="1"/>
  <c r="M962" i="13" s="1"/>
  <c r="J962" i="13" a="1"/>
  <c r="J962" i="13" s="1"/>
  <c r="K962" i="13" s="1" a="1"/>
  <c r="K962" i="13" s="1"/>
  <c r="O942" i="13" a="1"/>
  <c r="O942" i="13" s="1"/>
  <c r="P942" i="13" s="1"/>
  <c r="N942" i="13" a="1"/>
  <c r="N942" i="13" s="1"/>
  <c r="J942" i="13" a="1"/>
  <c r="J942" i="13" s="1"/>
  <c r="K942" i="13" s="1" a="1"/>
  <c r="K942" i="13" s="1"/>
  <c r="L942" i="13" a="1"/>
  <c r="L942" i="13" s="1"/>
  <c r="M942" i="13" s="1" a="1"/>
  <c r="M942" i="13" s="1"/>
  <c r="O922" i="13" a="1"/>
  <c r="O922" i="13" s="1"/>
  <c r="P922" i="13" s="1"/>
  <c r="N922" i="13" a="1"/>
  <c r="N922" i="13" s="1"/>
  <c r="J922" i="13" a="1"/>
  <c r="J922" i="13" s="1"/>
  <c r="K922" i="13" s="1" a="1"/>
  <c r="K922" i="13" s="1"/>
  <c r="L922" i="13" a="1"/>
  <c r="L922" i="13" s="1"/>
  <c r="M922" i="13" s="1" a="1"/>
  <c r="M922" i="13" s="1"/>
  <c r="O902" i="13" a="1"/>
  <c r="O902" i="13" s="1"/>
  <c r="P902" i="13" s="1"/>
  <c r="N902" i="13" a="1"/>
  <c r="N902" i="13" s="1"/>
  <c r="J902" i="13" a="1"/>
  <c r="J902" i="13" s="1"/>
  <c r="K902" i="13" s="1" a="1"/>
  <c r="K902" i="13" s="1"/>
  <c r="L902" i="13" a="1"/>
  <c r="L902" i="13" s="1"/>
  <c r="M902" i="13" s="1" a="1"/>
  <c r="M902" i="13" s="1"/>
  <c r="O882" i="13" a="1"/>
  <c r="O882" i="13" s="1"/>
  <c r="P882" i="13" s="1"/>
  <c r="N882" i="13" a="1"/>
  <c r="N882" i="13" s="1"/>
  <c r="J882" i="13" a="1"/>
  <c r="J882" i="13" s="1"/>
  <c r="K882" i="13" s="1" a="1"/>
  <c r="K882" i="13" s="1"/>
  <c r="L882" i="13" a="1"/>
  <c r="L882" i="13" s="1"/>
  <c r="M882" i="13" s="1" a="1"/>
  <c r="M882" i="13" s="1"/>
  <c r="O862" i="13" a="1"/>
  <c r="O862" i="13" s="1"/>
  <c r="P862" i="13" s="1"/>
  <c r="N862" i="13" a="1"/>
  <c r="N862" i="13" s="1"/>
  <c r="J862" i="13" a="1"/>
  <c r="J862" i="13" s="1"/>
  <c r="K862" i="13" s="1" a="1"/>
  <c r="K862" i="13" s="1"/>
  <c r="L862" i="13" a="1"/>
  <c r="L862" i="13" s="1"/>
  <c r="M862" i="13" s="1" a="1"/>
  <c r="M862" i="13" s="1"/>
  <c r="O842" i="13" a="1"/>
  <c r="O842" i="13" s="1"/>
  <c r="P842" i="13" s="1"/>
  <c r="N842" i="13" a="1"/>
  <c r="N842" i="13" s="1"/>
  <c r="J842" i="13" a="1"/>
  <c r="J842" i="13" s="1"/>
  <c r="K842" i="13" s="1" a="1"/>
  <c r="K842" i="13" s="1"/>
  <c r="L842" i="13" a="1"/>
  <c r="L842" i="13" s="1"/>
  <c r="M842" i="13" s="1" a="1"/>
  <c r="M842" i="13" s="1"/>
  <c r="O822" i="13" a="1"/>
  <c r="O822" i="13" s="1"/>
  <c r="P822" i="13" s="1"/>
  <c r="N822" i="13" a="1"/>
  <c r="N822" i="13" s="1"/>
  <c r="J822" i="13" a="1"/>
  <c r="J822" i="13" s="1"/>
  <c r="K822" i="13" s="1" a="1"/>
  <c r="K822" i="13" s="1"/>
  <c r="L822" i="13" a="1"/>
  <c r="L822" i="13" s="1"/>
  <c r="M822" i="13" s="1" a="1"/>
  <c r="M822" i="13" s="1"/>
  <c r="O802" i="13" a="1"/>
  <c r="O802" i="13" s="1"/>
  <c r="P802" i="13" s="1"/>
  <c r="N802" i="13" a="1"/>
  <c r="N802" i="13" s="1"/>
  <c r="J802" i="13" a="1"/>
  <c r="J802" i="13" s="1"/>
  <c r="K802" i="13" s="1" a="1"/>
  <c r="K802" i="13" s="1"/>
  <c r="L802" i="13" a="1"/>
  <c r="L802" i="13" s="1"/>
  <c r="M802" i="13" s="1" a="1"/>
  <c r="M802" i="13" s="1"/>
  <c r="O782" i="13" a="1"/>
  <c r="O782" i="13" s="1"/>
  <c r="P782" i="13" s="1"/>
  <c r="N782" i="13" a="1"/>
  <c r="N782" i="13" s="1"/>
  <c r="J782" i="13" a="1"/>
  <c r="J782" i="13" s="1"/>
  <c r="K782" i="13" s="1" a="1"/>
  <c r="K782" i="13" s="1"/>
  <c r="L782" i="13" a="1"/>
  <c r="L782" i="13" s="1"/>
  <c r="M782" i="13" s="1" a="1"/>
  <c r="M782" i="13" s="1"/>
  <c r="O762" i="13" a="1"/>
  <c r="O762" i="13" s="1"/>
  <c r="P762" i="13" s="1"/>
  <c r="N762" i="13" a="1"/>
  <c r="N762" i="13" s="1"/>
  <c r="L762" i="13" a="1"/>
  <c r="L762" i="13" s="1"/>
  <c r="M762" i="13" s="1" a="1"/>
  <c r="M762" i="13" s="1"/>
  <c r="J762" i="13" a="1"/>
  <c r="J762" i="13" s="1"/>
  <c r="K762" i="13" s="1" a="1"/>
  <c r="K762" i="13" s="1"/>
  <c r="O742" i="13" a="1"/>
  <c r="O742" i="13" s="1"/>
  <c r="P742" i="13" s="1"/>
  <c r="N742" i="13" a="1"/>
  <c r="N742" i="13" s="1"/>
  <c r="L742" i="13" a="1"/>
  <c r="L742" i="13" s="1"/>
  <c r="M742" i="13" s="1" a="1"/>
  <c r="M742" i="13" s="1"/>
  <c r="J742" i="13" a="1"/>
  <c r="J742" i="13" s="1"/>
  <c r="K742" i="13" s="1" a="1"/>
  <c r="K742" i="13" s="1"/>
  <c r="O722" i="13" a="1"/>
  <c r="O722" i="13" s="1"/>
  <c r="P722" i="13" s="1"/>
  <c r="N722" i="13" a="1"/>
  <c r="N722" i="13" s="1"/>
  <c r="L722" i="13" a="1"/>
  <c r="L722" i="13" s="1"/>
  <c r="M722" i="13" s="1" a="1"/>
  <c r="M722" i="13" s="1"/>
  <c r="J722" i="13" a="1"/>
  <c r="J722" i="13" s="1"/>
  <c r="K722" i="13" s="1" a="1"/>
  <c r="K722" i="13" s="1"/>
  <c r="O702" i="13" a="1"/>
  <c r="O702" i="13" s="1"/>
  <c r="P702" i="13" s="1"/>
  <c r="N702" i="13" a="1"/>
  <c r="N702" i="13" s="1"/>
  <c r="L702" i="13" a="1"/>
  <c r="L702" i="13" s="1"/>
  <c r="M702" i="13" s="1" a="1"/>
  <c r="M702" i="13" s="1"/>
  <c r="J702" i="13" a="1"/>
  <c r="J702" i="13" s="1"/>
  <c r="K702" i="13" s="1" a="1"/>
  <c r="K702" i="13" s="1"/>
  <c r="O682" i="13" a="1"/>
  <c r="O682" i="13" s="1"/>
  <c r="P682" i="13" s="1"/>
  <c r="N682" i="13" a="1"/>
  <c r="N682" i="13" s="1"/>
  <c r="L682" i="13" a="1"/>
  <c r="L682" i="13" s="1"/>
  <c r="M682" i="13" s="1" a="1"/>
  <c r="M682" i="13" s="1"/>
  <c r="J682" i="13" a="1"/>
  <c r="J682" i="13" s="1"/>
  <c r="K682" i="13" s="1" a="1"/>
  <c r="K682" i="13" s="1"/>
  <c r="O662" i="13" a="1"/>
  <c r="O662" i="13" s="1"/>
  <c r="P662" i="13" s="1"/>
  <c r="N662" i="13" a="1"/>
  <c r="N662" i="13" s="1"/>
  <c r="L662" i="13" a="1"/>
  <c r="L662" i="13" s="1"/>
  <c r="M662" i="13" s="1" a="1"/>
  <c r="M662" i="13" s="1"/>
  <c r="J662" i="13" a="1"/>
  <c r="J662" i="13" s="1"/>
  <c r="K662" i="13" s="1" a="1"/>
  <c r="K662" i="13" s="1"/>
  <c r="O642" i="13" a="1"/>
  <c r="O642" i="13" s="1"/>
  <c r="P642" i="13" s="1"/>
  <c r="N642" i="13" a="1"/>
  <c r="N642" i="13" s="1"/>
  <c r="L642" i="13" a="1"/>
  <c r="L642" i="13" s="1"/>
  <c r="M642" i="13" s="1" a="1"/>
  <c r="M642" i="13" s="1"/>
  <c r="J642" i="13" a="1"/>
  <c r="J642" i="13" s="1"/>
  <c r="K642" i="13" s="1" a="1"/>
  <c r="K642" i="13" s="1"/>
  <c r="N622" i="13" a="1"/>
  <c r="N622" i="13" s="1"/>
  <c r="L622" i="13" a="1"/>
  <c r="L622" i="13" s="1"/>
  <c r="M622" i="13" s="1" a="1"/>
  <c r="M622" i="13" s="1"/>
  <c r="O622" i="13" a="1"/>
  <c r="O622" i="13" s="1"/>
  <c r="P622" i="13" s="1"/>
  <c r="J622" i="13" a="1"/>
  <c r="J622" i="13" s="1"/>
  <c r="K622" i="13" s="1" a="1"/>
  <c r="K622" i="13" s="1"/>
  <c r="O602" i="13" a="1"/>
  <c r="O602" i="13" s="1"/>
  <c r="P602" i="13" s="1"/>
  <c r="N602" i="13" a="1"/>
  <c r="N602" i="13" s="1"/>
  <c r="L602" i="13" a="1"/>
  <c r="L602" i="13" s="1"/>
  <c r="M602" i="13" s="1" a="1"/>
  <c r="M602" i="13" s="1"/>
  <c r="J602" i="13" a="1"/>
  <c r="J602" i="13" s="1"/>
  <c r="K602" i="13" s="1" a="1"/>
  <c r="K602" i="13" s="1"/>
  <c r="O582" i="13" a="1"/>
  <c r="O582" i="13" s="1"/>
  <c r="P582" i="13" s="1"/>
  <c r="N582" i="13" a="1"/>
  <c r="N582" i="13" s="1"/>
  <c r="L582" i="13" a="1"/>
  <c r="L582" i="13" s="1"/>
  <c r="M582" i="13" s="1" a="1"/>
  <c r="M582" i="13" s="1"/>
  <c r="J582" i="13" a="1"/>
  <c r="J582" i="13" s="1"/>
  <c r="K582" i="13" s="1" a="1"/>
  <c r="K582" i="13" s="1"/>
  <c r="O562" i="13" a="1"/>
  <c r="O562" i="13" s="1"/>
  <c r="P562" i="13" s="1"/>
  <c r="L562" i="13" a="1"/>
  <c r="L562" i="13" s="1"/>
  <c r="M562" i="13" s="1" a="1"/>
  <c r="M562" i="13" s="1"/>
  <c r="N562" i="13" a="1"/>
  <c r="N562" i="13" s="1"/>
  <c r="J562" i="13" a="1"/>
  <c r="J562" i="13" s="1"/>
  <c r="K562" i="13" s="1" a="1"/>
  <c r="K562" i="13" s="1"/>
  <c r="O542" i="13" a="1"/>
  <c r="O542" i="13" s="1"/>
  <c r="P542" i="13" s="1"/>
  <c r="L542" i="13" a="1"/>
  <c r="L542" i="13" s="1"/>
  <c r="M542" i="13" s="1" a="1"/>
  <c r="M542" i="13" s="1"/>
  <c r="N542" i="13" a="1"/>
  <c r="N542" i="13" s="1"/>
  <c r="J542" i="13" a="1"/>
  <c r="J542" i="13" s="1"/>
  <c r="K542" i="13" s="1" a="1"/>
  <c r="K542" i="13" s="1"/>
  <c r="O522" i="13" a="1"/>
  <c r="O522" i="13" s="1"/>
  <c r="P522" i="13" s="1"/>
  <c r="L522" i="13" a="1"/>
  <c r="L522" i="13" s="1"/>
  <c r="M522" i="13" s="1" a="1"/>
  <c r="M522" i="13" s="1"/>
  <c r="N522" i="13" a="1"/>
  <c r="N522" i="13" s="1"/>
  <c r="J522" i="13" a="1"/>
  <c r="J522" i="13" s="1"/>
  <c r="K522" i="13" s="1" a="1"/>
  <c r="K522" i="13" s="1"/>
  <c r="O502" i="13" a="1"/>
  <c r="O502" i="13" s="1"/>
  <c r="P502" i="13" s="1"/>
  <c r="L502" i="13" a="1"/>
  <c r="L502" i="13" s="1"/>
  <c r="M502" i="13" s="1" a="1"/>
  <c r="M502" i="13" s="1"/>
  <c r="N502" i="13" a="1"/>
  <c r="N502" i="13" s="1"/>
  <c r="J502" i="13" a="1"/>
  <c r="J502" i="13" s="1"/>
  <c r="K502" i="13" s="1" a="1"/>
  <c r="K502" i="13" s="1"/>
  <c r="O482" i="13" a="1"/>
  <c r="O482" i="13" s="1"/>
  <c r="P482" i="13" s="1"/>
  <c r="L482" i="13" a="1"/>
  <c r="L482" i="13" s="1"/>
  <c r="M482" i="13" s="1" a="1"/>
  <c r="M482" i="13" s="1"/>
  <c r="N482" i="13" a="1"/>
  <c r="N482" i="13" s="1"/>
  <c r="J482" i="13" a="1"/>
  <c r="J482" i="13" s="1"/>
  <c r="K482" i="13" s="1" a="1"/>
  <c r="K482" i="13" s="1"/>
  <c r="O462" i="13" a="1"/>
  <c r="O462" i="13" s="1"/>
  <c r="P462" i="13" s="1"/>
  <c r="L462" i="13" a="1"/>
  <c r="L462" i="13" s="1"/>
  <c r="M462" i="13" s="1" a="1"/>
  <c r="M462" i="13" s="1"/>
  <c r="N462" i="13" a="1"/>
  <c r="N462" i="13" s="1"/>
  <c r="J462" i="13" a="1"/>
  <c r="J462" i="13" s="1"/>
  <c r="K462" i="13" s="1" a="1"/>
  <c r="K462" i="13" s="1"/>
  <c r="L442" i="13" a="1"/>
  <c r="L442" i="13" s="1"/>
  <c r="M442" i="13" s="1" a="1"/>
  <c r="M442" i="13" s="1"/>
  <c r="N442" i="13" a="1"/>
  <c r="N442" i="13" s="1"/>
  <c r="J442" i="13" a="1"/>
  <c r="J442" i="13" s="1"/>
  <c r="K442" i="13" s="1" a="1"/>
  <c r="K442" i="13" s="1"/>
  <c r="O442" i="13" a="1"/>
  <c r="O442" i="13" s="1"/>
  <c r="P442" i="13" s="1"/>
  <c r="F984" i="13"/>
  <c r="F884" i="13"/>
  <c r="F784" i="13"/>
  <c r="F684" i="13"/>
  <c r="F584" i="13"/>
  <c r="F484" i="13"/>
  <c r="F364" i="13"/>
  <c r="F103" i="13"/>
  <c r="G964" i="13"/>
  <c r="G692" i="13"/>
  <c r="G508" i="13"/>
  <c r="G345" i="13"/>
  <c r="G129" i="13"/>
  <c r="H891" i="13"/>
  <c r="H574" i="13"/>
  <c r="H2" i="13"/>
  <c r="G2" i="13"/>
  <c r="H982" i="13"/>
  <c r="H962" i="13"/>
  <c r="H942" i="13"/>
  <c r="H922" i="13"/>
  <c r="H902" i="13"/>
  <c r="H882" i="13"/>
  <c r="H862" i="13"/>
  <c r="H842" i="13"/>
  <c r="H822" i="13"/>
  <c r="H802" i="13"/>
  <c r="H782" i="13"/>
  <c r="H762" i="13"/>
  <c r="H742" i="13"/>
  <c r="H722" i="13"/>
  <c r="G722" i="13"/>
  <c r="H702" i="13"/>
  <c r="G702" i="13"/>
  <c r="H682" i="13"/>
  <c r="G682" i="13"/>
  <c r="H662" i="13"/>
  <c r="G662" i="13"/>
  <c r="H642" i="13"/>
  <c r="G642" i="13"/>
  <c r="H622" i="13"/>
  <c r="G622" i="13"/>
  <c r="H602" i="13"/>
  <c r="G602" i="13"/>
  <c r="H582" i="13"/>
  <c r="G582" i="13"/>
  <c r="H562" i="13"/>
  <c r="G562" i="13"/>
  <c r="H542" i="13"/>
  <c r="G542" i="13"/>
  <c r="H522" i="13"/>
  <c r="G522" i="13"/>
  <c r="H502" i="13"/>
  <c r="G502" i="13"/>
  <c r="H482" i="13"/>
  <c r="G482" i="13"/>
  <c r="H462" i="13"/>
  <c r="G462" i="13"/>
  <c r="H442" i="13"/>
  <c r="G442" i="13"/>
  <c r="H422" i="13"/>
  <c r="G422" i="13"/>
  <c r="H402" i="13"/>
  <c r="G402" i="13"/>
  <c r="H382" i="13"/>
  <c r="G382" i="13"/>
  <c r="H362" i="13"/>
  <c r="G362" i="13"/>
  <c r="H342" i="13"/>
  <c r="G342" i="13"/>
  <c r="H322" i="13"/>
  <c r="G322" i="13"/>
  <c r="H302" i="13"/>
  <c r="G302" i="13"/>
  <c r="H282" i="13"/>
  <c r="G282" i="13"/>
  <c r="H262" i="13"/>
  <c r="G262" i="13"/>
  <c r="H242" i="13"/>
  <c r="G242" i="13"/>
  <c r="H222" i="13"/>
  <c r="G222" i="13"/>
  <c r="H202" i="13"/>
  <c r="G202" i="13"/>
  <c r="H182" i="13"/>
  <c r="G182" i="13"/>
  <c r="H162" i="13"/>
  <c r="G162" i="13"/>
  <c r="H142" i="13"/>
  <c r="G142" i="13"/>
  <c r="H122" i="13"/>
  <c r="G122" i="13"/>
  <c r="H102" i="13"/>
  <c r="G102" i="13"/>
  <c r="H82" i="13"/>
  <c r="G82" i="13"/>
  <c r="H62" i="13"/>
  <c r="G62" i="13"/>
  <c r="H42" i="13"/>
  <c r="G42" i="13"/>
  <c r="H22" i="13"/>
  <c r="G22" i="13"/>
  <c r="O1001" i="13" a="1"/>
  <c r="O1001" i="13" s="1"/>
  <c r="P1001" i="13" s="1"/>
  <c r="N1001" i="13" a="1"/>
  <c r="N1001" i="13" s="1"/>
  <c r="L1001" i="13" a="1"/>
  <c r="L1001" i="13" s="1"/>
  <c r="M1001" i="13" s="1" a="1"/>
  <c r="M1001" i="13" s="1"/>
  <c r="J1001" i="13" a="1"/>
  <c r="J1001" i="13" s="1"/>
  <c r="K1001" i="13" s="1" a="1"/>
  <c r="K1001" i="13" s="1"/>
  <c r="O981" i="13" a="1"/>
  <c r="O981" i="13" s="1"/>
  <c r="P981" i="13" s="1"/>
  <c r="N981" i="13" a="1"/>
  <c r="N981" i="13" s="1"/>
  <c r="J981" i="13" a="1"/>
  <c r="J981" i="13" s="1"/>
  <c r="K981" i="13" s="1" a="1"/>
  <c r="K981" i="13" s="1"/>
  <c r="L981" i="13" a="1"/>
  <c r="L981" i="13" s="1"/>
  <c r="M981" i="13" s="1" a="1"/>
  <c r="M981" i="13" s="1"/>
  <c r="O961" i="13" a="1"/>
  <c r="O961" i="13" s="1"/>
  <c r="P961" i="13" s="1"/>
  <c r="N961" i="13" a="1"/>
  <c r="N961" i="13" s="1"/>
  <c r="J961" i="13" a="1"/>
  <c r="J961" i="13" s="1"/>
  <c r="K961" i="13" s="1" a="1"/>
  <c r="K961" i="13" s="1"/>
  <c r="L961" i="13" a="1"/>
  <c r="L961" i="13" s="1"/>
  <c r="M961" i="13" s="1" a="1"/>
  <c r="M961" i="13" s="1"/>
  <c r="O941" i="13" a="1"/>
  <c r="O941" i="13" s="1"/>
  <c r="P941" i="13" s="1"/>
  <c r="N941" i="13" a="1"/>
  <c r="N941" i="13" s="1"/>
  <c r="J941" i="13" a="1"/>
  <c r="J941" i="13" s="1"/>
  <c r="K941" i="13" s="1" a="1"/>
  <c r="K941" i="13" s="1"/>
  <c r="L941" i="13" a="1"/>
  <c r="L941" i="13" s="1"/>
  <c r="M941" i="13" s="1" a="1"/>
  <c r="M941" i="13" s="1"/>
  <c r="O921" i="13" a="1"/>
  <c r="O921" i="13" s="1"/>
  <c r="P921" i="13" s="1"/>
  <c r="N921" i="13" a="1"/>
  <c r="N921" i="13" s="1"/>
  <c r="J921" i="13" a="1"/>
  <c r="J921" i="13" s="1"/>
  <c r="K921" i="13" s="1" a="1"/>
  <c r="K921" i="13" s="1"/>
  <c r="L921" i="13" a="1"/>
  <c r="L921" i="13" s="1"/>
  <c r="M921" i="13" s="1" a="1"/>
  <c r="M921" i="13" s="1"/>
  <c r="O901" i="13" a="1"/>
  <c r="O901" i="13" s="1"/>
  <c r="P901" i="13" s="1"/>
  <c r="N901" i="13" a="1"/>
  <c r="N901" i="13" s="1"/>
  <c r="J901" i="13" a="1"/>
  <c r="J901" i="13" s="1"/>
  <c r="K901" i="13" s="1" a="1"/>
  <c r="K901" i="13" s="1"/>
  <c r="L901" i="13" a="1"/>
  <c r="L901" i="13" s="1"/>
  <c r="M901" i="13" s="1" a="1"/>
  <c r="M901" i="13" s="1"/>
  <c r="O881" i="13" a="1"/>
  <c r="O881" i="13" s="1"/>
  <c r="P881" i="13" s="1"/>
  <c r="N881" i="13" a="1"/>
  <c r="N881" i="13" s="1"/>
  <c r="J881" i="13" a="1"/>
  <c r="J881" i="13" s="1"/>
  <c r="K881" i="13" s="1" a="1"/>
  <c r="K881" i="13" s="1"/>
  <c r="L881" i="13" a="1"/>
  <c r="L881" i="13" s="1"/>
  <c r="M881" i="13" s="1" a="1"/>
  <c r="M881" i="13" s="1"/>
  <c r="O861" i="13" a="1"/>
  <c r="O861" i="13" s="1"/>
  <c r="P861" i="13" s="1"/>
  <c r="N861" i="13" a="1"/>
  <c r="N861" i="13" s="1"/>
  <c r="J861" i="13" a="1"/>
  <c r="J861" i="13" s="1"/>
  <c r="K861" i="13" s="1" a="1"/>
  <c r="K861" i="13" s="1"/>
  <c r="L861" i="13" a="1"/>
  <c r="L861" i="13" s="1"/>
  <c r="M861" i="13" s="1" a="1"/>
  <c r="M861" i="13" s="1"/>
  <c r="O841" i="13" a="1"/>
  <c r="O841" i="13" s="1"/>
  <c r="P841" i="13" s="1"/>
  <c r="N841" i="13" a="1"/>
  <c r="N841" i="13" s="1"/>
  <c r="L841" i="13" a="1"/>
  <c r="L841" i="13" s="1"/>
  <c r="M841" i="13" s="1" a="1"/>
  <c r="M841" i="13" s="1"/>
  <c r="J841" i="13" a="1"/>
  <c r="J841" i="13" s="1"/>
  <c r="K841" i="13" s="1" a="1"/>
  <c r="K841" i="13" s="1"/>
  <c r="O821" i="13" a="1"/>
  <c r="O821" i="13" s="1"/>
  <c r="P821" i="13" s="1"/>
  <c r="N821" i="13" a="1"/>
  <c r="N821" i="13" s="1"/>
  <c r="L821" i="13" a="1"/>
  <c r="L821" i="13" s="1"/>
  <c r="M821" i="13" s="1" a="1"/>
  <c r="M821" i="13" s="1"/>
  <c r="J821" i="13" a="1"/>
  <c r="J821" i="13" s="1"/>
  <c r="K821" i="13" s="1" a="1"/>
  <c r="K821" i="13" s="1"/>
  <c r="O801" i="13" a="1"/>
  <c r="O801" i="13" s="1"/>
  <c r="P801" i="13" s="1"/>
  <c r="N801" i="13" a="1"/>
  <c r="N801" i="13" s="1"/>
  <c r="L801" i="13" a="1"/>
  <c r="L801" i="13" s="1"/>
  <c r="M801" i="13" s="1" a="1"/>
  <c r="M801" i="13" s="1"/>
  <c r="O781" i="13" a="1"/>
  <c r="O781" i="13" s="1"/>
  <c r="P781" i="13" s="1"/>
  <c r="N781" i="13" a="1"/>
  <c r="N781" i="13" s="1"/>
  <c r="L781" i="13" a="1"/>
  <c r="L781" i="13" s="1"/>
  <c r="M781" i="13" s="1" a="1"/>
  <c r="M781" i="13" s="1"/>
  <c r="J781" i="13" a="1"/>
  <c r="J781" i="13" s="1"/>
  <c r="K781" i="13" s="1" a="1"/>
  <c r="K781" i="13" s="1"/>
  <c r="O761" i="13" a="1"/>
  <c r="O761" i="13" s="1"/>
  <c r="P761" i="13" s="1"/>
  <c r="N761" i="13" a="1"/>
  <c r="N761" i="13" s="1"/>
  <c r="J761" i="13" a="1"/>
  <c r="J761" i="13" s="1"/>
  <c r="K761" i="13" s="1" a="1"/>
  <c r="K761" i="13" s="1"/>
  <c r="L761" i="13" a="1"/>
  <c r="L761" i="13" s="1"/>
  <c r="M761" i="13" s="1" a="1"/>
  <c r="M761" i="13" s="1"/>
  <c r="O741" i="13" a="1"/>
  <c r="O741" i="13" s="1"/>
  <c r="P741" i="13" s="1"/>
  <c r="N741" i="13" a="1"/>
  <c r="N741" i="13" s="1"/>
  <c r="J741" i="13" a="1"/>
  <c r="J741" i="13" s="1"/>
  <c r="K741" i="13" s="1" a="1"/>
  <c r="K741" i="13" s="1"/>
  <c r="L741" i="13" a="1"/>
  <c r="L741" i="13" s="1"/>
  <c r="M741" i="13" s="1" a="1"/>
  <c r="M741" i="13" s="1"/>
  <c r="N721" i="13" a="1"/>
  <c r="N721" i="13" s="1"/>
  <c r="O721" i="13" a="1"/>
  <c r="O721" i="13" s="1"/>
  <c r="P721" i="13" s="1"/>
  <c r="J721" i="13" a="1"/>
  <c r="J721" i="13" s="1"/>
  <c r="K721" i="13" s="1" a="1"/>
  <c r="K721" i="13" s="1"/>
  <c r="L721" i="13" a="1"/>
  <c r="L721" i="13" s="1"/>
  <c r="M721" i="13" s="1" a="1"/>
  <c r="M721" i="13" s="1"/>
  <c r="O701" i="13" a="1"/>
  <c r="O701" i="13" s="1"/>
  <c r="P701" i="13" s="1"/>
  <c r="N701" i="13" a="1"/>
  <c r="N701" i="13" s="1"/>
  <c r="L701" i="13" a="1"/>
  <c r="L701" i="13" s="1"/>
  <c r="M701" i="13" s="1" a="1"/>
  <c r="M701" i="13" s="1"/>
  <c r="J701" i="13" a="1"/>
  <c r="J701" i="13" s="1"/>
  <c r="K701" i="13" s="1" a="1"/>
  <c r="K701" i="13" s="1"/>
  <c r="O681" i="13" a="1"/>
  <c r="O681" i="13" s="1"/>
  <c r="P681" i="13" s="1"/>
  <c r="N681" i="13" a="1"/>
  <c r="N681" i="13" s="1"/>
  <c r="L681" i="13" a="1"/>
  <c r="L681" i="13" s="1"/>
  <c r="M681" i="13" s="1" a="1"/>
  <c r="M681" i="13" s="1"/>
  <c r="J681" i="13" a="1"/>
  <c r="J681" i="13" s="1"/>
  <c r="K681" i="13" s="1" a="1"/>
  <c r="K681" i="13" s="1"/>
  <c r="O661" i="13" a="1"/>
  <c r="O661" i="13" s="1"/>
  <c r="P661" i="13" s="1"/>
  <c r="N661" i="13" a="1"/>
  <c r="N661" i="13" s="1"/>
  <c r="L661" i="13" a="1"/>
  <c r="L661" i="13" s="1"/>
  <c r="M661" i="13" s="1" a="1"/>
  <c r="M661" i="13" s="1"/>
  <c r="J661" i="13" a="1"/>
  <c r="J661" i="13" s="1"/>
  <c r="K661" i="13" s="1" a="1"/>
  <c r="K661" i="13" s="1"/>
  <c r="O641" i="13" a="1"/>
  <c r="O641" i="13" s="1"/>
  <c r="P641" i="13" s="1"/>
  <c r="N641" i="13" a="1"/>
  <c r="N641" i="13" s="1"/>
  <c r="L641" i="13" a="1"/>
  <c r="L641" i="13" s="1"/>
  <c r="M641" i="13" s="1" a="1"/>
  <c r="M641" i="13" s="1"/>
  <c r="J641" i="13" a="1"/>
  <c r="J641" i="13" s="1"/>
  <c r="K641" i="13" s="1" a="1"/>
  <c r="K641" i="13" s="1"/>
  <c r="F983" i="13"/>
  <c r="F883" i="13"/>
  <c r="F783" i="13"/>
  <c r="F683" i="13"/>
  <c r="F583" i="13"/>
  <c r="F483" i="13"/>
  <c r="F363" i="13"/>
  <c r="F224" i="13"/>
  <c r="F102" i="13"/>
  <c r="G963" i="13"/>
  <c r="G824" i="13"/>
  <c r="G691" i="13"/>
  <c r="G507" i="13"/>
  <c r="G316" i="13"/>
  <c r="G128" i="13"/>
  <c r="H889" i="13"/>
  <c r="H514" i="13"/>
  <c r="J797" i="13" a="1"/>
  <c r="J797" i="13" s="1"/>
  <c r="K797" i="13" s="1" a="1"/>
  <c r="K797" i="13" s="1"/>
  <c r="H797" i="13"/>
  <c r="H1001" i="13"/>
  <c r="G1001" i="13"/>
  <c r="H981" i="13"/>
  <c r="G981" i="13"/>
  <c r="H961" i="13"/>
  <c r="G961" i="13"/>
  <c r="H941" i="13"/>
  <c r="G941" i="13"/>
  <c r="H921" i="13"/>
  <c r="G921" i="13"/>
  <c r="H901" i="13"/>
  <c r="G901" i="13"/>
  <c r="H881" i="13"/>
  <c r="G881" i="13"/>
  <c r="H861" i="13"/>
  <c r="G861" i="13"/>
  <c r="H841" i="13"/>
  <c r="G841" i="13"/>
  <c r="H821" i="13"/>
  <c r="G821" i="13"/>
  <c r="H801" i="13"/>
  <c r="G801" i="13"/>
  <c r="H781" i="13"/>
  <c r="G781" i="13"/>
  <c r="H761" i="13"/>
  <c r="G761" i="13"/>
  <c r="H741" i="13"/>
  <c r="G741" i="13"/>
  <c r="H721" i="13"/>
  <c r="G721" i="13"/>
  <c r="H701" i="13"/>
  <c r="G701" i="13"/>
  <c r="H681" i="13"/>
  <c r="G681" i="13"/>
  <c r="H661" i="13"/>
  <c r="G661" i="13"/>
  <c r="H641" i="13"/>
  <c r="G641" i="13"/>
  <c r="H621" i="13"/>
  <c r="G621" i="13"/>
  <c r="H601" i="13"/>
  <c r="G601" i="13"/>
  <c r="H581" i="13"/>
  <c r="G581" i="13"/>
  <c r="H561" i="13"/>
  <c r="G561" i="13"/>
  <c r="H541" i="13"/>
  <c r="G541" i="13"/>
  <c r="H521" i="13"/>
  <c r="G521" i="13"/>
  <c r="H501" i="13"/>
  <c r="G501" i="13"/>
  <c r="H481" i="13"/>
  <c r="G481" i="13"/>
  <c r="H461" i="13"/>
  <c r="G461" i="13"/>
  <c r="H441" i="13"/>
  <c r="G441" i="13"/>
  <c r="F441" i="13"/>
  <c r="H421" i="13"/>
  <c r="G421" i="13"/>
  <c r="F421" i="13"/>
  <c r="H401" i="13"/>
  <c r="G401" i="13"/>
  <c r="F401" i="13"/>
  <c r="H381" i="13"/>
  <c r="G381" i="13"/>
  <c r="F381" i="13"/>
  <c r="H361" i="13"/>
  <c r="G361" i="13"/>
  <c r="F361" i="13"/>
  <c r="H341" i="13"/>
  <c r="G341" i="13"/>
  <c r="F341" i="13"/>
  <c r="H321" i="13"/>
  <c r="G321" i="13"/>
  <c r="F321" i="13"/>
  <c r="H301" i="13"/>
  <c r="G301" i="13"/>
  <c r="F301" i="13"/>
  <c r="H281" i="13"/>
  <c r="G281" i="13"/>
  <c r="F281" i="13"/>
  <c r="H261" i="13"/>
  <c r="G261" i="13"/>
  <c r="F261" i="13"/>
  <c r="H241" i="13"/>
  <c r="G241" i="13"/>
  <c r="F241" i="13"/>
  <c r="H221" i="13"/>
  <c r="G221" i="13"/>
  <c r="F221" i="13"/>
  <c r="H201" i="13"/>
  <c r="G201" i="13"/>
  <c r="F201" i="13"/>
  <c r="H181" i="13"/>
  <c r="G181" i="13"/>
  <c r="F181" i="13"/>
  <c r="H161" i="13"/>
  <c r="G161" i="13"/>
  <c r="F161" i="13"/>
  <c r="H141" i="13"/>
  <c r="G141" i="13"/>
  <c r="F141" i="13"/>
  <c r="H121" i="13"/>
  <c r="G121" i="13"/>
  <c r="F121" i="13"/>
  <c r="H101" i="13"/>
  <c r="G101" i="13"/>
  <c r="F101" i="13"/>
  <c r="H81" i="13"/>
  <c r="G81" i="13"/>
  <c r="F81" i="13"/>
  <c r="H61" i="13"/>
  <c r="G61" i="13"/>
  <c r="F61" i="13"/>
  <c r="H41" i="13"/>
  <c r="G41" i="13"/>
  <c r="F41" i="13"/>
  <c r="H21" i="13"/>
  <c r="G21" i="13"/>
  <c r="F21" i="13"/>
  <c r="O1000" i="13" a="1"/>
  <c r="O1000" i="13" s="1"/>
  <c r="P1000" i="13" s="1"/>
  <c r="N1000" i="13" a="1"/>
  <c r="N1000" i="13" s="1"/>
  <c r="J1000" i="13" a="1"/>
  <c r="J1000" i="13" s="1"/>
  <c r="K1000" i="13" s="1" a="1"/>
  <c r="K1000" i="13" s="1"/>
  <c r="L1000" i="13" a="1"/>
  <c r="L1000" i="13" s="1"/>
  <c r="M1000" i="13" s="1" a="1"/>
  <c r="M1000" i="13" s="1"/>
  <c r="O980" i="13" a="1"/>
  <c r="O980" i="13" s="1"/>
  <c r="P980" i="13" s="1"/>
  <c r="N980" i="13" a="1"/>
  <c r="N980" i="13" s="1"/>
  <c r="J980" i="13" a="1"/>
  <c r="J980" i="13" s="1"/>
  <c r="K980" i="13" s="1" a="1"/>
  <c r="K980" i="13" s="1"/>
  <c r="L980" i="13" a="1"/>
  <c r="L980" i="13" s="1"/>
  <c r="M980" i="13" s="1" a="1"/>
  <c r="M980" i="13" s="1"/>
  <c r="O960" i="13" a="1"/>
  <c r="O960" i="13" s="1"/>
  <c r="P960" i="13" s="1"/>
  <c r="N960" i="13" a="1"/>
  <c r="N960" i="13" s="1"/>
  <c r="J960" i="13" a="1"/>
  <c r="J960" i="13" s="1"/>
  <c r="K960" i="13" s="1" a="1"/>
  <c r="K960" i="13" s="1"/>
  <c r="L960" i="13" a="1"/>
  <c r="L960" i="13" s="1"/>
  <c r="M960" i="13" s="1" a="1"/>
  <c r="M960" i="13" s="1"/>
  <c r="O940" i="13" a="1"/>
  <c r="O940" i="13" s="1"/>
  <c r="P940" i="13" s="1"/>
  <c r="N940" i="13" a="1"/>
  <c r="N940" i="13" s="1"/>
  <c r="J940" i="13" a="1"/>
  <c r="J940" i="13" s="1"/>
  <c r="K940" i="13" s="1" a="1"/>
  <c r="K940" i="13" s="1"/>
  <c r="L940" i="13" a="1"/>
  <c r="L940" i="13" s="1"/>
  <c r="M940" i="13" s="1" a="1"/>
  <c r="M940" i="13" s="1"/>
  <c r="O920" i="13" a="1"/>
  <c r="O920" i="13" s="1"/>
  <c r="P920" i="13" s="1"/>
  <c r="N920" i="13" a="1"/>
  <c r="N920" i="13" s="1"/>
  <c r="J920" i="13" a="1"/>
  <c r="J920" i="13" s="1"/>
  <c r="K920" i="13" s="1" a="1"/>
  <c r="K920" i="13" s="1"/>
  <c r="L920" i="13" a="1"/>
  <c r="L920" i="13" s="1"/>
  <c r="M920" i="13" s="1" a="1"/>
  <c r="M920" i="13" s="1"/>
  <c r="O900" i="13" a="1"/>
  <c r="O900" i="13" s="1"/>
  <c r="P900" i="13" s="1"/>
  <c r="N900" i="13" a="1"/>
  <c r="N900" i="13" s="1"/>
  <c r="L900" i="13" a="1"/>
  <c r="L900" i="13" s="1"/>
  <c r="M900" i="13" s="1" a="1"/>
  <c r="M900" i="13" s="1"/>
  <c r="J900" i="13" a="1"/>
  <c r="J900" i="13" s="1"/>
  <c r="K900" i="13" s="1" a="1"/>
  <c r="K900" i="13" s="1"/>
  <c r="O880" i="13" a="1"/>
  <c r="O880" i="13" s="1"/>
  <c r="P880" i="13" s="1"/>
  <c r="N880" i="13" a="1"/>
  <c r="N880" i="13" s="1"/>
  <c r="L880" i="13" a="1"/>
  <c r="L880" i="13" s="1"/>
  <c r="M880" i="13" s="1" a="1"/>
  <c r="M880" i="13" s="1"/>
  <c r="J880" i="13" a="1"/>
  <c r="J880" i="13" s="1"/>
  <c r="K880" i="13" s="1" a="1"/>
  <c r="K880" i="13" s="1"/>
  <c r="O860" i="13" a="1"/>
  <c r="O860" i="13" s="1"/>
  <c r="P860" i="13" s="1"/>
  <c r="N860" i="13" a="1"/>
  <c r="N860" i="13" s="1"/>
  <c r="L860" i="13" a="1"/>
  <c r="L860" i="13" s="1"/>
  <c r="M860" i="13" s="1" a="1"/>
  <c r="M860" i="13" s="1"/>
  <c r="J860" i="13" a="1"/>
  <c r="J860" i="13" s="1"/>
  <c r="K860" i="13" s="1" a="1"/>
  <c r="K860" i="13" s="1"/>
  <c r="O840" i="13" a="1"/>
  <c r="O840" i="13" s="1"/>
  <c r="P840" i="13" s="1"/>
  <c r="N840" i="13" a="1"/>
  <c r="N840" i="13" s="1"/>
  <c r="J840" i="13" a="1"/>
  <c r="J840" i="13" s="1"/>
  <c r="K840" i="13" s="1" a="1"/>
  <c r="K840" i="13" s="1"/>
  <c r="L840" i="13" a="1"/>
  <c r="L840" i="13" s="1"/>
  <c r="M840" i="13" s="1" a="1"/>
  <c r="M840" i="13" s="1"/>
  <c r="O820" i="13" a="1"/>
  <c r="O820" i="13" s="1"/>
  <c r="P820" i="13" s="1"/>
  <c r="N820" i="13" a="1"/>
  <c r="N820" i="13" s="1"/>
  <c r="J820" i="13" a="1"/>
  <c r="J820" i="13" s="1"/>
  <c r="K820" i="13" s="1" a="1"/>
  <c r="K820" i="13" s="1"/>
  <c r="L820" i="13" a="1"/>
  <c r="L820" i="13" s="1"/>
  <c r="M820" i="13" s="1" a="1"/>
  <c r="M820" i="13" s="1"/>
  <c r="O800" i="13" a="1"/>
  <c r="O800" i="13" s="1"/>
  <c r="P800" i="13" s="1"/>
  <c r="N800" i="13" a="1"/>
  <c r="N800" i="13" s="1"/>
  <c r="J800" i="13" a="1"/>
  <c r="J800" i="13" s="1"/>
  <c r="K800" i="13" s="1" a="1"/>
  <c r="K800" i="13" s="1"/>
  <c r="L800" i="13" a="1"/>
  <c r="L800" i="13" s="1"/>
  <c r="M800" i="13" s="1" a="1"/>
  <c r="M800" i="13" s="1"/>
  <c r="O780" i="13" a="1"/>
  <c r="O780" i="13" s="1"/>
  <c r="P780" i="13" s="1"/>
  <c r="N780" i="13" a="1"/>
  <c r="N780" i="13" s="1"/>
  <c r="J780" i="13" a="1"/>
  <c r="J780" i="13" s="1"/>
  <c r="K780" i="13" s="1" a="1"/>
  <c r="K780" i="13" s="1"/>
  <c r="L780" i="13" a="1"/>
  <c r="L780" i="13" s="1"/>
  <c r="M780" i="13" s="1" a="1"/>
  <c r="M780" i="13" s="1"/>
  <c r="O760" i="13" a="1"/>
  <c r="O760" i="13" s="1"/>
  <c r="P760" i="13" s="1"/>
  <c r="N760" i="13" a="1"/>
  <c r="N760" i="13" s="1"/>
  <c r="J760" i="13" a="1"/>
  <c r="J760" i="13" s="1"/>
  <c r="K760" i="13" s="1" a="1"/>
  <c r="K760" i="13" s="1"/>
  <c r="L760" i="13" a="1"/>
  <c r="L760" i="13" s="1"/>
  <c r="M760" i="13" s="1" a="1"/>
  <c r="M760" i="13" s="1"/>
  <c r="O740" i="13" a="1"/>
  <c r="O740" i="13" s="1"/>
  <c r="P740" i="13" s="1"/>
  <c r="N740" i="13" a="1"/>
  <c r="N740" i="13" s="1"/>
  <c r="J740" i="13" a="1"/>
  <c r="J740" i="13" s="1"/>
  <c r="K740" i="13" s="1" a="1"/>
  <c r="K740" i="13" s="1"/>
  <c r="L740" i="13" a="1"/>
  <c r="L740" i="13" s="1"/>
  <c r="M740" i="13" s="1" a="1"/>
  <c r="M740" i="13" s="1"/>
  <c r="N720" i="13" a="1"/>
  <c r="N720" i="13" s="1"/>
  <c r="O720" i="13" a="1"/>
  <c r="O720" i="13" s="1"/>
  <c r="P720" i="13" s="1"/>
  <c r="J720" i="13" a="1"/>
  <c r="J720" i="13" s="1"/>
  <c r="K720" i="13" s="1" a="1"/>
  <c r="K720" i="13" s="1"/>
  <c r="L720" i="13" a="1"/>
  <c r="L720" i="13" s="1"/>
  <c r="M720" i="13" s="1" a="1"/>
  <c r="M720" i="13" s="1"/>
  <c r="O700" i="13" a="1"/>
  <c r="O700" i="13" s="1"/>
  <c r="P700" i="13" s="1"/>
  <c r="N700" i="13" a="1"/>
  <c r="N700" i="13" s="1"/>
  <c r="L700" i="13" a="1"/>
  <c r="L700" i="13" s="1"/>
  <c r="M700" i="13" s="1" a="1"/>
  <c r="M700" i="13" s="1"/>
  <c r="J700" i="13" a="1"/>
  <c r="J700" i="13" s="1"/>
  <c r="K700" i="13" s="1" a="1"/>
  <c r="K700" i="13" s="1"/>
  <c r="O680" i="13" a="1"/>
  <c r="O680" i="13" s="1"/>
  <c r="P680" i="13" s="1"/>
  <c r="L680" i="13" a="1"/>
  <c r="L680" i="13" s="1"/>
  <c r="M680" i="13" s="1" a="1"/>
  <c r="M680" i="13" s="1"/>
  <c r="J680" i="13" a="1"/>
  <c r="J680" i="13" s="1"/>
  <c r="K680" i="13" s="1" a="1"/>
  <c r="K680" i="13" s="1"/>
  <c r="N680" i="13" a="1"/>
  <c r="N680" i="13" s="1"/>
  <c r="F982" i="13"/>
  <c r="F882" i="13"/>
  <c r="F782" i="13"/>
  <c r="F682" i="13"/>
  <c r="F582" i="13"/>
  <c r="F482" i="13"/>
  <c r="F362" i="13"/>
  <c r="F223" i="13"/>
  <c r="F84" i="13"/>
  <c r="G962" i="13"/>
  <c r="G823" i="13"/>
  <c r="G668" i="13"/>
  <c r="G506" i="13"/>
  <c r="G315" i="13"/>
  <c r="G94" i="13"/>
  <c r="H888" i="13"/>
  <c r="H513" i="13"/>
  <c r="O422" i="13" a="1"/>
  <c r="O422" i="13" s="1"/>
  <c r="P422" i="13" s="1"/>
  <c r="L422" i="13" a="1"/>
  <c r="L422" i="13" s="1"/>
  <c r="M422" i="13" s="1" a="1"/>
  <c r="M422" i="13" s="1"/>
  <c r="N422" i="13" a="1"/>
  <c r="N422" i="13" s="1"/>
  <c r="J422" i="13" a="1"/>
  <c r="J422" i="13" s="1"/>
  <c r="K422" i="13" s="1" a="1"/>
  <c r="K422" i="13" s="1"/>
  <c r="N402" i="13" a="1"/>
  <c r="N402" i="13" s="1"/>
  <c r="O402" i="13" a="1"/>
  <c r="O402" i="13" s="1"/>
  <c r="P402" i="13" s="1"/>
  <c r="L402" i="13" a="1"/>
  <c r="L402" i="13" s="1"/>
  <c r="M402" i="13" s="1" a="1"/>
  <c r="M402" i="13" s="1"/>
  <c r="J402" i="13" a="1"/>
  <c r="J402" i="13" s="1"/>
  <c r="K402" i="13" s="1" a="1"/>
  <c r="K402" i="13" s="1"/>
  <c r="O382" i="13" a="1"/>
  <c r="O382" i="13" s="1"/>
  <c r="P382" i="13" s="1"/>
  <c r="L382" i="13" a="1"/>
  <c r="L382" i="13" s="1"/>
  <c r="M382" i="13" s="1" a="1"/>
  <c r="M382" i="13" s="1"/>
  <c r="N382" i="13" a="1"/>
  <c r="N382" i="13" s="1"/>
  <c r="J382" i="13" a="1"/>
  <c r="J382" i="13" s="1"/>
  <c r="K382" i="13" s="1" a="1"/>
  <c r="K382" i="13" s="1"/>
  <c r="O362" i="13" a="1"/>
  <c r="O362" i="13" s="1"/>
  <c r="P362" i="13" s="1"/>
  <c r="L362" i="13" a="1"/>
  <c r="L362" i="13" s="1"/>
  <c r="M362" i="13" s="1" a="1"/>
  <c r="M362" i="13" s="1"/>
  <c r="N362" i="13" a="1"/>
  <c r="N362" i="13" s="1"/>
  <c r="J362" i="13" a="1"/>
  <c r="J362" i="13" s="1"/>
  <c r="K362" i="13" s="1" a="1"/>
  <c r="K362" i="13" s="1"/>
  <c r="O342" i="13" a="1"/>
  <c r="O342" i="13" s="1"/>
  <c r="P342" i="13" s="1"/>
  <c r="N342" i="13" a="1"/>
  <c r="N342" i="13" s="1"/>
  <c r="L342" i="13" a="1"/>
  <c r="L342" i="13" s="1"/>
  <c r="M342" i="13" s="1" a="1"/>
  <c r="M342" i="13" s="1"/>
  <c r="J342" i="13" a="1"/>
  <c r="J342" i="13" s="1"/>
  <c r="K342" i="13" s="1" a="1"/>
  <c r="K342" i="13" s="1"/>
  <c r="N322" i="13" a="1"/>
  <c r="N322" i="13" s="1"/>
  <c r="O322" i="13" a="1"/>
  <c r="O322" i="13" s="1"/>
  <c r="P322" i="13" s="1"/>
  <c r="L322" i="13" a="1"/>
  <c r="L322" i="13" s="1"/>
  <c r="M322" i="13" s="1" a="1"/>
  <c r="M322" i="13" s="1"/>
  <c r="J322" i="13" a="1"/>
  <c r="J322" i="13" s="1"/>
  <c r="K322" i="13" s="1" a="1"/>
  <c r="K322" i="13" s="1"/>
  <c r="O302" i="13" a="1"/>
  <c r="O302" i="13" s="1"/>
  <c r="P302" i="13" s="1"/>
  <c r="N302" i="13" a="1"/>
  <c r="N302" i="13" s="1"/>
  <c r="L302" i="13" a="1"/>
  <c r="L302" i="13" s="1"/>
  <c r="M302" i="13" s="1" a="1"/>
  <c r="M302" i="13" s="1"/>
  <c r="J302" i="13" a="1"/>
  <c r="J302" i="13" s="1"/>
  <c r="K302" i="13" s="1" a="1"/>
  <c r="K302" i="13" s="1"/>
  <c r="O282" i="13" a="1"/>
  <c r="O282" i="13" s="1"/>
  <c r="P282" i="13" s="1"/>
  <c r="N282" i="13" a="1"/>
  <c r="N282" i="13" s="1"/>
  <c r="L282" i="13" a="1"/>
  <c r="L282" i="13" s="1"/>
  <c r="M282" i="13" s="1" a="1"/>
  <c r="M282" i="13" s="1"/>
  <c r="J282" i="13" a="1"/>
  <c r="J282" i="13" s="1"/>
  <c r="K282" i="13" s="1" a="1"/>
  <c r="K282" i="13" s="1"/>
  <c r="O262" i="13" a="1"/>
  <c r="O262" i="13" s="1"/>
  <c r="P262" i="13" s="1"/>
  <c r="N262" i="13" a="1"/>
  <c r="N262" i="13" s="1"/>
  <c r="L262" i="13" a="1"/>
  <c r="L262" i="13" s="1"/>
  <c r="M262" i="13" s="1" a="1"/>
  <c r="M262" i="13" s="1"/>
  <c r="J262" i="13" a="1"/>
  <c r="J262" i="13" s="1"/>
  <c r="K262" i="13" s="1" a="1"/>
  <c r="K262" i="13" s="1"/>
  <c r="N242" i="13" a="1"/>
  <c r="N242" i="13" s="1"/>
  <c r="L242" i="13" a="1"/>
  <c r="L242" i="13" s="1"/>
  <c r="M242" i="13" s="1" a="1"/>
  <c r="M242" i="13" s="1"/>
  <c r="O242" i="13" a="1"/>
  <c r="O242" i="13" s="1"/>
  <c r="P242" i="13" s="1"/>
  <c r="J242" i="13" a="1"/>
  <c r="J242" i="13" s="1"/>
  <c r="K242" i="13" s="1" a="1"/>
  <c r="K242" i="13" s="1"/>
  <c r="N222" i="13" a="1"/>
  <c r="N222" i="13" s="1"/>
  <c r="O222" i="13" a="1"/>
  <c r="O222" i="13" s="1"/>
  <c r="P222" i="13" s="1"/>
  <c r="L222" i="13" a="1"/>
  <c r="L222" i="13" s="1"/>
  <c r="M222" i="13" s="1" a="1"/>
  <c r="M222" i="13" s="1"/>
  <c r="J222" i="13" a="1"/>
  <c r="J222" i="13" s="1"/>
  <c r="K222" i="13" s="1" a="1"/>
  <c r="K222" i="13" s="1"/>
  <c r="O202" i="13" a="1"/>
  <c r="O202" i="13" s="1"/>
  <c r="P202" i="13" s="1"/>
  <c r="L202" i="13" a="1"/>
  <c r="L202" i="13" s="1"/>
  <c r="M202" i="13" s="1" a="1"/>
  <c r="M202" i="13" s="1"/>
  <c r="N202" i="13" a="1"/>
  <c r="N202" i="13" s="1"/>
  <c r="J202" i="13" a="1"/>
  <c r="J202" i="13" s="1"/>
  <c r="K202" i="13" s="1" a="1"/>
  <c r="K202" i="13" s="1"/>
  <c r="N182" i="13" a="1"/>
  <c r="N182" i="13" s="1"/>
  <c r="O182" i="13" a="1"/>
  <c r="O182" i="13" s="1"/>
  <c r="P182" i="13" s="1"/>
  <c r="L182" i="13" a="1"/>
  <c r="L182" i="13" s="1"/>
  <c r="M182" i="13" s="1" a="1"/>
  <c r="M182" i="13" s="1"/>
  <c r="J182" i="13" a="1"/>
  <c r="J182" i="13" s="1"/>
  <c r="K182" i="13" s="1" a="1"/>
  <c r="K182" i="13" s="1"/>
  <c r="O162" i="13" a="1"/>
  <c r="O162" i="13" s="1"/>
  <c r="P162" i="13" s="1"/>
  <c r="N162" i="13" a="1"/>
  <c r="N162" i="13" s="1"/>
  <c r="J162" i="13" a="1"/>
  <c r="J162" i="13" s="1"/>
  <c r="K162" i="13" s="1" a="1"/>
  <c r="K162" i="13" s="1"/>
  <c r="L162" i="13" a="1"/>
  <c r="L162" i="13" s="1"/>
  <c r="M162" i="13" s="1" a="1"/>
  <c r="M162" i="13" s="1"/>
  <c r="O142" i="13" a="1"/>
  <c r="O142" i="13" s="1"/>
  <c r="P142" i="13" s="1"/>
  <c r="L142" i="13" a="1"/>
  <c r="L142" i="13" s="1"/>
  <c r="M142" i="13" s="1" a="1"/>
  <c r="M142" i="13" s="1"/>
  <c r="J142" i="13" a="1"/>
  <c r="J142" i="13" s="1"/>
  <c r="K142" i="13" s="1" a="1"/>
  <c r="K142" i="13" s="1"/>
  <c r="N142" i="13" a="1"/>
  <c r="N142" i="13" s="1"/>
  <c r="O122" i="13" a="1"/>
  <c r="O122" i="13" s="1"/>
  <c r="P122" i="13" s="1"/>
  <c r="N122" i="13" a="1"/>
  <c r="N122" i="13" s="1"/>
  <c r="J122" i="13" a="1"/>
  <c r="J122" i="13" s="1"/>
  <c r="K122" i="13" s="1" a="1"/>
  <c r="K122" i="13" s="1"/>
  <c r="L122" i="13" a="1"/>
  <c r="L122" i="13" s="1"/>
  <c r="M122" i="13" s="1" a="1"/>
  <c r="M122" i="13" s="1"/>
  <c r="O102" i="13" a="1"/>
  <c r="O102" i="13" s="1"/>
  <c r="P102" i="13" s="1"/>
  <c r="N102" i="13" a="1"/>
  <c r="N102" i="13" s="1"/>
  <c r="J102" i="13" a="1"/>
  <c r="J102" i="13" s="1"/>
  <c r="K102" i="13" s="1" a="1"/>
  <c r="K102" i="13" s="1"/>
  <c r="L102" i="13" a="1"/>
  <c r="L102" i="13" s="1"/>
  <c r="M102" i="13" s="1" a="1"/>
  <c r="M102" i="13" s="1"/>
  <c r="O82" i="13" a="1"/>
  <c r="O82" i="13" s="1"/>
  <c r="P82" i="13" s="1"/>
  <c r="N82" i="13" a="1"/>
  <c r="N82" i="13" s="1"/>
  <c r="L82" i="13" a="1"/>
  <c r="L82" i="13" s="1"/>
  <c r="M82" i="13" s="1" a="1"/>
  <c r="M82" i="13" s="1"/>
  <c r="J82" i="13" a="1"/>
  <c r="J82" i="13" s="1"/>
  <c r="K82" i="13" s="1" a="1"/>
  <c r="K82" i="13" s="1"/>
  <c r="O62" i="13" a="1"/>
  <c r="O62" i="13" s="1"/>
  <c r="P62" i="13" s="1"/>
  <c r="N62" i="13" a="1"/>
  <c r="N62" i="13" s="1"/>
  <c r="J62" i="13" a="1"/>
  <c r="J62" i="13" s="1"/>
  <c r="K62" i="13" s="1" a="1"/>
  <c r="K62" i="13" s="1"/>
  <c r="L62" i="13" a="1"/>
  <c r="L62" i="13" s="1"/>
  <c r="M62" i="13" s="1" a="1"/>
  <c r="M62" i="13" s="1"/>
  <c r="O42" i="13" a="1"/>
  <c r="O42" i="13" s="1"/>
  <c r="P42" i="13" s="1"/>
  <c r="N42" i="13" a="1"/>
  <c r="N42" i="13" s="1"/>
  <c r="J42" i="13" a="1"/>
  <c r="J42" i="13" s="1"/>
  <c r="K42" i="13" s="1" a="1"/>
  <c r="K42" i="13" s="1"/>
  <c r="L42" i="13" a="1"/>
  <c r="L42" i="13" s="1"/>
  <c r="M42" i="13" s="1" a="1"/>
  <c r="M42" i="13" s="1"/>
  <c r="O22" i="13" a="1"/>
  <c r="O22" i="13" s="1"/>
  <c r="P22" i="13" s="1"/>
  <c r="N22" i="13" a="1"/>
  <c r="N22" i="13" s="1"/>
  <c r="L22" i="13" a="1"/>
  <c r="L22" i="13" s="1"/>
  <c r="M22" i="13" s="1" a="1"/>
  <c r="M22" i="13" s="1"/>
  <c r="J22" i="13" a="1"/>
  <c r="J22" i="13" s="1"/>
  <c r="K22" i="13" s="1" a="1"/>
  <c r="K22" i="13" s="1"/>
  <c r="N621" i="13" a="1"/>
  <c r="N621" i="13" s="1"/>
  <c r="L621" i="13" a="1"/>
  <c r="L621" i="13" s="1"/>
  <c r="M621" i="13" s="1" a="1"/>
  <c r="M621" i="13" s="1"/>
  <c r="O621" i="13" a="1"/>
  <c r="O621" i="13" s="1"/>
  <c r="P621" i="13" s="1"/>
  <c r="J621" i="13" a="1"/>
  <c r="J621" i="13" s="1"/>
  <c r="K621" i="13" s="1" a="1"/>
  <c r="K621" i="13" s="1"/>
  <c r="O601" i="13" a="1"/>
  <c r="O601" i="13" s="1"/>
  <c r="P601" i="13" s="1"/>
  <c r="L601" i="13" a="1"/>
  <c r="L601" i="13" s="1"/>
  <c r="M601" i="13" s="1" a="1"/>
  <c r="M601" i="13" s="1"/>
  <c r="J601" i="13" a="1"/>
  <c r="J601" i="13" s="1"/>
  <c r="K601" i="13" s="1" a="1"/>
  <c r="K601" i="13" s="1"/>
  <c r="N601" i="13" a="1"/>
  <c r="N601" i="13" s="1"/>
  <c r="O581" i="13" a="1"/>
  <c r="O581" i="13" s="1"/>
  <c r="P581" i="13" s="1"/>
  <c r="L581" i="13" a="1"/>
  <c r="L581" i="13" s="1"/>
  <c r="M581" i="13" s="1" a="1"/>
  <c r="M581" i="13" s="1"/>
  <c r="J581" i="13" a="1"/>
  <c r="J581" i="13" s="1"/>
  <c r="K581" i="13" s="1" a="1"/>
  <c r="K581" i="13" s="1"/>
  <c r="N581" i="13" a="1"/>
  <c r="N581" i="13" s="1"/>
  <c r="O561" i="13" a="1"/>
  <c r="O561" i="13" s="1"/>
  <c r="P561" i="13" s="1"/>
  <c r="L561" i="13" a="1"/>
  <c r="L561" i="13" s="1"/>
  <c r="M561" i="13" s="1" a="1"/>
  <c r="M561" i="13" s="1"/>
  <c r="J561" i="13" a="1"/>
  <c r="J561" i="13" s="1"/>
  <c r="K561" i="13" s="1" a="1"/>
  <c r="K561" i="13" s="1"/>
  <c r="N561" i="13" a="1"/>
  <c r="N561" i="13" s="1"/>
  <c r="L541" i="13" a="1"/>
  <c r="L541" i="13" s="1"/>
  <c r="M541" i="13" s="1" a="1"/>
  <c r="M541" i="13" s="1"/>
  <c r="J541" i="13" a="1"/>
  <c r="J541" i="13" s="1"/>
  <c r="K541" i="13" s="1" a="1"/>
  <c r="K541" i="13" s="1"/>
  <c r="O541" i="13" a="1"/>
  <c r="O541" i="13" s="1"/>
  <c r="P541" i="13" s="1"/>
  <c r="N541" i="13" a="1"/>
  <c r="N541" i="13" s="1"/>
  <c r="O521" i="13" a="1"/>
  <c r="O521" i="13" s="1"/>
  <c r="P521" i="13" s="1"/>
  <c r="L521" i="13" a="1"/>
  <c r="L521" i="13" s="1"/>
  <c r="M521" i="13" s="1" a="1"/>
  <c r="M521" i="13" s="1"/>
  <c r="N521" i="13" a="1"/>
  <c r="N521" i="13" s="1"/>
  <c r="J521" i="13" a="1"/>
  <c r="J521" i="13" s="1"/>
  <c r="K521" i="13" s="1" a="1"/>
  <c r="K521" i="13" s="1"/>
  <c r="O501" i="13" a="1"/>
  <c r="O501" i="13" s="1"/>
  <c r="P501" i="13" s="1"/>
  <c r="L501" i="13" a="1"/>
  <c r="L501" i="13" s="1"/>
  <c r="M501" i="13" s="1" a="1"/>
  <c r="M501" i="13" s="1"/>
  <c r="N501" i="13" a="1"/>
  <c r="N501" i="13" s="1"/>
  <c r="J501" i="13" a="1"/>
  <c r="J501" i="13" s="1"/>
  <c r="K501" i="13" s="1" a="1"/>
  <c r="K501" i="13" s="1"/>
  <c r="O481" i="13" a="1"/>
  <c r="O481" i="13" s="1"/>
  <c r="P481" i="13" s="1"/>
  <c r="N481" i="13" a="1"/>
  <c r="N481" i="13" s="1"/>
  <c r="J481" i="13" a="1"/>
  <c r="J481" i="13" s="1"/>
  <c r="K481" i="13" s="1" a="1"/>
  <c r="K481" i="13" s="1"/>
  <c r="L481" i="13" a="1"/>
  <c r="L481" i="13" s="1"/>
  <c r="M481" i="13" s="1" a="1"/>
  <c r="M481" i="13" s="1"/>
  <c r="O461" i="13" a="1"/>
  <c r="O461" i="13" s="1"/>
  <c r="P461" i="13" s="1"/>
  <c r="N461" i="13" a="1"/>
  <c r="N461" i="13" s="1"/>
  <c r="J461" i="13" a="1"/>
  <c r="J461" i="13" s="1"/>
  <c r="K461" i="13" s="1" a="1"/>
  <c r="K461" i="13" s="1"/>
  <c r="L461" i="13" a="1"/>
  <c r="L461" i="13" s="1"/>
  <c r="M461" i="13" s="1" a="1"/>
  <c r="M461" i="13" s="1"/>
  <c r="O441" i="13" a="1"/>
  <c r="O441" i="13" s="1"/>
  <c r="P441" i="13" s="1"/>
  <c r="N441" i="13" a="1"/>
  <c r="N441" i="13" s="1"/>
  <c r="J441" i="13" a="1"/>
  <c r="J441" i="13" s="1"/>
  <c r="K441" i="13" s="1" a="1"/>
  <c r="K441" i="13" s="1"/>
  <c r="L441" i="13" a="1"/>
  <c r="L441" i="13" s="1"/>
  <c r="M441" i="13" s="1" a="1"/>
  <c r="M441" i="13" s="1"/>
  <c r="O421" i="13" a="1"/>
  <c r="O421" i="13" s="1"/>
  <c r="P421" i="13" s="1"/>
  <c r="N421" i="13" a="1"/>
  <c r="N421" i="13" s="1"/>
  <c r="J421" i="13" a="1"/>
  <c r="J421" i="13" s="1"/>
  <c r="K421" i="13" s="1" a="1"/>
  <c r="K421" i="13" s="1"/>
  <c r="L421" i="13" a="1"/>
  <c r="L421" i="13" s="1"/>
  <c r="M421" i="13" s="1" a="1"/>
  <c r="M421" i="13" s="1"/>
  <c r="O401" i="13" a="1"/>
  <c r="O401" i="13" s="1"/>
  <c r="P401" i="13" s="1"/>
  <c r="J401" i="13" a="1"/>
  <c r="J401" i="13" s="1"/>
  <c r="K401" i="13" s="1" a="1"/>
  <c r="K401" i="13" s="1"/>
  <c r="L401" i="13" a="1"/>
  <c r="L401" i="13" s="1"/>
  <c r="M401" i="13" s="1" a="1"/>
  <c r="M401" i="13" s="1"/>
  <c r="N401" i="13" a="1"/>
  <c r="N401" i="13" s="1"/>
  <c r="O381" i="13" a="1"/>
  <c r="O381" i="13" s="1"/>
  <c r="P381" i="13" s="1"/>
  <c r="N381" i="13" a="1"/>
  <c r="N381" i="13" s="1"/>
  <c r="J381" i="13" a="1"/>
  <c r="J381" i="13" s="1"/>
  <c r="K381" i="13" s="1" a="1"/>
  <c r="K381" i="13" s="1"/>
  <c r="L381" i="13" a="1"/>
  <c r="L381" i="13" s="1"/>
  <c r="M381" i="13" s="1" a="1"/>
  <c r="M381" i="13" s="1"/>
  <c r="O361" i="13" a="1"/>
  <c r="O361" i="13" s="1"/>
  <c r="P361" i="13" s="1"/>
  <c r="N361" i="13" a="1"/>
  <c r="N361" i="13" s="1"/>
  <c r="J361" i="13" a="1"/>
  <c r="J361" i="13" s="1"/>
  <c r="K361" i="13" s="1" a="1"/>
  <c r="K361" i="13" s="1"/>
  <c r="L361" i="13" a="1"/>
  <c r="L361" i="13" s="1"/>
  <c r="M361" i="13" s="1" a="1"/>
  <c r="M361" i="13" s="1"/>
  <c r="N341" i="13" a="1"/>
  <c r="N341" i="13" s="1"/>
  <c r="O341" i="13" a="1"/>
  <c r="O341" i="13" s="1"/>
  <c r="P341" i="13" s="1"/>
  <c r="L341" i="13" a="1"/>
  <c r="L341" i="13" s="1"/>
  <c r="M341" i="13" s="1" a="1"/>
  <c r="M341" i="13" s="1"/>
  <c r="J341" i="13" a="1"/>
  <c r="J341" i="13" s="1"/>
  <c r="K341" i="13" s="1" a="1"/>
  <c r="K341" i="13" s="1"/>
  <c r="N321" i="13" a="1"/>
  <c r="N321" i="13" s="1"/>
  <c r="O321" i="13" a="1"/>
  <c r="O321" i="13" s="1"/>
  <c r="P321" i="13" s="1"/>
  <c r="L321" i="13" a="1"/>
  <c r="L321" i="13" s="1"/>
  <c r="M321" i="13" s="1" a="1"/>
  <c r="M321" i="13" s="1"/>
  <c r="J321" i="13" a="1"/>
  <c r="J321" i="13" s="1"/>
  <c r="K321" i="13" s="1" a="1"/>
  <c r="K321" i="13" s="1"/>
  <c r="N301" i="13" a="1"/>
  <c r="N301" i="13" s="1"/>
  <c r="O301" i="13" a="1"/>
  <c r="O301" i="13" s="1"/>
  <c r="P301" i="13" s="1"/>
  <c r="L301" i="13" a="1"/>
  <c r="L301" i="13" s="1"/>
  <c r="M301" i="13" s="1" a="1"/>
  <c r="M301" i="13" s="1"/>
  <c r="J301" i="13" a="1"/>
  <c r="J301" i="13" s="1"/>
  <c r="K301" i="13" s="1" a="1"/>
  <c r="K301" i="13" s="1"/>
  <c r="O281" i="13" a="1"/>
  <c r="O281" i="13" s="1"/>
  <c r="P281" i="13" s="1"/>
  <c r="N281" i="13" a="1"/>
  <c r="N281" i="13" s="1"/>
  <c r="L281" i="13" a="1"/>
  <c r="L281" i="13" s="1"/>
  <c r="M281" i="13" s="1" a="1"/>
  <c r="M281" i="13" s="1"/>
  <c r="J281" i="13" a="1"/>
  <c r="J281" i="13" s="1"/>
  <c r="K281" i="13" s="1" a="1"/>
  <c r="K281" i="13" s="1"/>
  <c r="O261" i="13" a="1"/>
  <c r="O261" i="13" s="1"/>
  <c r="P261" i="13" s="1"/>
  <c r="N261" i="13" a="1"/>
  <c r="N261" i="13" s="1"/>
  <c r="L261" i="13" a="1"/>
  <c r="L261" i="13" s="1"/>
  <c r="M261" i="13" s="1" a="1"/>
  <c r="M261" i="13" s="1"/>
  <c r="J261" i="13" a="1"/>
  <c r="J261" i="13" s="1"/>
  <c r="K261" i="13" s="1" a="1"/>
  <c r="K261" i="13" s="1"/>
  <c r="N241" i="13" a="1"/>
  <c r="N241" i="13" s="1"/>
  <c r="O241" i="13" a="1"/>
  <c r="O241" i="13" s="1"/>
  <c r="P241" i="13" s="1"/>
  <c r="L241" i="13" a="1"/>
  <c r="L241" i="13" s="1"/>
  <c r="M241" i="13" s="1" a="1"/>
  <c r="M241" i="13" s="1"/>
  <c r="J241" i="13" a="1"/>
  <c r="J241" i="13" s="1"/>
  <c r="K241" i="13" s="1" a="1"/>
  <c r="K241" i="13" s="1"/>
  <c r="O221" i="13" a="1"/>
  <c r="O221" i="13" s="1"/>
  <c r="P221" i="13" s="1"/>
  <c r="N221" i="13" a="1"/>
  <c r="N221" i="13" s="1"/>
  <c r="L221" i="13" a="1"/>
  <c r="L221" i="13" s="1"/>
  <c r="M221" i="13" s="1" a="1"/>
  <c r="M221" i="13" s="1"/>
  <c r="J221" i="13" a="1"/>
  <c r="J221" i="13" s="1"/>
  <c r="K221" i="13" s="1" a="1"/>
  <c r="K221" i="13" s="1"/>
  <c r="N201" i="13" a="1"/>
  <c r="N201" i="13" s="1"/>
  <c r="O201" i="13" a="1"/>
  <c r="O201" i="13" s="1"/>
  <c r="P201" i="13" s="1"/>
  <c r="L201" i="13" a="1"/>
  <c r="L201" i="13" s="1"/>
  <c r="M201" i="13" s="1" a="1"/>
  <c r="M201" i="13" s="1"/>
  <c r="J201" i="13" a="1"/>
  <c r="J201" i="13" s="1"/>
  <c r="K201" i="13" s="1" a="1"/>
  <c r="K201" i="13" s="1"/>
  <c r="O181" i="13" a="1"/>
  <c r="O181" i="13" s="1"/>
  <c r="P181" i="13" s="1"/>
  <c r="N181" i="13" a="1"/>
  <c r="N181" i="13" s="1"/>
  <c r="L181" i="13" a="1"/>
  <c r="L181" i="13" s="1"/>
  <c r="M181" i="13" s="1" a="1"/>
  <c r="M181" i="13" s="1"/>
  <c r="J181" i="13" a="1"/>
  <c r="J181" i="13" s="1"/>
  <c r="K181" i="13" s="1" a="1"/>
  <c r="K181" i="13" s="1"/>
  <c r="L161" i="13" a="1"/>
  <c r="L161" i="13" s="1"/>
  <c r="M161" i="13" s="1" a="1"/>
  <c r="M161" i="13" s="1"/>
  <c r="N161" i="13" a="1"/>
  <c r="N161" i="13" s="1"/>
  <c r="O161" i="13" a="1"/>
  <c r="O161" i="13" s="1"/>
  <c r="P161" i="13" s="1"/>
  <c r="J161" i="13" a="1"/>
  <c r="J161" i="13" s="1"/>
  <c r="K161" i="13" s="1" a="1"/>
  <c r="K161" i="13" s="1"/>
  <c r="N141" i="13" a="1"/>
  <c r="N141" i="13" s="1"/>
  <c r="O141" i="13" a="1"/>
  <c r="O141" i="13" s="1"/>
  <c r="P141" i="13" s="1"/>
  <c r="L141" i="13" a="1"/>
  <c r="L141" i="13" s="1"/>
  <c r="M141" i="13" s="1" a="1"/>
  <c r="M141" i="13" s="1"/>
  <c r="J141" i="13" a="1"/>
  <c r="J141" i="13" s="1"/>
  <c r="K141" i="13" s="1" a="1"/>
  <c r="K141" i="13" s="1"/>
  <c r="O121" i="13" a="1"/>
  <c r="O121" i="13" s="1"/>
  <c r="P121" i="13" s="1"/>
  <c r="L121" i="13" a="1"/>
  <c r="L121" i="13" s="1"/>
  <c r="M121" i="13" s="1" a="1"/>
  <c r="M121" i="13" s="1"/>
  <c r="N121" i="13" a="1"/>
  <c r="N121" i="13" s="1"/>
  <c r="J121" i="13" a="1"/>
  <c r="J121" i="13" s="1"/>
  <c r="K121" i="13" s="1" a="1"/>
  <c r="K121" i="13" s="1"/>
  <c r="O101" i="13" a="1"/>
  <c r="O101" i="13" s="1"/>
  <c r="P101" i="13" s="1"/>
  <c r="L101" i="13" a="1"/>
  <c r="L101" i="13" s="1"/>
  <c r="M101" i="13" s="1" a="1"/>
  <c r="M101" i="13" s="1"/>
  <c r="N101" i="13" a="1"/>
  <c r="N101" i="13" s="1"/>
  <c r="J101" i="13" a="1"/>
  <c r="J101" i="13" s="1"/>
  <c r="K101" i="13" s="1" a="1"/>
  <c r="K101" i="13" s="1"/>
  <c r="O81" i="13" a="1"/>
  <c r="O81" i="13" s="1"/>
  <c r="P81" i="13" s="1"/>
  <c r="N81" i="13" a="1"/>
  <c r="N81" i="13" s="1"/>
  <c r="L81" i="13" a="1"/>
  <c r="L81" i="13" s="1"/>
  <c r="M81" i="13" s="1" a="1"/>
  <c r="M81" i="13" s="1"/>
  <c r="J81" i="13" a="1"/>
  <c r="J81" i="13" s="1"/>
  <c r="K81" i="13" s="1" a="1"/>
  <c r="K81" i="13" s="1"/>
  <c r="N61" i="13" a="1"/>
  <c r="N61" i="13" s="1"/>
  <c r="O61" i="13" a="1"/>
  <c r="O61" i="13" s="1"/>
  <c r="P61" i="13" s="1"/>
  <c r="L61" i="13" a="1"/>
  <c r="L61" i="13" s="1"/>
  <c r="M61" i="13" s="1" a="1"/>
  <c r="M61" i="13" s="1"/>
  <c r="J61" i="13" a="1"/>
  <c r="J61" i="13" s="1"/>
  <c r="K61" i="13" s="1" a="1"/>
  <c r="K61" i="13" s="1"/>
  <c r="O41" i="13" a="1"/>
  <c r="O41" i="13" s="1"/>
  <c r="P41" i="13" s="1"/>
  <c r="N41" i="13" a="1"/>
  <c r="N41" i="13" s="1"/>
  <c r="L41" i="13" a="1"/>
  <c r="L41" i="13" s="1"/>
  <c r="M41" i="13" s="1" a="1"/>
  <c r="M41" i="13" s="1"/>
  <c r="J41" i="13" a="1"/>
  <c r="J41" i="13" s="1"/>
  <c r="K41" i="13" s="1" a="1"/>
  <c r="K41" i="13" s="1"/>
  <c r="O21" i="13" a="1"/>
  <c r="O21" i="13" s="1"/>
  <c r="P21" i="13" s="1"/>
  <c r="N21" i="13" a="1"/>
  <c r="N21" i="13" s="1"/>
  <c r="L21" i="13" a="1"/>
  <c r="L21" i="13" s="1"/>
  <c r="M21" i="13" s="1" a="1"/>
  <c r="M21" i="13" s="1"/>
  <c r="J21" i="13" a="1"/>
  <c r="J21" i="13" s="1"/>
  <c r="K21" i="13" s="1" a="1"/>
  <c r="K21" i="13" s="1"/>
  <c r="O660" i="13" a="1"/>
  <c r="O660" i="13" s="1"/>
  <c r="P660" i="13" s="1"/>
  <c r="L660" i="13" a="1"/>
  <c r="L660" i="13" s="1"/>
  <c r="M660" i="13" s="1" a="1"/>
  <c r="M660" i="13" s="1"/>
  <c r="J660" i="13" a="1"/>
  <c r="J660" i="13" s="1"/>
  <c r="K660" i="13" s="1" a="1"/>
  <c r="K660" i="13" s="1"/>
  <c r="N660" i="13" a="1"/>
  <c r="N660" i="13" s="1"/>
  <c r="L640" i="13" a="1"/>
  <c r="L640" i="13" s="1"/>
  <c r="M640" i="13" s="1" a="1"/>
  <c r="M640" i="13" s="1"/>
  <c r="O640" i="13" a="1"/>
  <c r="O640" i="13" s="1"/>
  <c r="P640" i="13" s="1"/>
  <c r="J640" i="13" a="1"/>
  <c r="J640" i="13" s="1"/>
  <c r="K640" i="13" s="1" a="1"/>
  <c r="K640" i="13" s="1"/>
  <c r="N640" i="13" a="1"/>
  <c r="N640" i="13" s="1"/>
  <c r="O620" i="13" a="1"/>
  <c r="O620" i="13" s="1"/>
  <c r="P620" i="13" s="1"/>
  <c r="L620" i="13" a="1"/>
  <c r="L620" i="13" s="1"/>
  <c r="M620" i="13" s="1" a="1"/>
  <c r="M620" i="13" s="1"/>
  <c r="J620" i="13" a="1"/>
  <c r="J620" i="13" s="1"/>
  <c r="K620" i="13" s="1" a="1"/>
  <c r="K620" i="13" s="1"/>
  <c r="N620" i="13" a="1"/>
  <c r="N620" i="13" s="1"/>
  <c r="O600" i="13" a="1"/>
  <c r="O600" i="13" s="1"/>
  <c r="P600" i="13" s="1"/>
  <c r="L600" i="13" a="1"/>
  <c r="L600" i="13" s="1"/>
  <c r="M600" i="13" s="1" a="1"/>
  <c r="M600" i="13" s="1"/>
  <c r="J600" i="13" a="1"/>
  <c r="J600" i="13" s="1"/>
  <c r="K600" i="13" s="1" a="1"/>
  <c r="K600" i="13" s="1"/>
  <c r="N600" i="13" a="1"/>
  <c r="N600" i="13" s="1"/>
  <c r="O580" i="13" a="1"/>
  <c r="O580" i="13" s="1"/>
  <c r="P580" i="13" s="1"/>
  <c r="L580" i="13" a="1"/>
  <c r="L580" i="13" s="1"/>
  <c r="M580" i="13" s="1" a="1"/>
  <c r="M580" i="13" s="1"/>
  <c r="N580" i="13" a="1"/>
  <c r="N580" i="13" s="1"/>
  <c r="J580" i="13" a="1"/>
  <c r="J580" i="13" s="1"/>
  <c r="K580" i="13" s="1" a="1"/>
  <c r="K580" i="13" s="1"/>
  <c r="O560" i="13" a="1"/>
  <c r="O560" i="13" s="1"/>
  <c r="P560" i="13" s="1"/>
  <c r="L560" i="13" a="1"/>
  <c r="L560" i="13" s="1"/>
  <c r="M560" i="13" s="1" a="1"/>
  <c r="M560" i="13" s="1"/>
  <c r="N560" i="13" a="1"/>
  <c r="N560" i="13" s="1"/>
  <c r="J560" i="13" a="1"/>
  <c r="J560" i="13" s="1"/>
  <c r="K560" i="13" s="1" a="1"/>
  <c r="K560" i="13" s="1"/>
  <c r="L540" i="13" a="1"/>
  <c r="L540" i="13" s="1"/>
  <c r="M540" i="13" s="1" a="1"/>
  <c r="M540" i="13" s="1"/>
  <c r="O540" i="13" a="1"/>
  <c r="O540" i="13" s="1"/>
  <c r="P540" i="13" s="1"/>
  <c r="N540" i="13" a="1"/>
  <c r="N540" i="13" s="1"/>
  <c r="J540" i="13" a="1"/>
  <c r="J540" i="13" s="1"/>
  <c r="K540" i="13" s="1" a="1"/>
  <c r="K540" i="13" s="1"/>
  <c r="O520" i="13" a="1"/>
  <c r="O520" i="13" s="1"/>
  <c r="P520" i="13" s="1"/>
  <c r="L520" i="13" a="1"/>
  <c r="L520" i="13" s="1"/>
  <c r="M520" i="13" s="1" a="1"/>
  <c r="M520" i="13" s="1"/>
  <c r="N520" i="13" a="1"/>
  <c r="N520" i="13" s="1"/>
  <c r="J520" i="13" a="1"/>
  <c r="J520" i="13" s="1"/>
  <c r="K520" i="13" s="1" a="1"/>
  <c r="K520" i="13" s="1"/>
  <c r="O500" i="13" a="1"/>
  <c r="O500" i="13" s="1"/>
  <c r="P500" i="13" s="1"/>
  <c r="N500" i="13" a="1"/>
  <c r="N500" i="13" s="1"/>
  <c r="J500" i="13" a="1"/>
  <c r="J500" i="13" s="1"/>
  <c r="K500" i="13" s="1" a="1"/>
  <c r="K500" i="13" s="1"/>
  <c r="L500" i="13" a="1"/>
  <c r="L500" i="13" s="1"/>
  <c r="M500" i="13" s="1" a="1"/>
  <c r="M500" i="13" s="1"/>
  <c r="O480" i="13" a="1"/>
  <c r="O480" i="13" s="1"/>
  <c r="P480" i="13" s="1"/>
  <c r="L480" i="13" a="1"/>
  <c r="L480" i="13" s="1"/>
  <c r="M480" i="13" s="1" a="1"/>
  <c r="M480" i="13" s="1"/>
  <c r="N480" i="13" a="1"/>
  <c r="N480" i="13" s="1"/>
  <c r="J480" i="13" a="1"/>
  <c r="J480" i="13" s="1"/>
  <c r="K480" i="13" s="1" a="1"/>
  <c r="K480" i="13" s="1"/>
  <c r="O460" i="13" a="1"/>
  <c r="O460" i="13" s="1"/>
  <c r="P460" i="13" s="1"/>
  <c r="L460" i="13" a="1"/>
  <c r="L460" i="13" s="1"/>
  <c r="M460" i="13" s="1" a="1"/>
  <c r="M460" i="13" s="1"/>
  <c r="N460" i="13" a="1"/>
  <c r="N460" i="13" s="1"/>
  <c r="J460" i="13" a="1"/>
  <c r="J460" i="13" s="1"/>
  <c r="K460" i="13" s="1" a="1"/>
  <c r="K460" i="13" s="1"/>
  <c r="O440" i="13" a="1"/>
  <c r="O440" i="13" s="1"/>
  <c r="P440" i="13" s="1"/>
  <c r="L440" i="13" a="1"/>
  <c r="L440" i="13" s="1"/>
  <c r="M440" i="13" s="1" a="1"/>
  <c r="M440" i="13" s="1"/>
  <c r="N440" i="13" a="1"/>
  <c r="N440" i="13" s="1"/>
  <c r="J440" i="13" a="1"/>
  <c r="J440" i="13" s="1"/>
  <c r="K440" i="13" s="1" a="1"/>
  <c r="K440" i="13" s="1"/>
  <c r="O420" i="13" a="1"/>
  <c r="O420" i="13" s="1"/>
  <c r="P420" i="13" s="1"/>
  <c r="L420" i="13" a="1"/>
  <c r="L420" i="13" s="1"/>
  <c r="M420" i="13" s="1" a="1"/>
  <c r="M420" i="13" s="1"/>
  <c r="N420" i="13" a="1"/>
  <c r="N420" i="13" s="1"/>
  <c r="J420" i="13" a="1"/>
  <c r="J420" i="13" s="1"/>
  <c r="K420" i="13" s="1" a="1"/>
  <c r="K420" i="13" s="1"/>
  <c r="O400" i="13" a="1"/>
  <c r="O400" i="13" s="1"/>
  <c r="P400" i="13" s="1"/>
  <c r="L400" i="13" a="1"/>
  <c r="L400" i="13" s="1"/>
  <c r="M400" i="13" s="1" a="1"/>
  <c r="M400" i="13" s="1"/>
  <c r="N400" i="13" a="1"/>
  <c r="N400" i="13" s="1"/>
  <c r="J400" i="13" a="1"/>
  <c r="J400" i="13" s="1"/>
  <c r="K400" i="13" s="1" a="1"/>
  <c r="K400" i="13" s="1"/>
  <c r="O380" i="13" a="1"/>
  <c r="O380" i="13" s="1"/>
  <c r="P380" i="13" s="1"/>
  <c r="L380" i="13" a="1"/>
  <c r="L380" i="13" s="1"/>
  <c r="M380" i="13" s="1" a="1"/>
  <c r="M380" i="13" s="1"/>
  <c r="N380" i="13" a="1"/>
  <c r="N380" i="13" s="1"/>
  <c r="J380" i="13" a="1"/>
  <c r="J380" i="13" s="1"/>
  <c r="K380" i="13" s="1" a="1"/>
  <c r="K380" i="13" s="1"/>
  <c r="N360" i="13" a="1"/>
  <c r="N360" i="13" s="1"/>
  <c r="L360" i="13" a="1"/>
  <c r="L360" i="13" s="1"/>
  <c r="M360" i="13" s="1" a="1"/>
  <c r="M360" i="13" s="1"/>
  <c r="O360" i="13" a="1"/>
  <c r="O360" i="13" s="1"/>
  <c r="P360" i="13" s="1"/>
  <c r="J360" i="13" a="1"/>
  <c r="J360" i="13" s="1"/>
  <c r="K360" i="13" s="1" a="1"/>
  <c r="K360" i="13" s="1"/>
  <c r="N340" i="13" a="1"/>
  <c r="N340" i="13" s="1"/>
  <c r="O340" i="13" a="1"/>
  <c r="O340" i="13" s="1"/>
  <c r="P340" i="13" s="1"/>
  <c r="L340" i="13" a="1"/>
  <c r="L340" i="13" s="1"/>
  <c r="M340" i="13" s="1" a="1"/>
  <c r="M340" i="13" s="1"/>
  <c r="J340" i="13" a="1"/>
  <c r="J340" i="13" s="1"/>
  <c r="K340" i="13" s="1" a="1"/>
  <c r="K340" i="13" s="1"/>
  <c r="O320" i="13" a="1"/>
  <c r="O320" i="13" s="1"/>
  <c r="P320" i="13" s="1"/>
  <c r="L320" i="13" a="1"/>
  <c r="L320" i="13" s="1"/>
  <c r="M320" i="13" s="1" a="1"/>
  <c r="M320" i="13" s="1"/>
  <c r="N320" i="13" a="1"/>
  <c r="N320" i="13" s="1"/>
  <c r="J320" i="13" a="1"/>
  <c r="J320" i="13" s="1"/>
  <c r="K320" i="13" s="1" a="1"/>
  <c r="K320" i="13" s="1"/>
  <c r="O300" i="13" a="1"/>
  <c r="O300" i="13" s="1"/>
  <c r="P300" i="13" s="1"/>
  <c r="N300" i="13" a="1"/>
  <c r="N300" i="13" s="1"/>
  <c r="L300" i="13" a="1"/>
  <c r="L300" i="13" s="1"/>
  <c r="M300" i="13" s="1" a="1"/>
  <c r="M300" i="13" s="1"/>
  <c r="O280" i="13" a="1"/>
  <c r="O280" i="13" s="1"/>
  <c r="P280" i="13" s="1"/>
  <c r="N280" i="13" a="1"/>
  <c r="N280" i="13" s="1"/>
  <c r="L280" i="13" a="1"/>
  <c r="L280" i="13" s="1"/>
  <c r="M280" i="13" s="1" a="1"/>
  <c r="M280" i="13" s="1"/>
  <c r="J280" i="13" a="1"/>
  <c r="J280" i="13" s="1"/>
  <c r="K280" i="13" s="1" a="1"/>
  <c r="K280" i="13" s="1"/>
  <c r="O260" i="13" a="1"/>
  <c r="O260" i="13" s="1"/>
  <c r="P260" i="13" s="1"/>
  <c r="N260" i="13" a="1"/>
  <c r="N260" i="13" s="1"/>
  <c r="L260" i="13" a="1"/>
  <c r="L260" i="13" s="1"/>
  <c r="M260" i="13" s="1" a="1"/>
  <c r="M260" i="13" s="1"/>
  <c r="J260" i="13" a="1"/>
  <c r="J260" i="13" s="1"/>
  <c r="K260" i="13" s="1" a="1"/>
  <c r="K260" i="13" s="1"/>
  <c r="N240" i="13" a="1"/>
  <c r="N240" i="13" s="1"/>
  <c r="O240" i="13" a="1"/>
  <c r="O240" i="13" s="1"/>
  <c r="P240" i="13" s="1"/>
  <c r="L240" i="13" a="1"/>
  <c r="L240" i="13" s="1"/>
  <c r="M240" i="13" s="1" a="1"/>
  <c r="M240" i="13" s="1"/>
  <c r="J240" i="13" a="1"/>
  <c r="J240" i="13" s="1"/>
  <c r="K240" i="13" s="1" a="1"/>
  <c r="K240" i="13" s="1"/>
  <c r="N220" i="13" a="1"/>
  <c r="N220" i="13" s="1"/>
  <c r="O220" i="13" a="1"/>
  <c r="O220" i="13" s="1"/>
  <c r="P220" i="13" s="1"/>
  <c r="L220" i="13" a="1"/>
  <c r="L220" i="13" s="1"/>
  <c r="M220" i="13" s="1" a="1"/>
  <c r="M220" i="13" s="1"/>
  <c r="J220" i="13" a="1"/>
  <c r="J220" i="13" s="1"/>
  <c r="K220" i="13" s="1" a="1"/>
  <c r="K220" i="13" s="1"/>
  <c r="O200" i="13" a="1"/>
  <c r="O200" i="13" s="1"/>
  <c r="P200" i="13" s="1"/>
  <c r="L200" i="13" a="1"/>
  <c r="L200" i="13" s="1"/>
  <c r="M200" i="13" s="1" a="1"/>
  <c r="M200" i="13" s="1"/>
  <c r="N200" i="13" a="1"/>
  <c r="N200" i="13" s="1"/>
  <c r="J200" i="13" a="1"/>
  <c r="J200" i="13" s="1"/>
  <c r="K200" i="13" s="1" a="1"/>
  <c r="K200" i="13" s="1"/>
  <c r="O180" i="13" a="1"/>
  <c r="O180" i="13" s="1"/>
  <c r="P180" i="13" s="1"/>
  <c r="L180" i="13" a="1"/>
  <c r="L180" i="13" s="1"/>
  <c r="M180" i="13" s="1" a="1"/>
  <c r="M180" i="13" s="1"/>
  <c r="N180" i="13" a="1"/>
  <c r="N180" i="13" s="1"/>
  <c r="J180" i="13" a="1"/>
  <c r="J180" i="13" s="1"/>
  <c r="K180" i="13" s="1" a="1"/>
  <c r="K180" i="13" s="1"/>
  <c r="N160" i="13" a="1"/>
  <c r="N160" i="13" s="1"/>
  <c r="O160" i="13" a="1"/>
  <c r="O160" i="13" s="1"/>
  <c r="P160" i="13" s="1"/>
  <c r="L160" i="13" a="1"/>
  <c r="L160" i="13" s="1"/>
  <c r="M160" i="13" s="1" a="1"/>
  <c r="M160" i="13" s="1"/>
  <c r="J160" i="13" a="1"/>
  <c r="J160" i="13" s="1"/>
  <c r="K160" i="13" s="1" a="1"/>
  <c r="K160" i="13" s="1"/>
  <c r="O140" i="13" a="1"/>
  <c r="O140" i="13" s="1"/>
  <c r="P140" i="13" s="1"/>
  <c r="N140" i="13" a="1"/>
  <c r="N140" i="13" s="1"/>
  <c r="L140" i="13" a="1"/>
  <c r="L140" i="13" s="1"/>
  <c r="M140" i="13" s="1" a="1"/>
  <c r="M140" i="13" s="1"/>
  <c r="J140" i="13" a="1"/>
  <c r="J140" i="13" s="1"/>
  <c r="K140" i="13" s="1" a="1"/>
  <c r="K140" i="13" s="1"/>
  <c r="O120" i="13" a="1"/>
  <c r="O120" i="13" s="1"/>
  <c r="P120" i="13" s="1"/>
  <c r="N120" i="13" a="1"/>
  <c r="N120" i="13" s="1"/>
  <c r="L120" i="13" a="1"/>
  <c r="L120" i="13" s="1"/>
  <c r="M120" i="13" s="1" a="1"/>
  <c r="M120" i="13" s="1"/>
  <c r="J120" i="13" a="1"/>
  <c r="J120" i="13" s="1"/>
  <c r="K120" i="13" s="1" a="1"/>
  <c r="K120" i="13" s="1"/>
  <c r="O100" i="13" a="1"/>
  <c r="O100" i="13" s="1"/>
  <c r="P100" i="13" s="1"/>
  <c r="N100" i="13" a="1"/>
  <c r="N100" i="13" s="1"/>
  <c r="L100" i="13" a="1"/>
  <c r="L100" i="13" s="1"/>
  <c r="M100" i="13" s="1" a="1"/>
  <c r="M100" i="13" s="1"/>
  <c r="J100" i="13" a="1"/>
  <c r="J100" i="13" s="1"/>
  <c r="K100" i="13" s="1" a="1"/>
  <c r="K100" i="13" s="1"/>
  <c r="N80" i="13" a="1"/>
  <c r="N80" i="13" s="1"/>
  <c r="O80" i="13" a="1"/>
  <c r="O80" i="13" s="1"/>
  <c r="P80" i="13" s="1"/>
  <c r="L80" i="13" a="1"/>
  <c r="L80" i="13" s="1"/>
  <c r="M80" i="13" s="1" a="1"/>
  <c r="M80" i="13" s="1"/>
  <c r="J80" i="13" a="1"/>
  <c r="J80" i="13" s="1"/>
  <c r="K80" i="13" s="1" a="1"/>
  <c r="K80" i="13" s="1"/>
  <c r="N60" i="13" a="1"/>
  <c r="N60" i="13" s="1"/>
  <c r="O60" i="13" a="1"/>
  <c r="O60" i="13" s="1"/>
  <c r="P60" i="13" s="1"/>
  <c r="L60" i="13" a="1"/>
  <c r="L60" i="13" s="1"/>
  <c r="M60" i="13" s="1" a="1"/>
  <c r="M60" i="13" s="1"/>
  <c r="J60" i="13" a="1"/>
  <c r="J60" i="13" s="1"/>
  <c r="K60" i="13" s="1" a="1"/>
  <c r="K60" i="13" s="1"/>
  <c r="O40" i="13" a="1"/>
  <c r="O40" i="13" s="1"/>
  <c r="P40" i="13" s="1"/>
  <c r="N40" i="13" a="1"/>
  <c r="N40" i="13" s="1"/>
  <c r="L40" i="13" a="1"/>
  <c r="L40" i="13" s="1"/>
  <c r="M40" i="13" s="1" a="1"/>
  <c r="M40" i="13" s="1"/>
  <c r="J40" i="13" a="1"/>
  <c r="J40" i="13" s="1"/>
  <c r="K40" i="13" s="1" a="1"/>
  <c r="K40" i="13" s="1"/>
  <c r="O20" i="13" a="1"/>
  <c r="O20" i="13" s="1"/>
  <c r="P20" i="13" s="1"/>
  <c r="N20" i="13" a="1"/>
  <c r="N20" i="13" s="1"/>
  <c r="L20" i="13" a="1"/>
  <c r="L20" i="13" s="1"/>
  <c r="M20" i="13" s="1" a="1"/>
  <c r="M20" i="13" s="1"/>
  <c r="J20" i="13" a="1"/>
  <c r="J20" i="13" s="1"/>
  <c r="K20" i="13" s="1" a="1"/>
  <c r="K20" i="13" s="1"/>
  <c r="O519" i="13" a="1"/>
  <c r="O519" i="13" s="1"/>
  <c r="P519" i="13" s="1"/>
  <c r="N519" i="13" a="1"/>
  <c r="N519" i="13" s="1"/>
  <c r="L519" i="13" a="1"/>
  <c r="L519" i="13" s="1"/>
  <c r="M519" i="13" s="1" a="1"/>
  <c r="M519" i="13" s="1"/>
  <c r="J519" i="13" a="1"/>
  <c r="J519" i="13" s="1"/>
  <c r="K519" i="13" s="1" a="1"/>
  <c r="K519" i="13" s="1"/>
  <c r="O499" i="13" a="1"/>
  <c r="O499" i="13" s="1"/>
  <c r="P499" i="13" s="1"/>
  <c r="L499" i="13" a="1"/>
  <c r="L499" i="13" s="1"/>
  <c r="M499" i="13" s="1" a="1"/>
  <c r="M499" i="13" s="1"/>
  <c r="N499" i="13" a="1"/>
  <c r="N499" i="13" s="1"/>
  <c r="J499" i="13" a="1"/>
  <c r="J499" i="13" s="1"/>
  <c r="K499" i="13" s="1" a="1"/>
  <c r="K499" i="13" s="1"/>
  <c r="O479" i="13" a="1"/>
  <c r="O479" i="13" s="1"/>
  <c r="P479" i="13" s="1"/>
  <c r="N479" i="13" a="1"/>
  <c r="N479" i="13" s="1"/>
  <c r="L479" i="13" a="1"/>
  <c r="L479" i="13" s="1"/>
  <c r="M479" i="13" s="1" a="1"/>
  <c r="M479" i="13" s="1"/>
  <c r="J479" i="13" a="1"/>
  <c r="J479" i="13" s="1"/>
  <c r="K479" i="13" s="1" a="1"/>
  <c r="K479" i="13" s="1"/>
  <c r="O459" i="13" a="1"/>
  <c r="O459" i="13" s="1"/>
  <c r="P459" i="13" s="1"/>
  <c r="N459" i="13" a="1"/>
  <c r="N459" i="13" s="1"/>
  <c r="L459" i="13" a="1"/>
  <c r="L459" i="13" s="1"/>
  <c r="M459" i="13" s="1" a="1"/>
  <c r="M459" i="13" s="1"/>
  <c r="J459" i="13" a="1"/>
  <c r="J459" i="13" s="1"/>
  <c r="K459" i="13" s="1" a="1"/>
  <c r="K459" i="13" s="1"/>
  <c r="O439" i="13" a="1"/>
  <c r="O439" i="13" s="1"/>
  <c r="P439" i="13" s="1"/>
  <c r="N439" i="13" a="1"/>
  <c r="N439" i="13" s="1"/>
  <c r="L439" i="13" a="1"/>
  <c r="L439" i="13" s="1"/>
  <c r="M439" i="13" s="1" a="1"/>
  <c r="M439" i="13" s="1"/>
  <c r="J439" i="13" a="1"/>
  <c r="J439" i="13" s="1"/>
  <c r="K439" i="13" s="1" a="1"/>
  <c r="K439" i="13" s="1"/>
  <c r="O419" i="13" a="1"/>
  <c r="O419" i="13" s="1"/>
  <c r="P419" i="13" s="1"/>
  <c r="N419" i="13" a="1"/>
  <c r="N419" i="13" s="1"/>
  <c r="L419" i="13" a="1"/>
  <c r="L419" i="13" s="1"/>
  <c r="M419" i="13" s="1" a="1"/>
  <c r="M419" i="13" s="1"/>
  <c r="O399" i="13" a="1"/>
  <c r="O399" i="13" s="1"/>
  <c r="P399" i="13" s="1"/>
  <c r="N399" i="13" a="1"/>
  <c r="N399" i="13" s="1"/>
  <c r="L399" i="13" a="1"/>
  <c r="L399" i="13" s="1"/>
  <c r="M399" i="13" s="1" a="1"/>
  <c r="M399" i="13" s="1"/>
  <c r="J399" i="13" a="1"/>
  <c r="J399" i="13" s="1"/>
  <c r="K399" i="13" s="1" a="1"/>
  <c r="K399" i="13" s="1"/>
  <c r="O379" i="13" a="1"/>
  <c r="O379" i="13" s="1"/>
  <c r="P379" i="13" s="1"/>
  <c r="N379" i="13" a="1"/>
  <c r="N379" i="13" s="1"/>
  <c r="L379" i="13" a="1"/>
  <c r="L379" i="13" s="1"/>
  <c r="M379" i="13" s="1" a="1"/>
  <c r="M379" i="13" s="1"/>
  <c r="J379" i="13" a="1"/>
  <c r="J379" i="13" s="1"/>
  <c r="K379" i="13" s="1" a="1"/>
  <c r="K379" i="13" s="1"/>
  <c r="N359" i="13" a="1"/>
  <c r="N359" i="13" s="1"/>
  <c r="O359" i="13" a="1"/>
  <c r="O359" i="13" s="1"/>
  <c r="P359" i="13" s="1"/>
  <c r="L359" i="13" a="1"/>
  <c r="L359" i="13" s="1"/>
  <c r="M359" i="13" s="1" a="1"/>
  <c r="M359" i="13" s="1"/>
  <c r="J359" i="13" a="1"/>
  <c r="J359" i="13" s="1"/>
  <c r="K359" i="13" s="1" a="1"/>
  <c r="K359" i="13" s="1"/>
  <c r="O339" i="13" a="1"/>
  <c r="O339" i="13" s="1"/>
  <c r="P339" i="13" s="1"/>
  <c r="N339" i="13" a="1"/>
  <c r="N339" i="13" s="1"/>
  <c r="L339" i="13" a="1"/>
  <c r="L339" i="13" s="1"/>
  <c r="M339" i="13" s="1" a="1"/>
  <c r="M339" i="13" s="1"/>
  <c r="J339" i="13" a="1"/>
  <c r="J339" i="13" s="1"/>
  <c r="K339" i="13" s="1" a="1"/>
  <c r="K339" i="13" s="1"/>
  <c r="N319" i="13" a="1"/>
  <c r="N319" i="13" s="1"/>
  <c r="O319" i="13" a="1"/>
  <c r="O319" i="13" s="1"/>
  <c r="P319" i="13" s="1"/>
  <c r="L319" i="13" a="1"/>
  <c r="L319" i="13" s="1"/>
  <c r="M319" i="13" s="1" a="1"/>
  <c r="M319" i="13" s="1"/>
  <c r="J319" i="13" a="1"/>
  <c r="J319" i="13" s="1"/>
  <c r="K319" i="13" s="1" a="1"/>
  <c r="K319" i="13" s="1"/>
  <c r="N299" i="13" a="1"/>
  <c r="N299" i="13" s="1"/>
  <c r="O299" i="13" a="1"/>
  <c r="O299" i="13" s="1"/>
  <c r="P299" i="13" s="1"/>
  <c r="L299" i="13" a="1"/>
  <c r="L299" i="13" s="1"/>
  <c r="M299" i="13" s="1" a="1"/>
  <c r="M299" i="13" s="1"/>
  <c r="J299" i="13" a="1"/>
  <c r="J299" i="13" s="1"/>
  <c r="K299" i="13" s="1" a="1"/>
  <c r="K299" i="13" s="1"/>
  <c r="O279" i="13" a="1"/>
  <c r="O279" i="13" s="1"/>
  <c r="P279" i="13" s="1"/>
  <c r="N279" i="13" a="1"/>
  <c r="N279" i="13" s="1"/>
  <c r="L279" i="13" a="1"/>
  <c r="L279" i="13" s="1"/>
  <c r="M279" i="13" s="1" a="1"/>
  <c r="M279" i="13" s="1"/>
  <c r="J279" i="13" a="1"/>
  <c r="J279" i="13" s="1"/>
  <c r="K279" i="13" s="1" a="1"/>
  <c r="K279" i="13" s="1"/>
  <c r="N259" i="13" a="1"/>
  <c r="N259" i="13" s="1"/>
  <c r="O259" i="13" a="1"/>
  <c r="O259" i="13" s="1"/>
  <c r="P259" i="13" s="1"/>
  <c r="L259" i="13" a="1"/>
  <c r="L259" i="13" s="1"/>
  <c r="M259" i="13" s="1" a="1"/>
  <c r="M259" i="13" s="1"/>
  <c r="J259" i="13" a="1"/>
  <c r="J259" i="13" s="1"/>
  <c r="K259" i="13" s="1" a="1"/>
  <c r="K259" i="13" s="1"/>
  <c r="N239" i="13" a="1"/>
  <c r="N239" i="13" s="1"/>
  <c r="O239" i="13" a="1"/>
  <c r="O239" i="13" s="1"/>
  <c r="P239" i="13" s="1"/>
  <c r="L239" i="13" a="1"/>
  <c r="L239" i="13" s="1"/>
  <c r="M239" i="13" s="1" a="1"/>
  <c r="M239" i="13" s="1"/>
  <c r="J239" i="13" a="1"/>
  <c r="J239" i="13" s="1"/>
  <c r="K239" i="13" s="1" a="1"/>
  <c r="K239" i="13" s="1"/>
  <c r="O219" i="13" a="1"/>
  <c r="O219" i="13" s="1"/>
  <c r="P219" i="13" s="1"/>
  <c r="N219" i="13" a="1"/>
  <c r="N219" i="13" s="1"/>
  <c r="L219" i="13" a="1"/>
  <c r="L219" i="13" s="1"/>
  <c r="M219" i="13" s="1" a="1"/>
  <c r="M219" i="13" s="1"/>
  <c r="J219" i="13" a="1"/>
  <c r="J219" i="13" s="1"/>
  <c r="K219" i="13" s="1" a="1"/>
  <c r="K219" i="13" s="1"/>
  <c r="O199" i="13" a="1"/>
  <c r="O199" i="13" s="1"/>
  <c r="P199" i="13" s="1"/>
  <c r="N199" i="13" a="1"/>
  <c r="N199" i="13" s="1"/>
  <c r="L199" i="13" a="1"/>
  <c r="L199" i="13" s="1"/>
  <c r="M199" i="13" s="1" a="1"/>
  <c r="M199" i="13" s="1"/>
  <c r="J199" i="13" a="1"/>
  <c r="J199" i="13" s="1"/>
  <c r="K199" i="13" s="1" a="1"/>
  <c r="K199" i="13" s="1"/>
  <c r="O179" i="13" a="1"/>
  <c r="O179" i="13" s="1"/>
  <c r="P179" i="13" s="1"/>
  <c r="N179" i="13" a="1"/>
  <c r="N179" i="13" s="1"/>
  <c r="L179" i="13" a="1"/>
  <c r="L179" i="13" s="1"/>
  <c r="M179" i="13" s="1" a="1"/>
  <c r="M179" i="13" s="1"/>
  <c r="O159" i="13" a="1"/>
  <c r="O159" i="13" s="1"/>
  <c r="P159" i="13" s="1"/>
  <c r="N159" i="13" a="1"/>
  <c r="N159" i="13" s="1"/>
  <c r="L159" i="13" a="1"/>
  <c r="L159" i="13" s="1"/>
  <c r="M159" i="13" s="1" a="1"/>
  <c r="M159" i="13" s="1"/>
  <c r="J159" i="13" a="1"/>
  <c r="J159" i="13" s="1"/>
  <c r="K159" i="13" s="1" a="1"/>
  <c r="K159" i="13" s="1"/>
  <c r="O139" i="13" a="1"/>
  <c r="O139" i="13" s="1"/>
  <c r="P139" i="13" s="1"/>
  <c r="N139" i="13" a="1"/>
  <c r="N139" i="13" s="1"/>
  <c r="L139" i="13" a="1"/>
  <c r="L139" i="13" s="1"/>
  <c r="M139" i="13" s="1" a="1"/>
  <c r="M139" i="13" s="1"/>
  <c r="J139" i="13" a="1"/>
  <c r="J139" i="13" s="1"/>
  <c r="K139" i="13" s="1" a="1"/>
  <c r="K139" i="13" s="1"/>
  <c r="O119" i="13" a="1"/>
  <c r="O119" i="13" s="1"/>
  <c r="P119" i="13" s="1"/>
  <c r="N119" i="13" a="1"/>
  <c r="N119" i="13" s="1"/>
  <c r="L119" i="13" a="1"/>
  <c r="L119" i="13" s="1"/>
  <c r="M119" i="13" s="1" a="1"/>
  <c r="M119" i="13" s="1"/>
  <c r="J119" i="13" a="1"/>
  <c r="J119" i="13" s="1"/>
  <c r="K119" i="13" s="1" a="1"/>
  <c r="K119" i="13" s="1"/>
  <c r="O99" i="13" a="1"/>
  <c r="O99" i="13" s="1"/>
  <c r="P99" i="13" s="1"/>
  <c r="N99" i="13" a="1"/>
  <c r="N99" i="13" s="1"/>
  <c r="L99" i="13" a="1"/>
  <c r="L99" i="13" s="1"/>
  <c r="M99" i="13" s="1" a="1"/>
  <c r="M99" i="13" s="1"/>
  <c r="J99" i="13" a="1"/>
  <c r="J99" i="13" s="1"/>
  <c r="K99" i="13" s="1" a="1"/>
  <c r="K99" i="13" s="1"/>
  <c r="N79" i="13" a="1"/>
  <c r="N79" i="13" s="1"/>
  <c r="O79" i="13" a="1"/>
  <c r="O79" i="13" s="1"/>
  <c r="P79" i="13" s="1"/>
  <c r="L79" i="13" a="1"/>
  <c r="L79" i="13" s="1"/>
  <c r="M79" i="13" s="1" a="1"/>
  <c r="M79" i="13" s="1"/>
  <c r="J79" i="13" a="1"/>
  <c r="J79" i="13" s="1"/>
  <c r="K79" i="13" s="1" a="1"/>
  <c r="K79" i="13" s="1"/>
  <c r="N59" i="13" a="1"/>
  <c r="N59" i="13" s="1"/>
  <c r="O59" i="13" a="1"/>
  <c r="O59" i="13" s="1"/>
  <c r="P59" i="13" s="1"/>
  <c r="L59" i="13" a="1"/>
  <c r="L59" i="13" s="1"/>
  <c r="M59" i="13" s="1" a="1"/>
  <c r="M59" i="13" s="1"/>
  <c r="J59" i="13" a="1"/>
  <c r="J59" i="13" s="1"/>
  <c r="K59" i="13" s="1" a="1"/>
  <c r="K59" i="13" s="1"/>
  <c r="O39" i="13" a="1"/>
  <c r="O39" i="13" s="1"/>
  <c r="P39" i="13" s="1"/>
  <c r="N39" i="13" a="1"/>
  <c r="N39" i="13" s="1"/>
  <c r="L39" i="13" a="1"/>
  <c r="L39" i="13" s="1"/>
  <c r="M39" i="13" s="1" a="1"/>
  <c r="M39" i="13" s="1"/>
  <c r="J39" i="13" a="1"/>
  <c r="J39" i="13" s="1"/>
  <c r="K39" i="13" s="1" a="1"/>
  <c r="K39" i="13" s="1"/>
  <c r="O19" i="13" a="1"/>
  <c r="O19" i="13" s="1"/>
  <c r="P19" i="13" s="1"/>
  <c r="N19" i="13" a="1"/>
  <c r="N19" i="13" s="1"/>
  <c r="L19" i="13" a="1"/>
  <c r="L19" i="13" s="1"/>
  <c r="M19" i="13" s="1" a="1"/>
  <c r="M19" i="13" s="1"/>
  <c r="J19" i="13" a="1"/>
  <c r="J19" i="13" s="1"/>
  <c r="K19" i="13" s="1" a="1"/>
  <c r="K19" i="13" s="1"/>
  <c r="O838" i="13" a="1"/>
  <c r="O838" i="13" s="1"/>
  <c r="P838" i="13" s="1"/>
  <c r="N838" i="13" a="1"/>
  <c r="N838" i="13" s="1"/>
  <c r="L838" i="13" a="1"/>
  <c r="L838" i="13" s="1"/>
  <c r="M838" i="13" s="1" a="1"/>
  <c r="M838" i="13" s="1"/>
  <c r="J838" i="13" a="1"/>
  <c r="J838" i="13" s="1"/>
  <c r="K838" i="13" s="1" a="1"/>
  <c r="K838" i="13" s="1"/>
  <c r="N818" i="13" a="1"/>
  <c r="N818" i="13" s="1"/>
  <c r="O818" i="13" a="1"/>
  <c r="O818" i="13" s="1"/>
  <c r="P818" i="13" s="1"/>
  <c r="L818" i="13" a="1"/>
  <c r="L818" i="13" s="1"/>
  <c r="M818" i="13" s="1" a="1"/>
  <c r="M818" i="13" s="1"/>
  <c r="J818" i="13" a="1"/>
  <c r="J818" i="13" s="1"/>
  <c r="K818" i="13" s="1" a="1"/>
  <c r="K818" i="13" s="1"/>
  <c r="O798" i="13" a="1"/>
  <c r="O798" i="13" s="1"/>
  <c r="P798" i="13" s="1"/>
  <c r="N798" i="13" a="1"/>
  <c r="N798" i="13" s="1"/>
  <c r="L798" i="13" a="1"/>
  <c r="L798" i="13" s="1"/>
  <c r="M798" i="13" s="1" a="1"/>
  <c r="M798" i="13" s="1"/>
  <c r="J798" i="13" a="1"/>
  <c r="J798" i="13" s="1"/>
  <c r="K798" i="13" s="1" a="1"/>
  <c r="K798" i="13" s="1"/>
  <c r="O778" i="13" a="1"/>
  <c r="O778" i="13" s="1"/>
  <c r="P778" i="13" s="1"/>
  <c r="N778" i="13" a="1"/>
  <c r="N778" i="13" s="1"/>
  <c r="L778" i="13" a="1"/>
  <c r="L778" i="13" s="1"/>
  <c r="M778" i="13" s="1" a="1"/>
  <c r="M778" i="13" s="1"/>
  <c r="J778" i="13" a="1"/>
  <c r="J778" i="13" s="1"/>
  <c r="K778" i="13" s="1" a="1"/>
  <c r="K778" i="13" s="1"/>
  <c r="O758" i="13" a="1"/>
  <c r="O758" i="13" s="1"/>
  <c r="P758" i="13" s="1"/>
  <c r="N758" i="13" a="1"/>
  <c r="N758" i="13" s="1"/>
  <c r="L758" i="13" a="1"/>
  <c r="L758" i="13" s="1"/>
  <c r="M758" i="13" s="1" a="1"/>
  <c r="M758" i="13" s="1"/>
  <c r="J758" i="13" a="1"/>
  <c r="J758" i="13" s="1"/>
  <c r="K758" i="13" s="1" a="1"/>
  <c r="K758" i="13" s="1"/>
  <c r="N738" i="13" a="1"/>
  <c r="N738" i="13" s="1"/>
  <c r="O738" i="13" a="1"/>
  <c r="O738" i="13" s="1"/>
  <c r="P738" i="13" s="1"/>
  <c r="L738" i="13" a="1"/>
  <c r="L738" i="13" s="1"/>
  <c r="M738" i="13" s="1" a="1"/>
  <c r="M738" i="13" s="1"/>
  <c r="J738" i="13" a="1"/>
  <c r="J738" i="13" s="1"/>
  <c r="K738" i="13" s="1" a="1"/>
  <c r="K738" i="13" s="1"/>
  <c r="O718" i="13" a="1"/>
  <c r="O718" i="13" s="1"/>
  <c r="P718" i="13" s="1"/>
  <c r="N718" i="13" a="1"/>
  <c r="N718" i="13" s="1"/>
  <c r="L718" i="13" a="1"/>
  <c r="L718" i="13" s="1"/>
  <c r="M718" i="13" s="1" a="1"/>
  <c r="M718" i="13" s="1"/>
  <c r="O698" i="13" a="1"/>
  <c r="O698" i="13" s="1"/>
  <c r="P698" i="13" s="1"/>
  <c r="L698" i="13" a="1"/>
  <c r="L698" i="13" s="1"/>
  <c r="M698" i="13" s="1" a="1"/>
  <c r="M698" i="13" s="1"/>
  <c r="N698" i="13" a="1"/>
  <c r="N698" i="13" s="1"/>
  <c r="J698" i="13" a="1"/>
  <c r="J698" i="13" s="1"/>
  <c r="K698" i="13" s="1" a="1"/>
  <c r="K698" i="13" s="1"/>
  <c r="O678" i="13" a="1"/>
  <c r="O678" i="13" s="1"/>
  <c r="P678" i="13" s="1"/>
  <c r="L678" i="13" a="1"/>
  <c r="L678" i="13" s="1"/>
  <c r="M678" i="13" s="1" a="1"/>
  <c r="M678" i="13" s="1"/>
  <c r="N678" i="13" a="1"/>
  <c r="N678" i="13" s="1"/>
  <c r="J678" i="13" a="1"/>
  <c r="J678" i="13" s="1"/>
  <c r="K678" i="13" s="1" a="1"/>
  <c r="K678" i="13" s="1"/>
  <c r="O658" i="13" a="1"/>
  <c r="O658" i="13" s="1"/>
  <c r="P658" i="13" s="1"/>
  <c r="L658" i="13" a="1"/>
  <c r="L658" i="13" s="1"/>
  <c r="M658" i="13" s="1" a="1"/>
  <c r="M658" i="13" s="1"/>
  <c r="N658" i="13" a="1"/>
  <c r="N658" i="13" s="1"/>
  <c r="J658" i="13" a="1"/>
  <c r="J658" i="13" s="1"/>
  <c r="K658" i="13" s="1" a="1"/>
  <c r="K658" i="13" s="1"/>
  <c r="O638" i="13" a="1"/>
  <c r="O638" i="13" s="1"/>
  <c r="P638" i="13" s="1"/>
  <c r="N638" i="13" a="1"/>
  <c r="N638" i="13" s="1"/>
  <c r="J638" i="13" a="1"/>
  <c r="J638" i="13" s="1"/>
  <c r="K638" i="13" s="1" a="1"/>
  <c r="K638" i="13" s="1"/>
  <c r="L638" i="13" a="1"/>
  <c r="L638" i="13" s="1"/>
  <c r="M638" i="13" s="1" a="1"/>
  <c r="M638" i="13" s="1"/>
  <c r="O618" i="13" a="1"/>
  <c r="O618" i="13" s="1"/>
  <c r="P618" i="13" s="1"/>
  <c r="N618" i="13" a="1"/>
  <c r="N618" i="13" s="1"/>
  <c r="L618" i="13" a="1"/>
  <c r="L618" i="13" s="1"/>
  <c r="M618" i="13" s="1" a="1"/>
  <c r="M618" i="13" s="1"/>
  <c r="O598" i="13" a="1"/>
  <c r="O598" i="13" s="1"/>
  <c r="P598" i="13" s="1"/>
  <c r="N598" i="13" a="1"/>
  <c r="N598" i="13" s="1"/>
  <c r="L598" i="13" a="1"/>
  <c r="L598" i="13" s="1"/>
  <c r="M598" i="13" s="1" a="1"/>
  <c r="M598" i="13" s="1"/>
  <c r="J598" i="13" a="1"/>
  <c r="J598" i="13" s="1"/>
  <c r="K598" i="13" s="1" a="1"/>
  <c r="K598" i="13" s="1"/>
  <c r="O578" i="13" a="1"/>
  <c r="O578" i="13" s="1"/>
  <c r="P578" i="13" s="1"/>
  <c r="N578" i="13" a="1"/>
  <c r="N578" i="13" s="1"/>
  <c r="L578" i="13" a="1"/>
  <c r="L578" i="13" s="1"/>
  <c r="M578" i="13" s="1" a="1"/>
  <c r="M578" i="13" s="1"/>
  <c r="J578" i="13" a="1"/>
  <c r="J578" i="13" s="1"/>
  <c r="K578" i="13" s="1" a="1"/>
  <c r="K578" i="13" s="1"/>
  <c r="N558" i="13" a="1"/>
  <c r="N558" i="13" s="1"/>
  <c r="L558" i="13" a="1"/>
  <c r="L558" i="13" s="1"/>
  <c r="M558" i="13" s="1" a="1"/>
  <c r="M558" i="13" s="1"/>
  <c r="O558" i="13" a="1"/>
  <c r="O558" i="13" s="1"/>
  <c r="P558" i="13" s="1"/>
  <c r="J558" i="13" a="1"/>
  <c r="J558" i="13" s="1"/>
  <c r="K558" i="13" s="1" a="1"/>
  <c r="K558" i="13" s="1"/>
  <c r="O538" i="13" a="1"/>
  <c r="O538" i="13" s="1"/>
  <c r="P538" i="13" s="1"/>
  <c r="L538" i="13" a="1"/>
  <c r="L538" i="13" s="1"/>
  <c r="M538" i="13" s="1" a="1"/>
  <c r="M538" i="13" s="1"/>
  <c r="N538" i="13" a="1"/>
  <c r="N538" i="13" s="1"/>
  <c r="J538" i="13" a="1"/>
  <c r="J538" i="13" s="1"/>
  <c r="K538" i="13" s="1" a="1"/>
  <c r="K538" i="13" s="1"/>
  <c r="O518" i="13" a="1"/>
  <c r="O518" i="13" s="1"/>
  <c r="P518" i="13" s="1"/>
  <c r="L518" i="13" a="1"/>
  <c r="L518" i="13" s="1"/>
  <c r="M518" i="13" s="1" a="1"/>
  <c r="M518" i="13" s="1"/>
  <c r="N518" i="13" a="1"/>
  <c r="N518" i="13" s="1"/>
  <c r="O498" i="13" a="1"/>
  <c r="O498" i="13" s="1"/>
  <c r="P498" i="13" s="1"/>
  <c r="N498" i="13" a="1"/>
  <c r="N498" i="13" s="1"/>
  <c r="J498" i="13" a="1"/>
  <c r="J498" i="13" s="1"/>
  <c r="K498" i="13" s="1" a="1"/>
  <c r="K498" i="13" s="1"/>
  <c r="O478" i="13" a="1"/>
  <c r="O478" i="13" s="1"/>
  <c r="P478" i="13" s="1"/>
  <c r="N478" i="13" a="1"/>
  <c r="N478" i="13" s="1"/>
  <c r="L478" i="13" a="1"/>
  <c r="L478" i="13" s="1"/>
  <c r="M478" i="13" s="1" a="1"/>
  <c r="M478" i="13" s="1"/>
  <c r="J478" i="13" a="1"/>
  <c r="J478" i="13" s="1"/>
  <c r="K478" i="13" s="1" a="1"/>
  <c r="K478" i="13" s="1"/>
  <c r="O458" i="13" a="1"/>
  <c r="O458" i="13" s="1"/>
  <c r="P458" i="13" s="1"/>
  <c r="N458" i="13" a="1"/>
  <c r="N458" i="13" s="1"/>
  <c r="L458" i="13" a="1"/>
  <c r="L458" i="13" s="1"/>
  <c r="M458" i="13" s="1" a="1"/>
  <c r="M458" i="13" s="1"/>
  <c r="J458" i="13" a="1"/>
  <c r="J458" i="13" s="1"/>
  <c r="K458" i="13" s="1" a="1"/>
  <c r="K458" i="13" s="1"/>
  <c r="O438" i="13" a="1"/>
  <c r="O438" i="13" s="1"/>
  <c r="P438" i="13" s="1"/>
  <c r="N438" i="13" a="1"/>
  <c r="N438" i="13" s="1"/>
  <c r="L438" i="13" a="1"/>
  <c r="L438" i="13" s="1"/>
  <c r="M438" i="13" s="1" a="1"/>
  <c r="M438" i="13" s="1"/>
  <c r="J438" i="13" a="1"/>
  <c r="J438" i="13" s="1"/>
  <c r="K438" i="13" s="1" a="1"/>
  <c r="K438" i="13" s="1"/>
  <c r="O418" i="13" a="1"/>
  <c r="O418" i="13" s="1"/>
  <c r="P418" i="13" s="1"/>
  <c r="N418" i="13" a="1"/>
  <c r="N418" i="13" s="1"/>
  <c r="L418" i="13" a="1"/>
  <c r="L418" i="13" s="1"/>
  <c r="M418" i="13" s="1" a="1"/>
  <c r="M418" i="13" s="1"/>
  <c r="O398" i="13" a="1"/>
  <c r="O398" i="13" s="1"/>
  <c r="P398" i="13" s="1"/>
  <c r="N398" i="13" a="1"/>
  <c r="N398" i="13" s="1"/>
  <c r="L398" i="13" a="1"/>
  <c r="L398" i="13" s="1"/>
  <c r="M398" i="13" s="1" a="1"/>
  <c r="M398" i="13" s="1"/>
  <c r="J398" i="13" a="1"/>
  <c r="J398" i="13" s="1"/>
  <c r="K398" i="13" s="1" a="1"/>
  <c r="K398" i="13" s="1"/>
  <c r="O378" i="13" a="1"/>
  <c r="O378" i="13" s="1"/>
  <c r="P378" i="13" s="1"/>
  <c r="N378" i="13" a="1"/>
  <c r="N378" i="13" s="1"/>
  <c r="L378" i="13" a="1"/>
  <c r="L378" i="13" s="1"/>
  <c r="M378" i="13" s="1" a="1"/>
  <c r="M378" i="13" s="1"/>
  <c r="J378" i="13" a="1"/>
  <c r="J378" i="13" s="1"/>
  <c r="K378" i="13" s="1" a="1"/>
  <c r="K378" i="13" s="1"/>
  <c r="O358" i="13" a="1"/>
  <c r="O358" i="13" s="1"/>
  <c r="P358" i="13" s="1"/>
  <c r="N358" i="13" a="1"/>
  <c r="N358" i="13" s="1"/>
  <c r="L358" i="13" a="1"/>
  <c r="L358" i="13" s="1"/>
  <c r="M358" i="13" s="1" a="1"/>
  <c r="M358" i="13" s="1"/>
  <c r="J358" i="13" a="1"/>
  <c r="J358" i="13" s="1"/>
  <c r="K358" i="13" s="1" a="1"/>
  <c r="K358" i="13" s="1"/>
  <c r="N338" i="13" a="1"/>
  <c r="N338" i="13" s="1"/>
  <c r="O338" i="13" a="1"/>
  <c r="O338" i="13" s="1"/>
  <c r="P338" i="13" s="1"/>
  <c r="J338" i="13" a="1"/>
  <c r="J338" i="13" s="1"/>
  <c r="K338" i="13" s="1" a="1"/>
  <c r="K338" i="13" s="1"/>
  <c r="L338" i="13" a="1"/>
  <c r="L338" i="13" s="1"/>
  <c r="M338" i="13" s="1" a="1"/>
  <c r="M338" i="13" s="1"/>
  <c r="O318" i="13" a="1"/>
  <c r="O318" i="13" s="1"/>
  <c r="P318" i="13" s="1"/>
  <c r="N318" i="13" a="1"/>
  <c r="N318" i="13" s="1"/>
  <c r="L318" i="13" a="1"/>
  <c r="L318" i="13" s="1"/>
  <c r="M318" i="13" s="1" a="1"/>
  <c r="M318" i="13" s="1"/>
  <c r="J318" i="13" a="1"/>
  <c r="J318" i="13" s="1"/>
  <c r="K318" i="13" s="1" a="1"/>
  <c r="K318" i="13" s="1"/>
  <c r="O298" i="13" a="1"/>
  <c r="O298" i="13" s="1"/>
  <c r="P298" i="13" s="1"/>
  <c r="N298" i="13" a="1"/>
  <c r="N298" i="13" s="1"/>
  <c r="L298" i="13" a="1"/>
  <c r="L298" i="13" s="1"/>
  <c r="M298" i="13" s="1" a="1"/>
  <c r="M298" i="13" s="1"/>
  <c r="J298" i="13" a="1"/>
  <c r="J298" i="13" s="1"/>
  <c r="K298" i="13" s="1" a="1"/>
  <c r="K298" i="13" s="1"/>
  <c r="O278" i="13" a="1"/>
  <c r="O278" i="13" s="1"/>
  <c r="P278" i="13" s="1"/>
  <c r="N278" i="13" a="1"/>
  <c r="N278" i="13" s="1"/>
  <c r="L278" i="13" a="1"/>
  <c r="L278" i="13" s="1"/>
  <c r="M278" i="13" s="1" a="1"/>
  <c r="M278" i="13" s="1"/>
  <c r="J278" i="13" a="1"/>
  <c r="J278" i="13" s="1"/>
  <c r="K278" i="13" s="1" a="1"/>
  <c r="K278" i="13" s="1"/>
  <c r="O258" i="13" a="1"/>
  <c r="O258" i="13" s="1"/>
  <c r="P258" i="13" s="1"/>
  <c r="L258" i="13" a="1"/>
  <c r="L258" i="13" s="1"/>
  <c r="M258" i="13" s="1" a="1"/>
  <c r="M258" i="13" s="1"/>
  <c r="N258" i="13" a="1"/>
  <c r="N258" i="13" s="1"/>
  <c r="J258" i="13" a="1"/>
  <c r="J258" i="13" s="1"/>
  <c r="K258" i="13" s="1" a="1"/>
  <c r="K258" i="13" s="1"/>
  <c r="O238" i="13" a="1"/>
  <c r="O238" i="13" s="1"/>
  <c r="P238" i="13" s="1"/>
  <c r="N238" i="13" a="1"/>
  <c r="N238" i="13" s="1"/>
  <c r="J238" i="13" a="1"/>
  <c r="J238" i="13" s="1"/>
  <c r="K238" i="13" s="1" a="1"/>
  <c r="K238" i="13" s="1"/>
  <c r="L238" i="13" a="1"/>
  <c r="L238" i="13" s="1"/>
  <c r="M238" i="13" s="1" a="1"/>
  <c r="M238" i="13" s="1"/>
  <c r="O218" i="13" a="1"/>
  <c r="O218" i="13" s="1"/>
  <c r="P218" i="13" s="1"/>
  <c r="N218" i="13" a="1"/>
  <c r="N218" i="13" s="1"/>
  <c r="L218" i="13" a="1"/>
  <c r="L218" i="13" s="1"/>
  <c r="M218" i="13" s="1" a="1"/>
  <c r="M218" i="13" s="1"/>
  <c r="J218" i="13" a="1"/>
  <c r="J218" i="13" s="1"/>
  <c r="K218" i="13" s="1" a="1"/>
  <c r="K218" i="13" s="1"/>
  <c r="O198" i="13" a="1"/>
  <c r="O198" i="13" s="1"/>
  <c r="P198" i="13" s="1"/>
  <c r="N198" i="13" a="1"/>
  <c r="N198" i="13" s="1"/>
  <c r="L198" i="13" a="1"/>
  <c r="L198" i="13" s="1"/>
  <c r="M198" i="13" s="1" a="1"/>
  <c r="M198" i="13" s="1"/>
  <c r="J198" i="13" a="1"/>
  <c r="J198" i="13" s="1"/>
  <c r="K198" i="13" s="1" a="1"/>
  <c r="K198" i="13" s="1"/>
  <c r="O178" i="13" a="1"/>
  <c r="O178" i="13" s="1"/>
  <c r="P178" i="13" s="1"/>
  <c r="N178" i="13" a="1"/>
  <c r="N178" i="13" s="1"/>
  <c r="L178" i="13" a="1"/>
  <c r="L178" i="13" s="1"/>
  <c r="M178" i="13" s="1" a="1"/>
  <c r="M178" i="13" s="1"/>
  <c r="J178" i="13" a="1"/>
  <c r="J178" i="13" s="1"/>
  <c r="K178" i="13" s="1" a="1"/>
  <c r="K178" i="13" s="1"/>
  <c r="O158" i="13" a="1"/>
  <c r="O158" i="13" s="1"/>
  <c r="P158" i="13" s="1"/>
  <c r="N158" i="13" a="1"/>
  <c r="N158" i="13" s="1"/>
  <c r="L158" i="13" a="1"/>
  <c r="L158" i="13" s="1"/>
  <c r="M158" i="13" s="1" a="1"/>
  <c r="M158" i="13" s="1"/>
  <c r="J158" i="13" a="1"/>
  <c r="J158" i="13" s="1"/>
  <c r="K158" i="13" s="1" a="1"/>
  <c r="K158" i="13" s="1"/>
  <c r="O138" i="13" a="1"/>
  <c r="O138" i="13" s="1"/>
  <c r="P138" i="13" s="1"/>
  <c r="N138" i="13" a="1"/>
  <c r="N138" i="13" s="1"/>
  <c r="L138" i="13" a="1"/>
  <c r="L138" i="13" s="1"/>
  <c r="M138" i="13" s="1" a="1"/>
  <c r="M138" i="13" s="1"/>
  <c r="J138" i="13" a="1"/>
  <c r="J138" i="13" s="1"/>
  <c r="K138" i="13" s="1" a="1"/>
  <c r="K138" i="13" s="1"/>
  <c r="O118" i="13" a="1"/>
  <c r="O118" i="13" s="1"/>
  <c r="P118" i="13" s="1"/>
  <c r="N118" i="13" a="1"/>
  <c r="N118" i="13" s="1"/>
  <c r="L118" i="13" a="1"/>
  <c r="L118" i="13" s="1"/>
  <c r="M118" i="13" s="1" a="1"/>
  <c r="M118" i="13" s="1"/>
  <c r="J118" i="13" a="1"/>
  <c r="J118" i="13" s="1"/>
  <c r="K118" i="13" s="1" a="1"/>
  <c r="K118" i="13" s="1"/>
  <c r="O98" i="13" a="1"/>
  <c r="O98" i="13" s="1"/>
  <c r="P98" i="13" s="1"/>
  <c r="N98" i="13" a="1"/>
  <c r="N98" i="13" s="1"/>
  <c r="L98" i="13" a="1"/>
  <c r="L98" i="13" s="1"/>
  <c r="M98" i="13" s="1" a="1"/>
  <c r="M98" i="13" s="1"/>
  <c r="J98" i="13" a="1"/>
  <c r="J98" i="13" s="1"/>
  <c r="K98" i="13" s="1" a="1"/>
  <c r="K98" i="13" s="1"/>
  <c r="N78" i="13" a="1"/>
  <c r="N78" i="13" s="1"/>
  <c r="O78" i="13" a="1"/>
  <c r="O78" i="13" s="1"/>
  <c r="P78" i="13" s="1"/>
  <c r="L78" i="13" a="1"/>
  <c r="L78" i="13" s="1"/>
  <c r="M78" i="13" s="1" a="1"/>
  <c r="M78" i="13" s="1"/>
  <c r="J78" i="13" a="1"/>
  <c r="J78" i="13" s="1"/>
  <c r="K78" i="13" s="1" a="1"/>
  <c r="K78" i="13" s="1"/>
  <c r="N58" i="13" a="1"/>
  <c r="N58" i="13" s="1"/>
  <c r="O58" i="13" a="1"/>
  <c r="O58" i="13" s="1"/>
  <c r="P58" i="13" s="1"/>
  <c r="L58" i="13" a="1"/>
  <c r="L58" i="13" s="1"/>
  <c r="M58" i="13" s="1" a="1"/>
  <c r="M58" i="13" s="1"/>
  <c r="J58" i="13" a="1"/>
  <c r="J58" i="13" s="1"/>
  <c r="K58" i="13" s="1" a="1"/>
  <c r="K58" i="13" s="1"/>
  <c r="O38" i="13" a="1"/>
  <c r="O38" i="13" s="1"/>
  <c r="P38" i="13" s="1"/>
  <c r="N38" i="13" a="1"/>
  <c r="N38" i="13" s="1"/>
  <c r="L38" i="13" a="1"/>
  <c r="L38" i="13" s="1"/>
  <c r="M38" i="13" s="1" a="1"/>
  <c r="M38" i="13" s="1"/>
  <c r="J38" i="13" a="1"/>
  <c r="J38" i="13" s="1"/>
  <c r="K38" i="13" s="1" a="1"/>
  <c r="K38" i="13" s="1"/>
  <c r="N18" i="13" a="1"/>
  <c r="N18" i="13" s="1"/>
  <c r="O18" i="13" a="1"/>
  <c r="O18" i="13" s="1"/>
  <c r="P18" i="13" s="1"/>
  <c r="L18" i="13" a="1"/>
  <c r="L18" i="13" s="1"/>
  <c r="M18" i="13" s="1" a="1"/>
  <c r="M18" i="13" s="1"/>
  <c r="J18" i="13" a="1"/>
  <c r="J18" i="13" s="1"/>
  <c r="K18" i="13" s="1" a="1"/>
  <c r="K18" i="13" s="1"/>
  <c r="J419" i="13" a="1"/>
  <c r="J419" i="13" s="1"/>
  <c r="K419" i="13" s="1" a="1"/>
  <c r="K419" i="13" s="1"/>
  <c r="O577" i="13" a="1"/>
  <c r="O577" i="13" s="1"/>
  <c r="P577" i="13" s="1"/>
  <c r="L577" i="13" a="1"/>
  <c r="L577" i="13" s="1"/>
  <c r="M577" i="13" s="1" a="1"/>
  <c r="M577" i="13" s="1"/>
  <c r="N577" i="13" a="1"/>
  <c r="N577" i="13" s="1"/>
  <c r="J577" i="13" a="1"/>
  <c r="J577" i="13" s="1"/>
  <c r="K577" i="13" s="1" a="1"/>
  <c r="K577" i="13" s="1"/>
  <c r="O557" i="13" a="1"/>
  <c r="O557" i="13" s="1"/>
  <c r="P557" i="13" s="1"/>
  <c r="L557" i="13" a="1"/>
  <c r="L557" i="13" s="1"/>
  <c r="M557" i="13" s="1" a="1"/>
  <c r="M557" i="13" s="1"/>
  <c r="N557" i="13" a="1"/>
  <c r="N557" i="13" s="1"/>
  <c r="J557" i="13" a="1"/>
  <c r="J557" i="13" s="1"/>
  <c r="K557" i="13" s="1" a="1"/>
  <c r="K557" i="13" s="1"/>
  <c r="O537" i="13" a="1"/>
  <c r="O537" i="13" s="1"/>
  <c r="P537" i="13" s="1"/>
  <c r="N537" i="13" a="1"/>
  <c r="N537" i="13" s="1"/>
  <c r="L537" i="13" a="1"/>
  <c r="L537" i="13" s="1"/>
  <c r="M537" i="13" s="1" a="1"/>
  <c r="M537" i="13" s="1"/>
  <c r="J537" i="13" a="1"/>
  <c r="J537" i="13" s="1"/>
  <c r="K537" i="13" s="1" a="1"/>
  <c r="K537" i="13" s="1"/>
  <c r="O517" i="13" a="1"/>
  <c r="O517" i="13" s="1"/>
  <c r="P517" i="13" s="1"/>
  <c r="N517" i="13" a="1"/>
  <c r="N517" i="13" s="1"/>
  <c r="L517" i="13" a="1"/>
  <c r="L517" i="13" s="1"/>
  <c r="M517" i="13" s="1" a="1"/>
  <c r="M517" i="13" s="1"/>
  <c r="O497" i="13" a="1"/>
  <c r="O497" i="13" s="1"/>
  <c r="P497" i="13" s="1"/>
  <c r="N497" i="13" a="1"/>
  <c r="N497" i="13" s="1"/>
  <c r="J497" i="13" a="1"/>
  <c r="J497" i="13" s="1"/>
  <c r="K497" i="13" s="1" a="1"/>
  <c r="K497" i="13" s="1"/>
  <c r="O477" i="13" a="1"/>
  <c r="O477" i="13" s="1"/>
  <c r="P477" i="13" s="1"/>
  <c r="N477" i="13" a="1"/>
  <c r="N477" i="13" s="1"/>
  <c r="L477" i="13" a="1"/>
  <c r="L477" i="13" s="1"/>
  <c r="M477" i="13" s="1" a="1"/>
  <c r="M477" i="13" s="1"/>
  <c r="J477" i="13" a="1"/>
  <c r="J477" i="13" s="1"/>
  <c r="K477" i="13" s="1" a="1"/>
  <c r="K477" i="13" s="1"/>
  <c r="O457" i="13" a="1"/>
  <c r="O457" i="13" s="1"/>
  <c r="P457" i="13" s="1"/>
  <c r="N457" i="13" a="1"/>
  <c r="N457" i="13" s="1"/>
  <c r="L457" i="13" a="1"/>
  <c r="L457" i="13" s="1"/>
  <c r="M457" i="13" s="1" a="1"/>
  <c r="M457" i="13" s="1"/>
  <c r="J457" i="13" a="1"/>
  <c r="J457" i="13" s="1"/>
  <c r="K457" i="13" s="1" a="1"/>
  <c r="K457" i="13" s="1"/>
  <c r="O437" i="13" a="1"/>
  <c r="O437" i="13" s="1"/>
  <c r="P437" i="13" s="1"/>
  <c r="N437" i="13" a="1"/>
  <c r="N437" i="13" s="1"/>
  <c r="L437" i="13" a="1"/>
  <c r="L437" i="13" s="1"/>
  <c r="M437" i="13" s="1" a="1"/>
  <c r="M437" i="13" s="1"/>
  <c r="J437" i="13" a="1"/>
  <c r="J437" i="13" s="1"/>
  <c r="K437" i="13" s="1" a="1"/>
  <c r="K437" i="13" s="1"/>
  <c r="O417" i="13" a="1"/>
  <c r="O417" i="13" s="1"/>
  <c r="P417" i="13" s="1"/>
  <c r="N417" i="13" a="1"/>
  <c r="N417" i="13" s="1"/>
  <c r="L417" i="13" a="1"/>
  <c r="L417" i="13" s="1"/>
  <c r="M417" i="13" s="1" a="1"/>
  <c r="M417" i="13" s="1"/>
  <c r="J417" i="13" a="1"/>
  <c r="J417" i="13" s="1"/>
  <c r="K417" i="13" s="1" a="1"/>
  <c r="K417" i="13" s="1"/>
  <c r="O397" i="13" a="1"/>
  <c r="O397" i="13" s="1"/>
  <c r="P397" i="13" s="1"/>
  <c r="N397" i="13" a="1"/>
  <c r="N397" i="13" s="1"/>
  <c r="L397" i="13" a="1"/>
  <c r="L397" i="13" s="1"/>
  <c r="M397" i="13" s="1" a="1"/>
  <c r="M397" i="13" s="1"/>
  <c r="J397" i="13" a="1"/>
  <c r="J397" i="13" s="1"/>
  <c r="K397" i="13" s="1" a="1"/>
  <c r="K397" i="13" s="1"/>
  <c r="O377" i="13" a="1"/>
  <c r="O377" i="13" s="1"/>
  <c r="P377" i="13" s="1"/>
  <c r="N377" i="13" a="1"/>
  <c r="N377" i="13" s="1"/>
  <c r="L377" i="13" a="1"/>
  <c r="L377" i="13" s="1"/>
  <c r="M377" i="13" s="1" a="1"/>
  <c r="M377" i="13" s="1"/>
  <c r="J377" i="13" a="1"/>
  <c r="J377" i="13" s="1"/>
  <c r="K377" i="13" s="1" a="1"/>
  <c r="K377" i="13" s="1"/>
  <c r="N357" i="13" a="1"/>
  <c r="N357" i="13" s="1"/>
  <c r="O357" i="13" a="1"/>
  <c r="O357" i="13" s="1"/>
  <c r="P357" i="13" s="1"/>
  <c r="L357" i="13" a="1"/>
  <c r="L357" i="13" s="1"/>
  <c r="M357" i="13" s="1" a="1"/>
  <c r="M357" i="13" s="1"/>
  <c r="J357" i="13" a="1"/>
  <c r="J357" i="13" s="1"/>
  <c r="K357" i="13" s="1" a="1"/>
  <c r="K357" i="13" s="1"/>
  <c r="O337" i="13" a="1"/>
  <c r="O337" i="13" s="1"/>
  <c r="P337" i="13" s="1"/>
  <c r="N337" i="13" a="1"/>
  <c r="N337" i="13" s="1"/>
  <c r="L337" i="13" a="1"/>
  <c r="L337" i="13" s="1"/>
  <c r="M337" i="13" s="1" a="1"/>
  <c r="M337" i="13" s="1"/>
  <c r="J337" i="13" a="1"/>
  <c r="J337" i="13" s="1"/>
  <c r="K337" i="13" s="1" a="1"/>
  <c r="K337" i="13" s="1"/>
  <c r="N317" i="13" a="1"/>
  <c r="N317" i="13" s="1"/>
  <c r="O317" i="13" a="1"/>
  <c r="O317" i="13" s="1"/>
  <c r="P317" i="13" s="1"/>
  <c r="L317" i="13" a="1"/>
  <c r="L317" i="13" s="1"/>
  <c r="M317" i="13" s="1" a="1"/>
  <c r="M317" i="13" s="1"/>
  <c r="J317" i="13" a="1"/>
  <c r="J317" i="13" s="1"/>
  <c r="K317" i="13" s="1" a="1"/>
  <c r="K317" i="13" s="1"/>
  <c r="O297" i="13" a="1"/>
  <c r="O297" i="13" s="1"/>
  <c r="P297" i="13" s="1"/>
  <c r="N297" i="13" a="1"/>
  <c r="N297" i="13" s="1"/>
  <c r="L297" i="13" a="1"/>
  <c r="L297" i="13" s="1"/>
  <c r="M297" i="13" s="1" a="1"/>
  <c r="M297" i="13" s="1"/>
  <c r="J297" i="13" a="1"/>
  <c r="J297" i="13" s="1"/>
  <c r="K297" i="13" s="1" a="1"/>
  <c r="K297" i="13" s="1"/>
  <c r="N277" i="13" a="1"/>
  <c r="N277" i="13" s="1"/>
  <c r="O277" i="13" a="1"/>
  <c r="O277" i="13" s="1"/>
  <c r="P277" i="13" s="1"/>
  <c r="L277" i="13" a="1"/>
  <c r="L277" i="13" s="1"/>
  <c r="M277" i="13" s="1" a="1"/>
  <c r="M277" i="13" s="1"/>
  <c r="J277" i="13" a="1"/>
  <c r="J277" i="13" s="1"/>
  <c r="K277" i="13" s="1" a="1"/>
  <c r="K277" i="13" s="1"/>
  <c r="N257" i="13" a="1"/>
  <c r="N257" i="13" s="1"/>
  <c r="O257" i="13" a="1"/>
  <c r="O257" i="13" s="1"/>
  <c r="P257" i="13" s="1"/>
  <c r="L257" i="13" a="1"/>
  <c r="L257" i="13" s="1"/>
  <c r="M257" i="13" s="1" a="1"/>
  <c r="M257" i="13" s="1"/>
  <c r="J257" i="13" a="1"/>
  <c r="J257" i="13" s="1"/>
  <c r="K257" i="13" s="1" a="1"/>
  <c r="K257" i="13" s="1"/>
  <c r="N237" i="13" a="1"/>
  <c r="N237" i="13" s="1"/>
  <c r="O237" i="13" a="1"/>
  <c r="O237" i="13" s="1"/>
  <c r="P237" i="13" s="1"/>
  <c r="L237" i="13" a="1"/>
  <c r="L237" i="13" s="1"/>
  <c r="M237" i="13" s="1" a="1"/>
  <c r="M237" i="13" s="1"/>
  <c r="J237" i="13" a="1"/>
  <c r="J237" i="13" s="1"/>
  <c r="K237" i="13" s="1" a="1"/>
  <c r="K237" i="13" s="1"/>
  <c r="O217" i="13" a="1"/>
  <c r="O217" i="13" s="1"/>
  <c r="P217" i="13" s="1"/>
  <c r="N217" i="13" a="1"/>
  <c r="N217" i="13" s="1"/>
  <c r="L217" i="13" a="1"/>
  <c r="L217" i="13" s="1"/>
  <c r="M217" i="13" s="1" a="1"/>
  <c r="M217" i="13" s="1"/>
  <c r="J217" i="13" a="1"/>
  <c r="J217" i="13" s="1"/>
  <c r="K217" i="13" s="1" a="1"/>
  <c r="K217" i="13" s="1"/>
  <c r="O197" i="13" a="1"/>
  <c r="O197" i="13" s="1"/>
  <c r="P197" i="13" s="1"/>
  <c r="N197" i="13" a="1"/>
  <c r="N197" i="13" s="1"/>
  <c r="L197" i="13" a="1"/>
  <c r="L197" i="13" s="1"/>
  <c r="M197" i="13" s="1" a="1"/>
  <c r="M197" i="13" s="1"/>
  <c r="J197" i="13" a="1"/>
  <c r="J197" i="13" s="1"/>
  <c r="K197" i="13" s="1" a="1"/>
  <c r="K197" i="13" s="1"/>
  <c r="O177" i="13" a="1"/>
  <c r="O177" i="13" s="1"/>
  <c r="P177" i="13" s="1"/>
  <c r="N177" i="13" a="1"/>
  <c r="N177" i="13" s="1"/>
  <c r="L177" i="13" a="1"/>
  <c r="L177" i="13" s="1"/>
  <c r="M177" i="13" s="1" a="1"/>
  <c r="M177" i="13" s="1"/>
  <c r="J177" i="13" a="1"/>
  <c r="J177" i="13" s="1"/>
  <c r="K177" i="13" s="1" a="1"/>
  <c r="K177" i="13" s="1"/>
  <c r="N157" i="13" a="1"/>
  <c r="N157" i="13" s="1"/>
  <c r="O157" i="13" a="1"/>
  <c r="O157" i="13" s="1"/>
  <c r="P157" i="13" s="1"/>
  <c r="L157" i="13" a="1"/>
  <c r="L157" i="13" s="1"/>
  <c r="M157" i="13" s="1" a="1"/>
  <c r="M157" i="13" s="1"/>
  <c r="J157" i="13" a="1"/>
  <c r="J157" i="13" s="1"/>
  <c r="K157" i="13" s="1" a="1"/>
  <c r="K157" i="13" s="1"/>
  <c r="O137" i="13" a="1"/>
  <c r="O137" i="13" s="1"/>
  <c r="P137" i="13" s="1"/>
  <c r="N137" i="13" a="1"/>
  <c r="N137" i="13" s="1"/>
  <c r="L137" i="13" a="1"/>
  <c r="L137" i="13" s="1"/>
  <c r="M137" i="13" s="1" a="1"/>
  <c r="M137" i="13" s="1"/>
  <c r="J137" i="13" a="1"/>
  <c r="J137" i="13" s="1"/>
  <c r="K137" i="13" s="1" a="1"/>
  <c r="K137" i="13" s="1"/>
  <c r="O117" i="13" a="1"/>
  <c r="O117" i="13" s="1"/>
  <c r="P117" i="13" s="1"/>
  <c r="N117" i="13" a="1"/>
  <c r="N117" i="13" s="1"/>
  <c r="L117" i="13" a="1"/>
  <c r="L117" i="13" s="1"/>
  <c r="M117" i="13" s="1" a="1"/>
  <c r="M117" i="13" s="1"/>
  <c r="J117" i="13" a="1"/>
  <c r="J117" i="13" s="1"/>
  <c r="K117" i="13" s="1" a="1"/>
  <c r="K117" i="13" s="1"/>
  <c r="O97" i="13" a="1"/>
  <c r="O97" i="13" s="1"/>
  <c r="P97" i="13" s="1"/>
  <c r="N97" i="13" a="1"/>
  <c r="N97" i="13" s="1"/>
  <c r="L97" i="13" a="1"/>
  <c r="L97" i="13" s="1"/>
  <c r="M97" i="13" s="1" a="1"/>
  <c r="M97" i="13" s="1"/>
  <c r="J97" i="13" a="1"/>
  <c r="J97" i="13" s="1"/>
  <c r="K97" i="13" s="1" a="1"/>
  <c r="K97" i="13" s="1"/>
  <c r="N77" i="13" a="1"/>
  <c r="N77" i="13" s="1"/>
  <c r="O77" i="13" a="1"/>
  <c r="O77" i="13" s="1"/>
  <c r="P77" i="13" s="1"/>
  <c r="L77" i="13" a="1"/>
  <c r="L77" i="13" s="1"/>
  <c r="M77" i="13" s="1" a="1"/>
  <c r="M77" i="13" s="1"/>
  <c r="J77" i="13" a="1"/>
  <c r="J77" i="13" s="1"/>
  <c r="K77" i="13" s="1" a="1"/>
  <c r="K77" i="13" s="1"/>
  <c r="N57" i="13" a="1"/>
  <c r="N57" i="13" s="1"/>
  <c r="O57" i="13" a="1"/>
  <c r="O57" i="13" s="1"/>
  <c r="P57" i="13" s="1"/>
  <c r="L57" i="13" a="1"/>
  <c r="L57" i="13" s="1"/>
  <c r="M57" i="13" s="1" a="1"/>
  <c r="M57" i="13" s="1"/>
  <c r="J57" i="13" a="1"/>
  <c r="J57" i="13" s="1"/>
  <c r="K57" i="13" s="1" a="1"/>
  <c r="K57" i="13" s="1"/>
  <c r="O37" i="13" a="1"/>
  <c r="O37" i="13" s="1"/>
  <c r="P37" i="13" s="1"/>
  <c r="N37" i="13" a="1"/>
  <c r="N37" i="13" s="1"/>
  <c r="L37" i="13" a="1"/>
  <c r="L37" i="13" s="1"/>
  <c r="M37" i="13" s="1" a="1"/>
  <c r="M37" i="13" s="1"/>
  <c r="J37" i="13" a="1"/>
  <c r="J37" i="13" s="1"/>
  <c r="K37" i="13" s="1" a="1"/>
  <c r="K37" i="13" s="1"/>
  <c r="N17" i="13" a="1"/>
  <c r="N17" i="13" s="1"/>
  <c r="O17" i="13" a="1"/>
  <c r="O17" i="13" s="1"/>
  <c r="P17" i="13" s="1"/>
  <c r="L17" i="13" a="1"/>
  <c r="L17" i="13" s="1"/>
  <c r="M17" i="13" s="1" a="1"/>
  <c r="M17" i="13" s="1"/>
  <c r="J17" i="13" a="1"/>
  <c r="J17" i="13" s="1"/>
  <c r="K17" i="13" s="1" a="1"/>
  <c r="K17" i="13" s="1"/>
  <c r="J418" i="13" a="1"/>
  <c r="J418" i="13" s="1"/>
  <c r="K418" i="13" s="1" a="1"/>
  <c r="K418" i="13" s="1"/>
  <c r="O936" i="13" a="1"/>
  <c r="O936" i="13" s="1"/>
  <c r="P936" i="13" s="1"/>
  <c r="N936" i="13" a="1"/>
  <c r="N936" i="13" s="1"/>
  <c r="L936" i="13" a="1"/>
  <c r="L936" i="13" s="1"/>
  <c r="M936" i="13" s="1" a="1"/>
  <c r="M936" i="13" s="1"/>
  <c r="J936" i="13" a="1"/>
  <c r="J936" i="13" s="1"/>
  <c r="K936" i="13" s="1" a="1"/>
  <c r="K936" i="13" s="1"/>
  <c r="O916" i="13" a="1"/>
  <c r="O916" i="13" s="1"/>
  <c r="P916" i="13" s="1"/>
  <c r="N916" i="13" a="1"/>
  <c r="N916" i="13" s="1"/>
  <c r="L916" i="13" a="1"/>
  <c r="L916" i="13" s="1"/>
  <c r="M916" i="13" s="1" a="1"/>
  <c r="M916" i="13" s="1"/>
  <c r="O896" i="13" a="1"/>
  <c r="O896" i="13" s="1"/>
  <c r="P896" i="13" s="1"/>
  <c r="N896" i="13" a="1"/>
  <c r="N896" i="13" s="1"/>
  <c r="L896" i="13" a="1"/>
  <c r="L896" i="13" s="1"/>
  <c r="M896" i="13" s="1" a="1"/>
  <c r="M896" i="13" s="1"/>
  <c r="J896" i="13" a="1"/>
  <c r="J896" i="13" s="1"/>
  <c r="K896" i="13" s="1" a="1"/>
  <c r="K896" i="13" s="1"/>
  <c r="O876" i="13" a="1"/>
  <c r="O876" i="13" s="1"/>
  <c r="P876" i="13" s="1"/>
  <c r="N876" i="13" a="1"/>
  <c r="N876" i="13" s="1"/>
  <c r="L876" i="13" a="1"/>
  <c r="L876" i="13" s="1"/>
  <c r="M876" i="13" s="1" a="1"/>
  <c r="M876" i="13" s="1"/>
  <c r="J876" i="13" a="1"/>
  <c r="J876" i="13" s="1"/>
  <c r="K876" i="13" s="1" a="1"/>
  <c r="K876" i="13" s="1"/>
  <c r="O856" i="13" a="1"/>
  <c r="O856" i="13" s="1"/>
  <c r="P856" i="13" s="1"/>
  <c r="N856" i="13" a="1"/>
  <c r="N856" i="13" s="1"/>
  <c r="L856" i="13" a="1"/>
  <c r="L856" i="13" s="1"/>
  <c r="M856" i="13" s="1" a="1"/>
  <c r="M856" i="13" s="1"/>
  <c r="J856" i="13" a="1"/>
  <c r="J856" i="13" s="1"/>
  <c r="K856" i="13" s="1" a="1"/>
  <c r="K856" i="13" s="1"/>
  <c r="N836" i="13" a="1"/>
  <c r="N836" i="13" s="1"/>
  <c r="O836" i="13" a="1"/>
  <c r="O836" i="13" s="1"/>
  <c r="P836" i="13" s="1"/>
  <c r="L836" i="13" a="1"/>
  <c r="L836" i="13" s="1"/>
  <c r="M836" i="13" s="1" a="1"/>
  <c r="M836" i="13" s="1"/>
  <c r="J836" i="13" a="1"/>
  <c r="J836" i="13" s="1"/>
  <c r="K836" i="13" s="1" a="1"/>
  <c r="K836" i="13" s="1"/>
  <c r="O816" i="13" a="1"/>
  <c r="O816" i="13" s="1"/>
  <c r="P816" i="13" s="1"/>
  <c r="N816" i="13" a="1"/>
  <c r="N816" i="13" s="1"/>
  <c r="L816" i="13" a="1"/>
  <c r="L816" i="13" s="1"/>
  <c r="M816" i="13" s="1" a="1"/>
  <c r="M816" i="13" s="1"/>
  <c r="J816" i="13" a="1"/>
  <c r="J816" i="13" s="1"/>
  <c r="K816" i="13" s="1" a="1"/>
  <c r="K816" i="13" s="1"/>
  <c r="O796" i="13" a="1"/>
  <c r="O796" i="13" s="1"/>
  <c r="P796" i="13" s="1"/>
  <c r="L796" i="13" a="1"/>
  <c r="L796" i="13" s="1"/>
  <c r="M796" i="13" s="1" a="1"/>
  <c r="M796" i="13" s="1"/>
  <c r="N796" i="13" a="1"/>
  <c r="N796" i="13" s="1"/>
  <c r="J796" i="13" a="1"/>
  <c r="J796" i="13" s="1"/>
  <c r="K796" i="13" s="1" a="1"/>
  <c r="K796" i="13" s="1"/>
  <c r="O776" i="13" a="1"/>
  <c r="O776" i="13" s="1"/>
  <c r="P776" i="13" s="1"/>
  <c r="L776" i="13" a="1"/>
  <c r="L776" i="13" s="1"/>
  <c r="M776" i="13" s="1" a="1"/>
  <c r="M776" i="13" s="1"/>
  <c r="N776" i="13" a="1"/>
  <c r="N776" i="13" s="1"/>
  <c r="J776" i="13" a="1"/>
  <c r="J776" i="13" s="1"/>
  <c r="K776" i="13" s="1" a="1"/>
  <c r="K776" i="13" s="1"/>
  <c r="O756" i="13" a="1"/>
  <c r="O756" i="13" s="1"/>
  <c r="P756" i="13" s="1"/>
  <c r="L756" i="13" a="1"/>
  <c r="L756" i="13" s="1"/>
  <c r="M756" i="13" s="1" a="1"/>
  <c r="M756" i="13" s="1"/>
  <c r="N756" i="13" a="1"/>
  <c r="N756" i="13" s="1"/>
  <c r="J756" i="13" a="1"/>
  <c r="J756" i="13" s="1"/>
  <c r="K756" i="13" s="1" a="1"/>
  <c r="K756" i="13" s="1"/>
  <c r="O736" i="13" a="1"/>
  <c r="O736" i="13" s="1"/>
  <c r="P736" i="13" s="1"/>
  <c r="L736" i="13" a="1"/>
  <c r="L736" i="13" s="1"/>
  <c r="M736" i="13" s="1" a="1"/>
  <c r="M736" i="13" s="1"/>
  <c r="N736" i="13" a="1"/>
  <c r="N736" i="13" s="1"/>
  <c r="J736" i="13" a="1"/>
  <c r="J736" i="13" s="1"/>
  <c r="K736" i="13" s="1" a="1"/>
  <c r="K736" i="13" s="1"/>
  <c r="O716" i="13" a="1"/>
  <c r="O716" i="13" s="1"/>
  <c r="P716" i="13" s="1"/>
  <c r="L716" i="13" a="1"/>
  <c r="L716" i="13" s="1"/>
  <c r="M716" i="13" s="1" a="1"/>
  <c r="M716" i="13" s="1"/>
  <c r="N716" i="13" a="1"/>
  <c r="N716" i="13" s="1"/>
  <c r="J716" i="13" a="1"/>
  <c r="J716" i="13" s="1"/>
  <c r="K716" i="13" s="1" a="1"/>
  <c r="K716" i="13" s="1"/>
  <c r="O696" i="13" a="1"/>
  <c r="O696" i="13" s="1"/>
  <c r="P696" i="13" s="1"/>
  <c r="N696" i="13" a="1"/>
  <c r="N696" i="13" s="1"/>
  <c r="L696" i="13" a="1"/>
  <c r="L696" i="13" s="1"/>
  <c r="M696" i="13" s="1" a="1"/>
  <c r="M696" i="13" s="1"/>
  <c r="J696" i="13" a="1"/>
  <c r="J696" i="13" s="1"/>
  <c r="K696" i="13" s="1" a="1"/>
  <c r="K696" i="13" s="1"/>
  <c r="O676" i="13" a="1"/>
  <c r="O676" i="13" s="1"/>
  <c r="P676" i="13" s="1"/>
  <c r="N676" i="13" a="1"/>
  <c r="N676" i="13" s="1"/>
  <c r="L676" i="13" a="1"/>
  <c r="L676" i="13" s="1"/>
  <c r="M676" i="13" s="1" a="1"/>
  <c r="M676" i="13" s="1"/>
  <c r="J676" i="13" a="1"/>
  <c r="J676" i="13" s="1"/>
  <c r="K676" i="13" s="1" a="1"/>
  <c r="K676" i="13" s="1"/>
  <c r="N656" i="13" a="1"/>
  <c r="N656" i="13" s="1"/>
  <c r="L656" i="13" a="1"/>
  <c r="L656" i="13" s="1"/>
  <c r="M656" i="13" s="1" a="1"/>
  <c r="M656" i="13" s="1"/>
  <c r="O656" i="13" a="1"/>
  <c r="O656" i="13" s="1"/>
  <c r="P656" i="13" s="1"/>
  <c r="J656" i="13" a="1"/>
  <c r="J656" i="13" s="1"/>
  <c r="K656" i="13" s="1" a="1"/>
  <c r="K656" i="13" s="1"/>
  <c r="O636" i="13" a="1"/>
  <c r="O636" i="13" s="1"/>
  <c r="P636" i="13" s="1"/>
  <c r="N636" i="13" a="1"/>
  <c r="N636" i="13" s="1"/>
  <c r="L636" i="13" a="1"/>
  <c r="L636" i="13" s="1"/>
  <c r="M636" i="13" s="1" a="1"/>
  <c r="M636" i="13" s="1"/>
  <c r="J636" i="13" a="1"/>
  <c r="J636" i="13" s="1"/>
  <c r="K636" i="13" s="1" a="1"/>
  <c r="K636" i="13" s="1"/>
  <c r="O616" i="13" a="1"/>
  <c r="O616" i="13" s="1"/>
  <c r="P616" i="13" s="1"/>
  <c r="N616" i="13" a="1"/>
  <c r="N616" i="13" s="1"/>
  <c r="L616" i="13" a="1"/>
  <c r="L616" i="13" s="1"/>
  <c r="M616" i="13" s="1" a="1"/>
  <c r="M616" i="13" s="1"/>
  <c r="J616" i="13" a="1"/>
  <c r="J616" i="13" s="1"/>
  <c r="K616" i="13" s="1" a="1"/>
  <c r="K616" i="13" s="1"/>
  <c r="O596" i="13" a="1"/>
  <c r="O596" i="13" s="1"/>
  <c r="P596" i="13" s="1"/>
  <c r="N596" i="13" a="1"/>
  <c r="N596" i="13" s="1"/>
  <c r="L596" i="13" a="1"/>
  <c r="L596" i="13" s="1"/>
  <c r="M596" i="13" s="1" a="1"/>
  <c r="M596" i="13" s="1"/>
  <c r="J596" i="13" a="1"/>
  <c r="J596" i="13" s="1"/>
  <c r="K596" i="13" s="1" a="1"/>
  <c r="K596" i="13" s="1"/>
  <c r="O576" i="13" a="1"/>
  <c r="O576" i="13" s="1"/>
  <c r="P576" i="13" s="1"/>
  <c r="N576" i="13" a="1"/>
  <c r="N576" i="13" s="1"/>
  <c r="L576" i="13" a="1"/>
  <c r="L576" i="13" s="1"/>
  <c r="M576" i="13" s="1" a="1"/>
  <c r="M576" i="13" s="1"/>
  <c r="J576" i="13" a="1"/>
  <c r="J576" i="13" s="1"/>
  <c r="K576" i="13" s="1" a="1"/>
  <c r="K576" i="13" s="1"/>
  <c r="O556" i="13" a="1"/>
  <c r="O556" i="13" s="1"/>
  <c r="P556" i="13" s="1"/>
  <c r="N556" i="13" a="1"/>
  <c r="N556" i="13" s="1"/>
  <c r="J556" i="13" a="1"/>
  <c r="J556" i="13" s="1"/>
  <c r="K556" i="13" s="1" a="1"/>
  <c r="K556" i="13" s="1"/>
  <c r="L556" i="13" a="1"/>
  <c r="L556" i="13" s="1"/>
  <c r="M556" i="13" s="1" a="1"/>
  <c r="M556" i="13" s="1"/>
  <c r="O536" i="13" a="1"/>
  <c r="O536" i="13" s="1"/>
  <c r="P536" i="13" s="1"/>
  <c r="N536" i="13" a="1"/>
  <c r="N536" i="13" s="1"/>
  <c r="L536" i="13" a="1"/>
  <c r="L536" i="13" s="1"/>
  <c r="M536" i="13" s="1" a="1"/>
  <c r="M536" i="13" s="1"/>
  <c r="J536" i="13" a="1"/>
  <c r="J536" i="13" s="1"/>
  <c r="K536" i="13" s="1" a="1"/>
  <c r="K536" i="13" s="1"/>
  <c r="O516" i="13" a="1"/>
  <c r="O516" i="13" s="1"/>
  <c r="P516" i="13" s="1"/>
  <c r="N516" i="13" a="1"/>
  <c r="N516" i="13" s="1"/>
  <c r="L516" i="13" a="1"/>
  <c r="L516" i="13" s="1"/>
  <c r="M516" i="13" s="1" a="1"/>
  <c r="M516" i="13" s="1"/>
  <c r="J516" i="13" a="1"/>
  <c r="J516" i="13" s="1"/>
  <c r="K516" i="13" s="1" a="1"/>
  <c r="K516" i="13" s="1"/>
  <c r="O496" i="13" a="1"/>
  <c r="O496" i="13" s="1"/>
  <c r="P496" i="13" s="1"/>
  <c r="N496" i="13" a="1"/>
  <c r="N496" i="13" s="1"/>
  <c r="L496" i="13" a="1"/>
  <c r="L496" i="13" s="1"/>
  <c r="M496" i="13" s="1" a="1"/>
  <c r="M496" i="13" s="1"/>
  <c r="J496" i="13" a="1"/>
  <c r="J496" i="13" s="1"/>
  <c r="K496" i="13" s="1" a="1"/>
  <c r="K496" i="13" s="1"/>
  <c r="O476" i="13" a="1"/>
  <c r="O476" i="13" s="1"/>
  <c r="P476" i="13" s="1"/>
  <c r="N476" i="13" a="1"/>
  <c r="N476" i="13" s="1"/>
  <c r="L476" i="13" a="1"/>
  <c r="L476" i="13" s="1"/>
  <c r="M476" i="13" s="1" a="1"/>
  <c r="M476" i="13" s="1"/>
  <c r="J476" i="13" a="1"/>
  <c r="J476" i="13" s="1"/>
  <c r="K476" i="13" s="1" a="1"/>
  <c r="K476" i="13" s="1"/>
  <c r="O456" i="13" a="1"/>
  <c r="O456" i="13" s="1"/>
  <c r="P456" i="13" s="1"/>
  <c r="N456" i="13" a="1"/>
  <c r="N456" i="13" s="1"/>
  <c r="L456" i="13" a="1"/>
  <c r="L456" i="13" s="1"/>
  <c r="M456" i="13" s="1" a="1"/>
  <c r="M456" i="13" s="1"/>
  <c r="J456" i="13" a="1"/>
  <c r="J456" i="13" s="1"/>
  <c r="K456" i="13" s="1" a="1"/>
  <c r="K456" i="13" s="1"/>
  <c r="O436" i="13" a="1"/>
  <c r="O436" i="13" s="1"/>
  <c r="P436" i="13" s="1"/>
  <c r="N436" i="13" a="1"/>
  <c r="N436" i="13" s="1"/>
  <c r="L436" i="13" a="1"/>
  <c r="L436" i="13" s="1"/>
  <c r="M436" i="13" s="1" a="1"/>
  <c r="M436" i="13" s="1"/>
  <c r="J436" i="13" a="1"/>
  <c r="J436" i="13" s="1"/>
  <c r="K436" i="13" s="1" a="1"/>
  <c r="K436" i="13" s="1"/>
  <c r="O416" i="13" a="1"/>
  <c r="O416" i="13" s="1"/>
  <c r="P416" i="13" s="1"/>
  <c r="N416" i="13" a="1"/>
  <c r="N416" i="13" s="1"/>
  <c r="L416" i="13" a="1"/>
  <c r="L416" i="13" s="1"/>
  <c r="M416" i="13" s="1" a="1"/>
  <c r="M416" i="13" s="1"/>
  <c r="J416" i="13" a="1"/>
  <c r="J416" i="13" s="1"/>
  <c r="K416" i="13" s="1" a="1"/>
  <c r="K416" i="13" s="1"/>
  <c r="O396" i="13" a="1"/>
  <c r="O396" i="13" s="1"/>
  <c r="P396" i="13" s="1"/>
  <c r="N396" i="13" a="1"/>
  <c r="N396" i="13" s="1"/>
  <c r="L396" i="13" a="1"/>
  <c r="L396" i="13" s="1"/>
  <c r="M396" i="13" s="1" a="1"/>
  <c r="M396" i="13" s="1"/>
  <c r="J396" i="13" a="1"/>
  <c r="J396" i="13" s="1"/>
  <c r="K396" i="13" s="1" a="1"/>
  <c r="K396" i="13" s="1"/>
  <c r="N376" i="13" a="1"/>
  <c r="N376" i="13" s="1"/>
  <c r="O376" i="13" a="1"/>
  <c r="O376" i="13" s="1"/>
  <c r="P376" i="13" s="1"/>
  <c r="L376" i="13" a="1"/>
  <c r="L376" i="13" s="1"/>
  <c r="M376" i="13" s="1" a="1"/>
  <c r="M376" i="13" s="1"/>
  <c r="J376" i="13" a="1"/>
  <c r="J376" i="13" s="1"/>
  <c r="K376" i="13" s="1" a="1"/>
  <c r="K376" i="13" s="1"/>
  <c r="O356" i="13" a="1"/>
  <c r="O356" i="13" s="1"/>
  <c r="P356" i="13" s="1"/>
  <c r="N356" i="13" a="1"/>
  <c r="N356" i="13" s="1"/>
  <c r="L356" i="13" a="1"/>
  <c r="L356" i="13" s="1"/>
  <c r="M356" i="13" s="1" a="1"/>
  <c r="M356" i="13" s="1"/>
  <c r="J356" i="13" a="1"/>
  <c r="J356" i="13" s="1"/>
  <c r="K356" i="13" s="1" a="1"/>
  <c r="K356" i="13" s="1"/>
  <c r="N336" i="13" a="1"/>
  <c r="N336" i="13" s="1"/>
  <c r="O336" i="13" a="1"/>
  <c r="O336" i="13" s="1"/>
  <c r="P336" i="13" s="1"/>
  <c r="L336" i="13" a="1"/>
  <c r="L336" i="13" s="1"/>
  <c r="M336" i="13" s="1" a="1"/>
  <c r="M336" i="13" s="1"/>
  <c r="J336" i="13" a="1"/>
  <c r="J336" i="13" s="1"/>
  <c r="K336" i="13" s="1" a="1"/>
  <c r="K336" i="13" s="1"/>
  <c r="N316" i="13" a="1"/>
  <c r="N316" i="13" s="1"/>
  <c r="O316" i="13" a="1"/>
  <c r="O316" i="13" s="1"/>
  <c r="P316" i="13" s="1"/>
  <c r="L316" i="13" a="1"/>
  <c r="L316" i="13" s="1"/>
  <c r="M316" i="13" s="1" a="1"/>
  <c r="M316" i="13" s="1"/>
  <c r="J316" i="13" a="1"/>
  <c r="J316" i="13" s="1"/>
  <c r="K316" i="13" s="1" a="1"/>
  <c r="K316" i="13" s="1"/>
  <c r="N296" i="13" a="1"/>
  <c r="N296" i="13" s="1"/>
  <c r="O296" i="13" a="1"/>
  <c r="O296" i="13" s="1"/>
  <c r="P296" i="13" s="1"/>
  <c r="L296" i="13" a="1"/>
  <c r="L296" i="13" s="1"/>
  <c r="M296" i="13" s="1" a="1"/>
  <c r="M296" i="13" s="1"/>
  <c r="J296" i="13" a="1"/>
  <c r="J296" i="13" s="1"/>
  <c r="K296" i="13" s="1" a="1"/>
  <c r="K296" i="13" s="1"/>
  <c r="O276" i="13" a="1"/>
  <c r="O276" i="13" s="1"/>
  <c r="P276" i="13" s="1"/>
  <c r="N276" i="13" a="1"/>
  <c r="N276" i="13" s="1"/>
  <c r="L276" i="13" a="1"/>
  <c r="L276" i="13" s="1"/>
  <c r="M276" i="13" s="1" a="1"/>
  <c r="M276" i="13" s="1"/>
  <c r="J276" i="13" a="1"/>
  <c r="J276" i="13" s="1"/>
  <c r="K276" i="13" s="1" a="1"/>
  <c r="K276" i="13" s="1"/>
  <c r="O256" i="13" a="1"/>
  <c r="O256" i="13" s="1"/>
  <c r="P256" i="13" s="1"/>
  <c r="L256" i="13" a="1"/>
  <c r="L256" i="13" s="1"/>
  <c r="M256" i="13" s="1" a="1"/>
  <c r="M256" i="13" s="1"/>
  <c r="N256" i="13" a="1"/>
  <c r="N256" i="13" s="1"/>
  <c r="J256" i="13" a="1"/>
  <c r="J256" i="13" s="1"/>
  <c r="K256" i="13" s="1" a="1"/>
  <c r="K256" i="13" s="1"/>
  <c r="O236" i="13" a="1"/>
  <c r="O236" i="13" s="1"/>
  <c r="P236" i="13" s="1"/>
  <c r="N236" i="13" a="1"/>
  <c r="N236" i="13" s="1"/>
  <c r="L236" i="13" a="1"/>
  <c r="L236" i="13" s="1"/>
  <c r="M236" i="13" s="1" a="1"/>
  <c r="M236" i="13" s="1"/>
  <c r="J236" i="13" a="1"/>
  <c r="J236" i="13" s="1"/>
  <c r="K236" i="13" s="1" a="1"/>
  <c r="K236" i="13" s="1"/>
  <c r="O216" i="13" a="1"/>
  <c r="O216" i="13" s="1"/>
  <c r="P216" i="13" s="1"/>
  <c r="N216" i="13" a="1"/>
  <c r="N216" i="13" s="1"/>
  <c r="L216" i="13" a="1"/>
  <c r="L216" i="13" s="1"/>
  <c r="M216" i="13" s="1" a="1"/>
  <c r="M216" i="13" s="1"/>
  <c r="J216" i="13" a="1"/>
  <c r="J216" i="13" s="1"/>
  <c r="K216" i="13" s="1" a="1"/>
  <c r="K216" i="13" s="1"/>
  <c r="O196" i="13" a="1"/>
  <c r="O196" i="13" s="1"/>
  <c r="P196" i="13" s="1"/>
  <c r="N196" i="13" a="1"/>
  <c r="N196" i="13" s="1"/>
  <c r="L196" i="13" a="1"/>
  <c r="L196" i="13" s="1"/>
  <c r="M196" i="13" s="1" a="1"/>
  <c r="M196" i="13" s="1"/>
  <c r="J196" i="13" a="1"/>
  <c r="J196" i="13" s="1"/>
  <c r="K196" i="13" s="1" a="1"/>
  <c r="K196" i="13" s="1"/>
  <c r="O176" i="13" a="1"/>
  <c r="O176" i="13" s="1"/>
  <c r="P176" i="13" s="1"/>
  <c r="N176" i="13" a="1"/>
  <c r="N176" i="13" s="1"/>
  <c r="L176" i="13" a="1"/>
  <c r="L176" i="13" s="1"/>
  <c r="M176" i="13" s="1" a="1"/>
  <c r="M176" i="13" s="1"/>
  <c r="J176" i="13" a="1"/>
  <c r="J176" i="13" s="1"/>
  <c r="K176" i="13" s="1" a="1"/>
  <c r="K176" i="13" s="1"/>
  <c r="N156" i="13" a="1"/>
  <c r="N156" i="13" s="1"/>
  <c r="O156" i="13" a="1"/>
  <c r="O156" i="13" s="1"/>
  <c r="P156" i="13" s="1"/>
  <c r="L156" i="13" a="1"/>
  <c r="L156" i="13" s="1"/>
  <c r="M156" i="13" s="1" a="1"/>
  <c r="M156" i="13" s="1"/>
  <c r="J156" i="13" a="1"/>
  <c r="J156" i="13" s="1"/>
  <c r="K156" i="13" s="1" a="1"/>
  <c r="K156" i="13" s="1"/>
  <c r="O136" i="13" a="1"/>
  <c r="O136" i="13" s="1"/>
  <c r="P136" i="13" s="1"/>
  <c r="N136" i="13" a="1"/>
  <c r="N136" i="13" s="1"/>
  <c r="L136" i="13" a="1"/>
  <c r="L136" i="13" s="1"/>
  <c r="M136" i="13" s="1" a="1"/>
  <c r="M136" i="13" s="1"/>
  <c r="J136" i="13" a="1"/>
  <c r="J136" i="13" s="1"/>
  <c r="K136" i="13" s="1" a="1"/>
  <c r="K136" i="13" s="1"/>
  <c r="O116" i="13" a="1"/>
  <c r="O116" i="13" s="1"/>
  <c r="P116" i="13" s="1"/>
  <c r="N116" i="13" a="1"/>
  <c r="N116" i="13" s="1"/>
  <c r="L116" i="13" a="1"/>
  <c r="L116" i="13" s="1"/>
  <c r="M116" i="13" s="1" a="1"/>
  <c r="M116" i="13" s="1"/>
  <c r="J116" i="13" a="1"/>
  <c r="J116" i="13" s="1"/>
  <c r="K116" i="13" s="1" a="1"/>
  <c r="K116" i="13" s="1"/>
  <c r="O96" i="13" a="1"/>
  <c r="O96" i="13" s="1"/>
  <c r="P96" i="13" s="1"/>
  <c r="N96" i="13" a="1"/>
  <c r="N96" i="13" s="1"/>
  <c r="L96" i="13" a="1"/>
  <c r="L96" i="13" s="1"/>
  <c r="M96" i="13" s="1" a="1"/>
  <c r="M96" i="13" s="1"/>
  <c r="J96" i="13" a="1"/>
  <c r="J96" i="13" s="1"/>
  <c r="K96" i="13" s="1" a="1"/>
  <c r="K96" i="13" s="1"/>
  <c r="N76" i="13" a="1"/>
  <c r="N76" i="13" s="1"/>
  <c r="O76" i="13" a="1"/>
  <c r="O76" i="13" s="1"/>
  <c r="P76" i="13" s="1"/>
  <c r="L76" i="13" a="1"/>
  <c r="L76" i="13" s="1"/>
  <c r="M76" i="13" s="1" a="1"/>
  <c r="M76" i="13" s="1"/>
  <c r="J76" i="13" a="1"/>
  <c r="J76" i="13" s="1"/>
  <c r="K76" i="13" s="1" a="1"/>
  <c r="K76" i="13" s="1"/>
  <c r="N56" i="13" a="1"/>
  <c r="N56" i="13" s="1"/>
  <c r="O56" i="13" a="1"/>
  <c r="O56" i="13" s="1"/>
  <c r="P56" i="13" s="1"/>
  <c r="L56" i="13" a="1"/>
  <c r="L56" i="13" s="1"/>
  <c r="M56" i="13" s="1" a="1"/>
  <c r="M56" i="13" s="1"/>
  <c r="J56" i="13" a="1"/>
  <c r="J56" i="13" s="1"/>
  <c r="K56" i="13" s="1" a="1"/>
  <c r="K56" i="13" s="1"/>
  <c r="O36" i="13" a="1"/>
  <c r="O36" i="13" s="1"/>
  <c r="P36" i="13" s="1"/>
  <c r="N36" i="13" a="1"/>
  <c r="N36" i="13" s="1"/>
  <c r="L36" i="13" a="1"/>
  <c r="L36" i="13" s="1"/>
  <c r="M36" i="13" s="1" a="1"/>
  <c r="M36" i="13" s="1"/>
  <c r="J36" i="13" a="1"/>
  <c r="J36" i="13" s="1"/>
  <c r="K36" i="13" s="1" a="1"/>
  <c r="K36" i="13" s="1"/>
  <c r="N16" i="13" a="1"/>
  <c r="N16" i="13" s="1"/>
  <c r="O16" i="13" a="1"/>
  <c r="O16" i="13" s="1"/>
  <c r="P16" i="13" s="1"/>
  <c r="L16" i="13" a="1"/>
  <c r="L16" i="13" s="1"/>
  <c r="M16" i="13" s="1" a="1"/>
  <c r="M16" i="13" s="1"/>
  <c r="J16" i="13" a="1"/>
  <c r="J16" i="13" s="1"/>
  <c r="K16" i="13" s="1" a="1"/>
  <c r="K16" i="13" s="1"/>
  <c r="O795" i="13" a="1"/>
  <c r="O795" i="13" s="1"/>
  <c r="P795" i="13" s="1"/>
  <c r="L795" i="13" a="1"/>
  <c r="L795" i="13" s="1"/>
  <c r="M795" i="13" s="1" a="1"/>
  <c r="M795" i="13" s="1"/>
  <c r="N795" i="13" a="1"/>
  <c r="N795" i="13" s="1"/>
  <c r="J795" i="13" a="1"/>
  <c r="J795" i="13" s="1"/>
  <c r="K795" i="13" s="1" a="1"/>
  <c r="K795" i="13" s="1"/>
  <c r="O775" i="13" a="1"/>
  <c r="O775" i="13" s="1"/>
  <c r="P775" i="13" s="1"/>
  <c r="N775" i="13" a="1"/>
  <c r="N775" i="13" s="1"/>
  <c r="L775" i="13" a="1"/>
  <c r="L775" i="13" s="1"/>
  <c r="M775" i="13" s="1" a="1"/>
  <c r="M775" i="13" s="1"/>
  <c r="J775" i="13" a="1"/>
  <c r="J775" i="13" s="1"/>
  <c r="K775" i="13" s="1" a="1"/>
  <c r="K775" i="13" s="1"/>
  <c r="O755" i="13" a="1"/>
  <c r="O755" i="13" s="1"/>
  <c r="P755" i="13" s="1"/>
  <c r="N755" i="13" a="1"/>
  <c r="N755" i="13" s="1"/>
  <c r="L755" i="13" a="1"/>
  <c r="L755" i="13" s="1"/>
  <c r="M755" i="13" s="1" a="1"/>
  <c r="M755" i="13" s="1"/>
  <c r="J755" i="13" a="1"/>
  <c r="J755" i="13" s="1"/>
  <c r="K755" i="13" s="1" a="1"/>
  <c r="K755" i="13" s="1"/>
  <c r="O735" i="13" a="1"/>
  <c r="O735" i="13" s="1"/>
  <c r="P735" i="13" s="1"/>
  <c r="N735" i="13" a="1"/>
  <c r="N735" i="13" s="1"/>
  <c r="L735" i="13" a="1"/>
  <c r="L735" i="13" s="1"/>
  <c r="M735" i="13" s="1" a="1"/>
  <c r="M735" i="13" s="1"/>
  <c r="J735" i="13" a="1"/>
  <c r="J735" i="13" s="1"/>
  <c r="K735" i="13" s="1" a="1"/>
  <c r="K735" i="13" s="1"/>
  <c r="O715" i="13" a="1"/>
  <c r="O715" i="13" s="1"/>
  <c r="P715" i="13" s="1"/>
  <c r="N715" i="13" a="1"/>
  <c r="N715" i="13" s="1"/>
  <c r="J715" i="13" a="1"/>
  <c r="J715" i="13" s="1"/>
  <c r="K715" i="13" s="1" a="1"/>
  <c r="K715" i="13" s="1"/>
  <c r="L715" i="13" a="1"/>
  <c r="L715" i="13" s="1"/>
  <c r="M715" i="13" s="1" a="1"/>
  <c r="M715" i="13" s="1"/>
  <c r="O695" i="13" a="1"/>
  <c r="O695" i="13" s="1"/>
  <c r="P695" i="13" s="1"/>
  <c r="N695" i="13" a="1"/>
  <c r="N695" i="13" s="1"/>
  <c r="L695" i="13" a="1"/>
  <c r="L695" i="13" s="1"/>
  <c r="M695" i="13" s="1" a="1"/>
  <c r="M695" i="13" s="1"/>
  <c r="J695" i="13" a="1"/>
  <c r="J695" i="13" s="1"/>
  <c r="K695" i="13" s="1" a="1"/>
  <c r="K695" i="13" s="1"/>
  <c r="O675" i="13" a="1"/>
  <c r="O675" i="13" s="1"/>
  <c r="P675" i="13" s="1"/>
  <c r="N675" i="13" a="1"/>
  <c r="N675" i="13" s="1"/>
  <c r="L675" i="13" a="1"/>
  <c r="L675" i="13" s="1"/>
  <c r="M675" i="13" s="1" a="1"/>
  <c r="M675" i="13" s="1"/>
  <c r="J675" i="13" a="1"/>
  <c r="J675" i="13" s="1"/>
  <c r="K675" i="13" s="1" a="1"/>
  <c r="K675" i="13" s="1"/>
  <c r="N655" i="13" a="1"/>
  <c r="N655" i="13" s="1"/>
  <c r="L655" i="13" a="1"/>
  <c r="L655" i="13" s="1"/>
  <c r="M655" i="13" s="1" a="1"/>
  <c r="M655" i="13" s="1"/>
  <c r="O655" i="13" a="1"/>
  <c r="O655" i="13" s="1"/>
  <c r="P655" i="13" s="1"/>
  <c r="J655" i="13" a="1"/>
  <c r="J655" i="13" s="1"/>
  <c r="K655" i="13" s="1" a="1"/>
  <c r="K655" i="13" s="1"/>
  <c r="O635" i="13" a="1"/>
  <c r="O635" i="13" s="1"/>
  <c r="P635" i="13" s="1"/>
  <c r="N635" i="13" a="1"/>
  <c r="N635" i="13" s="1"/>
  <c r="L635" i="13" a="1"/>
  <c r="L635" i="13" s="1"/>
  <c r="M635" i="13" s="1" a="1"/>
  <c r="M635" i="13" s="1"/>
  <c r="J635" i="13" a="1"/>
  <c r="J635" i="13" s="1"/>
  <c r="K635" i="13" s="1" a="1"/>
  <c r="K635" i="13" s="1"/>
  <c r="O615" i="13" a="1"/>
  <c r="O615" i="13" s="1"/>
  <c r="P615" i="13" s="1"/>
  <c r="N615" i="13" a="1"/>
  <c r="N615" i="13" s="1"/>
  <c r="L615" i="13" a="1"/>
  <c r="L615" i="13" s="1"/>
  <c r="M615" i="13" s="1" a="1"/>
  <c r="M615" i="13" s="1"/>
  <c r="J615" i="13" a="1"/>
  <c r="J615" i="13" s="1"/>
  <c r="K615" i="13" s="1" a="1"/>
  <c r="K615" i="13" s="1"/>
  <c r="O595" i="13" a="1"/>
  <c r="O595" i="13" s="1"/>
  <c r="P595" i="13" s="1"/>
  <c r="N595" i="13" a="1"/>
  <c r="N595" i="13" s="1"/>
  <c r="L595" i="13" a="1"/>
  <c r="L595" i="13" s="1"/>
  <c r="M595" i="13" s="1" a="1"/>
  <c r="M595" i="13" s="1"/>
  <c r="J595" i="13" a="1"/>
  <c r="J595" i="13" s="1"/>
  <c r="K595" i="13" s="1" a="1"/>
  <c r="K595" i="13" s="1"/>
  <c r="O575" i="13" a="1"/>
  <c r="O575" i="13" s="1"/>
  <c r="P575" i="13" s="1"/>
  <c r="N575" i="13" a="1"/>
  <c r="N575" i="13" s="1"/>
  <c r="L575" i="13" a="1"/>
  <c r="L575" i="13" s="1"/>
  <c r="M575" i="13" s="1" a="1"/>
  <c r="M575" i="13" s="1"/>
  <c r="J575" i="13" a="1"/>
  <c r="J575" i="13" s="1"/>
  <c r="K575" i="13" s="1" a="1"/>
  <c r="K575" i="13" s="1"/>
  <c r="O555" i="13" a="1"/>
  <c r="O555" i="13" s="1"/>
  <c r="P555" i="13" s="1"/>
  <c r="N555" i="13" a="1"/>
  <c r="N555" i="13" s="1"/>
  <c r="J555" i="13" a="1"/>
  <c r="J555" i="13" s="1"/>
  <c r="K555" i="13" s="1" a="1"/>
  <c r="K555" i="13" s="1"/>
  <c r="L555" i="13" a="1"/>
  <c r="L555" i="13" s="1"/>
  <c r="M555" i="13" s="1" a="1"/>
  <c r="M555" i="13" s="1"/>
  <c r="O535" i="13" a="1"/>
  <c r="O535" i="13" s="1"/>
  <c r="P535" i="13" s="1"/>
  <c r="N535" i="13" a="1"/>
  <c r="N535" i="13" s="1"/>
  <c r="L535" i="13" a="1"/>
  <c r="L535" i="13" s="1"/>
  <c r="M535" i="13" s="1" a="1"/>
  <c r="M535" i="13" s="1"/>
  <c r="J535" i="13" a="1"/>
  <c r="J535" i="13" s="1"/>
  <c r="K535" i="13" s="1" a="1"/>
  <c r="K535" i="13" s="1"/>
  <c r="O515" i="13" a="1"/>
  <c r="O515" i="13" s="1"/>
  <c r="P515" i="13" s="1"/>
  <c r="N515" i="13" a="1"/>
  <c r="N515" i="13" s="1"/>
  <c r="L515" i="13" a="1"/>
  <c r="L515" i="13" s="1"/>
  <c r="M515" i="13" s="1" a="1"/>
  <c r="M515" i="13" s="1"/>
  <c r="J515" i="13" a="1"/>
  <c r="J515" i="13" s="1"/>
  <c r="K515" i="13" s="1" a="1"/>
  <c r="K515" i="13" s="1"/>
  <c r="O495" i="13" a="1"/>
  <c r="O495" i="13" s="1"/>
  <c r="P495" i="13" s="1"/>
  <c r="N495" i="13" a="1"/>
  <c r="N495" i="13" s="1"/>
  <c r="L495" i="13" a="1"/>
  <c r="L495" i="13" s="1"/>
  <c r="M495" i="13" s="1" a="1"/>
  <c r="M495" i="13" s="1"/>
  <c r="J495" i="13" a="1"/>
  <c r="J495" i="13" s="1"/>
  <c r="K495" i="13" s="1" a="1"/>
  <c r="K495" i="13" s="1"/>
  <c r="O475" i="13" a="1"/>
  <c r="O475" i="13" s="1"/>
  <c r="P475" i="13" s="1"/>
  <c r="N475" i="13" a="1"/>
  <c r="N475" i="13" s="1"/>
  <c r="L475" i="13" a="1"/>
  <c r="L475" i="13" s="1"/>
  <c r="M475" i="13" s="1" a="1"/>
  <c r="M475" i="13" s="1"/>
  <c r="J475" i="13" a="1"/>
  <c r="J475" i="13" s="1"/>
  <c r="K475" i="13" s="1" a="1"/>
  <c r="K475" i="13" s="1"/>
  <c r="O455" i="13" a="1"/>
  <c r="O455" i="13" s="1"/>
  <c r="P455" i="13" s="1"/>
  <c r="N455" i="13" a="1"/>
  <c r="N455" i="13" s="1"/>
  <c r="L455" i="13" a="1"/>
  <c r="L455" i="13" s="1"/>
  <c r="M455" i="13" s="1" a="1"/>
  <c r="M455" i="13" s="1"/>
  <c r="J455" i="13" a="1"/>
  <c r="J455" i="13" s="1"/>
  <c r="K455" i="13" s="1" a="1"/>
  <c r="K455" i="13" s="1"/>
  <c r="O435" i="13" a="1"/>
  <c r="O435" i="13" s="1"/>
  <c r="P435" i="13" s="1"/>
  <c r="N435" i="13" a="1"/>
  <c r="N435" i="13" s="1"/>
  <c r="L435" i="13" a="1"/>
  <c r="L435" i="13" s="1"/>
  <c r="M435" i="13" s="1" a="1"/>
  <c r="M435" i="13" s="1"/>
  <c r="J435" i="13" a="1"/>
  <c r="J435" i="13" s="1"/>
  <c r="K435" i="13" s="1" a="1"/>
  <c r="K435" i="13" s="1"/>
  <c r="O415" i="13" a="1"/>
  <c r="O415" i="13" s="1"/>
  <c r="P415" i="13" s="1"/>
  <c r="N415" i="13" a="1"/>
  <c r="N415" i="13" s="1"/>
  <c r="L415" i="13" a="1"/>
  <c r="L415" i="13" s="1"/>
  <c r="M415" i="13" s="1" a="1"/>
  <c r="M415" i="13" s="1"/>
  <c r="J415" i="13" a="1"/>
  <c r="J415" i="13" s="1"/>
  <c r="K415" i="13" s="1" a="1"/>
  <c r="K415" i="13" s="1"/>
  <c r="O395" i="13" a="1"/>
  <c r="O395" i="13" s="1"/>
  <c r="P395" i="13" s="1"/>
  <c r="N395" i="13" a="1"/>
  <c r="N395" i="13" s="1"/>
  <c r="L395" i="13" a="1"/>
  <c r="L395" i="13" s="1"/>
  <c r="M395" i="13" s="1" a="1"/>
  <c r="M395" i="13" s="1"/>
  <c r="J395" i="13" a="1"/>
  <c r="J395" i="13" s="1"/>
  <c r="K395" i="13" s="1" a="1"/>
  <c r="K395" i="13" s="1"/>
  <c r="N375" i="13" a="1"/>
  <c r="N375" i="13" s="1"/>
  <c r="O375" i="13" a="1"/>
  <c r="O375" i="13" s="1"/>
  <c r="P375" i="13" s="1"/>
  <c r="L375" i="13" a="1"/>
  <c r="L375" i="13" s="1"/>
  <c r="M375" i="13" s="1" a="1"/>
  <c r="M375" i="13" s="1"/>
  <c r="J375" i="13" a="1"/>
  <c r="J375" i="13" s="1"/>
  <c r="K375" i="13" s="1" a="1"/>
  <c r="K375" i="13" s="1"/>
  <c r="N355" i="13" a="1"/>
  <c r="N355" i="13" s="1"/>
  <c r="O355" i="13" a="1"/>
  <c r="O355" i="13" s="1"/>
  <c r="P355" i="13" s="1"/>
  <c r="L355" i="13" a="1"/>
  <c r="L355" i="13" s="1"/>
  <c r="M355" i="13" s="1" a="1"/>
  <c r="M355" i="13" s="1"/>
  <c r="J355" i="13" a="1"/>
  <c r="J355" i="13" s="1"/>
  <c r="K355" i="13" s="1" a="1"/>
  <c r="K355" i="13" s="1"/>
  <c r="N335" i="13" a="1"/>
  <c r="N335" i="13" s="1"/>
  <c r="O335" i="13" a="1"/>
  <c r="O335" i="13" s="1"/>
  <c r="P335" i="13" s="1"/>
  <c r="L335" i="13" a="1"/>
  <c r="L335" i="13" s="1"/>
  <c r="M335" i="13" s="1" a="1"/>
  <c r="M335" i="13" s="1"/>
  <c r="J335" i="13" a="1"/>
  <c r="J335" i="13" s="1"/>
  <c r="K335" i="13" s="1" a="1"/>
  <c r="K335" i="13" s="1"/>
  <c r="N315" i="13" a="1"/>
  <c r="N315" i="13" s="1"/>
  <c r="O315" i="13" a="1"/>
  <c r="O315" i="13" s="1"/>
  <c r="P315" i="13" s="1"/>
  <c r="L315" i="13" a="1"/>
  <c r="L315" i="13" s="1"/>
  <c r="M315" i="13" s="1" a="1"/>
  <c r="M315" i="13" s="1"/>
  <c r="J315" i="13" a="1"/>
  <c r="J315" i="13" s="1"/>
  <c r="K315" i="13" s="1" a="1"/>
  <c r="K315" i="13" s="1"/>
  <c r="O295" i="13" a="1"/>
  <c r="O295" i="13" s="1"/>
  <c r="P295" i="13" s="1"/>
  <c r="L295" i="13" a="1"/>
  <c r="L295" i="13" s="1"/>
  <c r="M295" i="13" s="1" a="1"/>
  <c r="M295" i="13" s="1"/>
  <c r="N295" i="13" a="1"/>
  <c r="N295" i="13" s="1"/>
  <c r="J295" i="13" a="1"/>
  <c r="J295" i="13" s="1"/>
  <c r="K295" i="13" s="1" a="1"/>
  <c r="K295" i="13" s="1"/>
  <c r="N275" i="13" a="1"/>
  <c r="N275" i="13" s="1"/>
  <c r="O275" i="13" a="1"/>
  <c r="O275" i="13" s="1"/>
  <c r="P275" i="13" s="1"/>
  <c r="L275" i="13" a="1"/>
  <c r="L275" i="13" s="1"/>
  <c r="M275" i="13" s="1" a="1"/>
  <c r="M275" i="13" s="1"/>
  <c r="J275" i="13" a="1"/>
  <c r="J275" i="13" s="1"/>
  <c r="K275" i="13" s="1" a="1"/>
  <c r="K275" i="13" s="1"/>
  <c r="O255" i="13" a="1"/>
  <c r="O255" i="13" s="1"/>
  <c r="P255" i="13" s="1"/>
  <c r="L255" i="13" a="1"/>
  <c r="L255" i="13" s="1"/>
  <c r="M255" i="13" s="1" a="1"/>
  <c r="M255" i="13" s="1"/>
  <c r="N255" i="13" a="1"/>
  <c r="N255" i="13" s="1"/>
  <c r="J255" i="13" a="1"/>
  <c r="J255" i="13" s="1"/>
  <c r="K255" i="13" s="1" a="1"/>
  <c r="K255" i="13" s="1"/>
  <c r="O235" i="13" a="1"/>
  <c r="O235" i="13" s="1"/>
  <c r="P235" i="13" s="1"/>
  <c r="N235" i="13" a="1"/>
  <c r="N235" i="13" s="1"/>
  <c r="L235" i="13" a="1"/>
  <c r="L235" i="13" s="1"/>
  <c r="M235" i="13" s="1" a="1"/>
  <c r="M235" i="13" s="1"/>
  <c r="J235" i="13" a="1"/>
  <c r="J235" i="13" s="1"/>
  <c r="K235" i="13" s="1" a="1"/>
  <c r="K235" i="13" s="1"/>
  <c r="O215" i="13" a="1"/>
  <c r="O215" i="13" s="1"/>
  <c r="P215" i="13" s="1"/>
  <c r="N215" i="13" a="1"/>
  <c r="N215" i="13" s="1"/>
  <c r="L215" i="13" a="1"/>
  <c r="L215" i="13" s="1"/>
  <c r="M215" i="13" s="1" a="1"/>
  <c r="M215" i="13" s="1"/>
  <c r="J215" i="13" a="1"/>
  <c r="J215" i="13" s="1"/>
  <c r="K215" i="13" s="1" a="1"/>
  <c r="K215" i="13" s="1"/>
  <c r="N195" i="13" a="1"/>
  <c r="N195" i="13" s="1"/>
  <c r="O195" i="13" a="1"/>
  <c r="O195" i="13" s="1"/>
  <c r="P195" i="13" s="1"/>
  <c r="L195" i="13" a="1"/>
  <c r="L195" i="13" s="1"/>
  <c r="M195" i="13" s="1" a="1"/>
  <c r="M195" i="13" s="1"/>
  <c r="J195" i="13" a="1"/>
  <c r="J195" i="13" s="1"/>
  <c r="K195" i="13" s="1" a="1"/>
  <c r="K195" i="13" s="1"/>
  <c r="O175" i="13" a="1"/>
  <c r="O175" i="13" s="1"/>
  <c r="P175" i="13" s="1"/>
  <c r="N175" i="13" a="1"/>
  <c r="N175" i="13" s="1"/>
  <c r="L175" i="13" a="1"/>
  <c r="L175" i="13" s="1"/>
  <c r="M175" i="13" s="1" a="1"/>
  <c r="M175" i="13" s="1"/>
  <c r="J175" i="13" a="1"/>
  <c r="J175" i="13" s="1"/>
  <c r="K175" i="13" s="1" a="1"/>
  <c r="K175" i="13" s="1"/>
  <c r="N155" i="13" a="1"/>
  <c r="N155" i="13" s="1"/>
  <c r="O155" i="13" a="1"/>
  <c r="O155" i="13" s="1"/>
  <c r="P155" i="13" s="1"/>
  <c r="L155" i="13" a="1"/>
  <c r="L155" i="13" s="1"/>
  <c r="M155" i="13" s="1" a="1"/>
  <c r="M155" i="13" s="1"/>
  <c r="J155" i="13" a="1"/>
  <c r="J155" i="13" s="1"/>
  <c r="K155" i="13" s="1" a="1"/>
  <c r="K155" i="13" s="1"/>
  <c r="O135" i="13" a="1"/>
  <c r="O135" i="13" s="1"/>
  <c r="P135" i="13" s="1"/>
  <c r="N135" i="13" a="1"/>
  <c r="N135" i="13" s="1"/>
  <c r="L135" i="13" a="1"/>
  <c r="L135" i="13" s="1"/>
  <c r="M135" i="13" s="1" a="1"/>
  <c r="M135" i="13" s="1"/>
  <c r="J135" i="13" a="1"/>
  <c r="J135" i="13" s="1"/>
  <c r="K135" i="13" s="1" a="1"/>
  <c r="K135" i="13" s="1"/>
  <c r="O115" i="13" a="1"/>
  <c r="O115" i="13" s="1"/>
  <c r="P115" i="13" s="1"/>
  <c r="N115" i="13" a="1"/>
  <c r="N115" i="13" s="1"/>
  <c r="L115" i="13" a="1"/>
  <c r="L115" i="13" s="1"/>
  <c r="M115" i="13" s="1" a="1"/>
  <c r="M115" i="13" s="1"/>
  <c r="J115" i="13" a="1"/>
  <c r="J115" i="13" s="1"/>
  <c r="K115" i="13" s="1" a="1"/>
  <c r="K115" i="13" s="1"/>
  <c r="N95" i="13" a="1"/>
  <c r="N95" i="13" s="1"/>
  <c r="L95" i="13" a="1"/>
  <c r="L95" i="13" s="1"/>
  <c r="M95" i="13" s="1" a="1"/>
  <c r="M95" i="13" s="1"/>
  <c r="O95" i="13" a="1"/>
  <c r="O95" i="13" s="1"/>
  <c r="P95" i="13" s="1"/>
  <c r="J95" i="13" a="1"/>
  <c r="J95" i="13" s="1"/>
  <c r="K95" i="13" s="1" a="1"/>
  <c r="K95" i="13" s="1"/>
  <c r="N75" i="13" a="1"/>
  <c r="N75" i="13" s="1"/>
  <c r="O75" i="13" a="1"/>
  <c r="O75" i="13" s="1"/>
  <c r="P75" i="13" s="1"/>
  <c r="L75" i="13" a="1"/>
  <c r="L75" i="13" s="1"/>
  <c r="M75" i="13" s="1" a="1"/>
  <c r="M75" i="13" s="1"/>
  <c r="J75" i="13" a="1"/>
  <c r="J75" i="13" s="1"/>
  <c r="K75" i="13" s="1" a="1"/>
  <c r="K75" i="13" s="1"/>
  <c r="N55" i="13" a="1"/>
  <c r="N55" i="13" s="1"/>
  <c r="O55" i="13" a="1"/>
  <c r="O55" i="13" s="1"/>
  <c r="P55" i="13" s="1"/>
  <c r="L55" i="13" a="1"/>
  <c r="L55" i="13" s="1"/>
  <c r="M55" i="13" s="1" a="1"/>
  <c r="M55" i="13" s="1"/>
  <c r="J55" i="13" a="1"/>
  <c r="J55" i="13" s="1"/>
  <c r="K55" i="13" s="1" a="1"/>
  <c r="K55" i="13" s="1"/>
  <c r="O35" i="13" a="1"/>
  <c r="O35" i="13" s="1"/>
  <c r="P35" i="13" s="1"/>
  <c r="N35" i="13" a="1"/>
  <c r="N35" i="13" s="1"/>
  <c r="L35" i="13" a="1"/>
  <c r="L35" i="13" s="1"/>
  <c r="M35" i="13" s="1" a="1"/>
  <c r="M35" i="13" s="1"/>
  <c r="J35" i="13" a="1"/>
  <c r="J35" i="13" s="1"/>
  <c r="K35" i="13" s="1" a="1"/>
  <c r="K35" i="13" s="1"/>
  <c r="N15" i="13" a="1"/>
  <c r="N15" i="13" s="1"/>
  <c r="O15" i="13" a="1"/>
  <c r="O15" i="13" s="1"/>
  <c r="P15" i="13" s="1"/>
  <c r="L15" i="13" a="1"/>
  <c r="L15" i="13" s="1"/>
  <c r="M15" i="13" s="1" a="1"/>
  <c r="M15" i="13" s="1"/>
  <c r="J15" i="13" a="1"/>
  <c r="J15" i="13" s="1"/>
  <c r="K15" i="13" s="1" a="1"/>
  <c r="K15" i="13" s="1"/>
  <c r="J300" i="13" a="1"/>
  <c r="J300" i="13" s="1"/>
  <c r="K300" i="13" s="1" a="1"/>
  <c r="K300" i="13" s="1"/>
  <c r="O834" i="13" a="1"/>
  <c r="O834" i="13" s="1"/>
  <c r="P834" i="13" s="1"/>
  <c r="N834" i="13" a="1"/>
  <c r="N834" i="13" s="1"/>
  <c r="L834" i="13" a="1"/>
  <c r="L834" i="13" s="1"/>
  <c r="M834" i="13" s="1" a="1"/>
  <c r="M834" i="13" s="1"/>
  <c r="J834" i="13" a="1"/>
  <c r="J834" i="13" s="1"/>
  <c r="K834" i="13" s="1" a="1"/>
  <c r="K834" i="13" s="1"/>
  <c r="O814" i="13" a="1"/>
  <c r="O814" i="13" s="1"/>
  <c r="P814" i="13" s="1"/>
  <c r="L814" i="13" a="1"/>
  <c r="L814" i="13" s="1"/>
  <c r="M814" i="13" s="1" a="1"/>
  <c r="M814" i="13" s="1"/>
  <c r="N814" i="13" a="1"/>
  <c r="N814" i="13" s="1"/>
  <c r="J814" i="13" a="1"/>
  <c r="J814" i="13" s="1"/>
  <c r="K814" i="13" s="1" a="1"/>
  <c r="K814" i="13" s="1"/>
  <c r="O794" i="13" a="1"/>
  <c r="O794" i="13" s="1"/>
  <c r="P794" i="13" s="1"/>
  <c r="N794" i="13" a="1"/>
  <c r="N794" i="13" s="1"/>
  <c r="L794" i="13" a="1"/>
  <c r="L794" i="13" s="1"/>
  <c r="M794" i="13" s="1" a="1"/>
  <c r="M794" i="13" s="1"/>
  <c r="J794" i="13" a="1"/>
  <c r="J794" i="13" s="1"/>
  <c r="K794" i="13" s="1" a="1"/>
  <c r="K794" i="13" s="1"/>
  <c r="O774" i="13" a="1"/>
  <c r="O774" i="13" s="1"/>
  <c r="P774" i="13" s="1"/>
  <c r="N774" i="13" a="1"/>
  <c r="N774" i="13" s="1"/>
  <c r="L774" i="13" a="1"/>
  <c r="L774" i="13" s="1"/>
  <c r="M774" i="13" s="1" a="1"/>
  <c r="M774" i="13" s="1"/>
  <c r="J774" i="13" a="1"/>
  <c r="J774" i="13" s="1"/>
  <c r="K774" i="13" s="1" a="1"/>
  <c r="K774" i="13" s="1"/>
  <c r="O754" i="13" a="1"/>
  <c r="O754" i="13" s="1"/>
  <c r="P754" i="13" s="1"/>
  <c r="N754" i="13" a="1"/>
  <c r="N754" i="13" s="1"/>
  <c r="L754" i="13" a="1"/>
  <c r="L754" i="13" s="1"/>
  <c r="M754" i="13" s="1" a="1"/>
  <c r="M754" i="13" s="1"/>
  <c r="J754" i="13" a="1"/>
  <c r="J754" i="13" s="1"/>
  <c r="K754" i="13" s="1" a="1"/>
  <c r="K754" i="13" s="1"/>
  <c r="O734" i="13" a="1"/>
  <c r="O734" i="13" s="1"/>
  <c r="P734" i="13" s="1"/>
  <c r="N734" i="13" a="1"/>
  <c r="N734" i="13" s="1"/>
  <c r="L734" i="13" a="1"/>
  <c r="L734" i="13" s="1"/>
  <c r="M734" i="13" s="1" a="1"/>
  <c r="M734" i="13" s="1"/>
  <c r="J734" i="13" a="1"/>
  <c r="J734" i="13" s="1"/>
  <c r="K734" i="13" s="1" a="1"/>
  <c r="K734" i="13" s="1"/>
  <c r="O714" i="13" a="1"/>
  <c r="O714" i="13" s="1"/>
  <c r="P714" i="13" s="1"/>
  <c r="N714" i="13" a="1"/>
  <c r="N714" i="13" s="1"/>
  <c r="J714" i="13" a="1"/>
  <c r="J714" i="13" s="1"/>
  <c r="K714" i="13" s="1" a="1"/>
  <c r="K714" i="13" s="1"/>
  <c r="L714" i="13" a="1"/>
  <c r="L714" i="13" s="1"/>
  <c r="M714" i="13" s="1" a="1"/>
  <c r="M714" i="13" s="1"/>
  <c r="O694" i="13" a="1"/>
  <c r="O694" i="13" s="1"/>
  <c r="P694" i="13" s="1"/>
  <c r="N694" i="13" a="1"/>
  <c r="N694" i="13" s="1"/>
  <c r="L694" i="13" a="1"/>
  <c r="L694" i="13" s="1"/>
  <c r="M694" i="13" s="1" a="1"/>
  <c r="M694" i="13" s="1"/>
  <c r="J694" i="13" a="1"/>
  <c r="J694" i="13" s="1"/>
  <c r="K694" i="13" s="1" a="1"/>
  <c r="K694" i="13" s="1"/>
  <c r="O674" i="13" a="1"/>
  <c r="O674" i="13" s="1"/>
  <c r="P674" i="13" s="1"/>
  <c r="N674" i="13" a="1"/>
  <c r="N674" i="13" s="1"/>
  <c r="L674" i="13" a="1"/>
  <c r="L674" i="13" s="1"/>
  <c r="M674" i="13" s="1" a="1"/>
  <c r="M674" i="13" s="1"/>
  <c r="J674" i="13" a="1"/>
  <c r="J674" i="13" s="1"/>
  <c r="K674" i="13" s="1" a="1"/>
  <c r="K674" i="13" s="1"/>
  <c r="N654" i="13" a="1"/>
  <c r="N654" i="13" s="1"/>
  <c r="O654" i="13" a="1"/>
  <c r="O654" i="13" s="1"/>
  <c r="P654" i="13" s="1"/>
  <c r="L654" i="13" a="1"/>
  <c r="L654" i="13" s="1"/>
  <c r="M654" i="13" s="1" a="1"/>
  <c r="M654" i="13" s="1"/>
  <c r="J654" i="13" a="1"/>
  <c r="J654" i="13" s="1"/>
  <c r="K654" i="13" s="1" a="1"/>
  <c r="K654" i="13" s="1"/>
  <c r="O634" i="13" a="1"/>
  <c r="O634" i="13" s="1"/>
  <c r="P634" i="13" s="1"/>
  <c r="N634" i="13" a="1"/>
  <c r="N634" i="13" s="1"/>
  <c r="L634" i="13" a="1"/>
  <c r="L634" i="13" s="1"/>
  <c r="M634" i="13" s="1" a="1"/>
  <c r="M634" i="13" s="1"/>
  <c r="J634" i="13" a="1"/>
  <c r="J634" i="13" s="1"/>
  <c r="K634" i="13" s="1" a="1"/>
  <c r="K634" i="13" s="1"/>
  <c r="O614" i="13" a="1"/>
  <c r="O614" i="13" s="1"/>
  <c r="P614" i="13" s="1"/>
  <c r="N614" i="13" a="1"/>
  <c r="N614" i="13" s="1"/>
  <c r="L614" i="13" a="1"/>
  <c r="L614" i="13" s="1"/>
  <c r="M614" i="13" s="1" a="1"/>
  <c r="M614" i="13" s="1"/>
  <c r="J614" i="13" a="1"/>
  <c r="J614" i="13" s="1"/>
  <c r="K614" i="13" s="1" a="1"/>
  <c r="K614" i="13" s="1"/>
  <c r="O594" i="13" a="1"/>
  <c r="O594" i="13" s="1"/>
  <c r="P594" i="13" s="1"/>
  <c r="N594" i="13" a="1"/>
  <c r="N594" i="13" s="1"/>
  <c r="L594" i="13" a="1"/>
  <c r="L594" i="13" s="1"/>
  <c r="M594" i="13" s="1" a="1"/>
  <c r="M594" i="13" s="1"/>
  <c r="J594" i="13" a="1"/>
  <c r="J594" i="13" s="1"/>
  <c r="K594" i="13" s="1" a="1"/>
  <c r="K594" i="13" s="1"/>
  <c r="O574" i="13" a="1"/>
  <c r="O574" i="13" s="1"/>
  <c r="P574" i="13" s="1"/>
  <c r="N574" i="13" a="1"/>
  <c r="N574" i="13" s="1"/>
  <c r="L574" i="13" a="1"/>
  <c r="L574" i="13" s="1"/>
  <c r="M574" i="13" s="1" a="1"/>
  <c r="M574" i="13" s="1"/>
  <c r="J574" i="13" a="1"/>
  <c r="J574" i="13" s="1"/>
  <c r="K574" i="13" s="1" a="1"/>
  <c r="K574" i="13" s="1"/>
  <c r="O554" i="13" a="1"/>
  <c r="O554" i="13" s="1"/>
  <c r="P554" i="13" s="1"/>
  <c r="N554" i="13" a="1"/>
  <c r="N554" i="13" s="1"/>
  <c r="J554" i="13" a="1"/>
  <c r="J554" i="13" s="1"/>
  <c r="K554" i="13" s="1" a="1"/>
  <c r="K554" i="13" s="1"/>
  <c r="L554" i="13" a="1"/>
  <c r="L554" i="13" s="1"/>
  <c r="M554" i="13" s="1" a="1"/>
  <c r="M554" i="13" s="1"/>
  <c r="O534" i="13" a="1"/>
  <c r="O534" i="13" s="1"/>
  <c r="P534" i="13" s="1"/>
  <c r="N534" i="13" a="1"/>
  <c r="N534" i="13" s="1"/>
  <c r="L534" i="13" a="1"/>
  <c r="L534" i="13" s="1"/>
  <c r="M534" i="13" s="1" a="1"/>
  <c r="M534" i="13" s="1"/>
  <c r="J534" i="13" a="1"/>
  <c r="J534" i="13" s="1"/>
  <c r="K534" i="13" s="1" a="1"/>
  <c r="K534" i="13" s="1"/>
  <c r="O514" i="13" a="1"/>
  <c r="O514" i="13" s="1"/>
  <c r="P514" i="13" s="1"/>
  <c r="N514" i="13" a="1"/>
  <c r="N514" i="13" s="1"/>
  <c r="L514" i="13" a="1"/>
  <c r="L514" i="13" s="1"/>
  <c r="M514" i="13" s="1" a="1"/>
  <c r="M514" i="13" s="1"/>
  <c r="J514" i="13" a="1"/>
  <c r="J514" i="13" s="1"/>
  <c r="K514" i="13" s="1" a="1"/>
  <c r="K514" i="13" s="1"/>
  <c r="O494" i="13" a="1"/>
  <c r="O494" i="13" s="1"/>
  <c r="P494" i="13" s="1"/>
  <c r="N494" i="13" a="1"/>
  <c r="N494" i="13" s="1"/>
  <c r="L494" i="13" a="1"/>
  <c r="L494" i="13" s="1"/>
  <c r="M494" i="13" s="1" a="1"/>
  <c r="M494" i="13" s="1"/>
  <c r="J494" i="13" a="1"/>
  <c r="J494" i="13" s="1"/>
  <c r="K494" i="13" s="1" a="1"/>
  <c r="K494" i="13" s="1"/>
  <c r="O474" i="13" a="1"/>
  <c r="O474" i="13" s="1"/>
  <c r="P474" i="13" s="1"/>
  <c r="N474" i="13" a="1"/>
  <c r="N474" i="13" s="1"/>
  <c r="L474" i="13" a="1"/>
  <c r="L474" i="13" s="1"/>
  <c r="M474" i="13" s="1" a="1"/>
  <c r="M474" i="13" s="1"/>
  <c r="J474" i="13" a="1"/>
  <c r="J474" i="13" s="1"/>
  <c r="K474" i="13" s="1" a="1"/>
  <c r="K474" i="13" s="1"/>
  <c r="O454" i="13" a="1"/>
  <c r="O454" i="13" s="1"/>
  <c r="P454" i="13" s="1"/>
  <c r="N454" i="13" a="1"/>
  <c r="N454" i="13" s="1"/>
  <c r="L454" i="13" a="1"/>
  <c r="L454" i="13" s="1"/>
  <c r="M454" i="13" s="1" a="1"/>
  <c r="M454" i="13" s="1"/>
  <c r="J454" i="13" a="1"/>
  <c r="J454" i="13" s="1"/>
  <c r="K454" i="13" s="1" a="1"/>
  <c r="K454" i="13" s="1"/>
  <c r="O434" i="13" a="1"/>
  <c r="O434" i="13" s="1"/>
  <c r="P434" i="13" s="1"/>
  <c r="N434" i="13" a="1"/>
  <c r="N434" i="13" s="1"/>
  <c r="L434" i="13" a="1"/>
  <c r="L434" i="13" s="1"/>
  <c r="M434" i="13" s="1" a="1"/>
  <c r="M434" i="13" s="1"/>
  <c r="J434" i="13" a="1"/>
  <c r="J434" i="13" s="1"/>
  <c r="K434" i="13" s="1" a="1"/>
  <c r="K434" i="13" s="1"/>
  <c r="O414" i="13" a="1"/>
  <c r="O414" i="13" s="1"/>
  <c r="P414" i="13" s="1"/>
  <c r="N414" i="13" a="1"/>
  <c r="N414" i="13" s="1"/>
  <c r="L414" i="13" a="1"/>
  <c r="L414" i="13" s="1"/>
  <c r="M414" i="13" s="1" a="1"/>
  <c r="M414" i="13" s="1"/>
  <c r="J414" i="13" a="1"/>
  <c r="J414" i="13" s="1"/>
  <c r="K414" i="13" s="1" a="1"/>
  <c r="K414" i="13" s="1"/>
  <c r="O394" i="13" a="1"/>
  <c r="O394" i="13" s="1"/>
  <c r="P394" i="13" s="1"/>
  <c r="N394" i="13" a="1"/>
  <c r="N394" i="13" s="1"/>
  <c r="L394" i="13" a="1"/>
  <c r="L394" i="13" s="1"/>
  <c r="M394" i="13" s="1" a="1"/>
  <c r="M394" i="13" s="1"/>
  <c r="J394" i="13" a="1"/>
  <c r="J394" i="13" s="1"/>
  <c r="K394" i="13" s="1" a="1"/>
  <c r="K394" i="13" s="1"/>
  <c r="N374" i="13" a="1"/>
  <c r="N374" i="13" s="1"/>
  <c r="O374" i="13" a="1"/>
  <c r="O374" i="13" s="1"/>
  <c r="P374" i="13" s="1"/>
  <c r="L374" i="13" a="1"/>
  <c r="L374" i="13" s="1"/>
  <c r="M374" i="13" s="1" a="1"/>
  <c r="M374" i="13" s="1"/>
  <c r="J374" i="13" a="1"/>
  <c r="J374" i="13" s="1"/>
  <c r="K374" i="13" s="1" a="1"/>
  <c r="K374" i="13" s="1"/>
  <c r="N354" i="13" a="1"/>
  <c r="N354" i="13" s="1"/>
  <c r="O354" i="13" a="1"/>
  <c r="O354" i="13" s="1"/>
  <c r="P354" i="13" s="1"/>
  <c r="L354" i="13" a="1"/>
  <c r="L354" i="13" s="1"/>
  <c r="M354" i="13" s="1" a="1"/>
  <c r="M354" i="13" s="1"/>
  <c r="J354" i="13" a="1"/>
  <c r="J354" i="13" s="1"/>
  <c r="K354" i="13" s="1" a="1"/>
  <c r="K354" i="13" s="1"/>
  <c r="N334" i="13" a="1"/>
  <c r="N334" i="13" s="1"/>
  <c r="O334" i="13" a="1"/>
  <c r="O334" i="13" s="1"/>
  <c r="P334" i="13" s="1"/>
  <c r="L334" i="13" a="1"/>
  <c r="L334" i="13" s="1"/>
  <c r="M334" i="13" s="1" a="1"/>
  <c r="M334" i="13" s="1"/>
  <c r="J334" i="13" a="1"/>
  <c r="J334" i="13" s="1"/>
  <c r="K334" i="13" s="1" a="1"/>
  <c r="K334" i="13" s="1"/>
  <c r="N314" i="13" a="1"/>
  <c r="N314" i="13" s="1"/>
  <c r="O314" i="13" a="1"/>
  <c r="O314" i="13" s="1"/>
  <c r="P314" i="13" s="1"/>
  <c r="L314" i="13" a="1"/>
  <c r="L314" i="13" s="1"/>
  <c r="M314" i="13" s="1" a="1"/>
  <c r="M314" i="13" s="1"/>
  <c r="J314" i="13" a="1"/>
  <c r="J314" i="13" s="1"/>
  <c r="K314" i="13" s="1" a="1"/>
  <c r="K314" i="13" s="1"/>
  <c r="N294" i="13" a="1"/>
  <c r="N294" i="13" s="1"/>
  <c r="O294" i="13" a="1"/>
  <c r="O294" i="13" s="1"/>
  <c r="P294" i="13" s="1"/>
  <c r="L294" i="13" a="1"/>
  <c r="L294" i="13" s="1"/>
  <c r="M294" i="13" s="1" a="1"/>
  <c r="M294" i="13" s="1"/>
  <c r="J294" i="13" a="1"/>
  <c r="J294" i="13" s="1"/>
  <c r="K294" i="13" s="1" a="1"/>
  <c r="K294" i="13" s="1"/>
  <c r="O274" i="13" a="1"/>
  <c r="O274" i="13" s="1"/>
  <c r="P274" i="13" s="1"/>
  <c r="N274" i="13" a="1"/>
  <c r="N274" i="13" s="1"/>
  <c r="L274" i="13" a="1"/>
  <c r="L274" i="13" s="1"/>
  <c r="M274" i="13" s="1" a="1"/>
  <c r="M274" i="13" s="1"/>
  <c r="J274" i="13" a="1"/>
  <c r="J274" i="13" s="1"/>
  <c r="K274" i="13" s="1" a="1"/>
  <c r="K274" i="13" s="1"/>
  <c r="O254" i="13" a="1"/>
  <c r="O254" i="13" s="1"/>
  <c r="P254" i="13" s="1"/>
  <c r="L254" i="13" a="1"/>
  <c r="L254" i="13" s="1"/>
  <c r="M254" i="13" s="1" a="1"/>
  <c r="M254" i="13" s="1"/>
  <c r="N254" i="13" a="1"/>
  <c r="N254" i="13" s="1"/>
  <c r="J254" i="13" a="1"/>
  <c r="J254" i="13" s="1"/>
  <c r="K254" i="13" s="1" a="1"/>
  <c r="K254" i="13" s="1"/>
  <c r="O234" i="13" a="1"/>
  <c r="O234" i="13" s="1"/>
  <c r="P234" i="13" s="1"/>
  <c r="N234" i="13" a="1"/>
  <c r="N234" i="13" s="1"/>
  <c r="L234" i="13" a="1"/>
  <c r="L234" i="13" s="1"/>
  <c r="M234" i="13" s="1" a="1"/>
  <c r="M234" i="13" s="1"/>
  <c r="J234" i="13" a="1"/>
  <c r="J234" i="13" s="1"/>
  <c r="K234" i="13" s="1" a="1"/>
  <c r="K234" i="13" s="1"/>
  <c r="O214" i="13" a="1"/>
  <c r="O214" i="13" s="1"/>
  <c r="P214" i="13" s="1"/>
  <c r="N214" i="13" a="1"/>
  <c r="N214" i="13" s="1"/>
  <c r="L214" i="13" a="1"/>
  <c r="L214" i="13" s="1"/>
  <c r="M214" i="13" s="1" a="1"/>
  <c r="M214" i="13" s="1"/>
  <c r="J214" i="13" a="1"/>
  <c r="J214" i="13" s="1"/>
  <c r="K214" i="13" s="1" a="1"/>
  <c r="K214" i="13" s="1"/>
  <c r="N194" i="13" a="1"/>
  <c r="N194" i="13" s="1"/>
  <c r="O194" i="13" a="1"/>
  <c r="O194" i="13" s="1"/>
  <c r="P194" i="13" s="1"/>
  <c r="L194" i="13" a="1"/>
  <c r="L194" i="13" s="1"/>
  <c r="M194" i="13" s="1" a="1"/>
  <c r="M194" i="13" s="1"/>
  <c r="J194" i="13" a="1"/>
  <c r="J194" i="13" s="1"/>
  <c r="K194" i="13" s="1" a="1"/>
  <c r="K194" i="13" s="1"/>
  <c r="N174" i="13" a="1"/>
  <c r="N174" i="13" s="1"/>
  <c r="O174" i="13" a="1"/>
  <c r="O174" i="13" s="1"/>
  <c r="P174" i="13" s="1"/>
  <c r="L174" i="13" a="1"/>
  <c r="L174" i="13" s="1"/>
  <c r="M174" i="13" s="1" a="1"/>
  <c r="M174" i="13" s="1"/>
  <c r="J174" i="13" a="1"/>
  <c r="J174" i="13" s="1"/>
  <c r="K174" i="13" s="1" a="1"/>
  <c r="K174" i="13" s="1"/>
  <c r="O154" i="13" a="1"/>
  <c r="O154" i="13" s="1"/>
  <c r="P154" i="13" s="1"/>
  <c r="N154" i="13" a="1"/>
  <c r="N154" i="13" s="1"/>
  <c r="L154" i="13" a="1"/>
  <c r="L154" i="13" s="1"/>
  <c r="M154" i="13" s="1" a="1"/>
  <c r="M154" i="13" s="1"/>
  <c r="J154" i="13" a="1"/>
  <c r="J154" i="13" s="1"/>
  <c r="K154" i="13" s="1" a="1"/>
  <c r="K154" i="13" s="1"/>
  <c r="O134" i="13" a="1"/>
  <c r="O134" i="13" s="1"/>
  <c r="P134" i="13" s="1"/>
  <c r="N134" i="13" a="1"/>
  <c r="N134" i="13" s="1"/>
  <c r="L134" i="13" a="1"/>
  <c r="L134" i="13" s="1"/>
  <c r="M134" i="13" s="1" a="1"/>
  <c r="M134" i="13" s="1"/>
  <c r="J134" i="13" a="1"/>
  <c r="J134" i="13" s="1"/>
  <c r="K134" i="13" s="1" a="1"/>
  <c r="K134" i="13" s="1"/>
  <c r="O114" i="13" a="1"/>
  <c r="O114" i="13" s="1"/>
  <c r="P114" i="13" s="1"/>
  <c r="N114" i="13" a="1"/>
  <c r="N114" i="13" s="1"/>
  <c r="L114" i="13" a="1"/>
  <c r="L114" i="13" s="1"/>
  <c r="M114" i="13" s="1" a="1"/>
  <c r="M114" i="13" s="1"/>
  <c r="J114" i="13" a="1"/>
  <c r="J114" i="13" s="1"/>
  <c r="K114" i="13" s="1" a="1"/>
  <c r="K114" i="13" s="1"/>
  <c r="N94" i="13" a="1"/>
  <c r="N94" i="13" s="1"/>
  <c r="L94" i="13" a="1"/>
  <c r="L94" i="13" s="1"/>
  <c r="M94" i="13" s="1" a="1"/>
  <c r="M94" i="13" s="1"/>
  <c r="O94" i="13" a="1"/>
  <c r="O94" i="13" s="1"/>
  <c r="P94" i="13" s="1"/>
  <c r="J94" i="13" a="1"/>
  <c r="J94" i="13" s="1"/>
  <c r="K94" i="13" s="1" a="1"/>
  <c r="K94" i="13" s="1"/>
  <c r="N74" i="13" a="1"/>
  <c r="N74" i="13" s="1"/>
  <c r="O74" i="13" a="1"/>
  <c r="O74" i="13" s="1"/>
  <c r="P74" i="13" s="1"/>
  <c r="L74" i="13" a="1"/>
  <c r="L74" i="13" s="1"/>
  <c r="M74" i="13" s="1" a="1"/>
  <c r="M74" i="13" s="1"/>
  <c r="J74" i="13" a="1"/>
  <c r="J74" i="13" s="1"/>
  <c r="K74" i="13" s="1" a="1"/>
  <c r="K74" i="13" s="1"/>
  <c r="N54" i="13" a="1"/>
  <c r="N54" i="13" s="1"/>
  <c r="O54" i="13" a="1"/>
  <c r="O54" i="13" s="1"/>
  <c r="P54" i="13" s="1"/>
  <c r="L54" i="13" a="1"/>
  <c r="L54" i="13" s="1"/>
  <c r="M54" i="13" s="1" a="1"/>
  <c r="M54" i="13" s="1"/>
  <c r="J54" i="13" a="1"/>
  <c r="J54" i="13" s="1"/>
  <c r="K54" i="13" s="1" a="1"/>
  <c r="K54" i="13" s="1"/>
  <c r="O34" i="13" a="1"/>
  <c r="O34" i="13" s="1"/>
  <c r="P34" i="13" s="1"/>
  <c r="N34" i="13" a="1"/>
  <c r="N34" i="13" s="1"/>
  <c r="L34" i="13" a="1"/>
  <c r="L34" i="13" s="1"/>
  <c r="M34" i="13" s="1" a="1"/>
  <c r="M34" i="13" s="1"/>
  <c r="J34" i="13" a="1"/>
  <c r="J34" i="13" s="1"/>
  <c r="K34" i="13" s="1" a="1"/>
  <c r="K34" i="13" s="1"/>
  <c r="O14" i="13" a="1"/>
  <c r="O14" i="13" s="1"/>
  <c r="P14" i="13" s="1"/>
  <c r="L14" i="13" a="1"/>
  <c r="L14" i="13" s="1"/>
  <c r="M14" i="13" s="1" a="1"/>
  <c r="M14" i="13" s="1"/>
  <c r="J14" i="13" a="1"/>
  <c r="J14" i="13" s="1"/>
  <c r="K14" i="13" s="1" a="1"/>
  <c r="K14" i="13" s="1"/>
  <c r="N14" i="13" a="1"/>
  <c r="N14" i="13" s="1"/>
  <c r="J179" i="13" a="1"/>
  <c r="J179" i="13" s="1"/>
  <c r="K179" i="13" s="1" a="1"/>
  <c r="K179" i="13" s="1"/>
  <c r="O813" i="13" a="1"/>
  <c r="O813" i="13" s="1"/>
  <c r="P813" i="13" s="1"/>
  <c r="L813" i="13" a="1"/>
  <c r="L813" i="13" s="1"/>
  <c r="M813" i="13" s="1" a="1"/>
  <c r="M813" i="13" s="1"/>
  <c r="J813" i="13" a="1"/>
  <c r="J813" i="13" s="1"/>
  <c r="K813" i="13" s="1" a="1"/>
  <c r="K813" i="13" s="1"/>
  <c r="N813" i="13" a="1"/>
  <c r="N813" i="13" s="1"/>
  <c r="O793" i="13" a="1"/>
  <c r="O793" i="13" s="1"/>
  <c r="P793" i="13" s="1"/>
  <c r="N793" i="13" a="1"/>
  <c r="N793" i="13" s="1"/>
  <c r="L793" i="13" a="1"/>
  <c r="L793" i="13" s="1"/>
  <c r="M793" i="13" s="1" a="1"/>
  <c r="M793" i="13" s="1"/>
  <c r="J793" i="13" a="1"/>
  <c r="J793" i="13" s="1"/>
  <c r="K793" i="13" s="1" a="1"/>
  <c r="K793" i="13" s="1"/>
  <c r="O773" i="13" a="1"/>
  <c r="O773" i="13" s="1"/>
  <c r="P773" i="13" s="1"/>
  <c r="N773" i="13" a="1"/>
  <c r="N773" i="13" s="1"/>
  <c r="J773" i="13" a="1"/>
  <c r="J773" i="13" s="1"/>
  <c r="K773" i="13" s="1" a="1"/>
  <c r="K773" i="13" s="1"/>
  <c r="L773" i="13" a="1"/>
  <c r="L773" i="13" s="1"/>
  <c r="M773" i="13" s="1" a="1"/>
  <c r="M773" i="13" s="1"/>
  <c r="O753" i="13" a="1"/>
  <c r="O753" i="13" s="1"/>
  <c r="P753" i="13" s="1"/>
  <c r="N753" i="13" a="1"/>
  <c r="N753" i="13" s="1"/>
  <c r="J753" i="13" a="1"/>
  <c r="J753" i="13" s="1"/>
  <c r="K753" i="13" s="1" a="1"/>
  <c r="K753" i="13" s="1"/>
  <c r="L753" i="13" a="1"/>
  <c r="L753" i="13" s="1"/>
  <c r="M753" i="13" s="1" a="1"/>
  <c r="M753" i="13" s="1"/>
  <c r="O733" i="13" a="1"/>
  <c r="O733" i="13" s="1"/>
  <c r="P733" i="13" s="1"/>
  <c r="N733" i="13" a="1"/>
  <c r="N733" i="13" s="1"/>
  <c r="J733" i="13" a="1"/>
  <c r="J733" i="13" s="1"/>
  <c r="K733" i="13" s="1" a="1"/>
  <c r="K733" i="13" s="1"/>
  <c r="L733" i="13" a="1"/>
  <c r="L733" i="13" s="1"/>
  <c r="M733" i="13" s="1" a="1"/>
  <c r="M733" i="13" s="1"/>
  <c r="O713" i="13" a="1"/>
  <c r="O713" i="13" s="1"/>
  <c r="P713" i="13" s="1"/>
  <c r="N713" i="13" a="1"/>
  <c r="N713" i="13" s="1"/>
  <c r="J713" i="13" a="1"/>
  <c r="J713" i="13" s="1"/>
  <c r="K713" i="13" s="1" a="1"/>
  <c r="K713" i="13" s="1"/>
  <c r="L713" i="13" a="1"/>
  <c r="L713" i="13" s="1"/>
  <c r="M713" i="13" s="1" a="1"/>
  <c r="M713" i="13" s="1"/>
  <c r="O693" i="13" a="1"/>
  <c r="O693" i="13" s="1"/>
  <c r="P693" i="13" s="1"/>
  <c r="N693" i="13" a="1"/>
  <c r="N693" i="13" s="1"/>
  <c r="L693" i="13" a="1"/>
  <c r="L693" i="13" s="1"/>
  <c r="M693" i="13" s="1" a="1"/>
  <c r="M693" i="13" s="1"/>
  <c r="J693" i="13" a="1"/>
  <c r="J693" i="13" s="1"/>
  <c r="K693" i="13" s="1" a="1"/>
  <c r="K693" i="13" s="1"/>
  <c r="O673" i="13" a="1"/>
  <c r="O673" i="13" s="1"/>
  <c r="P673" i="13" s="1"/>
  <c r="N673" i="13" a="1"/>
  <c r="N673" i="13" s="1"/>
  <c r="L673" i="13" a="1"/>
  <c r="L673" i="13" s="1"/>
  <c r="M673" i="13" s="1" a="1"/>
  <c r="M673" i="13" s="1"/>
  <c r="J673" i="13" a="1"/>
  <c r="J673" i="13" s="1"/>
  <c r="K673" i="13" s="1" a="1"/>
  <c r="K673" i="13" s="1"/>
  <c r="O653" i="13" a="1"/>
  <c r="O653" i="13" s="1"/>
  <c r="P653" i="13" s="1"/>
  <c r="N653" i="13" a="1"/>
  <c r="N653" i="13" s="1"/>
  <c r="L653" i="13" a="1"/>
  <c r="L653" i="13" s="1"/>
  <c r="M653" i="13" s="1" a="1"/>
  <c r="M653" i="13" s="1"/>
  <c r="J653" i="13" a="1"/>
  <c r="J653" i="13" s="1"/>
  <c r="K653" i="13" s="1" a="1"/>
  <c r="K653" i="13" s="1"/>
  <c r="O633" i="13" a="1"/>
  <c r="O633" i="13" s="1"/>
  <c r="P633" i="13" s="1"/>
  <c r="N633" i="13" a="1"/>
  <c r="N633" i="13" s="1"/>
  <c r="L633" i="13" a="1"/>
  <c r="L633" i="13" s="1"/>
  <c r="M633" i="13" s="1" a="1"/>
  <c r="M633" i="13" s="1"/>
  <c r="J633" i="13" a="1"/>
  <c r="J633" i="13" s="1"/>
  <c r="K633" i="13" s="1" a="1"/>
  <c r="K633" i="13" s="1"/>
  <c r="O613" i="13" a="1"/>
  <c r="O613" i="13" s="1"/>
  <c r="P613" i="13" s="1"/>
  <c r="N613" i="13" a="1"/>
  <c r="N613" i="13" s="1"/>
  <c r="L613" i="13" a="1"/>
  <c r="L613" i="13" s="1"/>
  <c r="M613" i="13" s="1" a="1"/>
  <c r="M613" i="13" s="1"/>
  <c r="J613" i="13" a="1"/>
  <c r="J613" i="13" s="1"/>
  <c r="K613" i="13" s="1" a="1"/>
  <c r="K613" i="13" s="1"/>
  <c r="O593" i="13" a="1"/>
  <c r="O593" i="13" s="1"/>
  <c r="P593" i="13" s="1"/>
  <c r="N593" i="13" a="1"/>
  <c r="N593" i="13" s="1"/>
  <c r="L593" i="13" a="1"/>
  <c r="L593" i="13" s="1"/>
  <c r="M593" i="13" s="1" a="1"/>
  <c r="M593" i="13" s="1"/>
  <c r="J593" i="13" a="1"/>
  <c r="J593" i="13" s="1"/>
  <c r="K593" i="13" s="1" a="1"/>
  <c r="K593" i="13" s="1"/>
  <c r="O573" i="13" a="1"/>
  <c r="O573" i="13" s="1"/>
  <c r="P573" i="13" s="1"/>
  <c r="N573" i="13" a="1"/>
  <c r="N573" i="13" s="1"/>
  <c r="L573" i="13" a="1"/>
  <c r="L573" i="13" s="1"/>
  <c r="M573" i="13" s="1" a="1"/>
  <c r="M573" i="13" s="1"/>
  <c r="J573" i="13" a="1"/>
  <c r="J573" i="13" s="1"/>
  <c r="K573" i="13" s="1" a="1"/>
  <c r="K573" i="13" s="1"/>
  <c r="O553" i="13" a="1"/>
  <c r="O553" i="13" s="1"/>
  <c r="P553" i="13" s="1"/>
  <c r="N553" i="13" a="1"/>
  <c r="N553" i="13" s="1"/>
  <c r="L553" i="13" a="1"/>
  <c r="L553" i="13" s="1"/>
  <c r="M553" i="13" s="1" a="1"/>
  <c r="M553" i="13" s="1"/>
  <c r="J553" i="13" a="1"/>
  <c r="J553" i="13" s="1"/>
  <c r="K553" i="13" s="1" a="1"/>
  <c r="K553" i="13" s="1"/>
  <c r="O533" i="13" a="1"/>
  <c r="O533" i="13" s="1"/>
  <c r="P533" i="13" s="1"/>
  <c r="N533" i="13" a="1"/>
  <c r="N533" i="13" s="1"/>
  <c r="L533" i="13" a="1"/>
  <c r="L533" i="13" s="1"/>
  <c r="M533" i="13" s="1" a="1"/>
  <c r="M533" i="13" s="1"/>
  <c r="J533" i="13" a="1"/>
  <c r="J533" i="13" s="1"/>
  <c r="K533" i="13" s="1" a="1"/>
  <c r="K533" i="13" s="1"/>
  <c r="O513" i="13" a="1"/>
  <c r="O513" i="13" s="1"/>
  <c r="P513" i="13" s="1"/>
  <c r="N513" i="13" a="1"/>
  <c r="N513" i="13" s="1"/>
  <c r="L513" i="13" a="1"/>
  <c r="L513" i="13" s="1"/>
  <c r="M513" i="13" s="1" a="1"/>
  <c r="M513" i="13" s="1"/>
  <c r="J513" i="13" a="1"/>
  <c r="J513" i="13" s="1"/>
  <c r="K513" i="13" s="1" a="1"/>
  <c r="K513" i="13" s="1"/>
  <c r="O493" i="13" a="1"/>
  <c r="O493" i="13" s="1"/>
  <c r="P493" i="13" s="1"/>
  <c r="N493" i="13" a="1"/>
  <c r="N493" i="13" s="1"/>
  <c r="L493" i="13" a="1"/>
  <c r="L493" i="13" s="1"/>
  <c r="M493" i="13" s="1" a="1"/>
  <c r="M493" i="13" s="1"/>
  <c r="J493" i="13" a="1"/>
  <c r="J493" i="13" s="1"/>
  <c r="K493" i="13" s="1" a="1"/>
  <c r="K493" i="13" s="1"/>
  <c r="O473" i="13" a="1"/>
  <c r="O473" i="13" s="1"/>
  <c r="P473" i="13" s="1"/>
  <c r="N473" i="13" a="1"/>
  <c r="N473" i="13" s="1"/>
  <c r="L473" i="13" a="1"/>
  <c r="L473" i="13" s="1"/>
  <c r="M473" i="13" s="1" a="1"/>
  <c r="M473" i="13" s="1"/>
  <c r="J473" i="13" a="1"/>
  <c r="J473" i="13" s="1"/>
  <c r="K473" i="13" s="1" a="1"/>
  <c r="K473" i="13" s="1"/>
  <c r="O453" i="13" a="1"/>
  <c r="O453" i="13" s="1"/>
  <c r="P453" i="13" s="1"/>
  <c r="N453" i="13" a="1"/>
  <c r="N453" i="13" s="1"/>
  <c r="L453" i="13" a="1"/>
  <c r="L453" i="13" s="1"/>
  <c r="M453" i="13" s="1" a="1"/>
  <c r="M453" i="13" s="1"/>
  <c r="J453" i="13" a="1"/>
  <c r="J453" i="13" s="1"/>
  <c r="K453" i="13" s="1" a="1"/>
  <c r="K453" i="13" s="1"/>
  <c r="O433" i="13" a="1"/>
  <c r="O433" i="13" s="1"/>
  <c r="P433" i="13" s="1"/>
  <c r="N433" i="13" a="1"/>
  <c r="N433" i="13" s="1"/>
  <c r="L433" i="13" a="1"/>
  <c r="L433" i="13" s="1"/>
  <c r="M433" i="13" s="1" a="1"/>
  <c r="M433" i="13" s="1"/>
  <c r="J433" i="13" a="1"/>
  <c r="J433" i="13" s="1"/>
  <c r="K433" i="13" s="1" a="1"/>
  <c r="K433" i="13" s="1"/>
  <c r="O413" i="13" a="1"/>
  <c r="O413" i="13" s="1"/>
  <c r="P413" i="13" s="1"/>
  <c r="N413" i="13" a="1"/>
  <c r="N413" i="13" s="1"/>
  <c r="L413" i="13" a="1"/>
  <c r="L413" i="13" s="1"/>
  <c r="M413" i="13" s="1" a="1"/>
  <c r="M413" i="13" s="1"/>
  <c r="J413" i="13" a="1"/>
  <c r="J413" i="13" s="1"/>
  <c r="K413" i="13" s="1" a="1"/>
  <c r="K413" i="13" s="1"/>
  <c r="N393" i="13" a="1"/>
  <c r="N393" i="13" s="1"/>
  <c r="O393" i="13" a="1"/>
  <c r="O393" i="13" s="1"/>
  <c r="P393" i="13" s="1"/>
  <c r="L393" i="13" a="1"/>
  <c r="L393" i="13" s="1"/>
  <c r="M393" i="13" s="1" a="1"/>
  <c r="M393" i="13" s="1"/>
  <c r="J393" i="13" a="1"/>
  <c r="J393" i="13" s="1"/>
  <c r="K393" i="13" s="1" a="1"/>
  <c r="K393" i="13" s="1"/>
  <c r="N373" i="13" a="1"/>
  <c r="N373" i="13" s="1"/>
  <c r="O373" i="13" a="1"/>
  <c r="O373" i="13" s="1"/>
  <c r="P373" i="13" s="1"/>
  <c r="L373" i="13" a="1"/>
  <c r="L373" i="13" s="1"/>
  <c r="M373" i="13" s="1" a="1"/>
  <c r="M373" i="13" s="1"/>
  <c r="J373" i="13" a="1"/>
  <c r="J373" i="13" s="1"/>
  <c r="K373" i="13" s="1" a="1"/>
  <c r="K373" i="13" s="1"/>
  <c r="N353" i="13" a="1"/>
  <c r="N353" i="13" s="1"/>
  <c r="O353" i="13" a="1"/>
  <c r="O353" i="13" s="1"/>
  <c r="P353" i="13" s="1"/>
  <c r="L353" i="13" a="1"/>
  <c r="L353" i="13" s="1"/>
  <c r="M353" i="13" s="1" a="1"/>
  <c r="M353" i="13" s="1"/>
  <c r="J353" i="13" a="1"/>
  <c r="J353" i="13" s="1"/>
  <c r="K353" i="13" s="1" a="1"/>
  <c r="K353" i="13" s="1"/>
  <c r="N333" i="13" a="1"/>
  <c r="N333" i="13" s="1"/>
  <c r="O333" i="13" a="1"/>
  <c r="O333" i="13" s="1"/>
  <c r="P333" i="13" s="1"/>
  <c r="L333" i="13" a="1"/>
  <c r="L333" i="13" s="1"/>
  <c r="M333" i="13" s="1" a="1"/>
  <c r="M333" i="13" s="1"/>
  <c r="J333" i="13" a="1"/>
  <c r="J333" i="13" s="1"/>
  <c r="K333" i="13" s="1" a="1"/>
  <c r="K333" i="13" s="1"/>
  <c r="N313" i="13" a="1"/>
  <c r="N313" i="13" s="1"/>
  <c r="O313" i="13" a="1"/>
  <c r="O313" i="13" s="1"/>
  <c r="P313" i="13" s="1"/>
  <c r="L313" i="13" a="1"/>
  <c r="L313" i="13" s="1"/>
  <c r="M313" i="13" s="1" a="1"/>
  <c r="M313" i="13" s="1"/>
  <c r="O293" i="13" a="1"/>
  <c r="O293" i="13" s="1"/>
  <c r="P293" i="13" s="1"/>
  <c r="L293" i="13" a="1"/>
  <c r="L293" i="13" s="1"/>
  <c r="M293" i="13" s="1" a="1"/>
  <c r="M293" i="13" s="1"/>
  <c r="N293" i="13" a="1"/>
  <c r="N293" i="13" s="1"/>
  <c r="J293" i="13" a="1"/>
  <c r="J293" i="13" s="1"/>
  <c r="K293" i="13" s="1" a="1"/>
  <c r="K293" i="13" s="1"/>
  <c r="O273" i="13" a="1"/>
  <c r="O273" i="13" s="1"/>
  <c r="P273" i="13" s="1"/>
  <c r="N273" i="13" a="1"/>
  <c r="N273" i="13" s="1"/>
  <c r="L273" i="13" a="1"/>
  <c r="L273" i="13" s="1"/>
  <c r="M273" i="13" s="1" a="1"/>
  <c r="M273" i="13" s="1"/>
  <c r="J273" i="13" a="1"/>
  <c r="J273" i="13" s="1"/>
  <c r="K273" i="13" s="1" a="1"/>
  <c r="K273" i="13" s="1"/>
  <c r="O253" i="13" a="1"/>
  <c r="O253" i="13" s="1"/>
  <c r="P253" i="13" s="1"/>
  <c r="L253" i="13" a="1"/>
  <c r="L253" i="13" s="1"/>
  <c r="M253" i="13" s="1" a="1"/>
  <c r="M253" i="13" s="1"/>
  <c r="N253" i="13" a="1"/>
  <c r="N253" i="13" s="1"/>
  <c r="J253" i="13" a="1"/>
  <c r="J253" i="13" s="1"/>
  <c r="K253" i="13" s="1" a="1"/>
  <c r="K253" i="13" s="1"/>
  <c r="O233" i="13" a="1"/>
  <c r="O233" i="13" s="1"/>
  <c r="P233" i="13" s="1"/>
  <c r="N233" i="13" a="1"/>
  <c r="N233" i="13" s="1"/>
  <c r="L233" i="13" a="1"/>
  <c r="L233" i="13" s="1"/>
  <c r="M233" i="13" s="1" a="1"/>
  <c r="M233" i="13" s="1"/>
  <c r="J233" i="13" a="1"/>
  <c r="J233" i="13" s="1"/>
  <c r="K233" i="13" s="1" a="1"/>
  <c r="K233" i="13" s="1"/>
  <c r="O213" i="13" a="1"/>
  <c r="O213" i="13" s="1"/>
  <c r="P213" i="13" s="1"/>
  <c r="N213" i="13" a="1"/>
  <c r="N213" i="13" s="1"/>
  <c r="L213" i="13" a="1"/>
  <c r="L213" i="13" s="1"/>
  <c r="M213" i="13" s="1" a="1"/>
  <c r="M213" i="13" s="1"/>
  <c r="J213" i="13" a="1"/>
  <c r="J213" i="13" s="1"/>
  <c r="K213" i="13" s="1" a="1"/>
  <c r="K213" i="13" s="1"/>
  <c r="N193" i="13" a="1"/>
  <c r="N193" i="13" s="1"/>
  <c r="O193" i="13" a="1"/>
  <c r="O193" i="13" s="1"/>
  <c r="P193" i="13" s="1"/>
  <c r="L193" i="13" a="1"/>
  <c r="L193" i="13" s="1"/>
  <c r="M193" i="13" s="1" a="1"/>
  <c r="M193" i="13" s="1"/>
  <c r="J193" i="13" a="1"/>
  <c r="J193" i="13" s="1"/>
  <c r="K193" i="13" s="1" a="1"/>
  <c r="K193" i="13" s="1"/>
  <c r="N173" i="13" a="1"/>
  <c r="N173" i="13" s="1"/>
  <c r="O173" i="13" a="1"/>
  <c r="O173" i="13" s="1"/>
  <c r="P173" i="13" s="1"/>
  <c r="L173" i="13" a="1"/>
  <c r="L173" i="13" s="1"/>
  <c r="M173" i="13" s="1" a="1"/>
  <c r="M173" i="13" s="1"/>
  <c r="N153" i="13" a="1"/>
  <c r="N153" i="13" s="1"/>
  <c r="O153" i="13" a="1"/>
  <c r="O153" i="13" s="1"/>
  <c r="P153" i="13" s="1"/>
  <c r="L153" i="13" a="1"/>
  <c r="L153" i="13" s="1"/>
  <c r="M153" i="13" s="1" a="1"/>
  <c r="M153" i="13" s="1"/>
  <c r="J153" i="13" a="1"/>
  <c r="J153" i="13" s="1"/>
  <c r="K153" i="13" s="1" a="1"/>
  <c r="K153" i="13" s="1"/>
  <c r="O133" i="13" a="1"/>
  <c r="O133" i="13" s="1"/>
  <c r="P133" i="13" s="1"/>
  <c r="N133" i="13" a="1"/>
  <c r="N133" i="13" s="1"/>
  <c r="L133" i="13" a="1"/>
  <c r="L133" i="13" s="1"/>
  <c r="M133" i="13" s="1" a="1"/>
  <c r="M133" i="13" s="1"/>
  <c r="J133" i="13" a="1"/>
  <c r="J133" i="13" s="1"/>
  <c r="K133" i="13" s="1" a="1"/>
  <c r="K133" i="13" s="1"/>
  <c r="O113" i="13" a="1"/>
  <c r="O113" i="13" s="1"/>
  <c r="P113" i="13" s="1"/>
  <c r="N113" i="13" a="1"/>
  <c r="N113" i="13" s="1"/>
  <c r="L113" i="13" a="1"/>
  <c r="L113" i="13" s="1"/>
  <c r="M113" i="13" s="1" a="1"/>
  <c r="M113" i="13" s="1"/>
  <c r="J113" i="13" a="1"/>
  <c r="J113" i="13" s="1"/>
  <c r="K113" i="13" s="1" a="1"/>
  <c r="K113" i="13" s="1"/>
  <c r="N93" i="13" a="1"/>
  <c r="N93" i="13" s="1"/>
  <c r="L93" i="13" a="1"/>
  <c r="L93" i="13" s="1"/>
  <c r="M93" i="13" s="1" a="1"/>
  <c r="M93" i="13" s="1"/>
  <c r="O93" i="13" a="1"/>
  <c r="O93" i="13" s="1"/>
  <c r="P93" i="13" s="1"/>
  <c r="J93" i="13" a="1"/>
  <c r="J93" i="13" s="1"/>
  <c r="K93" i="13" s="1" a="1"/>
  <c r="K93" i="13" s="1"/>
  <c r="N73" i="13" a="1"/>
  <c r="N73" i="13" s="1"/>
  <c r="O73" i="13" a="1"/>
  <c r="O73" i="13" s="1"/>
  <c r="P73" i="13" s="1"/>
  <c r="L73" i="13" a="1"/>
  <c r="L73" i="13" s="1"/>
  <c r="M73" i="13" s="1" a="1"/>
  <c r="M73" i="13" s="1"/>
  <c r="J73" i="13" a="1"/>
  <c r="J73" i="13" s="1"/>
  <c r="K73" i="13" s="1" a="1"/>
  <c r="K73" i="13" s="1"/>
  <c r="N53" i="13" a="1"/>
  <c r="N53" i="13" s="1"/>
  <c r="O53" i="13" a="1"/>
  <c r="O53" i="13" s="1"/>
  <c r="P53" i="13" s="1"/>
  <c r="L53" i="13" a="1"/>
  <c r="L53" i="13" s="1"/>
  <c r="M53" i="13" s="1" a="1"/>
  <c r="M53" i="13" s="1"/>
  <c r="J53" i="13" a="1"/>
  <c r="J53" i="13" s="1"/>
  <c r="K53" i="13" s="1" a="1"/>
  <c r="K53" i="13" s="1"/>
  <c r="N33" i="13" a="1"/>
  <c r="N33" i="13" s="1"/>
  <c r="O33" i="13" a="1"/>
  <c r="O33" i="13" s="1"/>
  <c r="P33" i="13" s="1"/>
  <c r="L33" i="13" a="1"/>
  <c r="L33" i="13" s="1"/>
  <c r="M33" i="13" s="1" a="1"/>
  <c r="M33" i="13" s="1"/>
  <c r="J33" i="13" a="1"/>
  <c r="J33" i="13" s="1"/>
  <c r="K33" i="13" s="1" a="1"/>
  <c r="K33" i="13" s="1"/>
  <c r="O13" i="13" a="1"/>
  <c r="O13" i="13" s="1"/>
  <c r="P13" i="13" s="1"/>
  <c r="L13" i="13" a="1"/>
  <c r="L13" i="13" s="1"/>
  <c r="M13" i="13" s="1" a="1"/>
  <c r="M13" i="13" s="1"/>
  <c r="J13" i="13" a="1"/>
  <c r="J13" i="13" s="1"/>
  <c r="K13" i="13" s="1" a="1"/>
  <c r="K13" i="13" s="1"/>
  <c r="N13" i="13" a="1"/>
  <c r="N13" i="13" s="1"/>
  <c r="J173" i="13" a="1"/>
  <c r="J173" i="13" s="1"/>
  <c r="K173" i="13" s="1" a="1"/>
  <c r="K173" i="13" s="1"/>
  <c r="O832" i="13" a="1"/>
  <c r="O832" i="13" s="1"/>
  <c r="P832" i="13" s="1"/>
  <c r="N832" i="13" a="1"/>
  <c r="N832" i="13" s="1"/>
  <c r="L832" i="13" a="1"/>
  <c r="L832" i="13" s="1"/>
  <c r="M832" i="13" s="1" a="1"/>
  <c r="M832" i="13" s="1"/>
  <c r="J832" i="13" a="1"/>
  <c r="J832" i="13" s="1"/>
  <c r="K832" i="13" s="1" a="1"/>
  <c r="K832" i="13" s="1"/>
  <c r="O812" i="13" a="1"/>
  <c r="O812" i="13" s="1"/>
  <c r="P812" i="13" s="1"/>
  <c r="N812" i="13" a="1"/>
  <c r="N812" i="13" s="1"/>
  <c r="L812" i="13" a="1"/>
  <c r="L812" i="13" s="1"/>
  <c r="M812" i="13" s="1" a="1"/>
  <c r="M812" i="13" s="1"/>
  <c r="J812" i="13" a="1"/>
  <c r="J812" i="13" s="1"/>
  <c r="K812" i="13" s="1" a="1"/>
  <c r="K812" i="13" s="1"/>
  <c r="O792" i="13" a="1"/>
  <c r="O792" i="13" s="1"/>
  <c r="P792" i="13" s="1"/>
  <c r="N792" i="13" a="1"/>
  <c r="N792" i="13" s="1"/>
  <c r="L792" i="13" a="1"/>
  <c r="L792" i="13" s="1"/>
  <c r="M792" i="13" s="1" a="1"/>
  <c r="M792" i="13" s="1"/>
  <c r="J792" i="13" a="1"/>
  <c r="J792" i="13" s="1"/>
  <c r="K792" i="13" s="1" a="1"/>
  <c r="K792" i="13" s="1"/>
  <c r="O772" i="13" a="1"/>
  <c r="O772" i="13" s="1"/>
  <c r="P772" i="13" s="1"/>
  <c r="N772" i="13" a="1"/>
  <c r="N772" i="13" s="1"/>
  <c r="J772" i="13" a="1"/>
  <c r="J772" i="13" s="1"/>
  <c r="K772" i="13" s="1" a="1"/>
  <c r="K772" i="13" s="1"/>
  <c r="L772" i="13" a="1"/>
  <c r="L772" i="13" s="1"/>
  <c r="M772" i="13" s="1" a="1"/>
  <c r="M772" i="13" s="1"/>
  <c r="O752" i="13" a="1"/>
  <c r="O752" i="13" s="1"/>
  <c r="P752" i="13" s="1"/>
  <c r="N752" i="13" a="1"/>
  <c r="N752" i="13" s="1"/>
  <c r="J752" i="13" a="1"/>
  <c r="J752" i="13" s="1"/>
  <c r="K752" i="13" s="1" a="1"/>
  <c r="K752" i="13" s="1"/>
  <c r="L752" i="13" a="1"/>
  <c r="L752" i="13" s="1"/>
  <c r="M752" i="13" s="1" a="1"/>
  <c r="M752" i="13" s="1"/>
  <c r="O732" i="13" a="1"/>
  <c r="O732" i="13" s="1"/>
  <c r="P732" i="13" s="1"/>
  <c r="N732" i="13" a="1"/>
  <c r="N732" i="13" s="1"/>
  <c r="J732" i="13" a="1"/>
  <c r="J732" i="13" s="1"/>
  <c r="K732" i="13" s="1" a="1"/>
  <c r="K732" i="13" s="1"/>
  <c r="L732" i="13" a="1"/>
  <c r="L732" i="13" s="1"/>
  <c r="M732" i="13" s="1" a="1"/>
  <c r="M732" i="13" s="1"/>
  <c r="O712" i="13" a="1"/>
  <c r="O712" i="13" s="1"/>
  <c r="P712" i="13" s="1"/>
  <c r="N712" i="13" a="1"/>
  <c r="N712" i="13" s="1"/>
  <c r="J712" i="13" a="1"/>
  <c r="J712" i="13" s="1"/>
  <c r="K712" i="13" s="1" a="1"/>
  <c r="K712" i="13" s="1"/>
  <c r="L712" i="13" a="1"/>
  <c r="L712" i="13" s="1"/>
  <c r="M712" i="13" s="1" a="1"/>
  <c r="M712" i="13" s="1"/>
  <c r="O692" i="13" a="1"/>
  <c r="O692" i="13" s="1"/>
  <c r="P692" i="13" s="1"/>
  <c r="N692" i="13" a="1"/>
  <c r="N692" i="13" s="1"/>
  <c r="L692" i="13" a="1"/>
  <c r="L692" i="13" s="1"/>
  <c r="M692" i="13" s="1" a="1"/>
  <c r="M692" i="13" s="1"/>
  <c r="J692" i="13" a="1"/>
  <c r="J692" i="13" s="1"/>
  <c r="K692" i="13" s="1" a="1"/>
  <c r="K692" i="13" s="1"/>
  <c r="O672" i="13" a="1"/>
  <c r="O672" i="13" s="1"/>
  <c r="P672" i="13" s="1"/>
  <c r="N672" i="13" a="1"/>
  <c r="N672" i="13" s="1"/>
  <c r="L672" i="13" a="1"/>
  <c r="L672" i="13" s="1"/>
  <c r="M672" i="13" s="1" a="1"/>
  <c r="M672" i="13" s="1"/>
  <c r="J672" i="13" a="1"/>
  <c r="J672" i="13" s="1"/>
  <c r="K672" i="13" s="1" a="1"/>
  <c r="K672" i="13" s="1"/>
  <c r="O652" i="13" a="1"/>
  <c r="O652" i="13" s="1"/>
  <c r="P652" i="13" s="1"/>
  <c r="N652" i="13" a="1"/>
  <c r="N652" i="13" s="1"/>
  <c r="L652" i="13" a="1"/>
  <c r="L652" i="13" s="1"/>
  <c r="M652" i="13" s="1" a="1"/>
  <c r="M652" i="13" s="1"/>
  <c r="J652" i="13" a="1"/>
  <c r="J652" i="13" s="1"/>
  <c r="K652" i="13" s="1" a="1"/>
  <c r="K652" i="13" s="1"/>
  <c r="O632" i="13" a="1"/>
  <c r="O632" i="13" s="1"/>
  <c r="P632" i="13" s="1"/>
  <c r="N632" i="13" a="1"/>
  <c r="N632" i="13" s="1"/>
  <c r="L632" i="13" a="1"/>
  <c r="L632" i="13" s="1"/>
  <c r="M632" i="13" s="1" a="1"/>
  <c r="M632" i="13" s="1"/>
  <c r="J632" i="13" a="1"/>
  <c r="J632" i="13" s="1"/>
  <c r="K632" i="13" s="1" a="1"/>
  <c r="K632" i="13" s="1"/>
  <c r="O612" i="13" a="1"/>
  <c r="O612" i="13" s="1"/>
  <c r="P612" i="13" s="1"/>
  <c r="N612" i="13" a="1"/>
  <c r="N612" i="13" s="1"/>
  <c r="L612" i="13" a="1"/>
  <c r="L612" i="13" s="1"/>
  <c r="M612" i="13" s="1" a="1"/>
  <c r="M612" i="13" s="1"/>
  <c r="J612" i="13" a="1"/>
  <c r="J612" i="13" s="1"/>
  <c r="K612" i="13" s="1" a="1"/>
  <c r="K612" i="13" s="1"/>
  <c r="O592" i="13" a="1"/>
  <c r="O592" i="13" s="1"/>
  <c r="P592" i="13" s="1"/>
  <c r="N592" i="13" a="1"/>
  <c r="N592" i="13" s="1"/>
  <c r="L592" i="13" a="1"/>
  <c r="L592" i="13" s="1"/>
  <c r="M592" i="13" s="1" a="1"/>
  <c r="M592" i="13" s="1"/>
  <c r="J592" i="13" a="1"/>
  <c r="J592" i="13" s="1"/>
  <c r="K592" i="13" s="1" a="1"/>
  <c r="K592" i="13" s="1"/>
  <c r="O572" i="13" a="1"/>
  <c r="O572" i="13" s="1"/>
  <c r="P572" i="13" s="1"/>
  <c r="N572" i="13" a="1"/>
  <c r="N572" i="13" s="1"/>
  <c r="L572" i="13" a="1"/>
  <c r="L572" i="13" s="1"/>
  <c r="M572" i="13" s="1" a="1"/>
  <c r="M572" i="13" s="1"/>
  <c r="J572" i="13" a="1"/>
  <c r="J572" i="13" s="1"/>
  <c r="K572" i="13" s="1" a="1"/>
  <c r="K572" i="13" s="1"/>
  <c r="O552" i="13" a="1"/>
  <c r="O552" i="13" s="1"/>
  <c r="P552" i="13" s="1"/>
  <c r="N552" i="13" a="1"/>
  <c r="N552" i="13" s="1"/>
  <c r="J552" i="13" a="1"/>
  <c r="J552" i="13" s="1"/>
  <c r="K552" i="13" s="1" a="1"/>
  <c r="K552" i="13" s="1"/>
  <c r="L552" i="13" a="1"/>
  <c r="L552" i="13" s="1"/>
  <c r="M552" i="13" s="1" a="1"/>
  <c r="M552" i="13" s="1"/>
  <c r="O532" i="13" a="1"/>
  <c r="O532" i="13" s="1"/>
  <c r="P532" i="13" s="1"/>
  <c r="N532" i="13" a="1"/>
  <c r="N532" i="13" s="1"/>
  <c r="L532" i="13" a="1"/>
  <c r="L532" i="13" s="1"/>
  <c r="M532" i="13" s="1" a="1"/>
  <c r="M532" i="13" s="1"/>
  <c r="J532" i="13" a="1"/>
  <c r="J532" i="13" s="1"/>
  <c r="K532" i="13" s="1" a="1"/>
  <c r="K532" i="13" s="1"/>
  <c r="O512" i="13" a="1"/>
  <c r="O512" i="13" s="1"/>
  <c r="P512" i="13" s="1"/>
  <c r="N512" i="13" a="1"/>
  <c r="N512" i="13" s="1"/>
  <c r="L512" i="13" a="1"/>
  <c r="L512" i="13" s="1"/>
  <c r="M512" i="13" s="1" a="1"/>
  <c r="M512" i="13" s="1"/>
  <c r="J512" i="13" a="1"/>
  <c r="J512" i="13" s="1"/>
  <c r="K512" i="13" s="1" a="1"/>
  <c r="K512" i="13" s="1"/>
  <c r="N492" i="13" a="1"/>
  <c r="N492" i="13" s="1"/>
  <c r="O492" i="13" a="1"/>
  <c r="O492" i="13" s="1"/>
  <c r="P492" i="13" s="1"/>
  <c r="L492" i="13" a="1"/>
  <c r="L492" i="13" s="1"/>
  <c r="M492" i="13" s="1" a="1"/>
  <c r="M492" i="13" s="1"/>
  <c r="J492" i="13" a="1"/>
  <c r="J492" i="13" s="1"/>
  <c r="K492" i="13" s="1" a="1"/>
  <c r="K492" i="13" s="1"/>
  <c r="O472" i="13" a="1"/>
  <c r="O472" i="13" s="1"/>
  <c r="P472" i="13" s="1"/>
  <c r="N472" i="13" a="1"/>
  <c r="N472" i="13" s="1"/>
  <c r="L472" i="13" a="1"/>
  <c r="L472" i="13" s="1"/>
  <c r="M472" i="13" s="1" a="1"/>
  <c r="M472" i="13" s="1"/>
  <c r="J472" i="13" a="1"/>
  <c r="J472" i="13" s="1"/>
  <c r="K472" i="13" s="1" a="1"/>
  <c r="K472" i="13" s="1"/>
  <c r="O452" i="13" a="1"/>
  <c r="O452" i="13" s="1"/>
  <c r="P452" i="13" s="1"/>
  <c r="N452" i="13" a="1"/>
  <c r="N452" i="13" s="1"/>
  <c r="L452" i="13" a="1"/>
  <c r="L452" i="13" s="1"/>
  <c r="M452" i="13" s="1" a="1"/>
  <c r="M452" i="13" s="1"/>
  <c r="J452" i="13" a="1"/>
  <c r="J452" i="13" s="1"/>
  <c r="K452" i="13" s="1" a="1"/>
  <c r="K452" i="13" s="1"/>
  <c r="O432" i="13" a="1"/>
  <c r="O432" i="13" s="1"/>
  <c r="P432" i="13" s="1"/>
  <c r="N432" i="13" a="1"/>
  <c r="N432" i="13" s="1"/>
  <c r="L432" i="13" a="1"/>
  <c r="L432" i="13" s="1"/>
  <c r="M432" i="13" s="1" a="1"/>
  <c r="M432" i="13" s="1"/>
  <c r="J432" i="13" a="1"/>
  <c r="J432" i="13" s="1"/>
  <c r="K432" i="13" s="1" a="1"/>
  <c r="K432" i="13" s="1"/>
  <c r="O412" i="13" a="1"/>
  <c r="O412" i="13" s="1"/>
  <c r="P412" i="13" s="1"/>
  <c r="N412" i="13" a="1"/>
  <c r="N412" i="13" s="1"/>
  <c r="L412" i="13" a="1"/>
  <c r="L412" i="13" s="1"/>
  <c r="M412" i="13" s="1" a="1"/>
  <c r="M412" i="13" s="1"/>
  <c r="J412" i="13" a="1"/>
  <c r="J412" i="13" s="1"/>
  <c r="K412" i="13" s="1" a="1"/>
  <c r="K412" i="13" s="1"/>
  <c r="N392" i="13" a="1"/>
  <c r="N392" i="13" s="1"/>
  <c r="O392" i="13" a="1"/>
  <c r="O392" i="13" s="1"/>
  <c r="P392" i="13" s="1"/>
  <c r="L392" i="13" a="1"/>
  <c r="L392" i="13" s="1"/>
  <c r="M392" i="13" s="1" a="1"/>
  <c r="M392" i="13" s="1"/>
  <c r="J392" i="13" a="1"/>
  <c r="J392" i="13" s="1"/>
  <c r="K392" i="13" s="1" a="1"/>
  <c r="K392" i="13" s="1"/>
  <c r="N372" i="13" a="1"/>
  <c r="N372" i="13" s="1"/>
  <c r="O372" i="13" a="1"/>
  <c r="O372" i="13" s="1"/>
  <c r="P372" i="13" s="1"/>
  <c r="L372" i="13" a="1"/>
  <c r="L372" i="13" s="1"/>
  <c r="M372" i="13" s="1" a="1"/>
  <c r="M372" i="13" s="1"/>
  <c r="J372" i="13" a="1"/>
  <c r="J372" i="13" s="1"/>
  <c r="K372" i="13" s="1" a="1"/>
  <c r="K372" i="13" s="1"/>
  <c r="N352" i="13" a="1"/>
  <c r="N352" i="13" s="1"/>
  <c r="O352" i="13" a="1"/>
  <c r="O352" i="13" s="1"/>
  <c r="P352" i="13" s="1"/>
  <c r="L352" i="13" a="1"/>
  <c r="L352" i="13" s="1"/>
  <c r="M352" i="13" s="1" a="1"/>
  <c r="M352" i="13" s="1"/>
  <c r="J352" i="13" a="1"/>
  <c r="J352" i="13" s="1"/>
  <c r="K352" i="13" s="1" a="1"/>
  <c r="K352" i="13" s="1"/>
  <c r="N332" i="13" a="1"/>
  <c r="N332" i="13" s="1"/>
  <c r="O332" i="13" a="1"/>
  <c r="O332" i="13" s="1"/>
  <c r="P332" i="13" s="1"/>
  <c r="L332" i="13" a="1"/>
  <c r="L332" i="13" s="1"/>
  <c r="M332" i="13" s="1" a="1"/>
  <c r="M332" i="13" s="1"/>
  <c r="J332" i="13" a="1"/>
  <c r="J332" i="13" s="1"/>
  <c r="K332" i="13" s="1" a="1"/>
  <c r="K332" i="13" s="1"/>
  <c r="O312" i="13" a="1"/>
  <c r="O312" i="13" s="1"/>
  <c r="P312" i="13" s="1"/>
  <c r="N312" i="13" a="1"/>
  <c r="N312" i="13" s="1"/>
  <c r="L312" i="13" a="1"/>
  <c r="L312" i="13" s="1"/>
  <c r="M312" i="13" s="1" a="1"/>
  <c r="M312" i="13" s="1"/>
  <c r="J312" i="13" a="1"/>
  <c r="J312" i="13" s="1"/>
  <c r="K312" i="13" s="1" a="1"/>
  <c r="K312" i="13" s="1"/>
  <c r="L292" i="13" a="1"/>
  <c r="L292" i="13" s="1"/>
  <c r="M292" i="13" s="1" a="1"/>
  <c r="M292" i="13" s="1"/>
  <c r="O292" i="13" a="1"/>
  <c r="O292" i="13" s="1"/>
  <c r="P292" i="13" s="1"/>
  <c r="N292" i="13" a="1"/>
  <c r="N292" i="13" s="1"/>
  <c r="J292" i="13" a="1"/>
  <c r="J292" i="13" s="1"/>
  <c r="K292" i="13" s="1" a="1"/>
  <c r="K292" i="13" s="1"/>
  <c r="O272" i="13" a="1"/>
  <c r="O272" i="13" s="1"/>
  <c r="P272" i="13" s="1"/>
  <c r="N272" i="13" a="1"/>
  <c r="N272" i="13" s="1"/>
  <c r="L272" i="13" a="1"/>
  <c r="L272" i="13" s="1"/>
  <c r="M272" i="13" s="1" a="1"/>
  <c r="M272" i="13" s="1"/>
  <c r="J272" i="13" a="1"/>
  <c r="J272" i="13" s="1"/>
  <c r="K272" i="13" s="1" a="1"/>
  <c r="K272" i="13" s="1"/>
  <c r="O252" i="13" a="1"/>
  <c r="O252" i="13" s="1"/>
  <c r="P252" i="13" s="1"/>
  <c r="L252" i="13" a="1"/>
  <c r="L252" i="13" s="1"/>
  <c r="M252" i="13" s="1" a="1"/>
  <c r="M252" i="13" s="1"/>
  <c r="N252" i="13" a="1"/>
  <c r="N252" i="13" s="1"/>
  <c r="J252" i="13" a="1"/>
  <c r="J252" i="13" s="1"/>
  <c r="K252" i="13" s="1" a="1"/>
  <c r="K252" i="13" s="1"/>
  <c r="O232" i="13" a="1"/>
  <c r="O232" i="13" s="1"/>
  <c r="P232" i="13" s="1"/>
  <c r="N232" i="13" a="1"/>
  <c r="N232" i="13" s="1"/>
  <c r="L232" i="13" a="1"/>
  <c r="L232" i="13" s="1"/>
  <c r="M232" i="13" s="1" a="1"/>
  <c r="M232" i="13" s="1"/>
  <c r="J232" i="13" a="1"/>
  <c r="J232" i="13" s="1"/>
  <c r="K232" i="13" s="1" a="1"/>
  <c r="K232" i="13" s="1"/>
  <c r="O212" i="13" a="1"/>
  <c r="O212" i="13" s="1"/>
  <c r="P212" i="13" s="1"/>
  <c r="N212" i="13" a="1"/>
  <c r="N212" i="13" s="1"/>
  <c r="L212" i="13" a="1"/>
  <c r="L212" i="13" s="1"/>
  <c r="M212" i="13" s="1" a="1"/>
  <c r="M212" i="13" s="1"/>
  <c r="J212" i="13" a="1"/>
  <c r="J212" i="13" s="1"/>
  <c r="K212" i="13" s="1" a="1"/>
  <c r="K212" i="13" s="1"/>
  <c r="N192" i="13" a="1"/>
  <c r="N192" i="13" s="1"/>
  <c r="O192" i="13" a="1"/>
  <c r="O192" i="13" s="1"/>
  <c r="P192" i="13" s="1"/>
  <c r="L192" i="13" a="1"/>
  <c r="L192" i="13" s="1"/>
  <c r="M192" i="13" s="1" a="1"/>
  <c r="M192" i="13" s="1"/>
  <c r="J192" i="13" a="1"/>
  <c r="J192" i="13" s="1"/>
  <c r="K192" i="13" s="1" a="1"/>
  <c r="K192" i="13" s="1"/>
  <c r="N172" i="13" a="1"/>
  <c r="N172" i="13" s="1"/>
  <c r="O172" i="13" a="1"/>
  <c r="O172" i="13" s="1"/>
  <c r="P172" i="13" s="1"/>
  <c r="L172" i="13" a="1"/>
  <c r="L172" i="13" s="1"/>
  <c r="M172" i="13" s="1" a="1"/>
  <c r="M172" i="13" s="1"/>
  <c r="J172" i="13" a="1"/>
  <c r="J172" i="13" s="1"/>
  <c r="K172" i="13" s="1" a="1"/>
  <c r="K172" i="13" s="1"/>
  <c r="N152" i="13" a="1"/>
  <c r="N152" i="13" s="1"/>
  <c r="O152" i="13" a="1"/>
  <c r="O152" i="13" s="1"/>
  <c r="P152" i="13" s="1"/>
  <c r="L152" i="13" a="1"/>
  <c r="L152" i="13" s="1"/>
  <c r="M152" i="13" s="1" a="1"/>
  <c r="M152" i="13" s="1"/>
  <c r="J152" i="13" a="1"/>
  <c r="J152" i="13" s="1"/>
  <c r="K152" i="13" s="1" a="1"/>
  <c r="K152" i="13" s="1"/>
  <c r="O132" i="13" a="1"/>
  <c r="O132" i="13" s="1"/>
  <c r="P132" i="13" s="1"/>
  <c r="N132" i="13" a="1"/>
  <c r="N132" i="13" s="1"/>
  <c r="L132" i="13" a="1"/>
  <c r="L132" i="13" s="1"/>
  <c r="M132" i="13" s="1" a="1"/>
  <c r="M132" i="13" s="1"/>
  <c r="J132" i="13" a="1"/>
  <c r="J132" i="13" s="1"/>
  <c r="K132" i="13" s="1" a="1"/>
  <c r="K132" i="13" s="1"/>
  <c r="O112" i="13" a="1"/>
  <c r="O112" i="13" s="1"/>
  <c r="P112" i="13" s="1"/>
  <c r="N112" i="13" a="1"/>
  <c r="N112" i="13" s="1"/>
  <c r="L112" i="13" a="1"/>
  <c r="L112" i="13" s="1"/>
  <c r="M112" i="13" s="1" a="1"/>
  <c r="M112" i="13" s="1"/>
  <c r="J112" i="13" a="1"/>
  <c r="J112" i="13" s="1"/>
  <c r="K112" i="13" s="1" a="1"/>
  <c r="K112" i="13" s="1"/>
  <c r="N92" i="13" a="1"/>
  <c r="N92" i="13" s="1"/>
  <c r="O92" i="13" a="1"/>
  <c r="O92" i="13" s="1"/>
  <c r="P92" i="13" s="1"/>
  <c r="L92" i="13" a="1"/>
  <c r="L92" i="13" s="1"/>
  <c r="M92" i="13" s="1" a="1"/>
  <c r="M92" i="13" s="1"/>
  <c r="J92" i="13" a="1"/>
  <c r="J92" i="13" s="1"/>
  <c r="K92" i="13" s="1" a="1"/>
  <c r="K92" i="13" s="1"/>
  <c r="N72" i="13" a="1"/>
  <c r="N72" i="13" s="1"/>
  <c r="O72" i="13" a="1"/>
  <c r="O72" i="13" s="1"/>
  <c r="P72" i="13" s="1"/>
  <c r="L72" i="13" a="1"/>
  <c r="L72" i="13" s="1"/>
  <c r="M72" i="13" s="1" a="1"/>
  <c r="M72" i="13" s="1"/>
  <c r="J72" i="13" a="1"/>
  <c r="J72" i="13" s="1"/>
  <c r="K72" i="13" s="1" a="1"/>
  <c r="K72" i="13" s="1"/>
  <c r="O52" i="13" a="1"/>
  <c r="O52" i="13" s="1"/>
  <c r="P52" i="13" s="1"/>
  <c r="N52" i="13" a="1"/>
  <c r="N52" i="13" s="1"/>
  <c r="L52" i="13" a="1"/>
  <c r="L52" i="13" s="1"/>
  <c r="M52" i="13" s="1" a="1"/>
  <c r="M52" i="13" s="1"/>
  <c r="J52" i="13" a="1"/>
  <c r="J52" i="13" s="1"/>
  <c r="K52" i="13" s="1" a="1"/>
  <c r="K52" i="13" s="1"/>
  <c r="N32" i="13" a="1"/>
  <c r="N32" i="13" s="1"/>
  <c r="O32" i="13" a="1"/>
  <c r="O32" i="13" s="1"/>
  <c r="P32" i="13" s="1"/>
  <c r="L32" i="13" a="1"/>
  <c r="L32" i="13" s="1"/>
  <c r="M32" i="13" s="1" a="1"/>
  <c r="M32" i="13" s="1"/>
  <c r="J32" i="13" a="1"/>
  <c r="J32" i="13" s="1"/>
  <c r="K32" i="13" s="1" a="1"/>
  <c r="K32" i="13" s="1"/>
  <c r="O12" i="13" a="1"/>
  <c r="O12" i="13" s="1"/>
  <c r="P12" i="13" s="1"/>
  <c r="L12" i="13" a="1"/>
  <c r="L12" i="13" s="1"/>
  <c r="M12" i="13" s="1" a="1"/>
  <c r="M12" i="13" s="1"/>
  <c r="N12" i="13" a="1"/>
  <c r="N12" i="13" s="1"/>
  <c r="J12" i="13" a="1"/>
  <c r="J12" i="13" s="1"/>
  <c r="K12" i="13" s="1" a="1"/>
  <c r="K12" i="13" s="1"/>
  <c r="O831" i="13" a="1"/>
  <c r="O831" i="13" s="1"/>
  <c r="P831" i="13" s="1"/>
  <c r="N831" i="13" a="1"/>
  <c r="N831" i="13" s="1"/>
  <c r="L831" i="13" a="1"/>
  <c r="L831" i="13" s="1"/>
  <c r="M831" i="13" s="1" a="1"/>
  <c r="M831" i="13" s="1"/>
  <c r="J831" i="13" a="1"/>
  <c r="J831" i="13" s="1"/>
  <c r="K831" i="13" s="1" a="1"/>
  <c r="K831" i="13" s="1"/>
  <c r="O811" i="13" a="1"/>
  <c r="O811" i="13" s="1"/>
  <c r="P811" i="13" s="1"/>
  <c r="N811" i="13" a="1"/>
  <c r="N811" i="13" s="1"/>
  <c r="L811" i="13" a="1"/>
  <c r="L811" i="13" s="1"/>
  <c r="M811" i="13" s="1" a="1"/>
  <c r="M811" i="13" s="1"/>
  <c r="J811" i="13" a="1"/>
  <c r="J811" i="13" s="1"/>
  <c r="K811" i="13" s="1" a="1"/>
  <c r="K811" i="13" s="1"/>
  <c r="O791" i="13" a="1"/>
  <c r="O791" i="13" s="1"/>
  <c r="P791" i="13" s="1"/>
  <c r="N791" i="13" a="1"/>
  <c r="N791" i="13" s="1"/>
  <c r="J791" i="13" a="1"/>
  <c r="J791" i="13" s="1"/>
  <c r="K791" i="13" s="1" a="1"/>
  <c r="K791" i="13" s="1"/>
  <c r="L791" i="13" a="1"/>
  <c r="L791" i="13" s="1"/>
  <c r="M791" i="13" s="1" a="1"/>
  <c r="M791" i="13" s="1"/>
  <c r="O771" i="13" a="1"/>
  <c r="O771" i="13" s="1"/>
  <c r="P771" i="13" s="1"/>
  <c r="N771" i="13" a="1"/>
  <c r="N771" i="13" s="1"/>
  <c r="J771" i="13" a="1"/>
  <c r="J771" i="13" s="1"/>
  <c r="K771" i="13" s="1" a="1"/>
  <c r="K771" i="13" s="1"/>
  <c r="L771" i="13" a="1"/>
  <c r="L771" i="13" s="1"/>
  <c r="M771" i="13" s="1" a="1"/>
  <c r="M771" i="13" s="1"/>
  <c r="O751" i="13" a="1"/>
  <c r="O751" i="13" s="1"/>
  <c r="P751" i="13" s="1"/>
  <c r="N751" i="13" a="1"/>
  <c r="N751" i="13" s="1"/>
  <c r="J751" i="13" a="1"/>
  <c r="J751" i="13" s="1"/>
  <c r="K751" i="13" s="1" a="1"/>
  <c r="K751" i="13" s="1"/>
  <c r="L751" i="13" a="1"/>
  <c r="L751" i="13" s="1"/>
  <c r="M751" i="13" s="1" a="1"/>
  <c r="M751" i="13" s="1"/>
  <c r="O731" i="13" a="1"/>
  <c r="O731" i="13" s="1"/>
  <c r="P731" i="13" s="1"/>
  <c r="N731" i="13" a="1"/>
  <c r="N731" i="13" s="1"/>
  <c r="J731" i="13" a="1"/>
  <c r="J731" i="13" s="1"/>
  <c r="K731" i="13" s="1" a="1"/>
  <c r="K731" i="13" s="1"/>
  <c r="L731" i="13" a="1"/>
  <c r="L731" i="13" s="1"/>
  <c r="M731" i="13" s="1" a="1"/>
  <c r="M731" i="13" s="1"/>
  <c r="O711" i="13" a="1"/>
  <c r="O711" i="13" s="1"/>
  <c r="P711" i="13" s="1"/>
  <c r="N711" i="13" a="1"/>
  <c r="N711" i="13" s="1"/>
  <c r="L711" i="13" a="1"/>
  <c r="L711" i="13" s="1"/>
  <c r="M711" i="13" s="1" a="1"/>
  <c r="M711" i="13" s="1"/>
  <c r="J711" i="13" a="1"/>
  <c r="J711" i="13" s="1"/>
  <c r="K711" i="13" s="1" a="1"/>
  <c r="K711" i="13" s="1"/>
  <c r="O691" i="13" a="1"/>
  <c r="O691" i="13" s="1"/>
  <c r="P691" i="13" s="1"/>
  <c r="N691" i="13" a="1"/>
  <c r="N691" i="13" s="1"/>
  <c r="L691" i="13" a="1"/>
  <c r="L691" i="13" s="1"/>
  <c r="M691" i="13" s="1" a="1"/>
  <c r="M691" i="13" s="1"/>
  <c r="J691" i="13" a="1"/>
  <c r="J691" i="13" s="1"/>
  <c r="K691" i="13" s="1" a="1"/>
  <c r="K691" i="13" s="1"/>
  <c r="O671" i="13" a="1"/>
  <c r="O671" i="13" s="1"/>
  <c r="P671" i="13" s="1"/>
  <c r="N671" i="13" a="1"/>
  <c r="N671" i="13" s="1"/>
  <c r="L671" i="13" a="1"/>
  <c r="L671" i="13" s="1"/>
  <c r="M671" i="13" s="1" a="1"/>
  <c r="M671" i="13" s="1"/>
  <c r="J671" i="13" a="1"/>
  <c r="J671" i="13" s="1"/>
  <c r="K671" i="13" s="1" a="1"/>
  <c r="K671" i="13" s="1"/>
  <c r="O651" i="13" a="1"/>
  <c r="O651" i="13" s="1"/>
  <c r="P651" i="13" s="1"/>
  <c r="N651" i="13" a="1"/>
  <c r="N651" i="13" s="1"/>
  <c r="L651" i="13" a="1"/>
  <c r="L651" i="13" s="1"/>
  <c r="M651" i="13" s="1" a="1"/>
  <c r="M651" i="13" s="1"/>
  <c r="J651" i="13" a="1"/>
  <c r="J651" i="13" s="1"/>
  <c r="K651" i="13" s="1" a="1"/>
  <c r="K651" i="13" s="1"/>
  <c r="O631" i="13" a="1"/>
  <c r="O631" i="13" s="1"/>
  <c r="P631" i="13" s="1"/>
  <c r="N631" i="13" a="1"/>
  <c r="N631" i="13" s="1"/>
  <c r="L631" i="13" a="1"/>
  <c r="L631" i="13" s="1"/>
  <c r="M631" i="13" s="1" a="1"/>
  <c r="M631" i="13" s="1"/>
  <c r="J631" i="13" a="1"/>
  <c r="J631" i="13" s="1"/>
  <c r="K631" i="13" s="1" a="1"/>
  <c r="K631" i="13" s="1"/>
  <c r="O611" i="13" a="1"/>
  <c r="O611" i="13" s="1"/>
  <c r="P611" i="13" s="1"/>
  <c r="N611" i="13" a="1"/>
  <c r="N611" i="13" s="1"/>
  <c r="L611" i="13" a="1"/>
  <c r="L611" i="13" s="1"/>
  <c r="M611" i="13" s="1" a="1"/>
  <c r="M611" i="13" s="1"/>
  <c r="J611" i="13" a="1"/>
  <c r="J611" i="13" s="1"/>
  <c r="K611" i="13" s="1" a="1"/>
  <c r="K611" i="13" s="1"/>
  <c r="O591" i="13" a="1"/>
  <c r="O591" i="13" s="1"/>
  <c r="P591" i="13" s="1"/>
  <c r="N591" i="13" a="1"/>
  <c r="N591" i="13" s="1"/>
  <c r="L591" i="13" a="1"/>
  <c r="L591" i="13" s="1"/>
  <c r="M591" i="13" s="1" a="1"/>
  <c r="M591" i="13" s="1"/>
  <c r="J591" i="13" a="1"/>
  <c r="J591" i="13" s="1"/>
  <c r="K591" i="13" s="1" a="1"/>
  <c r="K591" i="13" s="1"/>
  <c r="O571" i="13" a="1"/>
  <c r="O571" i="13" s="1"/>
  <c r="P571" i="13" s="1"/>
  <c r="N571" i="13" a="1"/>
  <c r="N571" i="13" s="1"/>
  <c r="L571" i="13" a="1"/>
  <c r="L571" i="13" s="1"/>
  <c r="M571" i="13" s="1" a="1"/>
  <c r="M571" i="13" s="1"/>
  <c r="J571" i="13" a="1"/>
  <c r="J571" i="13" s="1"/>
  <c r="K571" i="13" s="1" a="1"/>
  <c r="K571" i="13" s="1"/>
  <c r="O551" i="13" a="1"/>
  <c r="O551" i="13" s="1"/>
  <c r="P551" i="13" s="1"/>
  <c r="N551" i="13" a="1"/>
  <c r="N551" i="13" s="1"/>
  <c r="L551" i="13" a="1"/>
  <c r="L551" i="13" s="1"/>
  <c r="M551" i="13" s="1" a="1"/>
  <c r="M551" i="13" s="1"/>
  <c r="J551" i="13" a="1"/>
  <c r="J551" i="13" s="1"/>
  <c r="K551" i="13" s="1" a="1"/>
  <c r="K551" i="13" s="1"/>
  <c r="O531" i="13" a="1"/>
  <c r="O531" i="13" s="1"/>
  <c r="P531" i="13" s="1"/>
  <c r="N531" i="13" a="1"/>
  <c r="N531" i="13" s="1"/>
  <c r="L531" i="13" a="1"/>
  <c r="L531" i="13" s="1"/>
  <c r="M531" i="13" s="1" a="1"/>
  <c r="M531" i="13" s="1"/>
  <c r="J531" i="13" a="1"/>
  <c r="J531" i="13" s="1"/>
  <c r="K531" i="13" s="1" a="1"/>
  <c r="K531" i="13" s="1"/>
  <c r="O511" i="13" a="1"/>
  <c r="O511" i="13" s="1"/>
  <c r="P511" i="13" s="1"/>
  <c r="N511" i="13" a="1"/>
  <c r="N511" i="13" s="1"/>
  <c r="L511" i="13" a="1"/>
  <c r="L511" i="13" s="1"/>
  <c r="M511" i="13" s="1" a="1"/>
  <c r="M511" i="13" s="1"/>
  <c r="J511" i="13" a="1"/>
  <c r="J511" i="13" s="1"/>
  <c r="K511" i="13" s="1" a="1"/>
  <c r="K511" i="13" s="1"/>
  <c r="N491" i="13" a="1"/>
  <c r="N491" i="13" s="1"/>
  <c r="O491" i="13" a="1"/>
  <c r="O491" i="13" s="1"/>
  <c r="P491" i="13" s="1"/>
  <c r="L491" i="13" a="1"/>
  <c r="L491" i="13" s="1"/>
  <c r="M491" i="13" s="1" a="1"/>
  <c r="M491" i="13" s="1"/>
  <c r="J491" i="13" a="1"/>
  <c r="J491" i="13" s="1"/>
  <c r="K491" i="13" s="1" a="1"/>
  <c r="K491" i="13" s="1"/>
  <c r="O471" i="13" a="1"/>
  <c r="O471" i="13" s="1"/>
  <c r="P471" i="13" s="1"/>
  <c r="N471" i="13" a="1"/>
  <c r="N471" i="13" s="1"/>
  <c r="L471" i="13" a="1"/>
  <c r="L471" i="13" s="1"/>
  <c r="M471" i="13" s="1" a="1"/>
  <c r="M471" i="13" s="1"/>
  <c r="J471" i="13" a="1"/>
  <c r="J471" i="13" s="1"/>
  <c r="K471" i="13" s="1" a="1"/>
  <c r="K471" i="13" s="1"/>
  <c r="O451" i="13" a="1"/>
  <c r="O451" i="13" s="1"/>
  <c r="P451" i="13" s="1"/>
  <c r="N451" i="13" a="1"/>
  <c r="N451" i="13" s="1"/>
  <c r="L451" i="13" a="1"/>
  <c r="L451" i="13" s="1"/>
  <c r="M451" i="13" s="1" a="1"/>
  <c r="M451" i="13" s="1"/>
  <c r="J451" i="13" a="1"/>
  <c r="J451" i="13" s="1"/>
  <c r="K451" i="13" s="1" a="1"/>
  <c r="K451" i="13" s="1"/>
  <c r="O431" i="13" a="1"/>
  <c r="O431" i="13" s="1"/>
  <c r="P431" i="13" s="1"/>
  <c r="L431" i="13" a="1"/>
  <c r="L431" i="13" s="1"/>
  <c r="M431" i="13" s="1" a="1"/>
  <c r="M431" i="13" s="1"/>
  <c r="J431" i="13" a="1"/>
  <c r="J431" i="13" s="1"/>
  <c r="K431" i="13" s="1" a="1"/>
  <c r="K431" i="13" s="1"/>
  <c r="N431" i="13" a="1"/>
  <c r="N431" i="13" s="1"/>
  <c r="O411" i="13" a="1"/>
  <c r="O411" i="13" s="1"/>
  <c r="P411" i="13" s="1"/>
  <c r="N411" i="13" a="1"/>
  <c r="N411" i="13" s="1"/>
  <c r="L411" i="13" a="1"/>
  <c r="L411" i="13" s="1"/>
  <c r="M411" i="13" s="1" a="1"/>
  <c r="M411" i="13" s="1"/>
  <c r="J411" i="13" a="1"/>
  <c r="J411" i="13" s="1"/>
  <c r="K411" i="13" s="1" a="1"/>
  <c r="K411" i="13" s="1"/>
  <c r="N391" i="13" a="1"/>
  <c r="N391" i="13" s="1"/>
  <c r="O391" i="13" a="1"/>
  <c r="O391" i="13" s="1"/>
  <c r="P391" i="13" s="1"/>
  <c r="L391" i="13" a="1"/>
  <c r="L391" i="13" s="1"/>
  <c r="M391" i="13" s="1" a="1"/>
  <c r="M391" i="13" s="1"/>
  <c r="J391" i="13" a="1"/>
  <c r="J391" i="13" s="1"/>
  <c r="K391" i="13" s="1" a="1"/>
  <c r="K391" i="13" s="1"/>
  <c r="N371" i="13" a="1"/>
  <c r="N371" i="13" s="1"/>
  <c r="O371" i="13" a="1"/>
  <c r="O371" i="13" s="1"/>
  <c r="P371" i="13" s="1"/>
  <c r="L371" i="13" a="1"/>
  <c r="L371" i="13" s="1"/>
  <c r="M371" i="13" s="1" a="1"/>
  <c r="M371" i="13" s="1"/>
  <c r="J371" i="13" a="1"/>
  <c r="J371" i="13" s="1"/>
  <c r="K371" i="13" s="1" a="1"/>
  <c r="K371" i="13" s="1"/>
  <c r="N351" i="13" a="1"/>
  <c r="N351" i="13" s="1"/>
  <c r="O351" i="13" a="1"/>
  <c r="O351" i="13" s="1"/>
  <c r="P351" i="13" s="1"/>
  <c r="L351" i="13" a="1"/>
  <c r="L351" i="13" s="1"/>
  <c r="M351" i="13" s="1" a="1"/>
  <c r="M351" i="13" s="1"/>
  <c r="J351" i="13" a="1"/>
  <c r="J351" i="13" s="1"/>
  <c r="K351" i="13" s="1" a="1"/>
  <c r="K351" i="13" s="1"/>
  <c r="O331" i="13" a="1"/>
  <c r="O331" i="13" s="1"/>
  <c r="P331" i="13" s="1"/>
  <c r="L331" i="13" a="1"/>
  <c r="L331" i="13" s="1"/>
  <c r="M331" i="13" s="1" a="1"/>
  <c r="M331" i="13" s="1"/>
  <c r="J331" i="13" a="1"/>
  <c r="J331" i="13" s="1"/>
  <c r="K331" i="13" s="1" a="1"/>
  <c r="K331" i="13" s="1"/>
  <c r="N331" i="13" a="1"/>
  <c r="N331" i="13" s="1"/>
  <c r="O311" i="13" a="1"/>
  <c r="O311" i="13" s="1"/>
  <c r="P311" i="13" s="1"/>
  <c r="N311" i="13" a="1"/>
  <c r="N311" i="13" s="1"/>
  <c r="L311" i="13" a="1"/>
  <c r="L311" i="13" s="1"/>
  <c r="M311" i="13" s="1" a="1"/>
  <c r="M311" i="13" s="1"/>
  <c r="J311" i="13" a="1"/>
  <c r="J311" i="13" s="1"/>
  <c r="K311" i="13" s="1" a="1"/>
  <c r="K311" i="13" s="1"/>
  <c r="O291" i="13" a="1"/>
  <c r="O291" i="13" s="1"/>
  <c r="P291" i="13" s="1"/>
  <c r="L291" i="13" a="1"/>
  <c r="L291" i="13" s="1"/>
  <c r="M291" i="13" s="1" a="1"/>
  <c r="M291" i="13" s="1"/>
  <c r="N291" i="13" a="1"/>
  <c r="N291" i="13" s="1"/>
  <c r="J291" i="13" a="1"/>
  <c r="J291" i="13" s="1"/>
  <c r="K291" i="13" s="1" a="1"/>
  <c r="K291" i="13" s="1"/>
  <c r="O271" i="13" a="1"/>
  <c r="O271" i="13" s="1"/>
  <c r="P271" i="13" s="1"/>
  <c r="N271" i="13" a="1"/>
  <c r="N271" i="13" s="1"/>
  <c r="L271" i="13" a="1"/>
  <c r="L271" i="13" s="1"/>
  <c r="M271" i="13" s="1" a="1"/>
  <c r="M271" i="13" s="1"/>
  <c r="J271" i="13" a="1"/>
  <c r="J271" i="13" s="1"/>
  <c r="K271" i="13" s="1" a="1"/>
  <c r="K271" i="13" s="1"/>
  <c r="O251" i="13" a="1"/>
  <c r="O251" i="13" s="1"/>
  <c r="P251" i="13" s="1"/>
  <c r="L251" i="13" a="1"/>
  <c r="L251" i="13" s="1"/>
  <c r="M251" i="13" s="1" a="1"/>
  <c r="M251" i="13" s="1"/>
  <c r="N251" i="13" a="1"/>
  <c r="N251" i="13" s="1"/>
  <c r="J251" i="13" a="1"/>
  <c r="J251" i="13" s="1"/>
  <c r="K251" i="13" s="1" a="1"/>
  <c r="K251" i="13" s="1"/>
  <c r="O231" i="13" a="1"/>
  <c r="O231" i="13" s="1"/>
  <c r="P231" i="13" s="1"/>
  <c r="N231" i="13" a="1"/>
  <c r="N231" i="13" s="1"/>
  <c r="L231" i="13" a="1"/>
  <c r="L231" i="13" s="1"/>
  <c r="M231" i="13" s="1" a="1"/>
  <c r="M231" i="13" s="1"/>
  <c r="J231" i="13" a="1"/>
  <c r="J231" i="13" s="1"/>
  <c r="K231" i="13" s="1" a="1"/>
  <c r="K231" i="13" s="1"/>
  <c r="O211" i="13" a="1"/>
  <c r="O211" i="13" s="1"/>
  <c r="P211" i="13" s="1"/>
  <c r="N211" i="13" a="1"/>
  <c r="N211" i="13" s="1"/>
  <c r="L211" i="13" a="1"/>
  <c r="L211" i="13" s="1"/>
  <c r="M211" i="13" s="1" a="1"/>
  <c r="M211" i="13" s="1"/>
  <c r="J211" i="13" a="1"/>
  <c r="J211" i="13" s="1"/>
  <c r="K211" i="13" s="1" a="1"/>
  <c r="K211" i="13" s="1"/>
  <c r="N191" i="13" a="1"/>
  <c r="N191" i="13" s="1"/>
  <c r="O191" i="13" a="1"/>
  <c r="O191" i="13" s="1"/>
  <c r="P191" i="13" s="1"/>
  <c r="L191" i="13" a="1"/>
  <c r="L191" i="13" s="1"/>
  <c r="M191" i="13" s="1" a="1"/>
  <c r="M191" i="13" s="1"/>
  <c r="J191" i="13" a="1"/>
  <c r="J191" i="13" s="1"/>
  <c r="K191" i="13" s="1" a="1"/>
  <c r="K191" i="13" s="1"/>
  <c r="O171" i="13" a="1"/>
  <c r="O171" i="13" s="1"/>
  <c r="P171" i="13" s="1"/>
  <c r="N171" i="13" a="1"/>
  <c r="N171" i="13" s="1"/>
  <c r="L171" i="13" a="1"/>
  <c r="L171" i="13" s="1"/>
  <c r="M171" i="13" s="1" a="1"/>
  <c r="M171" i="13" s="1"/>
  <c r="J171" i="13" a="1"/>
  <c r="J171" i="13" s="1"/>
  <c r="K171" i="13" s="1" a="1"/>
  <c r="K171" i="13" s="1"/>
  <c r="N151" i="13" a="1"/>
  <c r="N151" i="13" s="1"/>
  <c r="O151" i="13" a="1"/>
  <c r="O151" i="13" s="1"/>
  <c r="P151" i="13" s="1"/>
  <c r="L151" i="13" a="1"/>
  <c r="L151" i="13" s="1"/>
  <c r="M151" i="13" s="1" a="1"/>
  <c r="M151" i="13" s="1"/>
  <c r="J151" i="13" a="1"/>
  <c r="J151" i="13" s="1"/>
  <c r="K151" i="13" s="1" a="1"/>
  <c r="K151" i="13" s="1"/>
  <c r="O131" i="13" a="1"/>
  <c r="O131" i="13" s="1"/>
  <c r="P131" i="13" s="1"/>
  <c r="N131" i="13" a="1"/>
  <c r="N131" i="13" s="1"/>
  <c r="L131" i="13" a="1"/>
  <c r="L131" i="13" s="1"/>
  <c r="M131" i="13" s="1" a="1"/>
  <c r="M131" i="13" s="1"/>
  <c r="J131" i="13" a="1"/>
  <c r="J131" i="13" s="1"/>
  <c r="K131" i="13" s="1" a="1"/>
  <c r="K131" i="13" s="1"/>
  <c r="N111" i="13" a="1"/>
  <c r="N111" i="13" s="1"/>
  <c r="O111" i="13" a="1"/>
  <c r="O111" i="13" s="1"/>
  <c r="P111" i="13" s="1"/>
  <c r="L111" i="13" a="1"/>
  <c r="L111" i="13" s="1"/>
  <c r="M111" i="13" s="1" a="1"/>
  <c r="M111" i="13" s="1"/>
  <c r="J111" i="13" a="1"/>
  <c r="J111" i="13" s="1"/>
  <c r="K111" i="13" s="1" a="1"/>
  <c r="K111" i="13" s="1"/>
  <c r="O91" i="13" a="1"/>
  <c r="O91" i="13" s="1"/>
  <c r="P91" i="13" s="1"/>
  <c r="N91" i="13" a="1"/>
  <c r="N91" i="13" s="1"/>
  <c r="L91" i="13" a="1"/>
  <c r="L91" i="13" s="1"/>
  <c r="M91" i="13" s="1" a="1"/>
  <c r="M91" i="13" s="1"/>
  <c r="J91" i="13" a="1"/>
  <c r="J91" i="13" s="1"/>
  <c r="K91" i="13" s="1" a="1"/>
  <c r="K91" i="13" s="1"/>
  <c r="O71" i="13" a="1"/>
  <c r="O71" i="13" s="1"/>
  <c r="P71" i="13" s="1"/>
  <c r="L71" i="13" a="1"/>
  <c r="L71" i="13" s="1"/>
  <c r="M71" i="13" s="1" a="1"/>
  <c r="M71" i="13" s="1"/>
  <c r="N71" i="13" a="1"/>
  <c r="N71" i="13" s="1"/>
  <c r="J71" i="13" a="1"/>
  <c r="J71" i="13" s="1"/>
  <c r="K71" i="13" s="1" a="1"/>
  <c r="K71" i="13" s="1"/>
  <c r="O51" i="13" a="1"/>
  <c r="O51" i="13" s="1"/>
  <c r="P51" i="13" s="1"/>
  <c r="N51" i="13" a="1"/>
  <c r="N51" i="13" s="1"/>
  <c r="L51" i="13" a="1"/>
  <c r="L51" i="13" s="1"/>
  <c r="M51" i="13" s="1" a="1"/>
  <c r="M51" i="13" s="1"/>
  <c r="J51" i="13" a="1"/>
  <c r="J51" i="13" s="1"/>
  <c r="K51" i="13" s="1" a="1"/>
  <c r="K51" i="13" s="1"/>
  <c r="O31" i="13" a="1"/>
  <c r="O31" i="13" s="1"/>
  <c r="P31" i="13" s="1"/>
  <c r="N31" i="13" a="1"/>
  <c r="N31" i="13" s="1"/>
  <c r="L31" i="13" a="1"/>
  <c r="L31" i="13" s="1"/>
  <c r="M31" i="13" s="1" a="1"/>
  <c r="M31" i="13" s="1"/>
  <c r="J31" i="13" a="1"/>
  <c r="J31" i="13" s="1"/>
  <c r="K31" i="13" s="1" a="1"/>
  <c r="K31" i="13" s="1"/>
  <c r="O11" i="13" a="1"/>
  <c r="O11" i="13" s="1"/>
  <c r="P11" i="13" s="1"/>
  <c r="N11" i="13" a="1"/>
  <c r="N11" i="13" s="1"/>
  <c r="L11" i="13" a="1"/>
  <c r="L11" i="13" s="1"/>
  <c r="M11" i="13" s="1" a="1"/>
  <c r="M11" i="13" s="1"/>
  <c r="J11" i="13" a="1"/>
  <c r="J11" i="13" s="1"/>
  <c r="K11" i="13" s="1" a="1"/>
  <c r="K11" i="13" s="1"/>
  <c r="O810" i="13" a="1"/>
  <c r="O810" i="13" s="1"/>
  <c r="P810" i="13" s="1"/>
  <c r="N810" i="13" a="1"/>
  <c r="N810" i="13" s="1"/>
  <c r="J810" i="13" a="1"/>
  <c r="J810" i="13" s="1"/>
  <c r="K810" i="13" s="1" a="1"/>
  <c r="K810" i="13" s="1"/>
  <c r="O790" i="13" a="1"/>
  <c r="O790" i="13" s="1"/>
  <c r="P790" i="13" s="1"/>
  <c r="N790" i="13" a="1"/>
  <c r="N790" i="13" s="1"/>
  <c r="J790" i="13" a="1"/>
  <c r="J790" i="13" s="1"/>
  <c r="K790" i="13" s="1" a="1"/>
  <c r="K790" i="13" s="1"/>
  <c r="L790" i="13" a="1"/>
  <c r="L790" i="13" s="1"/>
  <c r="M790" i="13" s="1" a="1"/>
  <c r="M790" i="13" s="1"/>
  <c r="O770" i="13" a="1"/>
  <c r="O770" i="13" s="1"/>
  <c r="P770" i="13" s="1"/>
  <c r="N770" i="13" a="1"/>
  <c r="N770" i="13" s="1"/>
  <c r="J770" i="13" a="1"/>
  <c r="J770" i="13" s="1"/>
  <c r="K770" i="13" s="1" a="1"/>
  <c r="K770" i="13" s="1"/>
  <c r="L770" i="13" a="1"/>
  <c r="L770" i="13" s="1"/>
  <c r="M770" i="13" s="1" a="1"/>
  <c r="M770" i="13" s="1"/>
  <c r="O750" i="13" a="1"/>
  <c r="O750" i="13" s="1"/>
  <c r="P750" i="13" s="1"/>
  <c r="N750" i="13" a="1"/>
  <c r="N750" i="13" s="1"/>
  <c r="J750" i="13" a="1"/>
  <c r="J750" i="13" s="1"/>
  <c r="K750" i="13" s="1" a="1"/>
  <c r="K750" i="13" s="1"/>
  <c r="L750" i="13" a="1"/>
  <c r="L750" i="13" s="1"/>
  <c r="M750" i="13" s="1" a="1"/>
  <c r="M750" i="13" s="1"/>
  <c r="O730" i="13" a="1"/>
  <c r="O730" i="13" s="1"/>
  <c r="P730" i="13" s="1"/>
  <c r="N730" i="13" a="1"/>
  <c r="N730" i="13" s="1"/>
  <c r="J730" i="13" a="1"/>
  <c r="J730" i="13" s="1"/>
  <c r="K730" i="13" s="1" a="1"/>
  <c r="K730" i="13" s="1"/>
  <c r="L730" i="13" a="1"/>
  <c r="L730" i="13" s="1"/>
  <c r="M730" i="13" s="1" a="1"/>
  <c r="M730" i="13" s="1"/>
  <c r="O710" i="13" a="1"/>
  <c r="O710" i="13" s="1"/>
  <c r="P710" i="13" s="1"/>
  <c r="N710" i="13" a="1"/>
  <c r="N710" i="13" s="1"/>
  <c r="J710" i="13" a="1"/>
  <c r="J710" i="13" s="1"/>
  <c r="K710" i="13" s="1" a="1"/>
  <c r="K710" i="13" s="1"/>
  <c r="L710" i="13" a="1"/>
  <c r="L710" i="13" s="1"/>
  <c r="M710" i="13" s="1" a="1"/>
  <c r="M710" i="13" s="1"/>
  <c r="O690" i="13" a="1"/>
  <c r="O690" i="13" s="1"/>
  <c r="P690" i="13" s="1"/>
  <c r="N690" i="13" a="1"/>
  <c r="N690" i="13" s="1"/>
  <c r="L690" i="13" a="1"/>
  <c r="L690" i="13" s="1"/>
  <c r="M690" i="13" s="1" a="1"/>
  <c r="M690" i="13" s="1"/>
  <c r="J690" i="13" a="1"/>
  <c r="J690" i="13" s="1"/>
  <c r="K690" i="13" s="1" a="1"/>
  <c r="K690" i="13" s="1"/>
  <c r="O670" i="13" a="1"/>
  <c r="O670" i="13" s="1"/>
  <c r="P670" i="13" s="1"/>
  <c r="N670" i="13" a="1"/>
  <c r="N670" i="13" s="1"/>
  <c r="L670" i="13" a="1"/>
  <c r="L670" i="13" s="1"/>
  <c r="M670" i="13" s="1" a="1"/>
  <c r="M670" i="13" s="1"/>
  <c r="J670" i="13" a="1"/>
  <c r="J670" i="13" s="1"/>
  <c r="K670" i="13" s="1" a="1"/>
  <c r="K670" i="13" s="1"/>
  <c r="O650" i="13" a="1"/>
  <c r="O650" i="13" s="1"/>
  <c r="P650" i="13" s="1"/>
  <c r="N650" i="13" a="1"/>
  <c r="N650" i="13" s="1"/>
  <c r="L650" i="13" a="1"/>
  <c r="L650" i="13" s="1"/>
  <c r="M650" i="13" s="1" a="1"/>
  <c r="M650" i="13" s="1"/>
  <c r="J650" i="13" a="1"/>
  <c r="J650" i="13" s="1"/>
  <c r="K650" i="13" s="1" a="1"/>
  <c r="K650" i="13" s="1"/>
  <c r="O630" i="13" a="1"/>
  <c r="O630" i="13" s="1"/>
  <c r="P630" i="13" s="1"/>
  <c r="N630" i="13" a="1"/>
  <c r="N630" i="13" s="1"/>
  <c r="L630" i="13" a="1"/>
  <c r="L630" i="13" s="1"/>
  <c r="M630" i="13" s="1" a="1"/>
  <c r="M630" i="13" s="1"/>
  <c r="J630" i="13" a="1"/>
  <c r="J630" i="13" s="1"/>
  <c r="K630" i="13" s="1" a="1"/>
  <c r="K630" i="13" s="1"/>
  <c r="O610" i="13" a="1"/>
  <c r="O610" i="13" s="1"/>
  <c r="P610" i="13" s="1"/>
  <c r="N610" i="13" a="1"/>
  <c r="N610" i="13" s="1"/>
  <c r="L610" i="13" a="1"/>
  <c r="L610" i="13" s="1"/>
  <c r="M610" i="13" s="1" a="1"/>
  <c r="M610" i="13" s="1"/>
  <c r="J610" i="13" a="1"/>
  <c r="J610" i="13" s="1"/>
  <c r="K610" i="13" s="1" a="1"/>
  <c r="K610" i="13" s="1"/>
  <c r="O590" i="13" a="1"/>
  <c r="O590" i="13" s="1"/>
  <c r="P590" i="13" s="1"/>
  <c r="N590" i="13" a="1"/>
  <c r="N590" i="13" s="1"/>
  <c r="L590" i="13" a="1"/>
  <c r="L590" i="13" s="1"/>
  <c r="M590" i="13" s="1" a="1"/>
  <c r="M590" i="13" s="1"/>
  <c r="J590" i="13" a="1"/>
  <c r="J590" i="13" s="1"/>
  <c r="K590" i="13" s="1" a="1"/>
  <c r="K590" i="13" s="1"/>
  <c r="O570" i="13" a="1"/>
  <c r="O570" i="13" s="1"/>
  <c r="P570" i="13" s="1"/>
  <c r="N570" i="13" a="1"/>
  <c r="N570" i="13" s="1"/>
  <c r="L570" i="13" a="1"/>
  <c r="L570" i="13" s="1"/>
  <c r="M570" i="13" s="1" a="1"/>
  <c r="M570" i="13" s="1"/>
  <c r="J570" i="13" a="1"/>
  <c r="J570" i="13" s="1"/>
  <c r="K570" i="13" s="1" a="1"/>
  <c r="K570" i="13" s="1"/>
  <c r="O550" i="13" a="1"/>
  <c r="O550" i="13" s="1"/>
  <c r="P550" i="13" s="1"/>
  <c r="N550" i="13" a="1"/>
  <c r="N550" i="13" s="1"/>
  <c r="L550" i="13" a="1"/>
  <c r="L550" i="13" s="1"/>
  <c r="M550" i="13" s="1" a="1"/>
  <c r="M550" i="13" s="1"/>
  <c r="J550" i="13" a="1"/>
  <c r="J550" i="13" s="1"/>
  <c r="K550" i="13" s="1" a="1"/>
  <c r="K550" i="13" s="1"/>
  <c r="O530" i="13" a="1"/>
  <c r="O530" i="13" s="1"/>
  <c r="P530" i="13" s="1"/>
  <c r="N530" i="13" a="1"/>
  <c r="N530" i="13" s="1"/>
  <c r="L530" i="13" a="1"/>
  <c r="L530" i="13" s="1"/>
  <c r="M530" i="13" s="1" a="1"/>
  <c r="M530" i="13" s="1"/>
  <c r="J530" i="13" a="1"/>
  <c r="J530" i="13" s="1"/>
  <c r="K530" i="13" s="1" a="1"/>
  <c r="K530" i="13" s="1"/>
  <c r="O510" i="13" a="1"/>
  <c r="O510" i="13" s="1"/>
  <c r="P510" i="13" s="1"/>
  <c r="N510" i="13" a="1"/>
  <c r="N510" i="13" s="1"/>
  <c r="L510" i="13" a="1"/>
  <c r="L510" i="13" s="1"/>
  <c r="M510" i="13" s="1" a="1"/>
  <c r="M510" i="13" s="1"/>
  <c r="J510" i="13" a="1"/>
  <c r="J510" i="13" s="1"/>
  <c r="K510" i="13" s="1" a="1"/>
  <c r="K510" i="13" s="1"/>
  <c r="O490" i="13" a="1"/>
  <c r="O490" i="13" s="1"/>
  <c r="P490" i="13" s="1"/>
  <c r="N490" i="13" a="1"/>
  <c r="N490" i="13" s="1"/>
  <c r="L490" i="13" a="1"/>
  <c r="L490" i="13" s="1"/>
  <c r="M490" i="13" s="1" a="1"/>
  <c r="M490" i="13" s="1"/>
  <c r="J490" i="13" a="1"/>
  <c r="J490" i="13" s="1"/>
  <c r="K490" i="13" s="1" a="1"/>
  <c r="K490" i="13" s="1"/>
  <c r="O470" i="13" a="1"/>
  <c r="O470" i="13" s="1"/>
  <c r="P470" i="13" s="1"/>
  <c r="N470" i="13" a="1"/>
  <c r="N470" i="13" s="1"/>
  <c r="L470" i="13" a="1"/>
  <c r="L470" i="13" s="1"/>
  <c r="M470" i="13" s="1" a="1"/>
  <c r="M470" i="13" s="1"/>
  <c r="J470" i="13" a="1"/>
  <c r="J470" i="13" s="1"/>
  <c r="K470" i="13" s="1" a="1"/>
  <c r="K470" i="13" s="1"/>
  <c r="O450" i="13" a="1"/>
  <c r="O450" i="13" s="1"/>
  <c r="P450" i="13" s="1"/>
  <c r="N450" i="13" a="1"/>
  <c r="N450" i="13" s="1"/>
  <c r="L450" i="13" a="1"/>
  <c r="L450" i="13" s="1"/>
  <c r="M450" i="13" s="1" a="1"/>
  <c r="M450" i="13" s="1"/>
  <c r="J450" i="13" a="1"/>
  <c r="J450" i="13" s="1"/>
  <c r="K450" i="13" s="1" a="1"/>
  <c r="K450" i="13" s="1"/>
  <c r="O430" i="13" a="1"/>
  <c r="O430" i="13" s="1"/>
  <c r="P430" i="13" s="1"/>
  <c r="L430" i="13" a="1"/>
  <c r="L430" i="13" s="1"/>
  <c r="M430" i="13" s="1" a="1"/>
  <c r="M430" i="13" s="1"/>
  <c r="J430" i="13" a="1"/>
  <c r="J430" i="13" s="1"/>
  <c r="K430" i="13" s="1" a="1"/>
  <c r="K430" i="13" s="1"/>
  <c r="N430" i="13" a="1"/>
  <c r="N430" i="13" s="1"/>
  <c r="O410" i="13" a="1"/>
  <c r="O410" i="13" s="1"/>
  <c r="P410" i="13" s="1"/>
  <c r="N410" i="13" a="1"/>
  <c r="N410" i="13" s="1"/>
  <c r="L410" i="13" a="1"/>
  <c r="L410" i="13" s="1"/>
  <c r="M410" i="13" s="1" a="1"/>
  <c r="M410" i="13" s="1"/>
  <c r="J410" i="13" a="1"/>
  <c r="J410" i="13" s="1"/>
  <c r="K410" i="13" s="1" a="1"/>
  <c r="K410" i="13" s="1"/>
  <c r="O390" i="13" a="1"/>
  <c r="O390" i="13" s="1"/>
  <c r="P390" i="13" s="1"/>
  <c r="N390" i="13" a="1"/>
  <c r="N390" i="13" s="1"/>
  <c r="L390" i="13" a="1"/>
  <c r="L390" i="13" s="1"/>
  <c r="M390" i="13" s="1" a="1"/>
  <c r="M390" i="13" s="1"/>
  <c r="J390" i="13" a="1"/>
  <c r="J390" i="13" s="1"/>
  <c r="K390" i="13" s="1" a="1"/>
  <c r="K390" i="13" s="1"/>
  <c r="N370" i="13" a="1"/>
  <c r="N370" i="13" s="1"/>
  <c r="O370" i="13" a="1"/>
  <c r="O370" i="13" s="1"/>
  <c r="P370" i="13" s="1"/>
  <c r="L370" i="13" a="1"/>
  <c r="L370" i="13" s="1"/>
  <c r="M370" i="13" s="1" a="1"/>
  <c r="M370" i="13" s="1"/>
  <c r="J370" i="13" a="1"/>
  <c r="J370" i="13" s="1"/>
  <c r="K370" i="13" s="1" a="1"/>
  <c r="K370" i="13" s="1"/>
  <c r="O350" i="13" a="1"/>
  <c r="O350" i="13" s="1"/>
  <c r="P350" i="13" s="1"/>
  <c r="N350" i="13" a="1"/>
  <c r="N350" i="13" s="1"/>
  <c r="L350" i="13" a="1"/>
  <c r="L350" i="13" s="1"/>
  <c r="M350" i="13" s="1" a="1"/>
  <c r="M350" i="13" s="1"/>
  <c r="J350" i="13" a="1"/>
  <c r="J350" i="13" s="1"/>
  <c r="K350" i="13" s="1" a="1"/>
  <c r="K350" i="13" s="1"/>
  <c r="N330" i="13" a="1"/>
  <c r="N330" i="13" s="1"/>
  <c r="O330" i="13" a="1"/>
  <c r="O330" i="13" s="1"/>
  <c r="P330" i="13" s="1"/>
  <c r="L330" i="13" a="1"/>
  <c r="L330" i="13" s="1"/>
  <c r="M330" i="13" s="1" a="1"/>
  <c r="M330" i="13" s="1"/>
  <c r="J330" i="13" a="1"/>
  <c r="J330" i="13" s="1"/>
  <c r="K330" i="13" s="1" a="1"/>
  <c r="K330" i="13" s="1"/>
  <c r="O310" i="13" a="1"/>
  <c r="O310" i="13" s="1"/>
  <c r="P310" i="13" s="1"/>
  <c r="N310" i="13" a="1"/>
  <c r="N310" i="13" s="1"/>
  <c r="L310" i="13" a="1"/>
  <c r="L310" i="13" s="1"/>
  <c r="M310" i="13" s="1" a="1"/>
  <c r="M310" i="13" s="1"/>
  <c r="J310" i="13" a="1"/>
  <c r="J310" i="13" s="1"/>
  <c r="K310" i="13" s="1" a="1"/>
  <c r="K310" i="13" s="1"/>
  <c r="O290" i="13" a="1"/>
  <c r="O290" i="13" s="1"/>
  <c r="P290" i="13" s="1"/>
  <c r="L290" i="13" a="1"/>
  <c r="L290" i="13" s="1"/>
  <c r="M290" i="13" s="1" a="1"/>
  <c r="M290" i="13" s="1"/>
  <c r="N290" i="13" a="1"/>
  <c r="N290" i="13" s="1"/>
  <c r="J290" i="13" a="1"/>
  <c r="J290" i="13" s="1"/>
  <c r="K290" i="13" s="1" a="1"/>
  <c r="K290" i="13" s="1"/>
  <c r="O270" i="13" a="1"/>
  <c r="O270" i="13" s="1"/>
  <c r="P270" i="13" s="1"/>
  <c r="N270" i="13" a="1"/>
  <c r="N270" i="13" s="1"/>
  <c r="L270" i="13" a="1"/>
  <c r="L270" i="13" s="1"/>
  <c r="M270" i="13" s="1" a="1"/>
  <c r="M270" i="13" s="1"/>
  <c r="J270" i="13" a="1"/>
  <c r="J270" i="13" s="1"/>
  <c r="K270" i="13" s="1" a="1"/>
  <c r="K270" i="13" s="1"/>
  <c r="O250" i="13" a="1"/>
  <c r="O250" i="13" s="1"/>
  <c r="P250" i="13" s="1"/>
  <c r="L250" i="13" a="1"/>
  <c r="L250" i="13" s="1"/>
  <c r="M250" i="13" s="1" a="1"/>
  <c r="M250" i="13" s="1"/>
  <c r="N250" i="13" a="1"/>
  <c r="N250" i="13" s="1"/>
  <c r="J250" i="13" a="1"/>
  <c r="J250" i="13" s="1"/>
  <c r="K250" i="13" s="1" a="1"/>
  <c r="K250" i="13" s="1"/>
  <c r="O230" i="13" a="1"/>
  <c r="O230" i="13" s="1"/>
  <c r="P230" i="13" s="1"/>
  <c r="N230" i="13" a="1"/>
  <c r="N230" i="13" s="1"/>
  <c r="L230" i="13" a="1"/>
  <c r="L230" i="13" s="1"/>
  <c r="M230" i="13" s="1" a="1"/>
  <c r="M230" i="13" s="1"/>
  <c r="J230" i="13" a="1"/>
  <c r="J230" i="13" s="1"/>
  <c r="K230" i="13" s="1" a="1"/>
  <c r="K230" i="13" s="1"/>
  <c r="N210" i="13" a="1"/>
  <c r="N210" i="13" s="1"/>
  <c r="L210" i="13" a="1"/>
  <c r="L210" i="13" s="1"/>
  <c r="M210" i="13" s="1" a="1"/>
  <c r="M210" i="13" s="1"/>
  <c r="O210" i="13" a="1"/>
  <c r="O210" i="13" s="1"/>
  <c r="P210" i="13" s="1"/>
  <c r="J210" i="13" a="1"/>
  <c r="J210" i="13" s="1"/>
  <c r="K210" i="13" s="1" a="1"/>
  <c r="K210" i="13" s="1"/>
  <c r="O190" i="13" a="1"/>
  <c r="O190" i="13" s="1"/>
  <c r="P190" i="13" s="1"/>
  <c r="N190" i="13" a="1"/>
  <c r="N190" i="13" s="1"/>
  <c r="L190" i="13" a="1"/>
  <c r="L190" i="13" s="1"/>
  <c r="M190" i="13" s="1" a="1"/>
  <c r="M190" i="13" s="1"/>
  <c r="J190" i="13" a="1"/>
  <c r="J190" i="13" s="1"/>
  <c r="K190" i="13" s="1" a="1"/>
  <c r="K190" i="13" s="1"/>
  <c r="N170" i="13" a="1"/>
  <c r="N170" i="13" s="1"/>
  <c r="O170" i="13" a="1"/>
  <c r="O170" i="13" s="1"/>
  <c r="P170" i="13" s="1"/>
  <c r="L170" i="13" a="1"/>
  <c r="L170" i="13" s="1"/>
  <c r="M170" i="13" s="1" a="1"/>
  <c r="M170" i="13" s="1"/>
  <c r="J170" i="13" a="1"/>
  <c r="J170" i="13" s="1"/>
  <c r="K170" i="13" s="1" a="1"/>
  <c r="K170" i="13" s="1"/>
  <c r="N150" i="13" a="1"/>
  <c r="N150" i="13" s="1"/>
  <c r="O150" i="13" a="1"/>
  <c r="O150" i="13" s="1"/>
  <c r="P150" i="13" s="1"/>
  <c r="L150" i="13" a="1"/>
  <c r="L150" i="13" s="1"/>
  <c r="M150" i="13" s="1" a="1"/>
  <c r="M150" i="13" s="1"/>
  <c r="J150" i="13" a="1"/>
  <c r="J150" i="13" s="1"/>
  <c r="K150" i="13" s="1" a="1"/>
  <c r="K150" i="13" s="1"/>
  <c r="O130" i="13" a="1"/>
  <c r="O130" i="13" s="1"/>
  <c r="P130" i="13" s="1"/>
  <c r="N130" i="13" a="1"/>
  <c r="N130" i="13" s="1"/>
  <c r="L130" i="13" a="1"/>
  <c r="L130" i="13" s="1"/>
  <c r="M130" i="13" s="1" a="1"/>
  <c r="M130" i="13" s="1"/>
  <c r="J130" i="13" a="1"/>
  <c r="J130" i="13" s="1"/>
  <c r="K130" i="13" s="1" a="1"/>
  <c r="K130" i="13" s="1"/>
  <c r="N110" i="13" a="1"/>
  <c r="N110" i="13" s="1"/>
  <c r="L110" i="13" a="1"/>
  <c r="L110" i="13" s="1"/>
  <c r="M110" i="13" s="1" a="1"/>
  <c r="M110" i="13" s="1"/>
  <c r="O110" i="13" a="1"/>
  <c r="O110" i="13" s="1"/>
  <c r="P110" i="13" s="1"/>
  <c r="J110" i="13" a="1"/>
  <c r="J110" i="13" s="1"/>
  <c r="K110" i="13" s="1" a="1"/>
  <c r="K110" i="13" s="1"/>
  <c r="O90" i="13" a="1"/>
  <c r="O90" i="13" s="1"/>
  <c r="P90" i="13" s="1"/>
  <c r="L90" i="13" a="1"/>
  <c r="L90" i="13" s="1"/>
  <c r="M90" i="13" s="1" a="1"/>
  <c r="M90" i="13" s="1"/>
  <c r="N90" i="13" a="1"/>
  <c r="N90" i="13" s="1"/>
  <c r="J90" i="13" a="1"/>
  <c r="J90" i="13" s="1"/>
  <c r="K90" i="13" s="1" a="1"/>
  <c r="K90" i="13" s="1"/>
  <c r="O70" i="13" a="1"/>
  <c r="O70" i="13" s="1"/>
  <c r="P70" i="13" s="1"/>
  <c r="L70" i="13" a="1"/>
  <c r="L70" i="13" s="1"/>
  <c r="M70" i="13" s="1" a="1"/>
  <c r="M70" i="13" s="1"/>
  <c r="N70" i="13" a="1"/>
  <c r="N70" i="13" s="1"/>
  <c r="J70" i="13" a="1"/>
  <c r="J70" i="13" s="1"/>
  <c r="K70" i="13" s="1" a="1"/>
  <c r="K70" i="13" s="1"/>
  <c r="O50" i="13" a="1"/>
  <c r="O50" i="13" s="1"/>
  <c r="P50" i="13" s="1"/>
  <c r="N50" i="13" a="1"/>
  <c r="N50" i="13" s="1"/>
  <c r="L50" i="13" a="1"/>
  <c r="L50" i="13" s="1"/>
  <c r="M50" i="13" s="1" a="1"/>
  <c r="M50" i="13" s="1"/>
  <c r="J50" i="13" a="1"/>
  <c r="J50" i="13" s="1"/>
  <c r="K50" i="13" s="1" a="1"/>
  <c r="K50" i="13" s="1"/>
  <c r="O30" i="13" a="1"/>
  <c r="O30" i="13" s="1"/>
  <c r="P30" i="13" s="1"/>
  <c r="N30" i="13" a="1"/>
  <c r="N30" i="13" s="1"/>
  <c r="L30" i="13" a="1"/>
  <c r="L30" i="13" s="1"/>
  <c r="M30" i="13" s="1" a="1"/>
  <c r="M30" i="13" s="1"/>
  <c r="J30" i="13" a="1"/>
  <c r="J30" i="13" s="1"/>
  <c r="K30" i="13" s="1" a="1"/>
  <c r="K30" i="13" s="1"/>
  <c r="O10" i="13" a="1"/>
  <c r="O10" i="13" s="1"/>
  <c r="P10" i="13" s="1"/>
  <c r="N10" i="13" a="1"/>
  <c r="N10" i="13" s="1"/>
  <c r="L10" i="13" a="1"/>
  <c r="L10" i="13" s="1"/>
  <c r="M10" i="13" s="1" a="1"/>
  <c r="M10" i="13" s="1"/>
  <c r="J10" i="13" a="1"/>
  <c r="J10" i="13" s="1"/>
  <c r="K10" i="13" s="1" a="1"/>
  <c r="K10" i="13" s="1"/>
  <c r="L810" i="13" a="1"/>
  <c r="L810" i="13" s="1"/>
  <c r="M810" i="13" s="1" a="1"/>
  <c r="M810" i="13" s="1"/>
  <c r="O849" i="13" a="1"/>
  <c r="O849" i="13" s="1"/>
  <c r="P849" i="13" s="1"/>
  <c r="N849" i="13" a="1"/>
  <c r="N849" i="13" s="1"/>
  <c r="L849" i="13" a="1"/>
  <c r="L849" i="13" s="1"/>
  <c r="M849" i="13" s="1" a="1"/>
  <c r="M849" i="13" s="1"/>
  <c r="J849" i="13" a="1"/>
  <c r="J849" i="13" s="1"/>
  <c r="K849" i="13" s="1" a="1"/>
  <c r="K849" i="13" s="1"/>
  <c r="O829" i="13" a="1"/>
  <c r="O829" i="13" s="1"/>
  <c r="P829" i="13" s="1"/>
  <c r="N829" i="13" a="1"/>
  <c r="N829" i="13" s="1"/>
  <c r="J829" i="13" a="1"/>
  <c r="J829" i="13" s="1"/>
  <c r="K829" i="13" s="1" a="1"/>
  <c r="K829" i="13" s="1"/>
  <c r="L829" i="13" a="1"/>
  <c r="L829" i="13" s="1"/>
  <c r="M829" i="13" s="1" a="1"/>
  <c r="M829" i="13" s="1"/>
  <c r="O809" i="13" a="1"/>
  <c r="O809" i="13" s="1"/>
  <c r="P809" i="13" s="1"/>
  <c r="N809" i="13" a="1"/>
  <c r="N809" i="13" s="1"/>
  <c r="J809" i="13" a="1"/>
  <c r="J809" i="13" s="1"/>
  <c r="K809" i="13" s="1" a="1"/>
  <c r="K809" i="13" s="1"/>
  <c r="O789" i="13" a="1"/>
  <c r="O789" i="13" s="1"/>
  <c r="P789" i="13" s="1"/>
  <c r="N789" i="13" a="1"/>
  <c r="N789" i="13" s="1"/>
  <c r="J789" i="13" a="1"/>
  <c r="J789" i="13" s="1"/>
  <c r="K789" i="13" s="1" a="1"/>
  <c r="K789" i="13" s="1"/>
  <c r="L789" i="13" a="1"/>
  <c r="L789" i="13" s="1"/>
  <c r="M789" i="13" s="1" a="1"/>
  <c r="M789" i="13" s="1"/>
  <c r="N769" i="13" a="1"/>
  <c r="N769" i="13" s="1"/>
  <c r="J769" i="13" a="1"/>
  <c r="J769" i="13" s="1"/>
  <c r="K769" i="13" s="1" a="1"/>
  <c r="K769" i="13" s="1"/>
  <c r="O769" i="13" a="1"/>
  <c r="O769" i="13" s="1"/>
  <c r="P769" i="13" s="1"/>
  <c r="L769" i="13" a="1"/>
  <c r="L769" i="13" s="1"/>
  <c r="M769" i="13" s="1" a="1"/>
  <c r="M769" i="13" s="1"/>
  <c r="O749" i="13" a="1"/>
  <c r="O749" i="13" s="1"/>
  <c r="P749" i="13" s="1"/>
  <c r="N749" i="13" a="1"/>
  <c r="N749" i="13" s="1"/>
  <c r="J749" i="13" a="1"/>
  <c r="J749" i="13" s="1"/>
  <c r="K749" i="13" s="1" a="1"/>
  <c r="K749" i="13" s="1"/>
  <c r="L749" i="13" a="1"/>
  <c r="L749" i="13" s="1"/>
  <c r="M749" i="13" s="1" a="1"/>
  <c r="M749" i="13" s="1"/>
  <c r="O729" i="13" a="1"/>
  <c r="O729" i="13" s="1"/>
  <c r="P729" i="13" s="1"/>
  <c r="N729" i="13" a="1"/>
  <c r="N729" i="13" s="1"/>
  <c r="J729" i="13" a="1"/>
  <c r="J729" i="13" s="1"/>
  <c r="K729" i="13" s="1" a="1"/>
  <c r="K729" i="13" s="1"/>
  <c r="L729" i="13" a="1"/>
  <c r="L729" i="13" s="1"/>
  <c r="M729" i="13" s="1" a="1"/>
  <c r="M729" i="13" s="1"/>
  <c r="O709" i="13" a="1"/>
  <c r="O709" i="13" s="1"/>
  <c r="P709" i="13" s="1"/>
  <c r="N709" i="13" a="1"/>
  <c r="N709" i="13" s="1"/>
  <c r="J709" i="13" a="1"/>
  <c r="J709" i="13" s="1"/>
  <c r="K709" i="13" s="1" a="1"/>
  <c r="K709" i="13" s="1"/>
  <c r="L709" i="13" a="1"/>
  <c r="L709" i="13" s="1"/>
  <c r="M709" i="13" s="1" a="1"/>
  <c r="M709" i="13" s="1"/>
  <c r="O689" i="13" a="1"/>
  <c r="O689" i="13" s="1"/>
  <c r="P689" i="13" s="1"/>
  <c r="N689" i="13" a="1"/>
  <c r="N689" i="13" s="1"/>
  <c r="L689" i="13" a="1"/>
  <c r="L689" i="13" s="1"/>
  <c r="M689" i="13" s="1" a="1"/>
  <c r="M689" i="13" s="1"/>
  <c r="J689" i="13" a="1"/>
  <c r="J689" i="13" s="1"/>
  <c r="K689" i="13" s="1" a="1"/>
  <c r="K689" i="13" s="1"/>
  <c r="O669" i="13" a="1"/>
  <c r="O669" i="13" s="1"/>
  <c r="P669" i="13" s="1"/>
  <c r="N669" i="13" a="1"/>
  <c r="N669" i="13" s="1"/>
  <c r="L669" i="13" a="1"/>
  <c r="L669" i="13" s="1"/>
  <c r="M669" i="13" s="1" a="1"/>
  <c r="M669" i="13" s="1"/>
  <c r="J669" i="13" a="1"/>
  <c r="J669" i="13" s="1"/>
  <c r="K669" i="13" s="1" a="1"/>
  <c r="K669" i="13" s="1"/>
  <c r="O649" i="13" a="1"/>
  <c r="O649" i="13" s="1"/>
  <c r="P649" i="13" s="1"/>
  <c r="N649" i="13" a="1"/>
  <c r="N649" i="13" s="1"/>
  <c r="L649" i="13" a="1"/>
  <c r="L649" i="13" s="1"/>
  <c r="M649" i="13" s="1" a="1"/>
  <c r="M649" i="13" s="1"/>
  <c r="J649" i="13" a="1"/>
  <c r="J649" i="13" s="1"/>
  <c r="K649" i="13" s="1" a="1"/>
  <c r="K649" i="13" s="1"/>
  <c r="O629" i="13" a="1"/>
  <c r="O629" i="13" s="1"/>
  <c r="P629" i="13" s="1"/>
  <c r="N629" i="13" a="1"/>
  <c r="N629" i="13" s="1"/>
  <c r="L629" i="13" a="1"/>
  <c r="L629" i="13" s="1"/>
  <c r="M629" i="13" s="1" a="1"/>
  <c r="M629" i="13" s="1"/>
  <c r="J629" i="13" a="1"/>
  <c r="J629" i="13" s="1"/>
  <c r="K629" i="13" s="1" a="1"/>
  <c r="K629" i="13" s="1"/>
  <c r="O609" i="13" a="1"/>
  <c r="O609" i="13" s="1"/>
  <c r="P609" i="13" s="1"/>
  <c r="N609" i="13" a="1"/>
  <c r="N609" i="13" s="1"/>
  <c r="L609" i="13" a="1"/>
  <c r="L609" i="13" s="1"/>
  <c r="M609" i="13" s="1" a="1"/>
  <c r="M609" i="13" s="1"/>
  <c r="J609" i="13" a="1"/>
  <c r="J609" i="13" s="1"/>
  <c r="K609" i="13" s="1" a="1"/>
  <c r="K609" i="13" s="1"/>
  <c r="O589" i="13" a="1"/>
  <c r="O589" i="13" s="1"/>
  <c r="P589" i="13" s="1"/>
  <c r="N589" i="13" a="1"/>
  <c r="N589" i="13" s="1"/>
  <c r="L589" i="13" a="1"/>
  <c r="L589" i="13" s="1"/>
  <c r="M589" i="13" s="1" a="1"/>
  <c r="M589" i="13" s="1"/>
  <c r="J589" i="13" a="1"/>
  <c r="J589" i="13" s="1"/>
  <c r="K589" i="13" s="1" a="1"/>
  <c r="K589" i="13" s="1"/>
  <c r="O569" i="13" a="1"/>
  <c r="O569" i="13" s="1"/>
  <c r="P569" i="13" s="1"/>
  <c r="N569" i="13" a="1"/>
  <c r="N569" i="13" s="1"/>
  <c r="L569" i="13" a="1"/>
  <c r="L569" i="13" s="1"/>
  <c r="M569" i="13" s="1" a="1"/>
  <c r="M569" i="13" s="1"/>
  <c r="J569" i="13" a="1"/>
  <c r="J569" i="13" s="1"/>
  <c r="K569" i="13" s="1" a="1"/>
  <c r="K569" i="13" s="1"/>
  <c r="O549" i="13" a="1"/>
  <c r="O549" i="13" s="1"/>
  <c r="P549" i="13" s="1"/>
  <c r="N549" i="13" a="1"/>
  <c r="N549" i="13" s="1"/>
  <c r="L549" i="13" a="1"/>
  <c r="L549" i="13" s="1"/>
  <c r="M549" i="13" s="1" a="1"/>
  <c r="M549" i="13" s="1"/>
  <c r="J549" i="13" a="1"/>
  <c r="J549" i="13" s="1"/>
  <c r="K549" i="13" s="1" a="1"/>
  <c r="K549" i="13" s="1"/>
  <c r="O529" i="13" a="1"/>
  <c r="O529" i="13" s="1"/>
  <c r="P529" i="13" s="1"/>
  <c r="N529" i="13" a="1"/>
  <c r="N529" i="13" s="1"/>
  <c r="L529" i="13" a="1"/>
  <c r="L529" i="13" s="1"/>
  <c r="M529" i="13" s="1" a="1"/>
  <c r="M529" i="13" s="1"/>
  <c r="J529" i="13" a="1"/>
  <c r="J529" i="13" s="1"/>
  <c r="K529" i="13" s="1" a="1"/>
  <c r="K529" i="13" s="1"/>
  <c r="N509" i="13" a="1"/>
  <c r="N509" i="13" s="1"/>
  <c r="L509" i="13" a="1"/>
  <c r="L509" i="13" s="1"/>
  <c r="M509" i="13" s="1" a="1"/>
  <c r="M509" i="13" s="1"/>
  <c r="O509" i="13" a="1"/>
  <c r="O509" i="13" s="1"/>
  <c r="P509" i="13" s="1"/>
  <c r="J509" i="13" a="1"/>
  <c r="J509" i="13" s="1"/>
  <c r="K509" i="13" s="1" a="1"/>
  <c r="K509" i="13" s="1"/>
  <c r="O489" i="13" a="1"/>
  <c r="O489" i="13" s="1"/>
  <c r="P489" i="13" s="1"/>
  <c r="N489" i="13" a="1"/>
  <c r="N489" i="13" s="1"/>
  <c r="L489" i="13" a="1"/>
  <c r="L489" i="13" s="1"/>
  <c r="M489" i="13" s="1" a="1"/>
  <c r="M489" i="13" s="1"/>
  <c r="J489" i="13" a="1"/>
  <c r="J489" i="13" s="1"/>
  <c r="K489" i="13" s="1" a="1"/>
  <c r="K489" i="13" s="1"/>
  <c r="O469" i="13" a="1"/>
  <c r="O469" i="13" s="1"/>
  <c r="P469" i="13" s="1"/>
  <c r="N469" i="13" a="1"/>
  <c r="N469" i="13" s="1"/>
  <c r="L469" i="13" a="1"/>
  <c r="L469" i="13" s="1"/>
  <c r="M469" i="13" s="1" a="1"/>
  <c r="M469" i="13" s="1"/>
  <c r="J469" i="13" a="1"/>
  <c r="J469" i="13" s="1"/>
  <c r="K469" i="13" s="1" a="1"/>
  <c r="K469" i="13" s="1"/>
  <c r="O449" i="13" a="1"/>
  <c r="O449" i="13" s="1"/>
  <c r="P449" i="13" s="1"/>
  <c r="L449" i="13" a="1"/>
  <c r="L449" i="13" s="1"/>
  <c r="M449" i="13" s="1" a="1"/>
  <c r="M449" i="13" s="1"/>
  <c r="N449" i="13" a="1"/>
  <c r="N449" i="13" s="1"/>
  <c r="J449" i="13" a="1"/>
  <c r="J449" i="13" s="1"/>
  <c r="K449" i="13" s="1" a="1"/>
  <c r="K449" i="13" s="1"/>
  <c r="O429" i="13" a="1"/>
  <c r="O429" i="13" s="1"/>
  <c r="P429" i="13" s="1"/>
  <c r="L429" i="13" a="1"/>
  <c r="L429" i="13" s="1"/>
  <c r="M429" i="13" s="1" a="1"/>
  <c r="M429" i="13" s="1"/>
  <c r="N429" i="13" a="1"/>
  <c r="N429" i="13" s="1"/>
  <c r="J429" i="13" a="1"/>
  <c r="J429" i="13" s="1"/>
  <c r="K429" i="13" s="1" a="1"/>
  <c r="K429" i="13" s="1"/>
  <c r="N409" i="13" a="1"/>
  <c r="N409" i="13" s="1"/>
  <c r="L409" i="13" a="1"/>
  <c r="L409" i="13" s="1"/>
  <c r="M409" i="13" s="1" a="1"/>
  <c r="M409" i="13" s="1"/>
  <c r="O409" i="13" a="1"/>
  <c r="O409" i="13" s="1"/>
  <c r="P409" i="13" s="1"/>
  <c r="J409" i="13" a="1"/>
  <c r="J409" i="13" s="1"/>
  <c r="K409" i="13" s="1" a="1"/>
  <c r="K409" i="13" s="1"/>
  <c r="N389" i="13" a="1"/>
  <c r="N389" i="13" s="1"/>
  <c r="O389" i="13" a="1"/>
  <c r="O389" i="13" s="1"/>
  <c r="P389" i="13" s="1"/>
  <c r="L389" i="13" a="1"/>
  <c r="L389" i="13" s="1"/>
  <c r="M389" i="13" s="1" a="1"/>
  <c r="M389" i="13" s="1"/>
  <c r="J389" i="13" a="1"/>
  <c r="J389" i="13" s="1"/>
  <c r="K389" i="13" s="1" a="1"/>
  <c r="K389" i="13" s="1"/>
  <c r="N369" i="13" a="1"/>
  <c r="N369" i="13" s="1"/>
  <c r="O369" i="13" a="1"/>
  <c r="O369" i="13" s="1"/>
  <c r="P369" i="13" s="1"/>
  <c r="L369" i="13" a="1"/>
  <c r="L369" i="13" s="1"/>
  <c r="M369" i="13" s="1" a="1"/>
  <c r="M369" i="13" s="1"/>
  <c r="J369" i="13" a="1"/>
  <c r="J369" i="13" s="1"/>
  <c r="K369" i="13" s="1" a="1"/>
  <c r="K369" i="13" s="1"/>
  <c r="N349" i="13" a="1"/>
  <c r="N349" i="13" s="1"/>
  <c r="O349" i="13" a="1"/>
  <c r="O349" i="13" s="1"/>
  <c r="P349" i="13" s="1"/>
  <c r="L349" i="13" a="1"/>
  <c r="L349" i="13" s="1"/>
  <c r="M349" i="13" s="1" a="1"/>
  <c r="M349" i="13" s="1"/>
  <c r="J349" i="13" a="1"/>
  <c r="J349" i="13" s="1"/>
  <c r="K349" i="13" s="1" a="1"/>
  <c r="K349" i="13" s="1"/>
  <c r="O329" i="13" a="1"/>
  <c r="O329" i="13" s="1"/>
  <c r="P329" i="13" s="1"/>
  <c r="L329" i="13" a="1"/>
  <c r="L329" i="13" s="1"/>
  <c r="M329" i="13" s="1" a="1"/>
  <c r="M329" i="13" s="1"/>
  <c r="J329" i="13" a="1"/>
  <c r="J329" i="13" s="1"/>
  <c r="K329" i="13" s="1" a="1"/>
  <c r="K329" i="13" s="1"/>
  <c r="N329" i="13" a="1"/>
  <c r="N329" i="13" s="1"/>
  <c r="N309" i="13" a="1"/>
  <c r="N309" i="13" s="1"/>
  <c r="L309" i="13" a="1"/>
  <c r="L309" i="13" s="1"/>
  <c r="M309" i="13" s="1" a="1"/>
  <c r="M309" i="13" s="1"/>
  <c r="O309" i="13" a="1"/>
  <c r="O309" i="13" s="1"/>
  <c r="P309" i="13" s="1"/>
  <c r="J309" i="13" a="1"/>
  <c r="J309" i="13" s="1"/>
  <c r="K309" i="13" s="1" a="1"/>
  <c r="K309" i="13" s="1"/>
  <c r="O289" i="13" a="1"/>
  <c r="O289" i="13" s="1"/>
  <c r="P289" i="13" s="1"/>
  <c r="L289" i="13" a="1"/>
  <c r="L289" i="13" s="1"/>
  <c r="M289" i="13" s="1" a="1"/>
  <c r="M289" i="13" s="1"/>
  <c r="N289" i="13" a="1"/>
  <c r="N289" i="13" s="1"/>
  <c r="J289" i="13" a="1"/>
  <c r="J289" i="13" s="1"/>
  <c r="K289" i="13" s="1" a="1"/>
  <c r="K289" i="13" s="1"/>
  <c r="O269" i="13" a="1"/>
  <c r="O269" i="13" s="1"/>
  <c r="P269" i="13" s="1"/>
  <c r="N269" i="13" a="1"/>
  <c r="N269" i="13" s="1"/>
  <c r="L269" i="13" a="1"/>
  <c r="L269" i="13" s="1"/>
  <c r="M269" i="13" s="1" a="1"/>
  <c r="M269" i="13" s="1"/>
  <c r="J269" i="13" a="1"/>
  <c r="J269" i="13" s="1"/>
  <c r="K269" i="13" s="1" a="1"/>
  <c r="K269" i="13" s="1"/>
  <c r="O249" i="13" a="1"/>
  <c r="O249" i="13" s="1"/>
  <c r="P249" i="13" s="1"/>
  <c r="N249" i="13" a="1"/>
  <c r="N249" i="13" s="1"/>
  <c r="L249" i="13" a="1"/>
  <c r="L249" i="13" s="1"/>
  <c r="M249" i="13" s="1" a="1"/>
  <c r="M249" i="13" s="1"/>
  <c r="J249" i="13" a="1"/>
  <c r="J249" i="13" s="1"/>
  <c r="K249" i="13" s="1" a="1"/>
  <c r="K249" i="13" s="1"/>
  <c r="O229" i="13" a="1"/>
  <c r="O229" i="13" s="1"/>
  <c r="P229" i="13" s="1"/>
  <c r="N229" i="13" a="1"/>
  <c r="N229" i="13" s="1"/>
  <c r="L229" i="13" a="1"/>
  <c r="L229" i="13" s="1"/>
  <c r="M229" i="13" s="1" a="1"/>
  <c r="M229" i="13" s="1"/>
  <c r="J229" i="13" a="1"/>
  <c r="J229" i="13" s="1"/>
  <c r="K229" i="13" s="1" a="1"/>
  <c r="K229" i="13" s="1"/>
  <c r="L209" i="13" a="1"/>
  <c r="L209" i="13" s="1"/>
  <c r="M209" i="13" s="1" a="1"/>
  <c r="M209" i="13" s="1"/>
  <c r="N209" i="13" a="1"/>
  <c r="N209" i="13" s="1"/>
  <c r="O209" i="13" a="1"/>
  <c r="O209" i="13" s="1"/>
  <c r="P209" i="13" s="1"/>
  <c r="J209" i="13" a="1"/>
  <c r="J209" i="13" s="1"/>
  <c r="K209" i="13" s="1" a="1"/>
  <c r="K209" i="13" s="1"/>
  <c r="O189" i="13" a="1"/>
  <c r="O189" i="13" s="1"/>
  <c r="P189" i="13" s="1"/>
  <c r="N189" i="13" a="1"/>
  <c r="N189" i="13" s="1"/>
  <c r="L189" i="13" a="1"/>
  <c r="L189" i="13" s="1"/>
  <c r="M189" i="13" s="1" a="1"/>
  <c r="M189" i="13" s="1"/>
  <c r="J189" i="13" a="1"/>
  <c r="J189" i="13" s="1"/>
  <c r="K189" i="13" s="1" a="1"/>
  <c r="K189" i="13" s="1"/>
  <c r="O169" i="13" a="1"/>
  <c r="O169" i="13" s="1"/>
  <c r="P169" i="13" s="1"/>
  <c r="L169" i="13" a="1"/>
  <c r="L169" i="13" s="1"/>
  <c r="M169" i="13" s="1" a="1"/>
  <c r="M169" i="13" s="1"/>
  <c r="N169" i="13" a="1"/>
  <c r="N169" i="13" s="1"/>
  <c r="J169" i="13" a="1"/>
  <c r="J169" i="13" s="1"/>
  <c r="K169" i="13" s="1" a="1"/>
  <c r="K169" i="13" s="1"/>
  <c r="N149" i="13" a="1"/>
  <c r="N149" i="13" s="1"/>
  <c r="O149" i="13" a="1"/>
  <c r="O149" i="13" s="1"/>
  <c r="P149" i="13" s="1"/>
  <c r="L149" i="13" a="1"/>
  <c r="L149" i="13" s="1"/>
  <c r="M149" i="13" s="1" a="1"/>
  <c r="M149" i="13" s="1"/>
  <c r="J149" i="13" a="1"/>
  <c r="J149" i="13" s="1"/>
  <c r="K149" i="13" s="1" a="1"/>
  <c r="K149" i="13" s="1"/>
  <c r="O129" i="13" a="1"/>
  <c r="O129" i="13" s="1"/>
  <c r="P129" i="13" s="1"/>
  <c r="N129" i="13" a="1"/>
  <c r="N129" i="13" s="1"/>
  <c r="L129" i="13" a="1"/>
  <c r="L129" i="13" s="1"/>
  <c r="M129" i="13" s="1" a="1"/>
  <c r="M129" i="13" s="1"/>
  <c r="J129" i="13" a="1"/>
  <c r="J129" i="13" s="1"/>
  <c r="K129" i="13" s="1" a="1"/>
  <c r="K129" i="13" s="1"/>
  <c r="O109" i="13" a="1"/>
  <c r="O109" i="13" s="1"/>
  <c r="P109" i="13" s="1"/>
  <c r="N109" i="13" a="1"/>
  <c r="N109" i="13" s="1"/>
  <c r="L109" i="13" a="1"/>
  <c r="L109" i="13" s="1"/>
  <c r="M109" i="13" s="1" a="1"/>
  <c r="M109" i="13" s="1"/>
  <c r="J109" i="13" a="1"/>
  <c r="J109" i="13" s="1"/>
  <c r="K109" i="13" s="1" a="1"/>
  <c r="K109" i="13" s="1"/>
  <c r="O89" i="13" a="1"/>
  <c r="O89" i="13" s="1"/>
  <c r="P89" i="13" s="1"/>
  <c r="N89" i="13" a="1"/>
  <c r="N89" i="13" s="1"/>
  <c r="J89" i="13" a="1"/>
  <c r="J89" i="13" s="1"/>
  <c r="K89" i="13" s="1" a="1"/>
  <c r="K89" i="13" s="1"/>
  <c r="L89" i="13" a="1"/>
  <c r="L89" i="13" s="1"/>
  <c r="M89" i="13" s="1" a="1"/>
  <c r="M89" i="13" s="1"/>
  <c r="O69" i="13" a="1"/>
  <c r="O69" i="13" s="1"/>
  <c r="P69" i="13" s="1"/>
  <c r="L69" i="13" a="1"/>
  <c r="L69" i="13" s="1"/>
  <c r="M69" i="13" s="1" a="1"/>
  <c r="M69" i="13" s="1"/>
  <c r="N69" i="13" a="1"/>
  <c r="N69" i="13" s="1"/>
  <c r="J69" i="13" a="1"/>
  <c r="J69" i="13" s="1"/>
  <c r="K69" i="13" s="1" a="1"/>
  <c r="K69" i="13" s="1"/>
  <c r="N49" i="13" a="1"/>
  <c r="N49" i="13" s="1"/>
  <c r="L49" i="13" a="1"/>
  <c r="L49" i="13" s="1"/>
  <c r="M49" i="13" s="1" a="1"/>
  <c r="M49" i="13" s="1"/>
  <c r="O49" i="13" a="1"/>
  <c r="O49" i="13" s="1"/>
  <c r="P49" i="13" s="1"/>
  <c r="J49" i="13" a="1"/>
  <c r="J49" i="13" s="1"/>
  <c r="K49" i="13" s="1" a="1"/>
  <c r="K49" i="13" s="1"/>
  <c r="O29" i="13" a="1"/>
  <c r="O29" i="13" s="1"/>
  <c r="P29" i="13" s="1"/>
  <c r="N29" i="13" a="1"/>
  <c r="N29" i="13" s="1"/>
  <c r="L29" i="13" a="1"/>
  <c r="L29" i="13" s="1"/>
  <c r="M29" i="13" s="1" a="1"/>
  <c r="M29" i="13" s="1"/>
  <c r="J29" i="13" a="1"/>
  <c r="J29" i="13" s="1"/>
  <c r="K29" i="13" s="1" a="1"/>
  <c r="K29" i="13" s="1"/>
  <c r="O9" i="13" a="1"/>
  <c r="O9" i="13" s="1"/>
  <c r="P9" i="13" s="1"/>
  <c r="N9" i="13" a="1"/>
  <c r="N9" i="13" s="1"/>
  <c r="L9" i="13" a="1"/>
  <c r="L9" i="13" s="1"/>
  <c r="M9" i="13" s="1" a="1"/>
  <c r="M9" i="13" s="1"/>
  <c r="J9" i="13" a="1"/>
  <c r="J9" i="13" s="1"/>
  <c r="K9" i="13" s="1" a="1"/>
  <c r="K9" i="13" s="1"/>
  <c r="J916" i="13" a="1"/>
  <c r="J916" i="13" s="1"/>
  <c r="K916" i="13" s="1" a="1"/>
  <c r="K916" i="13" s="1"/>
  <c r="L809" i="13" a="1"/>
  <c r="L809" i="13" s="1"/>
  <c r="M809" i="13" s="1" a="1"/>
  <c r="M809" i="13" s="1"/>
  <c r="O928" i="13" a="1"/>
  <c r="O928" i="13" s="1"/>
  <c r="P928" i="13" s="1"/>
  <c r="N928" i="13" a="1"/>
  <c r="N928" i="13" s="1"/>
  <c r="L928" i="13" a="1"/>
  <c r="L928" i="13" s="1"/>
  <c r="M928" i="13" s="1" a="1"/>
  <c r="M928" i="13" s="1"/>
  <c r="J928" i="13" a="1"/>
  <c r="J928" i="13" s="1"/>
  <c r="K928" i="13" s="1" a="1"/>
  <c r="K928" i="13" s="1"/>
  <c r="O908" i="13" a="1"/>
  <c r="O908" i="13" s="1"/>
  <c r="P908" i="13" s="1"/>
  <c r="L908" i="13" a="1"/>
  <c r="L908" i="13" s="1"/>
  <c r="M908" i="13" s="1" a="1"/>
  <c r="M908" i="13" s="1"/>
  <c r="N908" i="13" a="1"/>
  <c r="N908" i="13" s="1"/>
  <c r="J908" i="13" a="1"/>
  <c r="J908" i="13" s="1"/>
  <c r="K908" i="13" s="1" a="1"/>
  <c r="K908" i="13" s="1"/>
  <c r="O888" i="13" a="1"/>
  <c r="O888" i="13" s="1"/>
  <c r="P888" i="13" s="1"/>
  <c r="L888" i="13" a="1"/>
  <c r="L888" i="13" s="1"/>
  <c r="M888" i="13" s="1" a="1"/>
  <c r="M888" i="13" s="1"/>
  <c r="N888" i="13" a="1"/>
  <c r="N888" i="13" s="1"/>
  <c r="J888" i="13" a="1"/>
  <c r="J888" i="13" s="1"/>
  <c r="K888" i="13" s="1" a="1"/>
  <c r="K888" i="13" s="1"/>
  <c r="O868" i="13" a="1"/>
  <c r="O868" i="13" s="1"/>
  <c r="P868" i="13" s="1"/>
  <c r="N868" i="13" a="1"/>
  <c r="N868" i="13" s="1"/>
  <c r="L868" i="13" a="1"/>
  <c r="L868" i="13" s="1"/>
  <c r="M868" i="13" s="1" a="1"/>
  <c r="M868" i="13" s="1"/>
  <c r="J868" i="13" a="1"/>
  <c r="J868" i="13" s="1"/>
  <c r="K868" i="13" s="1" a="1"/>
  <c r="K868" i="13" s="1"/>
  <c r="O848" i="13" a="1"/>
  <c r="O848" i="13" s="1"/>
  <c r="P848" i="13" s="1"/>
  <c r="N848" i="13" a="1"/>
  <c r="N848" i="13" s="1"/>
  <c r="J848" i="13" a="1"/>
  <c r="J848" i="13" s="1"/>
  <c r="K848" i="13" s="1" a="1"/>
  <c r="K848" i="13" s="1"/>
  <c r="L848" i="13" a="1"/>
  <c r="L848" i="13" s="1"/>
  <c r="M848" i="13" s="1" a="1"/>
  <c r="M848" i="13" s="1"/>
  <c r="O828" i="13" a="1"/>
  <c r="O828" i="13" s="1"/>
  <c r="P828" i="13" s="1"/>
  <c r="N828" i="13" a="1"/>
  <c r="N828" i="13" s="1"/>
  <c r="J828" i="13" a="1"/>
  <c r="J828" i="13" s="1"/>
  <c r="K828" i="13" s="1" a="1"/>
  <c r="K828" i="13" s="1"/>
  <c r="L828" i="13" a="1"/>
  <c r="L828" i="13" s="1"/>
  <c r="M828" i="13" s="1" a="1"/>
  <c r="M828" i="13" s="1"/>
  <c r="O808" i="13" a="1"/>
  <c r="O808" i="13" s="1"/>
  <c r="P808" i="13" s="1"/>
  <c r="N808" i="13" a="1"/>
  <c r="N808" i="13" s="1"/>
  <c r="J808" i="13" a="1"/>
  <c r="J808" i="13" s="1"/>
  <c r="K808" i="13" s="1" a="1"/>
  <c r="K808" i="13" s="1"/>
  <c r="L808" i="13" a="1"/>
  <c r="L808" i="13" s="1"/>
  <c r="M808" i="13" s="1" a="1"/>
  <c r="M808" i="13" s="1"/>
  <c r="O788" i="13" a="1"/>
  <c r="O788" i="13" s="1"/>
  <c r="P788" i="13" s="1"/>
  <c r="N788" i="13" a="1"/>
  <c r="N788" i="13" s="1"/>
  <c r="J788" i="13" a="1"/>
  <c r="J788" i="13" s="1"/>
  <c r="K788" i="13" s="1" a="1"/>
  <c r="K788" i="13" s="1"/>
  <c r="L788" i="13" a="1"/>
  <c r="L788" i="13" s="1"/>
  <c r="M788" i="13" s="1" a="1"/>
  <c r="M788" i="13" s="1"/>
  <c r="O768" i="13" a="1"/>
  <c r="O768" i="13" s="1"/>
  <c r="P768" i="13" s="1"/>
  <c r="N768" i="13" a="1"/>
  <c r="N768" i="13" s="1"/>
  <c r="J768" i="13" a="1"/>
  <c r="J768" i="13" s="1"/>
  <c r="K768" i="13" s="1" a="1"/>
  <c r="K768" i="13" s="1"/>
  <c r="L768" i="13" a="1"/>
  <c r="L768" i="13" s="1"/>
  <c r="M768" i="13" s="1" a="1"/>
  <c r="M768" i="13" s="1"/>
  <c r="O748" i="13" a="1"/>
  <c r="O748" i="13" s="1"/>
  <c r="P748" i="13" s="1"/>
  <c r="N748" i="13" a="1"/>
  <c r="N748" i="13" s="1"/>
  <c r="J748" i="13" a="1"/>
  <c r="J748" i="13" s="1"/>
  <c r="K748" i="13" s="1" a="1"/>
  <c r="K748" i="13" s="1"/>
  <c r="L748" i="13" a="1"/>
  <c r="L748" i="13" s="1"/>
  <c r="M748" i="13" s="1" a="1"/>
  <c r="M748" i="13" s="1"/>
  <c r="O728" i="13" a="1"/>
  <c r="O728" i="13" s="1"/>
  <c r="P728" i="13" s="1"/>
  <c r="N728" i="13" a="1"/>
  <c r="N728" i="13" s="1"/>
  <c r="J728" i="13" a="1"/>
  <c r="J728" i="13" s="1"/>
  <c r="K728" i="13" s="1" a="1"/>
  <c r="K728" i="13" s="1"/>
  <c r="L728" i="13" a="1"/>
  <c r="L728" i="13" s="1"/>
  <c r="M728" i="13" s="1" a="1"/>
  <c r="M728" i="13" s="1"/>
  <c r="O708" i="13" a="1"/>
  <c r="O708" i="13" s="1"/>
  <c r="P708" i="13" s="1"/>
  <c r="N708" i="13" a="1"/>
  <c r="N708" i="13" s="1"/>
  <c r="J708" i="13" a="1"/>
  <c r="J708" i="13" s="1"/>
  <c r="K708" i="13" s="1" a="1"/>
  <c r="K708" i="13" s="1"/>
  <c r="L708" i="13" a="1"/>
  <c r="L708" i="13" s="1"/>
  <c r="M708" i="13" s="1" a="1"/>
  <c r="M708" i="13" s="1"/>
  <c r="O688" i="13" a="1"/>
  <c r="O688" i="13" s="1"/>
  <c r="P688" i="13" s="1"/>
  <c r="N688" i="13" a="1"/>
  <c r="N688" i="13" s="1"/>
  <c r="L688" i="13" a="1"/>
  <c r="L688" i="13" s="1"/>
  <c r="M688" i="13" s="1" a="1"/>
  <c r="M688" i="13" s="1"/>
  <c r="J688" i="13" a="1"/>
  <c r="J688" i="13" s="1"/>
  <c r="K688" i="13" s="1" a="1"/>
  <c r="K688" i="13" s="1"/>
  <c r="O668" i="13" a="1"/>
  <c r="O668" i="13" s="1"/>
  <c r="P668" i="13" s="1"/>
  <c r="N668" i="13" a="1"/>
  <c r="N668" i="13" s="1"/>
  <c r="L668" i="13" a="1"/>
  <c r="L668" i="13" s="1"/>
  <c r="M668" i="13" s="1" a="1"/>
  <c r="M668" i="13" s="1"/>
  <c r="J668" i="13" a="1"/>
  <c r="J668" i="13" s="1"/>
  <c r="K668" i="13" s="1" a="1"/>
  <c r="K668" i="13" s="1"/>
  <c r="O648" i="13" a="1"/>
  <c r="O648" i="13" s="1"/>
  <c r="P648" i="13" s="1"/>
  <c r="N648" i="13" a="1"/>
  <c r="N648" i="13" s="1"/>
  <c r="L648" i="13" a="1"/>
  <c r="L648" i="13" s="1"/>
  <c r="M648" i="13" s="1" a="1"/>
  <c r="M648" i="13" s="1"/>
  <c r="J648" i="13" a="1"/>
  <c r="J648" i="13" s="1"/>
  <c r="K648" i="13" s="1" a="1"/>
  <c r="K648" i="13" s="1"/>
  <c r="O628" i="13" a="1"/>
  <c r="O628" i="13" s="1"/>
  <c r="P628" i="13" s="1"/>
  <c r="N628" i="13" a="1"/>
  <c r="N628" i="13" s="1"/>
  <c r="L628" i="13" a="1"/>
  <c r="L628" i="13" s="1"/>
  <c r="M628" i="13" s="1" a="1"/>
  <c r="M628" i="13" s="1"/>
  <c r="J628" i="13" a="1"/>
  <c r="J628" i="13" s="1"/>
  <c r="K628" i="13" s="1" a="1"/>
  <c r="K628" i="13" s="1"/>
  <c r="N608" i="13" a="1"/>
  <c r="N608" i="13" s="1"/>
  <c r="O608" i="13" a="1"/>
  <c r="O608" i="13" s="1"/>
  <c r="P608" i="13" s="1"/>
  <c r="L608" i="13" a="1"/>
  <c r="L608" i="13" s="1"/>
  <c r="M608" i="13" s="1" a="1"/>
  <c r="M608" i="13" s="1"/>
  <c r="J608" i="13" a="1"/>
  <c r="J608" i="13" s="1"/>
  <c r="K608" i="13" s="1" a="1"/>
  <c r="K608" i="13" s="1"/>
  <c r="O588" i="13" a="1"/>
  <c r="O588" i="13" s="1"/>
  <c r="P588" i="13" s="1"/>
  <c r="N588" i="13" a="1"/>
  <c r="N588" i="13" s="1"/>
  <c r="L588" i="13" a="1"/>
  <c r="L588" i="13" s="1"/>
  <c r="M588" i="13" s="1" a="1"/>
  <c r="M588" i="13" s="1"/>
  <c r="J588" i="13" a="1"/>
  <c r="J588" i="13" s="1"/>
  <c r="K588" i="13" s="1" a="1"/>
  <c r="K588" i="13" s="1"/>
  <c r="O568" i="13" a="1"/>
  <c r="O568" i="13" s="1"/>
  <c r="P568" i="13" s="1"/>
  <c r="N568" i="13" a="1"/>
  <c r="N568" i="13" s="1"/>
  <c r="L568" i="13" a="1"/>
  <c r="L568" i="13" s="1"/>
  <c r="M568" i="13" s="1" a="1"/>
  <c r="M568" i="13" s="1"/>
  <c r="J568" i="13" a="1"/>
  <c r="J568" i="13" s="1"/>
  <c r="K568" i="13" s="1" a="1"/>
  <c r="K568" i="13" s="1"/>
  <c r="O548" i="13" a="1"/>
  <c r="O548" i="13" s="1"/>
  <c r="P548" i="13" s="1"/>
  <c r="N548" i="13" a="1"/>
  <c r="N548" i="13" s="1"/>
  <c r="L548" i="13" a="1"/>
  <c r="L548" i="13" s="1"/>
  <c r="M548" i="13" s="1" a="1"/>
  <c r="M548" i="13" s="1"/>
  <c r="J548" i="13" a="1"/>
  <c r="J548" i="13" s="1"/>
  <c r="K548" i="13" s="1" a="1"/>
  <c r="K548" i="13" s="1"/>
  <c r="O528" i="13" a="1"/>
  <c r="O528" i="13" s="1"/>
  <c r="P528" i="13" s="1"/>
  <c r="N528" i="13" a="1"/>
  <c r="N528" i="13" s="1"/>
  <c r="L528" i="13" a="1"/>
  <c r="L528" i="13" s="1"/>
  <c r="M528" i="13" s="1" a="1"/>
  <c r="M528" i="13" s="1"/>
  <c r="J528" i="13" a="1"/>
  <c r="J528" i="13" s="1"/>
  <c r="K528" i="13" s="1" a="1"/>
  <c r="K528" i="13" s="1"/>
  <c r="N508" i="13" a="1"/>
  <c r="N508" i="13" s="1"/>
  <c r="L508" i="13" a="1"/>
  <c r="L508" i="13" s="1"/>
  <c r="M508" i="13" s="1" a="1"/>
  <c r="M508" i="13" s="1"/>
  <c r="O508" i="13" a="1"/>
  <c r="O508" i="13" s="1"/>
  <c r="P508" i="13" s="1"/>
  <c r="J508" i="13" a="1"/>
  <c r="J508" i="13" s="1"/>
  <c r="K508" i="13" s="1" a="1"/>
  <c r="K508" i="13" s="1"/>
  <c r="O488" i="13" a="1"/>
  <c r="O488" i="13" s="1"/>
  <c r="P488" i="13" s="1"/>
  <c r="N488" i="13" a="1"/>
  <c r="N488" i="13" s="1"/>
  <c r="L488" i="13" a="1"/>
  <c r="L488" i="13" s="1"/>
  <c r="M488" i="13" s="1" a="1"/>
  <c r="M488" i="13" s="1"/>
  <c r="J488" i="13" a="1"/>
  <c r="J488" i="13" s="1"/>
  <c r="K488" i="13" s="1" a="1"/>
  <c r="K488" i="13" s="1"/>
  <c r="O468" i="13" a="1"/>
  <c r="O468" i="13" s="1"/>
  <c r="P468" i="13" s="1"/>
  <c r="L468" i="13" a="1"/>
  <c r="L468" i="13" s="1"/>
  <c r="M468" i="13" s="1" a="1"/>
  <c r="M468" i="13" s="1"/>
  <c r="N468" i="13" a="1"/>
  <c r="N468" i="13" s="1"/>
  <c r="J468" i="13" a="1"/>
  <c r="J468" i="13" s="1"/>
  <c r="K468" i="13" s="1" a="1"/>
  <c r="K468" i="13" s="1"/>
  <c r="O448" i="13" a="1"/>
  <c r="O448" i="13" s="1"/>
  <c r="P448" i="13" s="1"/>
  <c r="L448" i="13" a="1"/>
  <c r="L448" i="13" s="1"/>
  <c r="M448" i="13" s="1" a="1"/>
  <c r="M448" i="13" s="1"/>
  <c r="N448" i="13" a="1"/>
  <c r="N448" i="13" s="1"/>
  <c r="J448" i="13" a="1"/>
  <c r="J448" i="13" s="1"/>
  <c r="K448" i="13" s="1" a="1"/>
  <c r="K448" i="13" s="1"/>
  <c r="O428" i="13" a="1"/>
  <c r="O428" i="13" s="1"/>
  <c r="P428" i="13" s="1"/>
  <c r="L428" i="13" a="1"/>
  <c r="L428" i="13" s="1"/>
  <c r="M428" i="13" s="1" a="1"/>
  <c r="M428" i="13" s="1"/>
  <c r="N428" i="13" a="1"/>
  <c r="N428" i="13" s="1"/>
  <c r="J428" i="13" a="1"/>
  <c r="J428" i="13" s="1"/>
  <c r="K428" i="13" s="1" a="1"/>
  <c r="K428" i="13" s="1"/>
  <c r="N408" i="13" a="1"/>
  <c r="N408" i="13" s="1"/>
  <c r="O408" i="13" a="1"/>
  <c r="O408" i="13" s="1"/>
  <c r="P408" i="13" s="1"/>
  <c r="L408" i="13" a="1"/>
  <c r="L408" i="13" s="1"/>
  <c r="M408" i="13" s="1" a="1"/>
  <c r="M408" i="13" s="1"/>
  <c r="J408" i="13" a="1"/>
  <c r="J408" i="13" s="1"/>
  <c r="K408" i="13" s="1" a="1"/>
  <c r="K408" i="13" s="1"/>
  <c r="N388" i="13" a="1"/>
  <c r="N388" i="13" s="1"/>
  <c r="O388" i="13" a="1"/>
  <c r="O388" i="13" s="1"/>
  <c r="P388" i="13" s="1"/>
  <c r="L388" i="13" a="1"/>
  <c r="L388" i="13" s="1"/>
  <c r="M388" i="13" s="1" a="1"/>
  <c r="M388" i="13" s="1"/>
  <c r="J388" i="13" a="1"/>
  <c r="J388" i="13" s="1"/>
  <c r="K388" i="13" s="1" a="1"/>
  <c r="K388" i="13" s="1"/>
  <c r="N368" i="13" a="1"/>
  <c r="N368" i="13" s="1"/>
  <c r="O368" i="13" a="1"/>
  <c r="O368" i="13" s="1"/>
  <c r="P368" i="13" s="1"/>
  <c r="L368" i="13" a="1"/>
  <c r="L368" i="13" s="1"/>
  <c r="M368" i="13" s="1" a="1"/>
  <c r="M368" i="13" s="1"/>
  <c r="J368" i="13" a="1"/>
  <c r="J368" i="13" s="1"/>
  <c r="K368" i="13" s="1" a="1"/>
  <c r="K368" i="13" s="1"/>
  <c r="O348" i="13" a="1"/>
  <c r="O348" i="13" s="1"/>
  <c r="P348" i="13" s="1"/>
  <c r="N348" i="13" a="1"/>
  <c r="N348" i="13" s="1"/>
  <c r="L348" i="13" a="1"/>
  <c r="L348" i="13" s="1"/>
  <c r="M348" i="13" s="1" a="1"/>
  <c r="M348" i="13" s="1"/>
  <c r="J348" i="13" a="1"/>
  <c r="J348" i="13" s="1"/>
  <c r="K348" i="13" s="1" a="1"/>
  <c r="K348" i="13" s="1"/>
  <c r="O328" i="13" a="1"/>
  <c r="O328" i="13" s="1"/>
  <c r="P328" i="13" s="1"/>
  <c r="L328" i="13" a="1"/>
  <c r="L328" i="13" s="1"/>
  <c r="M328" i="13" s="1" a="1"/>
  <c r="M328" i="13" s="1"/>
  <c r="N328" i="13" a="1"/>
  <c r="N328" i="13" s="1"/>
  <c r="J328" i="13" a="1"/>
  <c r="J328" i="13" s="1"/>
  <c r="K328" i="13" s="1" a="1"/>
  <c r="K328" i="13" s="1"/>
  <c r="N308" i="13" a="1"/>
  <c r="N308" i="13" s="1"/>
  <c r="L308" i="13" a="1"/>
  <c r="L308" i="13" s="1"/>
  <c r="M308" i="13" s="1" a="1"/>
  <c r="M308" i="13" s="1"/>
  <c r="O308" i="13" a="1"/>
  <c r="O308" i="13" s="1"/>
  <c r="P308" i="13" s="1"/>
  <c r="J308" i="13" a="1"/>
  <c r="J308" i="13" s="1"/>
  <c r="K308" i="13" s="1" a="1"/>
  <c r="K308" i="13" s="1"/>
  <c r="O288" i="13" a="1"/>
  <c r="O288" i="13" s="1"/>
  <c r="P288" i="13" s="1"/>
  <c r="L288" i="13" a="1"/>
  <c r="L288" i="13" s="1"/>
  <c r="M288" i="13" s="1" a="1"/>
  <c r="M288" i="13" s="1"/>
  <c r="N288" i="13" a="1"/>
  <c r="N288" i="13" s="1"/>
  <c r="J288" i="13" a="1"/>
  <c r="J288" i="13" s="1"/>
  <c r="K288" i="13" s="1" a="1"/>
  <c r="K288" i="13" s="1"/>
  <c r="O268" i="13" a="1"/>
  <c r="O268" i="13" s="1"/>
  <c r="P268" i="13" s="1"/>
  <c r="N268" i="13" a="1"/>
  <c r="N268" i="13" s="1"/>
  <c r="L268" i="13" a="1"/>
  <c r="L268" i="13" s="1"/>
  <c r="M268" i="13" s="1" a="1"/>
  <c r="M268" i="13" s="1"/>
  <c r="J268" i="13" a="1"/>
  <c r="J268" i="13" s="1"/>
  <c r="K268" i="13" s="1" a="1"/>
  <c r="K268" i="13" s="1"/>
  <c r="O248" i="13" a="1"/>
  <c r="O248" i="13" s="1"/>
  <c r="P248" i="13" s="1"/>
  <c r="N248" i="13" a="1"/>
  <c r="N248" i="13" s="1"/>
  <c r="L248" i="13" a="1"/>
  <c r="L248" i="13" s="1"/>
  <c r="M248" i="13" s="1" a="1"/>
  <c r="M248" i="13" s="1"/>
  <c r="J248" i="13" a="1"/>
  <c r="J248" i="13" s="1"/>
  <c r="K248" i="13" s="1" a="1"/>
  <c r="K248" i="13" s="1"/>
  <c r="O228" i="13" a="1"/>
  <c r="O228" i="13" s="1"/>
  <c r="P228" i="13" s="1"/>
  <c r="N228" i="13" a="1"/>
  <c r="N228" i="13" s="1"/>
  <c r="L228" i="13" a="1"/>
  <c r="L228" i="13" s="1"/>
  <c r="M228" i="13" s="1" a="1"/>
  <c r="M228" i="13" s="1"/>
  <c r="J228" i="13" a="1"/>
  <c r="J228" i="13" s="1"/>
  <c r="K228" i="13" s="1" a="1"/>
  <c r="K228" i="13" s="1"/>
  <c r="O208" i="13" a="1"/>
  <c r="O208" i="13" s="1"/>
  <c r="P208" i="13" s="1"/>
  <c r="L208" i="13" a="1"/>
  <c r="L208" i="13" s="1"/>
  <c r="M208" i="13" s="1" a="1"/>
  <c r="M208" i="13" s="1"/>
  <c r="N208" i="13" a="1"/>
  <c r="N208" i="13" s="1"/>
  <c r="J208" i="13" a="1"/>
  <c r="J208" i="13" s="1"/>
  <c r="K208" i="13" s="1" a="1"/>
  <c r="K208" i="13" s="1"/>
  <c r="N188" i="13" a="1"/>
  <c r="N188" i="13" s="1"/>
  <c r="O188" i="13" a="1"/>
  <c r="O188" i="13" s="1"/>
  <c r="P188" i="13" s="1"/>
  <c r="L188" i="13" a="1"/>
  <c r="L188" i="13" s="1"/>
  <c r="M188" i="13" s="1" a="1"/>
  <c r="M188" i="13" s="1"/>
  <c r="J188" i="13" a="1"/>
  <c r="J188" i="13" s="1"/>
  <c r="K188" i="13" s="1" a="1"/>
  <c r="K188" i="13" s="1"/>
  <c r="O168" i="13" a="1"/>
  <c r="O168" i="13" s="1"/>
  <c r="P168" i="13" s="1"/>
  <c r="N168" i="13" a="1"/>
  <c r="N168" i="13" s="1"/>
  <c r="L168" i="13" a="1"/>
  <c r="L168" i="13" s="1"/>
  <c r="M168" i="13" s="1" a="1"/>
  <c r="M168" i="13" s="1"/>
  <c r="J168" i="13" a="1"/>
  <c r="J168" i="13" s="1"/>
  <c r="K168" i="13" s="1" a="1"/>
  <c r="K168" i="13" s="1"/>
  <c r="N148" i="13" a="1"/>
  <c r="N148" i="13" s="1"/>
  <c r="O148" i="13" a="1"/>
  <c r="O148" i="13" s="1"/>
  <c r="P148" i="13" s="1"/>
  <c r="L148" i="13" a="1"/>
  <c r="L148" i="13" s="1"/>
  <c r="M148" i="13" s="1" a="1"/>
  <c r="M148" i="13" s="1"/>
  <c r="J148" i="13" a="1"/>
  <c r="J148" i="13" s="1"/>
  <c r="K148" i="13" s="1" a="1"/>
  <c r="K148" i="13" s="1"/>
  <c r="N128" i="13" a="1"/>
  <c r="N128" i="13" s="1"/>
  <c r="O128" i="13" a="1"/>
  <c r="O128" i="13" s="1"/>
  <c r="P128" i="13" s="1"/>
  <c r="J128" i="13" a="1"/>
  <c r="J128" i="13" s="1"/>
  <c r="K128" i="13" s="1" a="1"/>
  <c r="K128" i="13" s="1"/>
  <c r="L128" i="13" a="1"/>
  <c r="L128" i="13" s="1"/>
  <c r="M128" i="13" s="1" a="1"/>
  <c r="M128" i="13" s="1"/>
  <c r="O108" i="13" a="1"/>
  <c r="O108" i="13" s="1"/>
  <c r="P108" i="13" s="1"/>
  <c r="N108" i="13" a="1"/>
  <c r="N108" i="13" s="1"/>
  <c r="J108" i="13" a="1"/>
  <c r="J108" i="13" s="1"/>
  <c r="K108" i="13" s="1" a="1"/>
  <c r="K108" i="13" s="1"/>
  <c r="L108" i="13" a="1"/>
  <c r="L108" i="13" s="1"/>
  <c r="M108" i="13" s="1" a="1"/>
  <c r="M108" i="13" s="1"/>
  <c r="O88" i="13" a="1"/>
  <c r="O88" i="13" s="1"/>
  <c r="P88" i="13" s="1"/>
  <c r="L88" i="13" a="1"/>
  <c r="L88" i="13" s="1"/>
  <c r="M88" i="13" s="1" a="1"/>
  <c r="M88" i="13" s="1"/>
  <c r="N88" i="13" a="1"/>
  <c r="N88" i="13" s="1"/>
  <c r="J88" i="13" a="1"/>
  <c r="J88" i="13" s="1"/>
  <c r="K88" i="13" s="1" a="1"/>
  <c r="K88" i="13" s="1"/>
  <c r="O68" i="13" a="1"/>
  <c r="O68" i="13" s="1"/>
  <c r="P68" i="13" s="1"/>
  <c r="L68" i="13" a="1"/>
  <c r="L68" i="13" s="1"/>
  <c r="M68" i="13" s="1" a="1"/>
  <c r="M68" i="13" s="1"/>
  <c r="N68" i="13" a="1"/>
  <c r="N68" i="13" s="1"/>
  <c r="J68" i="13" a="1"/>
  <c r="J68" i="13" s="1"/>
  <c r="K68" i="13" s="1" a="1"/>
  <c r="K68" i="13" s="1"/>
  <c r="N48" i="13" a="1"/>
  <c r="N48" i="13" s="1"/>
  <c r="L48" i="13" a="1"/>
  <c r="L48" i="13" s="1"/>
  <c r="M48" i="13" s="1" a="1"/>
  <c r="M48" i="13" s="1"/>
  <c r="O48" i="13" a="1"/>
  <c r="O48" i="13" s="1"/>
  <c r="P48" i="13" s="1"/>
  <c r="J48" i="13" a="1"/>
  <c r="J48" i="13" s="1"/>
  <c r="K48" i="13" s="1" a="1"/>
  <c r="K48" i="13" s="1"/>
  <c r="O28" i="13" a="1"/>
  <c r="O28" i="13" s="1"/>
  <c r="P28" i="13" s="1"/>
  <c r="N28" i="13" a="1"/>
  <c r="N28" i="13" s="1"/>
  <c r="L28" i="13" a="1"/>
  <c r="L28" i="13" s="1"/>
  <c r="M28" i="13" s="1" a="1"/>
  <c r="M28" i="13" s="1"/>
  <c r="J28" i="13" a="1"/>
  <c r="J28" i="13" s="1"/>
  <c r="K28" i="13" s="1" a="1"/>
  <c r="K28" i="13" s="1"/>
  <c r="O8" i="13" a="1"/>
  <c r="O8" i="13" s="1"/>
  <c r="P8" i="13" s="1"/>
  <c r="N8" i="13" a="1"/>
  <c r="N8" i="13" s="1"/>
  <c r="L8" i="13" a="1"/>
  <c r="L8" i="13" s="1"/>
  <c r="M8" i="13" s="1" a="1"/>
  <c r="M8" i="13" s="1"/>
  <c r="J8" i="13" a="1"/>
  <c r="J8" i="13" s="1"/>
  <c r="K8" i="13" s="1" a="1"/>
  <c r="K8" i="13" s="1"/>
  <c r="L498" i="13" a="1"/>
  <c r="L498" i="13" s="1"/>
  <c r="M498" i="13" s="1" a="1"/>
  <c r="M498" i="13" s="1"/>
  <c r="O307" i="13" a="1"/>
  <c r="O307" i="13" s="1"/>
  <c r="P307" i="13" s="1"/>
  <c r="N307" i="13" a="1"/>
  <c r="N307" i="13" s="1"/>
  <c r="J307" i="13" a="1"/>
  <c r="J307" i="13" s="1"/>
  <c r="K307" i="13" s="1" a="1"/>
  <c r="K307" i="13" s="1"/>
  <c r="L307" i="13" a="1"/>
  <c r="L307" i="13" s="1"/>
  <c r="M307" i="13" s="1" a="1"/>
  <c r="M307" i="13" s="1"/>
  <c r="O287" i="13" a="1"/>
  <c r="O287" i="13" s="1"/>
  <c r="P287" i="13" s="1"/>
  <c r="N287" i="13" a="1"/>
  <c r="N287" i="13" s="1"/>
  <c r="J287" i="13" a="1"/>
  <c r="J287" i="13" s="1"/>
  <c r="K287" i="13" s="1" a="1"/>
  <c r="K287" i="13" s="1"/>
  <c r="L287" i="13" a="1"/>
  <c r="L287" i="13" s="1"/>
  <c r="M287" i="13" s="1" a="1"/>
  <c r="M287" i="13" s="1"/>
  <c r="O267" i="13" a="1"/>
  <c r="O267" i="13" s="1"/>
  <c r="P267" i="13" s="1"/>
  <c r="N267" i="13" a="1"/>
  <c r="N267" i="13" s="1"/>
  <c r="L267" i="13" a="1"/>
  <c r="L267" i="13" s="1"/>
  <c r="M267" i="13" s="1" a="1"/>
  <c r="M267" i="13" s="1"/>
  <c r="J267" i="13" a="1"/>
  <c r="J267" i="13" s="1"/>
  <c r="K267" i="13" s="1" a="1"/>
  <c r="K267" i="13" s="1"/>
  <c r="O247" i="13" a="1"/>
  <c r="O247" i="13" s="1"/>
  <c r="P247" i="13" s="1"/>
  <c r="N247" i="13" a="1"/>
  <c r="N247" i="13" s="1"/>
  <c r="L247" i="13" a="1"/>
  <c r="L247" i="13" s="1"/>
  <c r="M247" i="13" s="1" a="1"/>
  <c r="M247" i="13" s="1"/>
  <c r="J247" i="13" a="1"/>
  <c r="J247" i="13" s="1"/>
  <c r="K247" i="13" s="1" a="1"/>
  <c r="K247" i="13" s="1"/>
  <c r="O227" i="13" a="1"/>
  <c r="O227" i="13" s="1"/>
  <c r="P227" i="13" s="1"/>
  <c r="N227" i="13" a="1"/>
  <c r="N227" i="13" s="1"/>
  <c r="J227" i="13" a="1"/>
  <c r="J227" i="13" s="1"/>
  <c r="K227" i="13" s="1" a="1"/>
  <c r="K227" i="13" s="1"/>
  <c r="L227" i="13" a="1"/>
  <c r="L227" i="13" s="1"/>
  <c r="M227" i="13" s="1" a="1"/>
  <c r="M227" i="13" s="1"/>
  <c r="N207" i="13" a="1"/>
  <c r="N207" i="13" s="1"/>
  <c r="O207" i="13" a="1"/>
  <c r="O207" i="13" s="1"/>
  <c r="P207" i="13" s="1"/>
  <c r="J207" i="13" a="1"/>
  <c r="J207" i="13" s="1"/>
  <c r="K207" i="13" s="1" a="1"/>
  <c r="K207" i="13" s="1"/>
  <c r="L207" i="13" a="1"/>
  <c r="L207" i="13" s="1"/>
  <c r="M207" i="13" s="1" a="1"/>
  <c r="M207" i="13" s="1"/>
  <c r="N187" i="13" a="1"/>
  <c r="N187" i="13" s="1"/>
  <c r="O187" i="13" a="1"/>
  <c r="O187" i="13" s="1"/>
  <c r="P187" i="13" s="1"/>
  <c r="J187" i="13" a="1"/>
  <c r="J187" i="13" s="1"/>
  <c r="K187" i="13" s="1" a="1"/>
  <c r="K187" i="13" s="1"/>
  <c r="L187" i="13" a="1"/>
  <c r="L187" i="13" s="1"/>
  <c r="M187" i="13" s="1" a="1"/>
  <c r="M187" i="13" s="1"/>
  <c r="O167" i="13" a="1"/>
  <c r="O167" i="13" s="1"/>
  <c r="P167" i="13" s="1"/>
  <c r="N167" i="13" a="1"/>
  <c r="N167" i="13" s="1"/>
  <c r="L167" i="13" a="1"/>
  <c r="L167" i="13" s="1"/>
  <c r="M167" i="13" s="1" a="1"/>
  <c r="M167" i="13" s="1"/>
  <c r="J167" i="13" a="1"/>
  <c r="J167" i="13" s="1"/>
  <c r="K167" i="13" s="1" a="1"/>
  <c r="K167" i="13" s="1"/>
  <c r="N147" i="13" a="1"/>
  <c r="N147" i="13" s="1"/>
  <c r="O147" i="13" a="1"/>
  <c r="O147" i="13" s="1"/>
  <c r="P147" i="13" s="1"/>
  <c r="L147" i="13" a="1"/>
  <c r="L147" i="13" s="1"/>
  <c r="M147" i="13" s="1" a="1"/>
  <c r="M147" i="13" s="1"/>
  <c r="J147" i="13" a="1"/>
  <c r="J147" i="13" s="1"/>
  <c r="K147" i="13" s="1" a="1"/>
  <c r="K147" i="13" s="1"/>
  <c r="N127" i="13" a="1"/>
  <c r="N127" i="13" s="1"/>
  <c r="O127" i="13" a="1"/>
  <c r="O127" i="13" s="1"/>
  <c r="P127" i="13" s="1"/>
  <c r="L127" i="13" a="1"/>
  <c r="L127" i="13" s="1"/>
  <c r="M127" i="13" s="1" a="1"/>
  <c r="M127" i="13" s="1"/>
  <c r="J127" i="13" a="1"/>
  <c r="J127" i="13" s="1"/>
  <c r="K127" i="13" s="1" a="1"/>
  <c r="K127" i="13" s="1"/>
  <c r="O107" i="13" a="1"/>
  <c r="O107" i="13" s="1"/>
  <c r="P107" i="13" s="1"/>
  <c r="N107" i="13" a="1"/>
  <c r="N107" i="13" s="1"/>
  <c r="L107" i="13" a="1"/>
  <c r="L107" i="13" s="1"/>
  <c r="M107" i="13" s="1" a="1"/>
  <c r="M107" i="13" s="1"/>
  <c r="J107" i="13" a="1"/>
  <c r="J107" i="13" s="1"/>
  <c r="K107" i="13" s="1" a="1"/>
  <c r="K107" i="13" s="1"/>
  <c r="O87" i="13" a="1"/>
  <c r="O87" i="13" s="1"/>
  <c r="P87" i="13" s="1"/>
  <c r="N87" i="13" a="1"/>
  <c r="N87" i="13" s="1"/>
  <c r="L87" i="13" a="1"/>
  <c r="L87" i="13" s="1"/>
  <c r="M87" i="13" s="1" a="1"/>
  <c r="M87" i="13" s="1"/>
  <c r="J87" i="13" a="1"/>
  <c r="J87" i="13" s="1"/>
  <c r="K87" i="13" s="1" a="1"/>
  <c r="K87" i="13" s="1"/>
  <c r="O67" i="13" a="1"/>
  <c r="O67" i="13" s="1"/>
  <c r="P67" i="13" s="1"/>
  <c r="N67" i="13" a="1"/>
  <c r="N67" i="13" s="1"/>
  <c r="L67" i="13" a="1"/>
  <c r="L67" i="13" s="1"/>
  <c r="M67" i="13" s="1" a="1"/>
  <c r="M67" i="13" s="1"/>
  <c r="J67" i="13" a="1"/>
  <c r="J67" i="13" s="1"/>
  <c r="K67" i="13" s="1" a="1"/>
  <c r="K67" i="13" s="1"/>
  <c r="O47" i="13" a="1"/>
  <c r="O47" i="13" s="1"/>
  <c r="P47" i="13" s="1"/>
  <c r="L47" i="13" a="1"/>
  <c r="L47" i="13" s="1"/>
  <c r="M47" i="13" s="1" a="1"/>
  <c r="M47" i="13" s="1"/>
  <c r="N47" i="13" a="1"/>
  <c r="N47" i="13" s="1"/>
  <c r="J47" i="13" a="1"/>
  <c r="J47" i="13" s="1"/>
  <c r="K47" i="13" s="1" a="1"/>
  <c r="K47" i="13" s="1"/>
  <c r="O27" i="13" a="1"/>
  <c r="O27" i="13" s="1"/>
  <c r="P27" i="13" s="1"/>
  <c r="N27" i="13" a="1"/>
  <c r="N27" i="13" s="1"/>
  <c r="L27" i="13" a="1"/>
  <c r="L27" i="13" s="1"/>
  <c r="M27" i="13" s="1" a="1"/>
  <c r="M27" i="13" s="1"/>
  <c r="J27" i="13" a="1"/>
  <c r="J27" i="13" s="1"/>
  <c r="K27" i="13" s="1" a="1"/>
  <c r="K27" i="13" s="1"/>
  <c r="O7" i="13" a="1"/>
  <c r="O7" i="13" s="1"/>
  <c r="P7" i="13" s="1"/>
  <c r="N7" i="13" a="1"/>
  <c r="N7" i="13" s="1"/>
  <c r="L7" i="13" a="1"/>
  <c r="L7" i="13" s="1"/>
  <c r="M7" i="13" s="1" a="1"/>
  <c r="M7" i="13" s="1"/>
  <c r="J7" i="13" a="1"/>
  <c r="J7" i="13" s="1"/>
  <c r="K7" i="13" s="1" a="1"/>
  <c r="K7" i="13" s="1"/>
  <c r="L497" i="13" a="1"/>
  <c r="L497" i="13" s="1"/>
  <c r="M497" i="13" s="1" a="1"/>
  <c r="M497" i="1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E46D3D-FA7D-46FF-9225-F3C2C26BEB4A}"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2A9EFB5B-DF23-4CC8-8BC5-40C7CAB61A26}"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3" xr16:uid="{0C2B4E2F-D6AD-4DC4-B45B-3AD99DCA0359}"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<sst xmlns="http://schemas.openxmlformats.org/spreadsheetml/2006/main" count="11328" uniqueCount="6758">
  <si>
    <t>OrderID</t>
  </si>
  <si>
    <t>DtOrder</t>
  </si>
  <si>
    <t>FK_CustomerID</t>
  </si>
  <si>
    <t>FK_ProductID</t>
  </si>
  <si>
    <t>Quantity</t>
  </si>
  <si>
    <t>CustomerName</t>
  </si>
  <si>
    <t>Email</t>
  </si>
  <si>
    <t>Country</t>
  </si>
  <si>
    <t>CoffeeType</t>
  </si>
  <si>
    <t>RoastType</t>
  </si>
  <si>
    <t>SizeKg</t>
  </si>
  <si>
    <t>AmtUnitPrice</t>
  </si>
  <si>
    <t>AmtSales</t>
  </si>
  <si>
    <t>QEV-37451-860</t>
  </si>
  <si>
    <t>17670-51384-MA</t>
  </si>
  <si>
    <t>R-M-1</t>
  </si>
  <si>
    <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</si>
  <si>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</si>
  <si>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</si>
  <si>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</si>
  <si>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</si>
  <si>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</si>
  <si>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</si>
  <si>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</si>
  <si>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</si>
  <si>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</si>
  <si>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</si>
  <si>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</si>
  <si>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</si>
  <si>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</si>
  <si>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</si>
  <si>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</si>
  <si>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</si>
  <si>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</si>
  <si>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</si>
  <si>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</si>
  <si>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</si>
  <si>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</si>
  <si>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</si>
  <si>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</si>
  <si>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</si>
  <si>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</si>
  <si>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</si>
  <si>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</si>
  <si>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</si>
  <si>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</si>
  <si>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</si>
  <si>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</si>
  <si>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</si>
  <si>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</si>
  <si>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</si>
  <si>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</si>
  <si>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</si>
  <si>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</si>
  <si>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</si>
  <si>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</si>
  <si>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</si>
  <si>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</si>
  <si>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</si>
  <si>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</si>
  <si>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</si>
  <si>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</si>
  <si>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</si>
  <si>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</si>
  <si>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</si>
  <si>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</si>
  <si>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</si>
  <si>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</si>
  <si>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</si>
  <si>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</si>
  <si>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</si>
  <si>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</si>
  <si>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</si>
  <si>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</si>
  <si>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</si>
  <si>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</si>
  <si>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</si>
  <si>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</si>
  <si>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</si>
  <si>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</si>
  <si>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</si>
  <si>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</si>
  <si>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</si>
  <si>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</si>
  <si>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</si>
  <si>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</si>
  <si>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</si>
  <si>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</si>
  <si>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</si>
  <si>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</si>
  <si>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</si>
  <si>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</si>
  <si>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</si>
  <si>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</si>
  <si>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</si>
  <si>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</si>
  <si>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</si>
  <si>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</si>
  <si>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</si>
  <si>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</si>
  <si>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</si>
  <si>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</si>
  <si>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</si>
  <si>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</si>
  <si>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</si>
  <si>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</si>
  <si>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</si>
  <si>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</si>
  <si>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</si>
  <si>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</si>
  <si>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</si>
  <si>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</si>
  <si>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</si>
  <si>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</si>
  <si>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</si>
  <si>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</si>
  <si>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</si>
  <si>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</si>
  <si>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</si>
  <si>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</si>
  <si>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</si>
  <si>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</si>
  <si>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</si>
  <si>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</si>
  <si>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</si>
  <si>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</si>
  <si>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</si>
  <si>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</si>
  <si>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</si>
  <si>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</si>
  <si>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</si>
  <si>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</si>
  <si>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</si>
  <si>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</si>
  <si>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</si>
  <si>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</si>
  <si>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</si>
  <si>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</si>
  <si>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</si>
  <si>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</si>
  <si>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</si>
  <si>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</si>
  <si>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</si>
  <si>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</si>
  <si>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</si>
  <si>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</si>
  <si>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</si>
  <si>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</si>
  <si>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</si>
  <si>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</si>
  <si>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</si>
  <si>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</si>
  <si>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</si>
  <si>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</si>
  <si>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</si>
  <si>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</si>
  <si>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</si>
  <si>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</si>
  <si>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</si>
  <si>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</si>
  <si>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</si>
  <si>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</si>
  <si>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</si>
  <si>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</si>
  <si>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</si>
  <si>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</si>
  <si>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</si>
  <si>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</si>
  <si>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</si>
  <si>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</si>
  <si>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</si>
  <si>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</si>
  <si>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</si>
  <si>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</si>
  <si>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</si>
  <si>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</si>
  <si>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</si>
  <si>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</si>
  <si>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</si>
  <si>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</si>
  <si>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</si>
  <si>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</si>
  <si>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</si>
  <si>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</si>
  <si>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</si>
  <si>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</si>
  <si>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</si>
  <si>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</si>
  <si>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</si>
  <si>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</si>
  <si>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</si>
  <si>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</si>
  <si>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</si>
  <si>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</si>
  <si>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</si>
  <si>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</si>
  <si>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</si>
  <si>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</si>
  <si>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</si>
  <si>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</si>
  <si>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</si>
  <si>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</si>
  <si>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</si>
  <si>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</si>
  <si>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</si>
  <si>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</si>
  <si>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</si>
  <si>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</si>
  <si>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</si>
  <si>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</si>
  <si>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</si>
  <si>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</si>
  <si>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</si>
  <si>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</si>
  <si>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</si>
  <si>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</si>
  <si>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</si>
  <si>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</si>
  <si>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</si>
  <si>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</si>
  <si>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</si>
  <si>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</si>
  <si>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</si>
  <si>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</si>
  <si>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</si>
  <si>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</si>
  <si>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</si>
  <si>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</si>
  <si>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</si>
  <si>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</si>
  <si>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</si>
  <si>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</si>
  <si>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</si>
  <si>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</si>
  <si>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</si>
  <si>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</si>
  <si>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</si>
  <si>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</si>
  <si>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</si>
  <si>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</si>
  <si>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</si>
  <si>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</si>
  <si>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</si>
  <si>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</si>
  <si>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</si>
  <si>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</si>
  <si>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</si>
  <si>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</si>
  <si>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</si>
  <si>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</si>
  <si>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</si>
  <si>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</si>
  <si>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</si>
  <si>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</si>
  <si>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</si>
  <si>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</si>
  <si>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</si>
  <si>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</si>
  <si>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</si>
  <si>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</si>
  <si>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</si>
  <si>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</si>
  <si>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</si>
  <si>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</si>
  <si>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</si>
  <si>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</si>
  <si>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</si>
  <si>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</si>
  <si>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</si>
  <si>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</si>
  <si>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</si>
  <si>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</si>
  <si>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</si>
  <si>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</si>
  <si>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</si>
  <si>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</si>
  <si>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</si>
  <si>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</si>
  <si>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</si>
  <si>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</si>
  <si>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</si>
  <si>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</si>
  <si>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</si>
  <si>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</si>
  <si>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</si>
  <si>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</si>
  <si>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</si>
  <si>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</si>
  <si>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</si>
  <si>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</si>
  <si>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</si>
  <si>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</si>
  <si>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</si>
  <si>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</si>
  <si>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</si>
  <si>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</si>
  <si>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</si>
  <si>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</si>
  <si>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</si>
  <si>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</si>
  <si>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</si>
  <si>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</si>
  <si>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</si>
  <si>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</si>
  <si>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</si>
  <si>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</si>
  <si>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</si>
  <si>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</si>
  <si>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</si>
  <si>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</si>
  <si>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</si>
  <si>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</si>
  <si>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</si>
  <si>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</si>
  <si>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</si>
  <si>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</si>
  <si>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</si>
  <si>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</si>
  <si>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</si>
  <si>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</si>
  <si>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</si>
  <si>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</si>
  <si>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</si>
  <si>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</si>
  <si>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</si>
  <si>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</si>
  <si>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</si>
  <si>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</si>
  <si>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</si>
  <si>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</si>
  <si>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</si>
  <si>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</si>
  <si>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</si>
  <si>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</si>
  <si>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</si>
  <si>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</si>
  <si>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</si>
  <si>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</si>
  <si>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</si>
  <si>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</si>
  <si>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</si>
  <si>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</si>
  <si>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</si>
  <si>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</si>
  <si>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</si>
  <si>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</si>
  <si>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</si>
  <si>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</si>
  <si>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</si>
  <si>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</si>
  <si>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</si>
  <si>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</si>
  <si>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</si>
  <si>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</si>
  <si>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</si>
  <si>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</si>
  <si>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</si>
  <si>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</si>
  <si>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</si>
  <si>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</si>
  <si>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</si>
  <si>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</si>
  <si>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</si>
  <si>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</si>
  <si>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</si>
  <si>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</si>
  <si>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</si>
  <si>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</si>
  <si>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</si>
  <si>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</si>
  <si>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</si>
  <si>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</si>
  <si>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</si>
  <si>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</si>
  <si>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</si>
  <si>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</si>
  <si>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</si>
  <si>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</si>
  <si>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</si>
  <si>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</si>
  <si>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</si>
  <si>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</si>
  <si>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</si>
  <si>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</si>
  <si>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</si>
  <si>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</si>
  <si>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</si>
  <si>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</si>
  <si>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</si>
  <si>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</si>
  <si>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</si>
  <si>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</si>
  <si>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</si>
  <si>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</si>
  <si>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</si>
  <si>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</si>
  <si>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</si>
  <si>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</si>
  <si>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</si>
  <si>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</si>
  <si>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</si>
  <si>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</si>
  <si>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</si>
  <si>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</si>
  <si>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</si>
  <si>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</si>
  <si>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</si>
  <si>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</si>
  <si>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</si>
  <si>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</si>
  <si>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</si>
  <si>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</si>
  <si>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</si>
  <si>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</si>
  <si>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</si>
  <si>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</si>
  <si>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</si>
  <si>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</si>
  <si>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</si>
  <si>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</si>
  <si>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</si>
  <si>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</si>
  <si>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</si>
  <si>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</si>
  <si>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</si>
  <si>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</si>
  <si>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</si>
  <si>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</si>
  <si>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</si>
  <si>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</si>
  <si>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</si>
  <si>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</si>
  <si>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</si>
  <si>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</si>
  <si>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</si>
  <si>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</si>
  <si>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</si>
  <si>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</si>
  <si>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</si>
  <si>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</si>
  <si>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</si>
  <si>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</si>
  <si>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</si>
  <si>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</si>
  <si>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</si>
  <si>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</si>
  <si>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</si>
  <si>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</si>
  <si>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</si>
  <si>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</si>
  <si>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</si>
  <si>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</si>
  <si>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</si>
  <si>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</si>
  <si>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</si>
  <si>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</si>
  <si>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</si>
  <si>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</si>
  <si>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</si>
  <si>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</si>
  <si>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</si>
  <si>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</si>
  <si>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</si>
  <si>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</si>
  <si>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</si>
  <si>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</si>
  <si>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</si>
  <si>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</si>
  <si>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</si>
  <si>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</si>
  <si>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</si>
  <si>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</si>
  <si>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</si>
  <si>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</si>
  <si>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</si>
  <si>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</si>
  <si>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</si>
  <si>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</si>
  <si>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</si>
  <si>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</si>
  <si>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</si>
  <si>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</si>
  <si>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</si>
  <si>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</si>
  <si>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</si>
  <si>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</si>
  <si>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</si>
  <si>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</si>
  <si>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</si>
  <si>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</si>
  <si>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</si>
  <si>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</si>
  <si>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</si>
  <si>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</si>
  <si>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</si>
  <si>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</si>
  <si>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</si>
  <si>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</si>
  <si>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</si>
  <si>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</si>
  <si>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</si>
  <si>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</si>
  <si>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</si>
  <si>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</si>
  <si>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</si>
  <si>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</si>
  <si>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</si>
  <si>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</si>
  <si>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</si>
  <si>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</si>
  <si>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</si>
  <si>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</si>
  <si>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</si>
  <si>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</si>
  <si>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</si>
  <si>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</si>
  <si>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</si>
  <si>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</si>
  <si>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</si>
  <si>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</si>
  <si>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</si>
  <si>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</si>
  <si>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</si>
  <si>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</si>
  <si>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</si>
  <si>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</si>
  <si>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</si>
  <si>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</si>
  <si>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</si>
  <si>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</si>
  <si>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</si>
  <si>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</si>
  <si>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</si>
  <si>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</si>
  <si>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</si>
  <si>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</si>
  <si>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</si>
  <si>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</si>
  <si>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</si>
  <si>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</si>
  <si>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</si>
  <si>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</si>
  <si>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</si>
  <si>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</si>
  <si>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</si>
  <si>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</si>
  <si>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</si>
  <si>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</si>
  <si>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</si>
  <si>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</si>
  <si>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</si>
  <si>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</si>
  <si>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</si>
  <si>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</si>
  <si>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</si>
  <si>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</si>
  <si>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</si>
  <si>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</si>
  <si>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</si>
  <si>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</si>
  <si>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</si>
  <si>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</si>
  <si>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</si>
  <si>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</si>
  <si>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</si>
  <si>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</si>
  <si>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</si>
  <si>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</si>
  <si>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</si>
  <si>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</si>
  <si>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</si>
  <si>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</si>
  <si>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</si>
  <si>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</si>
  <si>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</si>
  <si>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</si>
  <si>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</si>
  <si>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</si>
  <si>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</si>
  <si>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</si>
  <si>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</si>
  <si>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</si>
  <si>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</si>
  <si>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</si>
  <si>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</si>
  <si>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</si>
  <si>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</si>
  <si>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</si>
  <si>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</si>
  <si>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</si>
  <si>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</si>
  <si>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</si>
  <si>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</si>
  <si>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</si>
  <si>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</si>
  <si>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</si>
  <si>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</si>
  <si>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</si>
  <si>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</si>
  <si>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</si>
  <si>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</si>
  <si>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</si>
  <si>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</si>
  <si>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</si>
  <si>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</si>
  <si>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</si>
  <si>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</si>
  <si>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</si>
  <si>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</si>
  <si>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</si>
  <si>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</si>
  <si>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</si>
  <si>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</si>
  <si>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</si>
  <si>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</si>
  <si>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</si>
  <si>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</si>
  <si>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</si>
  <si>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</si>
  <si>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</si>
  <si>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</si>
  <si>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</si>
  <si>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</si>
  <si>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</si>
  <si>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</si>
  <si>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</si>
  <si>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</si>
  <si>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</si>
  <si>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</si>
  <si>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</si>
  <si>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</si>
  <si>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</si>
  <si>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</si>
  <si>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</si>
  <si>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</si>
  <si>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</si>
  <si>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</si>
  <si>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</si>
  <si>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</si>
  <si>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</si>
  <si>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</si>
  <si>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</si>
  <si>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</si>
  <si>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</si>
  <si>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</si>
  <si>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</si>
  <si>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</si>
  <si>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</si>
  <si>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</si>
  <si>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</si>
  <si>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</si>
  <si>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</si>
  <si>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</si>
  <si>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</si>
  <si>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</si>
  <si>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</si>
  <si>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</si>
  <si>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</si>
  <si>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</si>
  <si>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</si>
  <si>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</si>
  <si>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</si>
  <si>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</si>
  <si>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</si>
  <si>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</si>
  <si>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</si>
  <si>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</si>
  <si>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</si>
  <si>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</si>
  <si>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</si>
  <si>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</si>
  <si>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</si>
  <si>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</si>
  <si>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</si>
  <si>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</si>
  <si>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</si>
  <si>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</si>
  <si>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</si>
  <si>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</si>
  <si>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</si>
  <si>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</si>
  <si>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</si>
  <si>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</si>
  <si>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</si>
  <si>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</si>
  <si>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</si>
  <si>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</si>
  <si>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</si>
  <si>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</si>
  <si>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</si>
  <si>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</si>
  <si>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</si>
  <si>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</si>
  <si>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</si>
  <si>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</si>
  <si>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</si>
  <si>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</si>
  <si>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</si>
  <si>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</si>
  <si>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</si>
  <si>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</si>
  <si>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</si>
  <si>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</si>
  <si>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</si>
  <si>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</si>
  <si>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</si>
  <si>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</si>
  <si>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</si>
  <si>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</si>
  <si>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</si>
  <si>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</si>
  <si>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</si>
  <si>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</si>
  <si>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</si>
  <si>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</si>
  <si>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</si>
  <si>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</si>
  <si>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</si>
  <si>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</si>
  <si>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</si>
  <si>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</si>
  <si>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</si>
  <si>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</si>
  <si>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</si>
  <si>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</si>
  <si>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</si>
  <si>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</si>
  <si>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</si>
  <si>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</si>
  <si>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</si>
  <si>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</si>
  <si>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</si>
  <si>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</si>
  <si>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</si>
  <si>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</si>
  <si>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</si>
  <si>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</si>
  <si>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</si>
  <si>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</si>
  <si>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</si>
  <si>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</si>
  <si>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</si>
  <si>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</si>
  <si>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</si>
  <si>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</si>
  <si>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</si>
  <si>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</si>
  <si>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</si>
  <si>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</si>
  <si>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</si>
  <si>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</si>
  <si>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</si>
  <si>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</si>
  <si>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</si>
  <si>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</si>
  <si>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</si>
  <si>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</si>
  <si>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</si>
  <si>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</si>
  <si>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</si>
  <si>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</si>
  <si>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</si>
  <si>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</si>
  <si>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</si>
  <si>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</si>
  <si>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</si>
  <si>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</si>
  <si>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</si>
  <si>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</si>
  <si>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</si>
  <si>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</si>
  <si>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</si>
  <si>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</si>
  <si>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</si>
  <si>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</si>
  <si>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</si>
  <si>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</si>
  <si>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</si>
  <si>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</si>
  <si>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</si>
  <si>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</si>
  <si>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</si>
  <si>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</si>
  <si>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</si>
  <si>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</si>
  <si>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</si>
  <si>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</si>
  <si>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</si>
  <si>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</si>
  <si>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</si>
  <si>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</si>
  <si>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</si>
  <si>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</si>
  <si>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</si>
  <si>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</si>
  <si>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</si>
  <si>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</si>
  <si>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</si>
  <si>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</si>
  <si>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</si>
  <si>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</si>
  <si>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</si>
  <si>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</si>
  <si>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</si>
  <si>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</si>
  <si>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</si>
  <si>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</si>
  <si>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</si>
  <si>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</si>
  <si>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</si>
  <si>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</si>
  <si>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</si>
  <si>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</si>
  <si>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</si>
  <si>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</si>
  <si>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</si>
  <si>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</si>
  <si>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</si>
  <si>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</si>
  <si>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</si>
  <si>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</si>
  <si>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</si>
  <si>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</si>
  <si>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</si>
  <si>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</si>
  <si>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</si>
  <si>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</si>
  <si>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</si>
  <si>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</si>
  <si>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</si>
  <si>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</si>
  <si>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</si>
  <si>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</si>
  <si>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</si>
  <si>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</si>
  <si>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</si>
  <si>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</si>
  <si>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</si>
  <si>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</si>
  <si>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</si>
  <si>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</si>
  <si>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</si>
  <si>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</si>
  <si>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</si>
  <si>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</si>
  <si>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</si>
  <si>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</si>
  <si>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</si>
  <si>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</si>
  <si>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</si>
  <si>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</si>
  <si>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</si>
  <si>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</si>
  <si>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</si>
  <si>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</si>
  <si>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</si>
  <si>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</si>
  <si>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</si>
  <si>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</si>
  <si>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</si>
  <si>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</si>
  <si>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</si>
  <si>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</si>
  <si>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</si>
  <si>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</si>
  <si>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</si>
  <si>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</si>
  <si>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</si>
  <si>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</si>
  <si>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</si>
  <si>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</si>
  <si>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</si>
  <si>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</si>
  <si>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</si>
  <si>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</si>
  <si>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</si>
  <si>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</si>
  <si>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</si>
  <si>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</si>
  <si>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</si>
  <si>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</si>
  <si>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</si>
  <si>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</si>
  <si>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</si>
  <si>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</si>
  <si>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</si>
  <si>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</si>
  <si>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</si>
  <si>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</si>
  <si>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</si>
  <si>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</si>
  <si>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</si>
  <si>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</si>
  <si>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</si>
  <si>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</si>
  <si>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</si>
  <si>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</si>
  <si>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</si>
  <si>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</si>
  <si>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</si>
  <si>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</si>
  <si>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</si>
  <si>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</si>
  <si>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</si>
  <si>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</si>
  <si>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</si>
  <si>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</si>
  <si>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</si>
  <si>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</si>
  <si>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</si>
  <si>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</si>
  <si>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</si>
  <si>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</si>
  <si>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</si>
  <si>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</si>
  <si>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</si>
  <si>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</si>
  <si>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</si>
  <si>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</si>
  <si>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</si>
  <si>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</si>
  <si>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</si>
  <si>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</si>
  <si>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</si>
  <si>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</si>
  <si>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</si>
  <si>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</si>
  <si>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</si>
  <si>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</si>
  <si>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</si>
  <si>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</si>
  <si>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</si>
  <si>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</si>
  <si>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</si>
  <si>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</si>
  <si>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</si>
  <si>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</si>
  <si>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</si>
  <si>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</si>
  <si>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</si>
  <si>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</si>
  <si>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</si>
  <si>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</si>
  <si>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</si>
  <si>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</si>
  <si>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</si>
  <si>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</si>
  <si>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</si>
  <si>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</si>
  <si>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</si>
  <si>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</si>
  <si>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</si>
  <si>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</si>
  <si>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</si>
  <si>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</si>
  <si>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</si>
  <si>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</si>
  <si>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</si>
  <si>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</si>
  <si>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</si>
  <si>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</si>
  <si>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</si>
  <si>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</si>
  <si>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</si>
  <si>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</si>
  <si>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</si>
  <si>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</si>
  <si>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</si>
  <si>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</si>
  <si>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</si>
  <si>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</si>
  <si>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</si>
  <si>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</si>
  <si>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</si>
  <si>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</si>
  <si>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</si>
  <si>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</si>
  <si>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</si>
  <si>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</si>
  <si>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</si>
  <si>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</si>
  <si>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</si>
  <si>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</si>
  <si>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</si>
  <si>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</si>
  <si>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</si>
  <si>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</si>
  <si>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</si>
  <si>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</si>
  <si>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</si>
  <si>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</si>
  <si>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</si>
  <si>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</si>
  <si>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</si>
  <si>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</si>
  <si>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</si>
  <si>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</si>
  <si>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</si>
  <si>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</si>
  <si>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</si>
  <si>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</si>
  <si>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</si>
  <si>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</si>
  <si>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</si>
  <si>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</si>
  <si>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</si>
  <si>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</si>
  <si>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</si>
  <si>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</si>
  <si>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</si>
  <si>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</si>
  <si>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</si>
  <si>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</si>
  <si>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</si>
  <si>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</si>
  <si>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</si>
  <si>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</si>
  <si>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</si>
  <si>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</si>
  <si>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</si>
  <si>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</si>
  <si>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</si>
  <si>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</si>
  <si>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</si>
  <si>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</si>
  <si>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</si>
  <si>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</si>
  <si>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</si>
  <si>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</si>
  <si>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</si>
  <si>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</si>
  <si>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</si>
  <si>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</si>
  <si>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</si>
  <si>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</si>
  <si>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</si>
  <si>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</si>
  <si>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</si>
  <si>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</si>
  <si>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</si>
  <si>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</si>
  <si>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</si>
  <si>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</si>
  <si>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</si>
  <si>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</si>
  <si>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</si>
  <si>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</si>
  <si>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</si>
  <si>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</si>
  <si>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</si>
  <si>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</si>
  <si>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</si>
  <si>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</si>
  <si>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</si>
  <si>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</si>
  <si>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</si>
  <si>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</si>
  <si>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</si>
  <si>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</si>
  <si>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</si>
  <si>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</si>
  <si>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</si>
  <si>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</si>
  <si>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</si>
  <si>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</si>
  <si>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</si>
  <si>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</si>
  <si>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</si>
  <si>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</si>
  <si>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</si>
  <si>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</si>
  <si>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</si>
  <si>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</si>
  <si>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</si>
  <si>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</si>
  <si>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</si>
  <si>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</si>
  <si>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</si>
  <si>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</si>
  <si>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</si>
  <si>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</si>
  <si>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</si>
  <si>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</si>
  <si>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</si>
  <si>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</si>
  <si>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</si>
  <si>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</si>
  <si>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</si>
  <si>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</si>
  <si>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</si>
  <si>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</si>
  <si>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</si>
  <si>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</si>
  <si>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</si>
  <si>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</si>
  <si>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</si>
  <si>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</si>
  <si>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</si>
  <si>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</si>
  <si>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</si>
  <si>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</si>
  <si>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</si>
  <si>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</si>
  <si>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</si>
  <si>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</si>
  <si>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</si>
  <si>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</si>
  <si>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</si>
  <si>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</si>
  <si>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</si>
  <si>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</si>
  <si>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</si>
  <si>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</si>
  <si>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</si>
  <si>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</si>
  <si>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</si>
  <si>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</si>
  <si>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</si>
  <si>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</si>
  <si>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</si>
  <si>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</si>
  <si>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</si>
  <si>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</si>
  <si>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</si>
  <si>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</si>
  <si>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</si>
  <si>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</si>
  <si>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</si>
  <si>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</si>
  <si>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</si>
  <si>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</si>
  <si>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</si>
  <si>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</si>
  <si>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</si>
  <si>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</si>
  <si>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</si>
  <si>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</si>
  <si>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</si>
  <si>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</si>
  <si>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</si>
  <si>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</si>
  <si>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</si>
  <si>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</si>
  <si>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</si>
  <si>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</si>
  <si>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</si>
  <si>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</si>
  <si>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</si>
  <si>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</si>
  <si>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</si>
  <si>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</si>
  <si>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</si>
  <si>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</si>
  <si>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</si>
  <si>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</si>
  <si>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</si>
  <si>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</si>
  <si>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</si>
  <si>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</si>
  <si>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</si>
  <si>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</si>
  <si>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</si>
  <si>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</si>
  <si>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</si>
  <si>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</si>
  <si>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</si>
  <si>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</si>
  <si>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</si>
  <si>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</si>
  <si>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</si>
  <si>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</si>
  <si>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</si>
  <si>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</si>
  <si>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</si>
  <si>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</si>
  <si>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</si>
  <si>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</si>
  <si>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</si>
  <si>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</si>
  <si>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</si>
  <si>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</si>
  <si>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</si>
  <si>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</si>
  <si>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</si>
  <si>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</si>
  <si>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</si>
  <si>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</si>
  <si>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</si>
  <si>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</si>
  <si>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</si>
  <si>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</si>
  <si>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</si>
  <si>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</si>
  <si>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</si>
  <si>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</si>
  <si>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</si>
  <si>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</si>
  <si>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</si>
  <si>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</si>
  <si>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</si>
  <si>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</si>
  <si>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</si>
  <si>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</si>
  <si>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</si>
  <si>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</si>
  <si>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</si>
  <si>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</si>
  <si>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</si>
  <si>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</si>
  <si>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</si>
  <si>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</si>
  <si>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</si>
  <si>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</si>
  <si>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</si>
  <si>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</si>
  <si>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</si>
  <si>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</si>
  <si>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</si>
  <si>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</si>
  <si>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</si>
  <si>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</si>
  <si>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</si>
  <si>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</si>
  <si>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</si>
  <si>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</si>
  <si>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</si>
  <si>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</si>
  <si>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</si>
  <si>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</si>
  <si>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</si>
  <si>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</si>
  <si>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</si>
  <si>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</si>
  <si>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</si>
  <si>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</si>
  <si>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</si>
  <si>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</si>
  <si>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</si>
  <si>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</si>
  <si>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</si>
  <si>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</si>
  <si>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</si>
  <si>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</si>
  <si>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</si>
  <si>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</si>
  <si>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</si>
  <si>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</si>
  <si>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</si>
  <si>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</si>
  <si>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</si>
  <si>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</si>
  <si>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</si>
  <si>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</si>
  <si>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</si>
  <si>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</si>
  <si>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</si>
  <si>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</si>
  <si>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</si>
  <si>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</si>
  <si>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</si>
  <si>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</si>
  <si>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</si>
  <si>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</si>
  <si>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</si>
  <si>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</si>
  <si>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</si>
  <si>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</si>
  <si>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</si>
  <si>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</si>
  <si>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</si>
  <si>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</si>
  <si>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</si>
  <si>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</si>
  <si>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</si>
  <si>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</si>
  <si>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</si>
  <si>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</si>
  <si>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</si>
  <si>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</si>
  <si>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</si>
  <si>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</si>
  <si>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</si>
  <si>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</si>
  <si>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</si>
  <si>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</si>
  <si>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</si>
  <si>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</si>
  <si>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</si>
  <si>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</si>
  <si>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</si>
  <si>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</si>
  <si>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</si>
  <si>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</si>
  <si>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</si>
  <si>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</si>
  <si>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</si>
  <si>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</si>
  <si>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</si>
  <si>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</si>
  <si>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</si>
  <si>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</si>
  <si>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</si>
  <si>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</si>
  <si>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</si>
  <si>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</si>
  <si>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</si>
  <si>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</si>
  <si>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</si>
  <si>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</si>
  <si>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</si>
  <si>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</si>
  <si>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</si>
  <si>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</si>
  <si>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</si>
  <si>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</si>
  <si>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</si>
  <si>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</si>
  <si>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</si>
  <si>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</si>
  <si>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</si>
  <si>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</si>
  <si>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</si>
  <si>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</si>
  <si>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</si>
  <si>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</si>
  <si>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</si>
  <si>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</si>
  <si>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</si>
  <si>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</si>
  <si>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</si>
  <si>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</si>
  <si>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</si>
  <si>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</si>
  <si>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</si>
  <si>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</si>
  <si>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</si>
  <si>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</si>
  <si>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</si>
  <si>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</si>
  <si>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</si>
  <si>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</si>
  <si>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</si>
  <si>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</si>
  <si>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</si>
  <si>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</si>
  <si>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</si>
  <si>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</si>
  <si>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</si>
  <si>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</si>
  <si>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</si>
  <si>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</si>
  <si>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</si>
  <si>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</si>
  <si>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</si>
  <si>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</si>
  <si>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</si>
  <si>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</si>
  <si>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</si>
  <si>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</si>
  <si>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</si>
  <si>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</si>
  <si>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</si>
  <si>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</si>
  <si>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</si>
  <si>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</si>
  <si>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</si>
  <si>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</si>
  <si>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</si>
  <si>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</si>
  <si>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</si>
  <si>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</si>
  <si>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</si>
  <si>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</si>
  <si>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</si>
  <si>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</si>
  <si>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</si>
  <si>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</si>
  <si>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</si>
  <si>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</si>
  <si>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</si>
  <si>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</si>
  <si>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</si>
  <si>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</si>
  <si>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</si>
  <si>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</si>
  <si>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</si>
  <si>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</si>
  <si>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</si>
  <si>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</si>
  <si>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</si>
  <si>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</si>
  <si>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</si>
  <si>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</si>
  <si>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</si>
  <si>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</si>
  <si>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</si>
  <si>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</si>
  <si>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</si>
  <si>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</si>
  <si>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</si>
  <si>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</si>
  <si>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</si>
  <si>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</si>
  <si>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</si>
  <si>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</si>
  <si>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</si>
  <si>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</si>
  <si>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</si>
  <si>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</si>
  <si>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</si>
  <si>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</si>
  <si>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</si>
  <si>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</si>
  <si>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</si>
  <si>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</si>
  <si>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</si>
  <si>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</si>
  <si>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</si>
  <si>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</si>
  <si>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</si>
  <si>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</si>
  <si>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</si>
  <si>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</si>
  <si>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</si>
  <si>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</si>
  <si>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</si>
  <si>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</si>
  <si>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</si>
  <si>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</si>
  <si>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</si>
  <si>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</si>
  <si>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</si>
  <si>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</si>
  <si>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</si>
  <si>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</si>
  <si>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</si>
  <si>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</si>
  <si>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</si>
  <si>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</si>
  <si>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</si>
  <si>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</si>
  <si>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</si>
  <si>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</si>
  <si>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</si>
  <si>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</si>
  <si>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</si>
  <si>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</si>
  <si>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</si>
  <si>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</si>
  <si>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</si>
  <si>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</si>
  <si>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</si>
  <si>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</si>
  <si>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</si>
  <si>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</si>
  <si>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</si>
  <si>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</si>
  <si>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</si>
  <si>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</si>
  <si>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</si>
  <si>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</si>
  <si>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</si>
  <si>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</si>
  <si>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</si>
  <si>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</si>
  <si>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</si>
  <si>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</si>
  <si>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</si>
  <si>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</si>
  <si>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</si>
  <si>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</si>
  <si>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</si>
  <si>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</si>
  <si>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</si>
  <si>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</si>
  <si>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</si>
  <si>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</si>
  <si>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</si>
  <si>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</si>
  <si>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</si>
  <si>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</si>
  <si>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</si>
  <si>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</si>
  <si>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</si>
  <si>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</si>
  <si>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</si>
  <si>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</si>
  <si>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</si>
  <si>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</si>
  <si>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</si>
  <si>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</si>
  <si>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</si>
  <si>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</si>
  <si>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</si>
  <si>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</si>
  <si>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</si>
  <si>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</si>
  <si>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</si>
  <si>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</si>
  <si>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</si>
  <si>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</si>
  <si>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</si>
  <si>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</si>
  <si>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</si>
  <si>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</si>
  <si>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</si>
  <si>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</si>
  <si>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</si>
  <si>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</si>
  <si>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</si>
  <si>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</si>
  <si>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</si>
  <si>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</si>
  <si>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</si>
  <si>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</si>
  <si>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</si>
  <si>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</si>
  <si>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</si>
  <si>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</si>
  <si>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</si>
  <si>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</si>
  <si>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</si>
  <si>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</si>
  <si>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</si>
  <si>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</si>
  <si>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</si>
  <si>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</si>
  <si>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</si>
  <si>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</si>
  <si>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</si>
  <si>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</si>
  <si>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</si>
  <si>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</si>
  <si>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</si>
  <si>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</si>
  <si>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</si>
  <si>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</si>
  <si>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</si>
  <si>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</si>
  <si>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</si>
  <si>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</si>
  <si>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</si>
  <si>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</si>
  <si>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</si>
  <si>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</si>
  <si>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</si>
  <si>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</si>
  <si>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</si>
  <si>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</si>
  <si>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</si>
  <si>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</si>
  <si>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</si>
  <si>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</si>
  <si>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</si>
  <si>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</si>
  <si>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</si>
  <si>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</si>
  <si>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</si>
  <si>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</si>
  <si>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</si>
  <si>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</si>
  <si>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</si>
  <si>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</si>
  <si>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</si>
  <si>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</si>
  <si>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</si>
  <si>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</si>
  <si>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</si>
  <si>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</si>
  <si>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</si>
  <si>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</si>
  <si>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</si>
  <si>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</si>
  <si>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</si>
  <si>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</si>
  <si>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</si>
  <si>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</si>
  <si>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</si>
  <si>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</si>
  <si>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</si>
  <si>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</si>
  <si>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</si>
  <si>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</si>
  <si>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</si>
  <si>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</si>
  <si>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</si>
  <si>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</si>
  <si>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</si>
  <si>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</si>
  <si>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</si>
  <si>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</si>
  <si>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</si>
  <si>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</si>
  <si>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</si>
  <si>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</si>
  <si>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</si>
  <si>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</si>
  <si>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</si>
  <si>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</si>
  <si>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</si>
  <si>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</si>
  <si>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</si>
  <si>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</si>
  <si>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</si>
  <si>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</si>
  <si>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</si>
  <si>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</si>
  <si>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</si>
  <si>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</si>
  <si>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</si>
  <si>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</si>
  <si>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</si>
  <si>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</si>
  <si>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</si>
  <si>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</si>
  <si>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</si>
  <si>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</si>
  <si>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</si>
  <si>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</si>
  <si>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</si>
  <si>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</si>
  <si>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</si>
  <si>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</si>
  <si>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</si>
  <si>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</si>
  <si>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</si>
  <si>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</si>
  <si>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</si>
  <si>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</si>
  <si>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</si>
  <si>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</si>
  <si>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</si>
  <si>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</si>
  <si>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</si>
  <si>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</si>
  <si>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</si>
  <si>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</si>
  <si>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</si>
  <si>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</si>
  <si>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</si>
  <si>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</si>
  <si>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</si>
  <si>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</si>
  <si>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</si>
  <si>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</si>
  <si>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</si>
  <si>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</si>
  <si>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</si>
  <si>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</si>
  <si>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</si>
  <si>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</si>
  <si>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</si>
  <si>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</si>
  <si>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</si>
  <si>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</si>
  <si>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</si>
  <si>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</si>
  <si>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</si>
  <si>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</si>
  <si>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</si>
  <si>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</si>
  <si>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</si>
  <si>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</si>
  <si>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</si>
  <si>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</si>
  <si>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</si>
  <si>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</si>
  <si>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</si>
  <si>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</si>
  <si>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</si>
  <si>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</si>
  <si>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</si>
  <si>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</si>
  <si>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</si>
  <si>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</si>
  <si>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</si>
  <si>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</si>
  <si>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</si>
  <si>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</si>
  <si>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</si>
  <si>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</si>
  <si>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</si>
  <si>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</si>
  <si>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</si>
  <si>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</si>
  <si>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</si>
  <si>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</si>
  <si>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</si>
  <si>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</si>
  <si>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</si>
  <si>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</si>
  <si>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</si>
  <si>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</si>
  <si>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</si>
  <si>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</si>
  <si>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</si>
  <si>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</si>
  <si>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</si>
  <si>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</si>
  <si>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</si>
  <si>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</si>
  <si>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</si>
  <si>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</si>
  <si>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</si>
  <si>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</si>
  <si>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</si>
  <si>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</si>
  <si>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</si>
  <si>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</si>
  <si>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</si>
  <si>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</si>
  <si>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</si>
  <si>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</si>
  <si>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</si>
  <si>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</si>
  <si>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</si>
  <si>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</si>
  <si>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</si>
  <si>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</si>
  <si>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</si>
  <si>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</si>
  <si>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</si>
  <si>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</si>
  <si>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</si>
  <si>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</si>
  <si>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</si>
  <si>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</si>
  <si>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</si>
  <si>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</si>
  <si>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</si>
  <si>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</si>
  <si>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</si>
  <si>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</si>
  <si>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</si>
  <si>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</si>
  <si>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</si>
  <si>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</si>
  <si>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</si>
  <si>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</si>
  <si>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</si>
  <si>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</si>
  <si>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</si>
  <si>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</si>
  <si>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</si>
  <si>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</si>
  <si>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</si>
  <si>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</si>
  <si>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</si>
  <si>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</si>
  <si>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</si>
  <si>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</si>
  <si>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</si>
  <si>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</si>
  <si>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</si>
  <si>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</si>
  <si>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</si>
  <si>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</si>
  <si>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</si>
  <si>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</si>
  <si>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</si>
  <si>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</si>
  <si>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</si>
  <si>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</si>
  <si>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</si>
  <si>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</si>
  <si>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</si>
  <si>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</si>
  <si>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</si>
  <si>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</si>
  <si>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</si>
  <si>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</si>
  <si>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</si>
  <si>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</si>
  <si>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</si>
  <si>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</si>
  <si>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</si>
  <si>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</si>
  <si>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</si>
  <si>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</si>
  <si>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</si>
  <si>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</si>
  <si>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</si>
  <si>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</si>
  <si>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</si>
  <si>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</si>
  <si>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</si>
  <si>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</si>
  <si>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</si>
  <si>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</si>
  <si>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</si>
  <si>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</si>
  <si>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</si>
  <si>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</si>
  <si>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</si>
  <si>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</si>
  <si>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</si>
  <si>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</si>
  <si>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</si>
  <si>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</si>
  <si>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</si>
  <si>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</si>
  <si>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</si>
  <si>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</si>
  <si>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</si>
  <si>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</si>
  <si>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</si>
  <si>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</si>
  <si>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</si>
  <si>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</si>
  <si>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</si>
  <si>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</si>
  <si>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</si>
  <si>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</si>
  <si>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</si>
  <si>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</si>
  <si>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</si>
  <si>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</si>
  <si>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</si>
  <si>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</si>
  <si>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</si>
  <si>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</si>
  <si>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</si>
  <si>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</si>
  <si>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</si>
  <si>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</si>
  <si>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</si>
  <si>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</si>
  <si>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</si>
  <si>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</si>
  <si>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</si>
  <si>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</si>
  <si>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</si>
  <si>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</si>
  <si>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</si>
  <si>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</si>
  <si>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</si>
  <si>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</si>
  <si>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</si>
  <si>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</si>
  <si>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</si>
  <si>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</si>
  <si>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</si>
  <si>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</si>
  <si>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</si>
  <si>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</si>
  <si>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</si>
  <si>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</si>
  <si>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</si>
  <si>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</si>
  <si>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</si>
  <si>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</si>
  <si>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</si>
  <si>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</si>
  <si>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</si>
  <si>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</si>
  <si>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</si>
  <si>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</si>
  <si>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</si>
  <si>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</si>
  <si>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</si>
  <si>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</si>
  <si>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</si>
  <si>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</si>
  <si>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</si>
  <si>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</si>
  <si>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</si>
  <si>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</si>
  <si>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</si>
  <si>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</si>
  <si>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</si>
  <si>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</si>
  <si>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</si>
  <si>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</si>
  <si>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</si>
  <si>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</si>
  <si>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</si>
  <si>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</si>
  <si>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</si>
  <si>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</si>
  <si>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</si>
  <si>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</si>
  <si>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</si>
  <si>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</si>
  <si>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</si>
  <si>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</si>
  <si>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</si>
  <si>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</si>
  <si>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</si>
  <si>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</si>
  <si>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</si>
  <si>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</si>
  <si>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</si>
  <si>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</si>
  <si>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</si>
  <si>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</si>
  <si>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</si>
  <si>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</si>
  <si>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</si>
  <si>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</si>
  <si>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</si>
  <si>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</si>
  <si>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</si>
  <si>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</si>
  <si>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</si>
  <si>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</si>
  <si>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</si>
  <si>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</si>
  <si>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</si>
  <si>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</si>
  <si>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</si>
  <si>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</si>
  <si>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</si>
  <si>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</si>
  <si>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</si>
  <si>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</si>
  <si>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</si>
  <si>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</si>
  <si>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</si>
  <si>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</si>
  <si>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</si>
  <si>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</si>
  <si>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</si>
  <si>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</si>
  <si>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</si>
  <si>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</si>
  <si>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</si>
  <si>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</si>
  <si>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</si>
  <si>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</si>
  <si>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</si>
  <si>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</si>
  <si>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</si>
  <si>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CustomerID</t>
  </si>
  <si>
    <t>PhoneNumber</t>
  </si>
  <si>
    <t>AddressLine</t>
  </si>
  <si>
    <t>City</t>
  </si>
  <si>
    <t>PostCode</t>
  </si>
  <si>
    <t>Aloisia Allner</t>
  </si>
  <si>
    <t>aallner0@lulu.com</t>
  </si>
  <si>
    <t>+1 (862) 817-0124</t>
  </si>
  <si>
    <t>57999 Pepper Wood Alley</t>
  </si>
  <si>
    <t>Paterson</t>
  </si>
  <si>
    <t>United States</t>
  </si>
  <si>
    <t>7505</t>
  </si>
  <si>
    <t>73342-18763-UW</t>
  </si>
  <si>
    <t>Piotr Bote</t>
  </si>
  <si>
    <t>pbote1@yelp.com</t>
  </si>
  <si>
    <t>+353 (913) 396-4653</t>
  </si>
  <si>
    <t>2112 Ridgeway Hill</t>
  </si>
  <si>
    <t>Crumlin</t>
  </si>
  <si>
    <t>Ireland</t>
  </si>
  <si>
    <t>D6W</t>
  </si>
  <si>
    <t>Jami Redholes</t>
  </si>
  <si>
    <t>jredholes2@tmall.com</t>
  </si>
  <si>
    <t>+1 (210) 986-6806</t>
  </si>
  <si>
    <t>5214 Bartillon Park</t>
  </si>
  <si>
    <t>San Antonio</t>
  </si>
  <si>
    <t>78205</t>
  </si>
  <si>
    <t>71253-00052-RN</t>
  </si>
  <si>
    <t>Dene Azema</t>
  </si>
  <si>
    <t>dazema3@facebook.com</t>
  </si>
  <si>
    <t>+1 (217) 418-0714</t>
  </si>
  <si>
    <t>27 Maywood Place</t>
  </si>
  <si>
    <t>Springfield</t>
  </si>
  <si>
    <t>62711</t>
  </si>
  <si>
    <t>Christoffer O' Shea</t>
  </si>
  <si>
    <t>+353 (698) 362-9201</t>
  </si>
  <si>
    <t>38980 Manitowish Junction</t>
  </si>
  <si>
    <t>Cill Airne</t>
  </si>
  <si>
    <t>N41</t>
  </si>
  <si>
    <t>Beryle Cottier</t>
  </si>
  <si>
    <t>+1 (570) 289-7473</t>
  </si>
  <si>
    <t>2651 Stoughton Place</t>
  </si>
  <si>
    <t>Scranton</t>
  </si>
  <si>
    <t>18505</t>
  </si>
  <si>
    <t>Shaylynn Lobe</t>
  </si>
  <si>
    <t>slobe6@nifty.com</t>
  </si>
  <si>
    <t>+1 (937) 954-4541</t>
  </si>
  <si>
    <t>7005 Mariners Cove Place</t>
  </si>
  <si>
    <t>Dayton</t>
  </si>
  <si>
    <t>45440</t>
  </si>
  <si>
    <t>Melvin Wharfe</t>
  </si>
  <si>
    <t>+353 (507) 574-3034</t>
  </si>
  <si>
    <t>7 Straubel Road</t>
  </si>
  <si>
    <t>Kill</t>
  </si>
  <si>
    <t>P24</t>
  </si>
  <si>
    <t>Guthrey Petracci</t>
  </si>
  <si>
    <t>gpetracci8@livejournal.com</t>
  </si>
  <si>
    <t>+1 (310) 868-1842</t>
  </si>
  <si>
    <t>949 Paget Parkway</t>
  </si>
  <si>
    <t>Los Angeles</t>
  </si>
  <si>
    <t>90045</t>
  </si>
  <si>
    <t>Rodger Raven</t>
  </si>
  <si>
    <t>rraven9@ed.gov</t>
  </si>
  <si>
    <t>+1 (213) 263-0288</t>
  </si>
  <si>
    <t>1 Reinke Avenue</t>
  </si>
  <si>
    <t>90065</t>
  </si>
  <si>
    <t>Ferrell Ferber</t>
  </si>
  <si>
    <t>fferbera@businesswire.com</t>
  </si>
  <si>
    <t>+1 (408) 383-5302</t>
  </si>
  <si>
    <t>68 High Crossing Court</t>
  </si>
  <si>
    <t>San Jose</t>
  </si>
  <si>
    <t>95160</t>
  </si>
  <si>
    <t>Duky Phizackerly</t>
  </si>
  <si>
    <t>dphizackerlyb@utexas.edu</t>
  </si>
  <si>
    <t>+1 (408) 533-6012</t>
  </si>
  <si>
    <t>28643 Bluejay Crossing</t>
  </si>
  <si>
    <t>95194</t>
  </si>
  <si>
    <t>Rosaleen Scholar</t>
  </si>
  <si>
    <t>rscholarc@nyu.edu</t>
  </si>
  <si>
    <t>+1 (804) 420-0420</t>
  </si>
  <si>
    <t>80915 Montana Park</t>
  </si>
  <si>
    <t>Richmond</t>
  </si>
  <si>
    <t>23285</t>
  </si>
  <si>
    <t>Terence Vanyutin</t>
  </si>
  <si>
    <t>tvanyutind@wix.com</t>
  </si>
  <si>
    <t>331 Bunting Hill</t>
  </si>
  <si>
    <t>Migrate</t>
  </si>
  <si>
    <t>41905</t>
  </si>
  <si>
    <t>Patrice Trobe</t>
  </si>
  <si>
    <t>ptrobee@wunderground.com</t>
  </si>
  <si>
    <t>+1 (314) 240-7896</t>
  </si>
  <si>
    <t>827 Declaration Plaza</t>
  </si>
  <si>
    <t>Saint Louis</t>
  </si>
  <si>
    <t>63131</t>
  </si>
  <si>
    <t>Llywellyn Oscroft</t>
  </si>
  <si>
    <t>loscroftf@ebay.co.uk</t>
  </si>
  <si>
    <t>022 Roth Place</t>
  </si>
  <si>
    <t>Philadelphia</t>
  </si>
  <si>
    <t>19172</t>
  </si>
  <si>
    <t>Minni Alabaster</t>
  </si>
  <si>
    <t>malabasterg@hexun.com</t>
  </si>
  <si>
    <t>+1 (971) 483-6255</t>
  </si>
  <si>
    <t>3 Charing Cross Trail</t>
  </si>
  <si>
    <t>Portland</t>
  </si>
  <si>
    <t>97271</t>
  </si>
  <si>
    <t>Rhianon Broxup</t>
  </si>
  <si>
    <t>rbroxuph@jimdo.com</t>
  </si>
  <si>
    <t>+1 (713) 663-1338</t>
  </si>
  <si>
    <t>83517 Thierer Court</t>
  </si>
  <si>
    <t>Houston</t>
  </si>
  <si>
    <t>77240</t>
  </si>
  <si>
    <t>Pall Redford</t>
  </si>
  <si>
    <t>predfordi@ow.ly</t>
  </si>
  <si>
    <t>7337 Hayes Junction</t>
  </si>
  <si>
    <t>Caherconlish</t>
  </si>
  <si>
    <t>F45</t>
  </si>
  <si>
    <t>Aurea Corradino</t>
  </si>
  <si>
    <t>acorradinoj@harvard.edu</t>
  </si>
  <si>
    <t>+1 (646) 202-5965</t>
  </si>
  <si>
    <t>698 Canary Terrace</t>
  </si>
  <si>
    <t>New York City</t>
  </si>
  <si>
    <t>10060</t>
  </si>
  <si>
    <t>84565-53984-SX</t>
  </si>
  <si>
    <t>Kendal Scardefield</t>
  </si>
  <si>
    <t>+353 (733) 405-3302</t>
  </si>
  <si>
    <t>3 Northridge Crossing</t>
  </si>
  <si>
    <t>Clondalkin</t>
  </si>
  <si>
    <t>D24</t>
  </si>
  <si>
    <t>Avrit Davidowsky</t>
  </si>
  <si>
    <t>adavidowskyl@netvibes.com</t>
  </si>
  <si>
    <t>+1 (616) 481-9962</t>
  </si>
  <si>
    <t>9 Warrior Junction</t>
  </si>
  <si>
    <t>Grand Rapids</t>
  </si>
  <si>
    <t>49560</t>
  </si>
  <si>
    <t>Annabel Antuk</t>
  </si>
  <si>
    <t>aantukm@kickstarter.com</t>
  </si>
  <si>
    <t>+1 (941) 740-6268</t>
  </si>
  <si>
    <t>77965 Lawn Park</t>
  </si>
  <si>
    <t>Punta Gorda</t>
  </si>
  <si>
    <t>33982</t>
  </si>
  <si>
    <t>Iorgo Kleinert</t>
  </si>
  <si>
    <t>ikleinertn@timesonline.co.uk</t>
  </si>
  <si>
    <t>+1 (360) 352-6598</t>
  </si>
  <si>
    <t>1 Morningstar Lane</t>
  </si>
  <si>
    <t>Vancouver</t>
  </si>
  <si>
    <t>98682</t>
  </si>
  <si>
    <t>Chrisy Blofeld</t>
  </si>
  <si>
    <t>cblofeldo@amazon.co.uk</t>
  </si>
  <si>
    <t>+1 (303) 936-3357</t>
  </si>
  <si>
    <t>013 Talisman Terrace</t>
  </si>
  <si>
    <t>Englewood</t>
  </si>
  <si>
    <t>80150</t>
  </si>
  <si>
    <t>Culley Farris</t>
  </si>
  <si>
    <t>+1 (941) 267-4822</t>
  </si>
  <si>
    <t>4 Mitchell Drive</t>
  </si>
  <si>
    <t>Selene Shales</t>
  </si>
  <si>
    <t>sshalesq@umich.edu</t>
  </si>
  <si>
    <t>+1 (707) 881-5004</t>
  </si>
  <si>
    <t>74 Bultman Plaza</t>
  </si>
  <si>
    <t>Petaluma</t>
  </si>
  <si>
    <t>94975</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</si>
  <si>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</si>
  <si>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</si>
  <si>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</si>
  <si>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</si>
  <si>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</si>
  <si>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</si>
  <si>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</si>
  <si>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</si>
  <si>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</si>
  <si>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</si>
  <si>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</si>
  <si>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</si>
  <si>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</si>
  <si>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</si>
  <si>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</si>
  <si>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</si>
  <si>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</si>
  <si>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</si>
  <si>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</si>
  <si>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</si>
  <si>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</si>
  <si>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</si>
  <si>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80044</t>
  </si>
  <si>
    <t>52082-49024-ON</t>
  </si>
  <si>
    <t>Ray Leivesley</t>
  </si>
  <si>
    <t>rleivesleyv@canalblog.com</t>
  </si>
  <si>
    <t>+1 (212) 535-7791</t>
  </si>
  <si>
    <t>91 Stephen Drive</t>
  </si>
  <si>
    <t>Jamaica</t>
  </si>
  <si>
    <t>11407</t>
  </si>
  <si>
    <t>04540-43685-DV</t>
  </si>
  <si>
    <t>Nelly Basezzi</t>
  </si>
  <si>
    <t>nbasezziw@webeden.co.uk</t>
  </si>
  <si>
    <t>+353 (125) 815-7345</t>
  </si>
  <si>
    <t>923 Mallard Junction</t>
  </si>
  <si>
    <t>Bailieborough</t>
  </si>
  <si>
    <t>C15</t>
  </si>
  <si>
    <t>Gallard Gatheral</t>
  </si>
  <si>
    <t>ggatheralx@123-reg.co.uk</t>
  </si>
  <si>
    <t>40 Clemons Place</t>
  </si>
  <si>
    <t>Grand Forks</t>
  </si>
  <si>
    <t>58207</t>
  </si>
  <si>
    <t>Una Welberry</t>
  </si>
  <si>
    <t>uwelberryy@ebay.co.uk</t>
  </si>
  <si>
    <t>+44 (392) 503-8132</t>
  </si>
  <si>
    <t>40915 Schlimgen Park</t>
  </si>
  <si>
    <t>Upton</t>
  </si>
  <si>
    <t>United Kingdom</t>
  </si>
  <si>
    <t>DN21</t>
  </si>
  <si>
    <t>Faber Eilhart</t>
  </si>
  <si>
    <t>feilhartz@who.int</t>
  </si>
  <si>
    <t>+1 (304) 510-6095</t>
  </si>
  <si>
    <t>6966 Victoria Street</t>
  </si>
  <si>
    <t>Charleston</t>
  </si>
  <si>
    <t>25362</t>
  </si>
  <si>
    <t>Zorina Ponting</t>
  </si>
  <si>
    <t>zponting10@altervista.org</t>
  </si>
  <si>
    <t>+1 (501) 172-1476</t>
  </si>
  <si>
    <t>7118 Holmberg Court</t>
  </si>
  <si>
    <t>Little Rock</t>
  </si>
  <si>
    <t>72204</t>
  </si>
  <si>
    <t>Silvio Strase</t>
  </si>
  <si>
    <t>sstrase11@booking.com</t>
  </si>
  <si>
    <t>+1 (303) 579-8015</t>
  </si>
  <si>
    <t>5 Forest Lane</t>
  </si>
  <si>
    <t>Denver</t>
  </si>
  <si>
    <t>80291</t>
  </si>
  <si>
    <t>Dorie de la Tremoille</t>
  </si>
  <si>
    <t>dde12@unesco.org</t>
  </si>
  <si>
    <t>+1 (612) 492-5160</t>
  </si>
  <si>
    <t>0817 Dennis Street</t>
  </si>
  <si>
    <t>Minneapolis</t>
  </si>
  <si>
    <t>55458</t>
  </si>
  <si>
    <t>Hy Zanetto</t>
  </si>
  <si>
    <t>469 Paget Place</t>
  </si>
  <si>
    <t>Tucson</t>
  </si>
  <si>
    <t>85715</t>
  </si>
  <si>
    <t>Jessica McNess</t>
  </si>
  <si>
    <t>+1 (504) 545-1478</t>
  </si>
  <si>
    <t>664 Erie Place</t>
  </si>
  <si>
    <t>New Orleans</t>
  </si>
  <si>
    <t>70116</t>
  </si>
  <si>
    <t>Lorenzo Yeoland</t>
  </si>
  <si>
    <t>lyeoland15@pbs.org</t>
  </si>
  <si>
    <t>+1 (860) 576-2887</t>
  </si>
  <si>
    <t>8510 Merrick Road</t>
  </si>
  <si>
    <t>Hartford</t>
  </si>
  <si>
    <t>6183</t>
  </si>
  <si>
    <t>Abigail Tolworthy</t>
  </si>
  <si>
    <t>atolworthy16@toplist.cz</t>
  </si>
  <si>
    <t>+1 (801) 722-4425</t>
  </si>
  <si>
    <t>74 Shopko Way</t>
  </si>
  <si>
    <t>Ogden</t>
  </si>
  <si>
    <t>84409</t>
  </si>
  <si>
    <t>Maurie Bartol</t>
  </si>
  <si>
    <t>+1 (617) 493-7594</t>
  </si>
  <si>
    <t>7625 Starling Court</t>
  </si>
  <si>
    <t>Boston</t>
  </si>
  <si>
    <t>2216</t>
  </si>
  <si>
    <t>Olag Baudassi</t>
  </si>
  <si>
    <t>obaudassi18@seesaa.net</t>
  </si>
  <si>
    <t>+1 (585) 356-6251</t>
  </si>
  <si>
    <t>55 Dottie Court</t>
  </si>
  <si>
    <t>Rochester</t>
  </si>
  <si>
    <t>14604</t>
  </si>
  <si>
    <t>Petey Kingsbury</t>
  </si>
  <si>
    <t>pkingsbury19@comcast.net</t>
  </si>
  <si>
    <t>+1 (917) 705-8224</t>
  </si>
  <si>
    <t>28 Loftsgordon Place</t>
  </si>
  <si>
    <t>Bronx</t>
  </si>
  <si>
    <t>10469</t>
  </si>
  <si>
    <t>Donna Baskeyfied</t>
  </si>
  <si>
    <t>+1 (205) 923-1460</t>
  </si>
  <si>
    <t>7586 Logan Avenue</t>
  </si>
  <si>
    <t>Birmingham</t>
  </si>
  <si>
    <t>35205</t>
  </si>
  <si>
    <t>Arda Curley</t>
  </si>
  <si>
    <t>acurley1b@hao123.com</t>
  </si>
  <si>
    <t>+1 (760) 840-3808</t>
  </si>
  <si>
    <t>45098 Scott Drive</t>
  </si>
  <si>
    <t>San Bernardino</t>
  </si>
  <si>
    <t>92415</t>
  </si>
  <si>
    <t>Raynor McGilvary</t>
  </si>
  <si>
    <t>rmcgilvary1c@tamu.edu</t>
  </si>
  <si>
    <t>496 Rockefeller Court</t>
  </si>
  <si>
    <t>Norfolk</t>
  </si>
  <si>
    <t>23514</t>
  </si>
  <si>
    <t>Isis Pikett</t>
  </si>
  <si>
    <t>ipikett1d@xinhuanet.com</t>
  </si>
  <si>
    <t>+1 (202) 871-9039</t>
  </si>
  <si>
    <t>5892 Hauk Drive</t>
  </si>
  <si>
    <t>Washington</t>
  </si>
  <si>
    <t>20409</t>
  </si>
  <si>
    <t>Inger Bouldon</t>
  </si>
  <si>
    <t>ibouldon1e@gizmodo.com</t>
  </si>
  <si>
    <t>+1 (754) 391-4736</t>
  </si>
  <si>
    <t>925 Barby Circle</t>
  </si>
  <si>
    <t>Fort Lauderdale</t>
  </si>
  <si>
    <t>33355</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</si>
  <si>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</si>
  <si>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</si>
  <si>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</si>
  <si>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</si>
  <si>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</si>
  <si>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</si>
  <si>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</si>
  <si>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</si>
  <si>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</si>
  <si>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</si>
  <si>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</si>
  <si>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</si>
  <si>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</si>
  <si>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</si>
  <si>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</si>
  <si>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84605</t>
  </si>
  <si>
    <t>Archambault Gillard</t>
  </si>
  <si>
    <t>agillard1i@issuu.com</t>
  </si>
  <si>
    <t>+1 (419) 663-2236</t>
  </si>
  <si>
    <t>97490 Susan Avenue</t>
  </si>
  <si>
    <t>Toledo</t>
  </si>
  <si>
    <t>43666</t>
  </si>
  <si>
    <t>Salomo Cushworth</t>
  </si>
  <si>
    <t>+1 (609) 409-7044</t>
  </si>
  <si>
    <t>44 Oneill Parkway</t>
  </si>
  <si>
    <t>Trenton</t>
  </si>
  <si>
    <t>8650</t>
  </si>
  <si>
    <t>Theda Grizard</t>
  </si>
  <si>
    <t>tgrizard1k@odnoklassniki.ru</t>
  </si>
  <si>
    <t>+1 (813) 243-2150</t>
  </si>
  <si>
    <t>6 Knutson Pass</t>
  </si>
  <si>
    <t>Tampa</t>
  </si>
  <si>
    <t>33686</t>
  </si>
  <si>
    <t>Rozele Relton</t>
  </si>
  <si>
    <t>rrelton1l@stanford.edu</t>
  </si>
  <si>
    <t>+1 (850) 626-1181</t>
  </si>
  <si>
    <t>2484 Reindahl Court</t>
  </si>
  <si>
    <t>Pensacola</t>
  </si>
  <si>
    <t>32590</t>
  </si>
  <si>
    <t>Willa Rolling</t>
  </si>
  <si>
    <t>+1 (813) 759-3534</t>
  </si>
  <si>
    <t>3 Mockingbird Plaza</t>
  </si>
  <si>
    <t>Zephyrhills</t>
  </si>
  <si>
    <t>33543</t>
  </si>
  <si>
    <t>Stanislaus Gilroy</t>
  </si>
  <si>
    <t>sgilroy1n@eepurl.com</t>
  </si>
  <si>
    <t>9120 Harbort Terrace</t>
  </si>
  <si>
    <t>Saint Paul</t>
  </si>
  <si>
    <t>55123</t>
  </si>
  <si>
    <t>Correy Cottingham</t>
  </si>
  <si>
    <t>ccottingham1o@wikipedia.org</t>
  </si>
  <si>
    <t>+1 (260) 764-1820</t>
  </si>
  <si>
    <t>394 Logan Road</t>
  </si>
  <si>
    <t>Fort Wayne</t>
  </si>
  <si>
    <t>46862</t>
  </si>
  <si>
    <t>Pammi Endacott</t>
  </si>
  <si>
    <t>+44 (177) 260-5076</t>
  </si>
  <si>
    <t>5841 Atwood Lane</t>
  </si>
  <si>
    <t>Wootton</t>
  </si>
  <si>
    <t>NN4</t>
  </si>
  <si>
    <t>Nona Linklater</t>
  </si>
  <si>
    <t>+1 (239) 347-9766</t>
  </si>
  <si>
    <t>856 Bonner Parkway</t>
  </si>
  <si>
    <t>Naples</t>
  </si>
  <si>
    <t>34114</t>
  </si>
  <si>
    <t>Annadiane Dykes</t>
  </si>
  <si>
    <t>adykes1r@eventbrite.com</t>
  </si>
  <si>
    <t>+1 (312) 111-6203</t>
  </si>
  <si>
    <t>31 Northport Terrace</t>
  </si>
  <si>
    <t>Chicago</t>
  </si>
  <si>
    <t>60681</t>
  </si>
  <si>
    <t>Felecia Dodgson</t>
  </si>
  <si>
    <t>+1 (973) 434-8662</t>
  </si>
  <si>
    <t>48053 8th Crossing</t>
  </si>
  <si>
    <t>Newark</t>
  </si>
  <si>
    <t>7104</t>
  </si>
  <si>
    <t>Angelia Cockrem</t>
  </si>
  <si>
    <t>acockrem1t@engadget.com</t>
  </si>
  <si>
    <t>+1 (571) 316-8217</t>
  </si>
  <si>
    <t>1 Sherman Alley</t>
  </si>
  <si>
    <t>Vienna</t>
  </si>
  <si>
    <t>22184</t>
  </si>
  <si>
    <t>Belvia Umpleby</t>
  </si>
  <si>
    <t>bumpleby1u@soundcloud.com</t>
  </si>
  <si>
    <t>+1 (682) 627-0888</t>
  </si>
  <si>
    <t>710 Prairie Rose Terrace</t>
  </si>
  <si>
    <t>Fort Worth</t>
  </si>
  <si>
    <t>76178</t>
  </si>
  <si>
    <t>Nat Saleway</t>
  </si>
  <si>
    <t>nsaleway1v@dedecms.com</t>
  </si>
  <si>
    <t>+1 (323) 473-0294</t>
  </si>
  <si>
    <t>0780 Anthes Plaza</t>
  </si>
  <si>
    <t>Burbank</t>
  </si>
  <si>
    <t>91505</t>
  </si>
  <si>
    <t>Hayward Goulter</t>
  </si>
  <si>
    <t>hgoulter1w@abc.net.au</t>
  </si>
  <si>
    <t>+1 (423) 764-7751</t>
  </si>
  <si>
    <t>2081 Mariners Cove Drive</t>
  </si>
  <si>
    <t>Kingsport</t>
  </si>
  <si>
    <t>37665</t>
  </si>
  <si>
    <t>Gay Rizzello</t>
  </si>
  <si>
    <t>grizzello1x@symantec.com</t>
  </si>
  <si>
    <t>+44 (247) 225-8003</t>
  </si>
  <si>
    <t>21 Schmedeman Crossing</t>
  </si>
  <si>
    <t>Liverpool</t>
  </si>
  <si>
    <t>L33</t>
  </si>
  <si>
    <t>Shannon List</t>
  </si>
  <si>
    <t>slist1y@mapquest.com</t>
  </si>
  <si>
    <t>+1 (614) 279-9816</t>
  </si>
  <si>
    <t>7123 Algoma Center</t>
  </si>
  <si>
    <t>Columbus</t>
  </si>
  <si>
    <t>43231</t>
  </si>
  <si>
    <t>Shirlene Edmondson</t>
  </si>
  <si>
    <t>sedmondson1z@theguardian.com</t>
  </si>
  <si>
    <t>+353 (248) 428-7978</t>
  </si>
  <si>
    <t>4752 International Point</t>
  </si>
  <si>
    <t>Newmarket on Fergus</t>
  </si>
  <si>
    <t>P17</t>
  </si>
  <si>
    <t>Aurlie McCarl</t>
  </si>
  <si>
    <t>+1 (504) 209-2724</t>
  </si>
  <si>
    <t>731 David Park</t>
  </si>
  <si>
    <t>70183</t>
  </si>
  <si>
    <t>Alikee Carryer</t>
  </si>
  <si>
    <t>+1 (704) 799-5219</t>
  </si>
  <si>
    <t>247 Helena Drive</t>
  </si>
  <si>
    <t>Charlotte</t>
  </si>
  <si>
    <t>28230</t>
  </si>
  <si>
    <t>Jennifer Rangall</t>
  </si>
  <si>
    <t>jrangall22@newsvine.com</t>
  </si>
  <si>
    <t>+1 (781) 512-6637</t>
  </si>
  <si>
    <t>0 Grasskamp Lane</t>
  </si>
  <si>
    <t>1114</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</si>
  <si>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</si>
  <si>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</si>
  <si>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</si>
  <si>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</si>
  <si>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</si>
  <si>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</si>
  <si>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</si>
  <si>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</si>
  <si>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</si>
  <si>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</si>
  <si>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</si>
  <si>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</si>
  <si>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</si>
  <si>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</si>
  <si>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</si>
  <si>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</si>
  <si>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79705</t>
  </si>
  <si>
    <t>Lothaire Mizzi</t>
  </si>
  <si>
    <t>lmizzi26@rakuten.co.jp</t>
  </si>
  <si>
    <t>+1 (214) 719-8530</t>
  </si>
  <si>
    <t>74 Atwood Lane</t>
  </si>
  <si>
    <t>Dallas</t>
  </si>
  <si>
    <t>75323</t>
  </si>
  <si>
    <t>Cletis Giacomazzo</t>
  </si>
  <si>
    <t>cgiacomazzo27@jigsy.com</t>
  </si>
  <si>
    <t>+1 (571) 703-2064</t>
  </si>
  <si>
    <t>817 Ridgeway Hill</t>
  </si>
  <si>
    <t>Dulles</t>
  </si>
  <si>
    <t>20189</t>
  </si>
  <si>
    <t>Ami Arnow</t>
  </si>
  <si>
    <t>aarnow28@arizona.edu</t>
  </si>
  <si>
    <t>+1 (650) 238-1964</t>
  </si>
  <si>
    <t>12 Oakridge Court</t>
  </si>
  <si>
    <t>Oakland</t>
  </si>
  <si>
    <t>94627</t>
  </si>
  <si>
    <t>Sheppard Yann</t>
  </si>
  <si>
    <t>syann29@senate.gov</t>
  </si>
  <si>
    <t>+1 (719) 803-5276</t>
  </si>
  <si>
    <t>4 Farmco Place</t>
  </si>
  <si>
    <t>Colorado Springs</t>
  </si>
  <si>
    <t>80930</t>
  </si>
  <si>
    <t>Bunny Naulls</t>
  </si>
  <si>
    <t>bnaulls2a@tiny.cc</t>
  </si>
  <si>
    <t>+353 (809) 128-0755</t>
  </si>
  <si>
    <t>595 Melby Avenue</t>
  </si>
  <si>
    <t>Adare</t>
  </si>
  <si>
    <t>H54</t>
  </si>
  <si>
    <t>Hally Lorait</t>
  </si>
  <si>
    <t>+1 (716) 869-3749</t>
  </si>
  <si>
    <t>80 Jana Avenue</t>
  </si>
  <si>
    <t>Buffalo</t>
  </si>
  <si>
    <t>14205</t>
  </si>
  <si>
    <t>Zaccaria Sherewood</t>
  </si>
  <si>
    <t>zsherewood2c@apache.org</t>
  </si>
  <si>
    <t>+1 (209) 433-7924</t>
  </si>
  <si>
    <t>1325 Jay Terrace</t>
  </si>
  <si>
    <t>Fresno</t>
  </si>
  <si>
    <t>93715</t>
  </si>
  <si>
    <t>Jeffrey Dufaire</t>
  </si>
  <si>
    <t>jdufaire2d@fc2.com</t>
  </si>
  <si>
    <t>8 Buell Junction</t>
  </si>
  <si>
    <t>76121</t>
  </si>
  <si>
    <t>Blancha McAmish</t>
  </si>
  <si>
    <t>bmcamish2e@tripadvisor.com</t>
  </si>
  <si>
    <t>5484 Stephen Court</t>
  </si>
  <si>
    <t>Oklahoma City</t>
  </si>
  <si>
    <t>73179</t>
  </si>
  <si>
    <t>Beitris Keaveney</t>
  </si>
  <si>
    <t>bkeaveney2f@netlog.com</t>
  </si>
  <si>
    <t>67319 Redwing Parkway</t>
  </si>
  <si>
    <t>Beaumont</t>
  </si>
  <si>
    <t>77705</t>
  </si>
  <si>
    <t>Elna Grise</t>
  </si>
  <si>
    <t>egrise2g@cargocollective.com</t>
  </si>
  <si>
    <t>92 Becker Circle</t>
  </si>
  <si>
    <t>Reno</t>
  </si>
  <si>
    <t>89519</t>
  </si>
  <si>
    <t>Torie Gottelier</t>
  </si>
  <si>
    <t>tgottelier2h@vistaprint.com</t>
  </si>
  <si>
    <t>+1 (816) 743-8492</t>
  </si>
  <si>
    <t>426 Division Avenue</t>
  </si>
  <si>
    <t>Kansas City</t>
  </si>
  <si>
    <t>64136</t>
  </si>
  <si>
    <t>Loydie Langlais</t>
  </si>
  <si>
    <t>+353 (576) 222-5069</t>
  </si>
  <si>
    <t>290 Ilene Street</t>
  </si>
  <si>
    <t>Adham Greenhead</t>
  </si>
  <si>
    <t>agreenhead2j@dailymail.co.uk</t>
  </si>
  <si>
    <t>+1 (951) 797-0738</t>
  </si>
  <si>
    <t>0062 Spenser Place</t>
  </si>
  <si>
    <t>Corona</t>
  </si>
  <si>
    <t>92878</t>
  </si>
  <si>
    <t>Hamish MacSherry</t>
  </si>
  <si>
    <t>+1 (512) 430-4374</t>
  </si>
  <si>
    <t>7 Brentwood Plaza</t>
  </si>
  <si>
    <t>Austin</t>
  </si>
  <si>
    <t>78759</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</si>
  <si>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</si>
  <si>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</si>
  <si>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</si>
  <si>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</si>
  <si>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</si>
  <si>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</si>
  <si>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</si>
  <si>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</si>
  <si>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</si>
  <si>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</si>
  <si>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</si>
  <si>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</si>
  <si>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</si>
  <si>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93762</t>
  </si>
  <si>
    <t>Vicki Kirdsch</t>
  </si>
  <si>
    <t>vkirdsch2o@google.fr</t>
  </si>
  <si>
    <t>0263 Golf Street</t>
  </si>
  <si>
    <t>63150</t>
  </si>
  <si>
    <t>Ilysa Whapple</t>
  </si>
  <si>
    <t>iwhapple2p@com.com</t>
  </si>
  <si>
    <t>+1 (559) 522-1152</t>
  </si>
  <si>
    <t>41598 Everett Drive</t>
  </si>
  <si>
    <t>93726</t>
  </si>
  <si>
    <t>Ruy Cancellieri</t>
  </si>
  <si>
    <t>+353 (338) 743-8327</t>
  </si>
  <si>
    <t>251 Welch Parkway</t>
  </si>
  <si>
    <t>Confey</t>
  </si>
  <si>
    <t>A86</t>
  </si>
  <si>
    <t>Aube Follett</t>
  </si>
  <si>
    <t>+1 (614) 370-6392</t>
  </si>
  <si>
    <t>8671 David Park</t>
  </si>
  <si>
    <t>43210</t>
  </si>
  <si>
    <t>Rudiger Di Bartolomeo</t>
  </si>
  <si>
    <t>+1 (209) 148-6668</t>
  </si>
  <si>
    <t>7700 Melby Park</t>
  </si>
  <si>
    <t>Stockton</t>
  </si>
  <si>
    <t>95205</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</si>
  <si>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</si>
  <si>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</si>
  <si>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</si>
  <si>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</si>
  <si>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</si>
  <si>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</si>
  <si>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</si>
  <si>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</si>
  <si>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</si>
  <si>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</si>
  <si>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</si>
  <si>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</si>
  <si>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</si>
  <si>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</si>
  <si>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</si>
  <si>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14652</t>
  </si>
  <si>
    <t>Emiline Priddis</t>
  </si>
  <si>
    <t>epriddis2w@nationalgeographic.com</t>
  </si>
  <si>
    <t>+1 (205) 133-0205</t>
  </si>
  <si>
    <t>62 Amoth Terrace</t>
  </si>
  <si>
    <t>Tuscaloosa</t>
  </si>
  <si>
    <t>35487</t>
  </si>
  <si>
    <t>Queenie Veel</t>
  </si>
  <si>
    <t>qveel2x@jugem.jp</t>
  </si>
  <si>
    <t>+1 (713) 750-9202</t>
  </si>
  <si>
    <t>378 Shopko Center</t>
  </si>
  <si>
    <t>77260</t>
  </si>
  <si>
    <t>Lind Conyers</t>
  </si>
  <si>
    <t>lconyers2y@twitter.com</t>
  </si>
  <si>
    <t>+1 (915) 476-5712</t>
  </si>
  <si>
    <t>778 Summer Ridge Junction</t>
  </si>
  <si>
    <t>El Paso</t>
  </si>
  <si>
    <t>88514</t>
  </si>
  <si>
    <t>Pen Wye</t>
  </si>
  <si>
    <t>pwye2z@dagondesign.com</t>
  </si>
  <si>
    <t>+1 (719) 620-1128</t>
  </si>
  <si>
    <t>7 Dorton Terrace</t>
  </si>
  <si>
    <t>80935</t>
  </si>
  <si>
    <t>Isahella Hagland</t>
  </si>
  <si>
    <t>+1 (260) 613-2279</t>
  </si>
  <si>
    <t>07 Roxbury Street</t>
  </si>
  <si>
    <t>Terry Sheryn</t>
  </si>
  <si>
    <t>tsheryn31@mtv.com</t>
  </si>
  <si>
    <t>+1 (516) 826-3780</t>
  </si>
  <si>
    <t>58147 Eagle Crest Court</t>
  </si>
  <si>
    <t>Port Washington</t>
  </si>
  <si>
    <t>11054</t>
  </si>
  <si>
    <t>Marie-jeanne Redgrave</t>
  </si>
  <si>
    <t>mredgrave32@cargocollective.com</t>
  </si>
  <si>
    <t>+1 (413) 691-2892</t>
  </si>
  <si>
    <t>61022 Helena Street</t>
  </si>
  <si>
    <t>1105</t>
  </si>
  <si>
    <t>Betty Fominov</t>
  </si>
  <si>
    <t>bfominov33@yale.edu</t>
  </si>
  <si>
    <t>305 Tennyson Court</t>
  </si>
  <si>
    <t>32575</t>
  </si>
  <si>
    <t>Shawnee Critchlow</t>
  </si>
  <si>
    <t>scritchlow34@un.org</t>
  </si>
  <si>
    <t>+1 (804) 428-7292</t>
  </si>
  <si>
    <t>6886 Oxford Hill</t>
  </si>
  <si>
    <t>23242</t>
  </si>
  <si>
    <t>Merrel Steptow</t>
  </si>
  <si>
    <t>msteptow35@earthlink.net</t>
  </si>
  <si>
    <t>+353 (266) 235-5189</t>
  </si>
  <si>
    <t>368 Ridgeview Trail</t>
  </si>
  <si>
    <t>Cherryville</t>
  </si>
  <si>
    <t>P31</t>
  </si>
  <si>
    <t>Carmina Hubbuck</t>
  </si>
  <si>
    <t>+1 (304) 532-7229</t>
  </si>
  <si>
    <t>39749 Bobwhite Plaza</t>
  </si>
  <si>
    <t>Huntington</t>
  </si>
  <si>
    <t>25705</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</si>
  <si>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</si>
  <si>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</si>
  <si>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</si>
  <si>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</si>
  <si>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</si>
  <si>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</si>
  <si>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</si>
  <si>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</si>
  <si>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</si>
  <si>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</si>
  <si>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</si>
  <si>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</si>
  <si>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</si>
  <si>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</si>
  <si>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</si>
  <si>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45432</t>
  </si>
  <si>
    <t>Muffin Yallop</t>
  </si>
  <si>
    <t>myallop3a@fema.gov</t>
  </si>
  <si>
    <t>+1 (907) 267-1236</t>
  </si>
  <si>
    <t>1 Beilfuss Junction</t>
  </si>
  <si>
    <t>Anchorage</t>
  </si>
  <si>
    <t>99507</t>
  </si>
  <si>
    <t>Cordi Switsur</t>
  </si>
  <si>
    <t>cswitsur3b@chronoengine.com</t>
  </si>
  <si>
    <t>+1 (615) 791-3142</t>
  </si>
  <si>
    <t>57942 North Point</t>
  </si>
  <si>
    <t>Nashville</t>
  </si>
  <si>
    <t>37215</t>
  </si>
  <si>
    <t>38903-46478-ZE</t>
  </si>
  <si>
    <t>Ezri Hows</t>
  </si>
  <si>
    <t>ehows3c@devhub.com</t>
  </si>
  <si>
    <t>+1 (760) 706-9092</t>
  </si>
  <si>
    <t>343 Burning Wood Court</t>
  </si>
  <si>
    <t>90040</t>
  </si>
  <si>
    <t>76841-77583-BJ</t>
  </si>
  <si>
    <t>Sylas Becaris</t>
  </si>
  <si>
    <t>sbecaris3d@google.ru</t>
  </si>
  <si>
    <t>+1 (704) 594-9047</t>
  </si>
  <si>
    <t>35407 Tomscot Junction</t>
  </si>
  <si>
    <t>28289</t>
  </si>
  <si>
    <t>Mahala Ludwell</t>
  </si>
  <si>
    <t>mludwell3e@blogger.com</t>
  </si>
  <si>
    <t>+1 (303) 242-3542</t>
  </si>
  <si>
    <t>6 Bay Center</t>
  </si>
  <si>
    <t>80217</t>
  </si>
  <si>
    <t>Doll Beauchamp</t>
  </si>
  <si>
    <t>dbeauchamp3f@usda.gov</t>
  </si>
  <si>
    <t>+1 (203) 189-4256</t>
  </si>
  <si>
    <t>0967 Clemons Alley</t>
  </si>
  <si>
    <t>Stamford</t>
  </si>
  <si>
    <t>6912</t>
  </si>
  <si>
    <t>Stanford Rodliff</t>
  </si>
  <si>
    <t>srodliff3g@ted.com</t>
  </si>
  <si>
    <t>+1 (757) 537-3012</t>
  </si>
  <si>
    <t>3 Lerdahl Parkway</t>
  </si>
  <si>
    <t>Newport News</t>
  </si>
  <si>
    <t>23605</t>
  </si>
  <si>
    <t>Stevana Woodham</t>
  </si>
  <si>
    <t>swoodham3h@businesswire.com</t>
  </si>
  <si>
    <t>+353 (190) 188-4918</t>
  </si>
  <si>
    <t>7 Rowland Plaza</t>
  </si>
  <si>
    <t>Drumcondra</t>
  </si>
  <si>
    <t>D11</t>
  </si>
  <si>
    <t>Hewet Synnot</t>
  </si>
  <si>
    <t>hsynnot3i@about.com</t>
  </si>
  <si>
    <t>+1 (907) 245-0601</t>
  </si>
  <si>
    <t>9667 Lunder Court</t>
  </si>
  <si>
    <t>99599</t>
  </si>
  <si>
    <t>Raleigh Lepere</t>
  </si>
  <si>
    <t>rlepere3j@shop-pro.jp</t>
  </si>
  <si>
    <t>+353 (792) 857-4513</t>
  </si>
  <si>
    <t>27 Mosinee Court</t>
  </si>
  <si>
    <t>D17</t>
  </si>
  <si>
    <t>Timofei Woofinden</t>
  </si>
  <si>
    <t>twoofinden3k@businesswire.com</t>
  </si>
  <si>
    <t>+1 (701) 503-1067</t>
  </si>
  <si>
    <t>1 Pennsylvania Center</t>
  </si>
  <si>
    <t>Fargo</t>
  </si>
  <si>
    <t>58122</t>
  </si>
  <si>
    <t>Evelina Dacca</t>
  </si>
  <si>
    <t>edacca3l@google.pl</t>
  </si>
  <si>
    <t>+1 (812) 921-5458</t>
  </si>
  <si>
    <t>83150 Dixon Park</t>
  </si>
  <si>
    <t>Evansville</t>
  </si>
  <si>
    <t>47737</t>
  </si>
  <si>
    <t>Bidget Tremellier</t>
  </si>
  <si>
    <t>+353 (900) 633-2359</t>
  </si>
  <si>
    <t>5 Sunfield Parkway</t>
  </si>
  <si>
    <t>Bobinette Hindsberg</t>
  </si>
  <si>
    <t>bhindsberg3n@blogs.com</t>
  </si>
  <si>
    <t>+1 (704) 888-5303</t>
  </si>
  <si>
    <t>7 Brickson Park Road</t>
  </si>
  <si>
    <t>28210</t>
  </si>
  <si>
    <t>Osbert Robins</t>
  </si>
  <si>
    <t>orobins3o@salon.com</t>
  </si>
  <si>
    <t>+1 (256) 196-8054</t>
  </si>
  <si>
    <t>42557 Fallview Plaza</t>
  </si>
  <si>
    <t>Huntsville</t>
  </si>
  <si>
    <t>35815</t>
  </si>
  <si>
    <t>Othello Syseland</t>
  </si>
  <si>
    <t>osyseland3p@independent.co.uk</t>
  </si>
  <si>
    <t>+1 (714) 895-0210</t>
  </si>
  <si>
    <t>957 Sachtjen Road</t>
  </si>
  <si>
    <t>Santa Ana</t>
  </si>
  <si>
    <t>92725</t>
  </si>
  <si>
    <t>Ewell Hanby</t>
  </si>
  <si>
    <t>903 Oak Center</t>
  </si>
  <si>
    <t>20520</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</si>
  <si>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</si>
  <si>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</si>
  <si>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</si>
  <si>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</si>
  <si>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</si>
  <si>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</si>
  <si>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</si>
  <si>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</si>
  <si>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</si>
  <si>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</si>
  <si>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</si>
  <si>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</si>
  <si>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</si>
  <si>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</si>
  <si>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</si>
  <si>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</si>
  <si>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</si>
  <si>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</si>
  <si>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96805</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</si>
  <si>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</si>
  <si>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</si>
  <si>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</si>
  <si>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</si>
  <si>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</si>
  <si>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</si>
  <si>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</si>
  <si>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</si>
  <si>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</si>
  <si>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</si>
  <si>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</si>
  <si>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</si>
  <si>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</si>
  <si>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</si>
  <si>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</si>
  <si>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</si>
  <si>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</si>
  <si>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</si>
  <si>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</si>
  <si>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77281</t>
  </si>
  <si>
    <t>Winn Keyse</t>
  </si>
  <si>
    <t>wkeyse40@apple.com</t>
  </si>
  <si>
    <t>+1 (650) 947-8867</t>
  </si>
  <si>
    <t>02688 Duke Park</t>
  </si>
  <si>
    <t>Orange</t>
  </si>
  <si>
    <t>92668</t>
  </si>
  <si>
    <t>Osmund Clausen-Thue</t>
  </si>
  <si>
    <t>oclausenthue41@marriott.com</t>
  </si>
  <si>
    <t>+1 (915) 558-6109</t>
  </si>
  <si>
    <t>2163 Dexter Hill</t>
  </si>
  <si>
    <t>88553</t>
  </si>
  <si>
    <t>Leonore Francisco</t>
  </si>
  <si>
    <t>lfrancisco42@fema.gov</t>
  </si>
  <si>
    <t>+1 (775) 346-9758</t>
  </si>
  <si>
    <t>48757 Bay Parkway</t>
  </si>
  <si>
    <t>Carson City</t>
  </si>
  <si>
    <t>89714</t>
  </si>
  <si>
    <t>42394-07234-AM</t>
  </si>
  <si>
    <t>Adey Lowseley</t>
  </si>
  <si>
    <t>alowseley43@timesonline.co.uk</t>
  </si>
  <si>
    <t>+1 (682) 536-4473</t>
  </si>
  <si>
    <t>01 Alpine Center</t>
  </si>
  <si>
    <t>76105</t>
  </si>
  <si>
    <t>Giacobo Skingle</t>
  </si>
  <si>
    <t>gskingle44@clickbank.net</t>
  </si>
  <si>
    <t>+1 (801) 886-5886</t>
  </si>
  <si>
    <t>61617 Roth Street</t>
  </si>
  <si>
    <t>Gerard Pirdy</t>
  </si>
  <si>
    <t>+1 (305) 345-2788</t>
  </si>
  <si>
    <t>74 Becker Lane</t>
  </si>
  <si>
    <t>Boca Raton</t>
  </si>
  <si>
    <t>33487</t>
  </si>
  <si>
    <t>Jacinthe Balsillie</t>
  </si>
  <si>
    <t>jbalsillie46@princeton.edu</t>
  </si>
  <si>
    <t>+1 (540) 905-2213</t>
  </si>
  <si>
    <t>2 Heffernan Center</t>
  </si>
  <si>
    <t>Roanoke</t>
  </si>
  <si>
    <t>24040</t>
  </si>
  <si>
    <t>Quinton Fouracres</t>
  </si>
  <si>
    <t>+1 (515) 508-1573</t>
  </si>
  <si>
    <t>53 New Castle Point</t>
  </si>
  <si>
    <t>Des Moines</t>
  </si>
  <si>
    <t>50369</t>
  </si>
  <si>
    <t>Bettina Leffek</t>
  </si>
  <si>
    <t>bleffek48@ning.com</t>
  </si>
  <si>
    <t>+1 (808) 815-3474</t>
  </si>
  <si>
    <t>0688 Burning Wood Point</t>
  </si>
  <si>
    <t>Hetti Penson</t>
  </si>
  <si>
    <t>+1 (754) 664-6126</t>
  </si>
  <si>
    <t>16 Dottie Point</t>
  </si>
  <si>
    <t>33345</t>
  </si>
  <si>
    <t>Jocko Pray</t>
  </si>
  <si>
    <t>jpray4a@youtube.com</t>
  </si>
  <si>
    <t>+1 (215) 771-6504</t>
  </si>
  <si>
    <t>7764 Thackeray Hill</t>
  </si>
  <si>
    <t>Grete Holborn</t>
  </si>
  <si>
    <t>gholborn4b@ow.ly</t>
  </si>
  <si>
    <t>+1 (203) 577-5788</t>
  </si>
  <si>
    <t>124 Sycamore Point</t>
  </si>
  <si>
    <t>Norwalk</t>
  </si>
  <si>
    <t>6854</t>
  </si>
  <si>
    <t>Fielding Keinrat</t>
  </si>
  <si>
    <t>fkeinrat4c@dailymail.co.uk</t>
  </si>
  <si>
    <t>+1 (817) 785-7050</t>
  </si>
  <si>
    <t>99382 Hagan Hill</t>
  </si>
  <si>
    <t>Arlington</t>
  </si>
  <si>
    <t>76011</t>
  </si>
  <si>
    <t>Paulo Yea</t>
  </si>
  <si>
    <t>pyea4d@aol.com</t>
  </si>
  <si>
    <t>+353 (885) 555-9183</t>
  </si>
  <si>
    <t>9760 Nelson Lane</t>
  </si>
  <si>
    <t>Ashford</t>
  </si>
  <si>
    <t>H12</t>
  </si>
  <si>
    <t>Say Risborough</t>
  </si>
  <si>
    <t>+1 (423) 485-6650</t>
  </si>
  <si>
    <t>57914 Brentwood Junction</t>
  </si>
  <si>
    <t>Chattanooga</t>
  </si>
  <si>
    <t>37416</t>
  </si>
  <si>
    <t>Alexa Sizey</t>
  </si>
  <si>
    <t>+1 (503) 774-7836</t>
  </si>
  <si>
    <t>198 Lighthouse Bay Avenue</t>
  </si>
  <si>
    <t>97296</t>
  </si>
  <si>
    <t>Kari Swede</t>
  </si>
  <si>
    <t>kswede4g@addthis.com</t>
  </si>
  <si>
    <t>+1 (405) 535-0273</t>
  </si>
  <si>
    <t>94 Pleasure Circle</t>
  </si>
  <si>
    <t>73135</t>
  </si>
  <si>
    <t>Leontine Rubrow</t>
  </si>
  <si>
    <t>lrubrow4h@microsoft.com</t>
  </si>
  <si>
    <t>+1 (202) 503-9022</t>
  </si>
  <si>
    <t>352 Jana Center</t>
  </si>
  <si>
    <t>Dottie Tift</t>
  </si>
  <si>
    <t>dtift4i@netvibes.com</t>
  </si>
  <si>
    <t>+1 (336) 766-8518</t>
  </si>
  <si>
    <t>581 Forest Run Avenue</t>
  </si>
  <si>
    <t>Greensboro</t>
  </si>
  <si>
    <t>27415</t>
  </si>
  <si>
    <t>Gerardo Schonfeld</t>
  </si>
  <si>
    <t>gschonfeld4j@oracle.com</t>
  </si>
  <si>
    <t>+1 (571) 238-0580</t>
  </si>
  <si>
    <t>60 Spohn Plaza</t>
  </si>
  <si>
    <t>Alexandria</t>
  </si>
  <si>
    <t>22313</t>
  </si>
  <si>
    <t>Claiborne Feye</t>
  </si>
  <si>
    <t>cfeye4k@google.co.jp</t>
  </si>
  <si>
    <t>+353 (471) 184-7815</t>
  </si>
  <si>
    <t>601 Northridge Circle</t>
  </si>
  <si>
    <t>Castlebridge</t>
  </si>
  <si>
    <t>R14</t>
  </si>
  <si>
    <t>Mina Elstone</t>
  </si>
  <si>
    <t>+1 (262) 320-1474</t>
  </si>
  <si>
    <t>6 Manley Plaza</t>
  </si>
  <si>
    <t>Racine</t>
  </si>
  <si>
    <t>53405</t>
  </si>
  <si>
    <t>Sherman Mewrcik</t>
  </si>
  <si>
    <t>+1 (305) 419-8626</t>
  </si>
  <si>
    <t>44305 Scofield Park</t>
  </si>
  <si>
    <t>Clearwater</t>
  </si>
  <si>
    <t>34629</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</si>
  <si>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</si>
  <si>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</si>
  <si>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</si>
  <si>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</si>
  <si>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</si>
  <si>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</si>
  <si>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</si>
  <si>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</si>
  <si>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</si>
  <si>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</si>
  <si>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</si>
  <si>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</si>
  <si>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</si>
  <si>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</si>
  <si>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</si>
  <si>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</si>
  <si>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</si>
  <si>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</si>
  <si>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</si>
  <si>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</si>
  <si>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</si>
  <si>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</si>
  <si>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</si>
  <si>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</si>
  <si>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</si>
  <si>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</si>
  <si>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</si>
  <si>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</si>
  <si>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</si>
  <si>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</si>
  <si>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</si>
  <si>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36195</t>
  </si>
  <si>
    <t>Elysee Sketch</t>
  </si>
  <si>
    <t>+1 (775) 947-1470</t>
  </si>
  <si>
    <t>2 Gina Drive</t>
  </si>
  <si>
    <t>Sparks</t>
  </si>
  <si>
    <t>89436</t>
  </si>
  <si>
    <t>Ethelda Hobbing</t>
  </si>
  <si>
    <t>ehobbing4v@nsw.gov.au</t>
  </si>
  <si>
    <t>+1 (478) 206-7670</t>
  </si>
  <si>
    <t>1 Debs Place</t>
  </si>
  <si>
    <t>Macon</t>
  </si>
  <si>
    <t>31205</t>
  </si>
  <si>
    <t>Odille Thynne</t>
  </si>
  <si>
    <t>othynne4w@auda.org.au</t>
  </si>
  <si>
    <t>+1 (562) 132-7323</t>
  </si>
  <si>
    <t>26 Oakridge Way</t>
  </si>
  <si>
    <t>Whittier</t>
  </si>
  <si>
    <t>90605</t>
  </si>
  <si>
    <t>Emlynne Heining</t>
  </si>
  <si>
    <t>eheining4x@flickr.com</t>
  </si>
  <si>
    <t>439 West Point</t>
  </si>
  <si>
    <t>Johnson City</t>
  </si>
  <si>
    <t>37605</t>
  </si>
  <si>
    <t>Katerina Melloi</t>
  </si>
  <si>
    <t>kmelloi4y@imdb.com</t>
  </si>
  <si>
    <t>+1 (315) 525-0805</t>
  </si>
  <si>
    <t>1930 Haas Way</t>
  </si>
  <si>
    <t>14614</t>
  </si>
  <si>
    <t>Tiffany Scardafield</t>
  </si>
  <si>
    <t>+353 (232) 652-5145</t>
  </si>
  <si>
    <t>69737 Hanover Center</t>
  </si>
  <si>
    <t>Portarlington</t>
  </si>
  <si>
    <t>R21</t>
  </si>
  <si>
    <t>Abrahan Mussen</t>
  </si>
  <si>
    <t>amussen50@51.la</t>
  </si>
  <si>
    <t>+1 (212) 630-8669</t>
  </si>
  <si>
    <t>22974 Beilfuss Plaza</t>
  </si>
  <si>
    <t>Brooklyn</t>
  </si>
  <si>
    <t>11254</t>
  </si>
  <si>
    <t>33284-98063-SE</t>
  </si>
  <si>
    <t>Essie Nellies</t>
  </si>
  <si>
    <t>enellies51@goodreads.com</t>
  </si>
  <si>
    <t>+1 (617) 519-0419</t>
  </si>
  <si>
    <t>9 Hallows Trail</t>
  </si>
  <si>
    <t>Anny Mundford</t>
  </si>
  <si>
    <t>amundford52@nbcnews.com</t>
  </si>
  <si>
    <t>+1 (434) 738-7279</t>
  </si>
  <si>
    <t>5097 Mitchell Plaza</t>
  </si>
  <si>
    <t>Charlottesville</t>
  </si>
  <si>
    <t>22908</t>
  </si>
  <si>
    <t>Tory Walas</t>
  </si>
  <si>
    <t>twalas53@google.ca</t>
  </si>
  <si>
    <t>+1 (214) 205-7809</t>
  </si>
  <si>
    <t>2673 Everett Place</t>
  </si>
  <si>
    <t>Garland</t>
  </si>
  <si>
    <t>75044</t>
  </si>
  <si>
    <t>Isa Blazewicz</t>
  </si>
  <si>
    <t>iblazewicz54@thetimes.co.uk</t>
  </si>
  <si>
    <t>+1 (612) 683-3450</t>
  </si>
  <si>
    <t>4646 Graceland Circle</t>
  </si>
  <si>
    <t>55448</t>
  </si>
  <si>
    <t>Angie Rizzetti</t>
  </si>
  <si>
    <t>arizzetti55@naver.com</t>
  </si>
  <si>
    <t>+1 (517) 237-7606</t>
  </si>
  <si>
    <t>24 Mendota Junction</t>
  </si>
  <si>
    <t>Lansing</t>
  </si>
  <si>
    <t>48919</t>
  </si>
  <si>
    <t>Mord Meriet</t>
  </si>
  <si>
    <t>mmeriet56@noaa.gov</t>
  </si>
  <si>
    <t>+1 (701) 560-2604</t>
  </si>
  <si>
    <t>56000 Kedzie Alley</t>
  </si>
  <si>
    <t>Lawrence Pratt</t>
  </si>
  <si>
    <t>lpratt57@netvibes.com</t>
  </si>
  <si>
    <t>57 Monterey Avenue</t>
  </si>
  <si>
    <t>99522</t>
  </si>
  <si>
    <t>Astrix Kitchingham</t>
  </si>
  <si>
    <t>akitchingham58@com.com</t>
  </si>
  <si>
    <t>+1 (405) 645-2204</t>
  </si>
  <si>
    <t>716 Shoshone Point</t>
  </si>
  <si>
    <t>73129</t>
  </si>
  <si>
    <t>Burnard Bartholin</t>
  </si>
  <si>
    <t>bbartholin59@xinhuanet.com</t>
  </si>
  <si>
    <t>+1 (918) 720-2715</t>
  </si>
  <si>
    <t>19600 Scofield Trail</t>
  </si>
  <si>
    <t>Tulsa</t>
  </si>
  <si>
    <t>74103</t>
  </si>
  <si>
    <t>Madelene Prinn</t>
  </si>
  <si>
    <t>mprinn5a@usa.gov</t>
  </si>
  <si>
    <t>+1 (734) 909-6836</t>
  </si>
  <si>
    <t>39 Dahle Road</t>
  </si>
  <si>
    <t>Detroit</t>
  </si>
  <si>
    <t>48211</t>
  </si>
  <si>
    <t>Alisun Baudino</t>
  </si>
  <si>
    <t>abaudino5b@netvibes.com</t>
  </si>
  <si>
    <t>+1 (202) 328-7869</t>
  </si>
  <si>
    <t>07 Charing Cross Circle</t>
  </si>
  <si>
    <t>20436</t>
  </si>
  <si>
    <t>Philipa Petrushanko</t>
  </si>
  <si>
    <t>ppetrushanko5c@blinklist.com</t>
  </si>
  <si>
    <t>+353 (540) 480-2145</t>
  </si>
  <si>
    <t>08 Laurel Trail</t>
  </si>
  <si>
    <t>Nenagh</t>
  </si>
  <si>
    <t>E45</t>
  </si>
  <si>
    <t>Kimberli Mustchin</t>
  </si>
  <si>
    <t>+1 (602) 411-5038</t>
  </si>
  <si>
    <t>0043 Arkansas Court</t>
  </si>
  <si>
    <t>Mesa</t>
  </si>
  <si>
    <t>85215</t>
  </si>
  <si>
    <t>Emlynne Laird</t>
  </si>
  <si>
    <t>elaird5e@bing.com</t>
  </si>
  <si>
    <t>+1 (330) 112-0053</t>
  </si>
  <si>
    <t>43451 Doe Crossing Trail</t>
  </si>
  <si>
    <t>Warren</t>
  </si>
  <si>
    <t>44485</t>
  </si>
  <si>
    <t>Marlena Howsden</t>
  </si>
  <si>
    <t>mhowsden5f@infoseek.co.jp</t>
  </si>
  <si>
    <t>+1 (901) 806-9640</t>
  </si>
  <si>
    <t>0410 Autumn Leaf Drive</t>
  </si>
  <si>
    <t>Memphis</t>
  </si>
  <si>
    <t>38150</t>
  </si>
  <si>
    <t>Nealson Cuttler</t>
  </si>
  <si>
    <t>ncuttler5g@parallels.com</t>
  </si>
  <si>
    <t>1 Melvin Circle</t>
  </si>
  <si>
    <t>20535</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</si>
  <si>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</si>
  <si>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</si>
  <si>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</si>
  <si>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</si>
  <si>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</si>
  <si>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</si>
  <si>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</si>
  <si>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</si>
  <si>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</si>
  <si>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</si>
  <si>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</si>
  <si>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</si>
  <si>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</si>
  <si>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33064</t>
  </si>
  <si>
    <t>23014-48364-QB</t>
  </si>
  <si>
    <t>Olympie Dautry</t>
  </si>
  <si>
    <t>odautry5j@etsy.com</t>
  </si>
  <si>
    <t>+1 (773) 841-1261</t>
  </si>
  <si>
    <t>9015 Anzinger Point</t>
  </si>
  <si>
    <t>60604</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</si>
  <si>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</si>
  <si>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</si>
  <si>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</si>
  <si>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</si>
  <si>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</si>
  <si>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</si>
  <si>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</si>
  <si>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</si>
  <si>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</si>
  <si>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</si>
  <si>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</si>
  <si>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</si>
  <si>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</si>
  <si>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</si>
  <si>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</si>
  <si>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12205</t>
  </si>
  <si>
    <t>Vanna Le - Count</t>
  </si>
  <si>
    <t>vle5n@disqus.com</t>
  </si>
  <si>
    <t>+1 (864) 694-6658</t>
  </si>
  <si>
    <t>69128 Ronald Regan Road</t>
  </si>
  <si>
    <t>Spartanburg</t>
  </si>
  <si>
    <t>29305</t>
  </si>
  <si>
    <t>Sarette Ducarel</t>
  </si>
  <si>
    <t>+1 (914) 915-4328</t>
  </si>
  <si>
    <t>04922 Colorado Street</t>
  </si>
  <si>
    <t>Staten Island</t>
  </si>
  <si>
    <t>10310</t>
  </si>
  <si>
    <t>Kendra Glison</t>
  </si>
  <si>
    <t>+1 (202) 137-6867</t>
  </si>
  <si>
    <t>1 Kipling Lane</t>
  </si>
  <si>
    <t>20337</t>
  </si>
  <si>
    <t>Nertie Poolman</t>
  </si>
  <si>
    <t>npoolman5q@howstuffworks.com</t>
  </si>
  <si>
    <t>356 Service Way</t>
  </si>
  <si>
    <t>28225</t>
  </si>
  <si>
    <t>Orbadiah Duny</t>
  </si>
  <si>
    <t>oduny5r@constantcontact.com</t>
  </si>
  <si>
    <t>+1 (806) 181-9003</t>
  </si>
  <si>
    <t>62772 Arkansas Pass</t>
  </si>
  <si>
    <t>Lubbock</t>
  </si>
  <si>
    <t>79491</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</si>
  <si>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</si>
  <si>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</si>
  <si>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</si>
  <si>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</si>
  <si>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</si>
  <si>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</si>
  <si>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</si>
  <si>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</si>
  <si>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</si>
  <si>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</si>
  <si>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</si>
  <si>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</si>
  <si>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</si>
  <si>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</si>
  <si>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</si>
  <si>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</si>
  <si>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</si>
  <si>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</si>
  <si>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</si>
  <si>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10105</t>
  </si>
  <si>
    <t>Dael Camilletti</t>
  </si>
  <si>
    <t>dcamilletti5w@businesswire.com</t>
  </si>
  <si>
    <t>+1 (540) 722-6065</t>
  </si>
  <si>
    <t>782 American Terrace</t>
  </si>
  <si>
    <t>24009</t>
  </si>
  <si>
    <t>Emiline Galgey</t>
  </si>
  <si>
    <t>egalgey5x@wufoo.com</t>
  </si>
  <si>
    <t>+1 (718) 311-6732</t>
  </si>
  <si>
    <t>6 Park Meadow Plaza</t>
  </si>
  <si>
    <t>10009</t>
  </si>
  <si>
    <t>Murdock Hame</t>
  </si>
  <si>
    <t>mhame5y@newsvine.com</t>
  </si>
  <si>
    <t>+353 (649) 297-0884</t>
  </si>
  <si>
    <t>0 Burning Wood Drive</t>
  </si>
  <si>
    <t>Balally</t>
  </si>
  <si>
    <t>Ilka Gurnee</t>
  </si>
  <si>
    <t>igurnee5z@usnews.com</t>
  </si>
  <si>
    <t>+1 (801) 642-0352</t>
  </si>
  <si>
    <t>1 Troy Circle</t>
  </si>
  <si>
    <t>Salt Lake City</t>
  </si>
  <si>
    <t>84120</t>
  </si>
  <si>
    <t>Alfy Snowding</t>
  </si>
  <si>
    <t>asnowding60@comsenz.com</t>
  </si>
  <si>
    <t>+1 (419) 996-2492</t>
  </si>
  <si>
    <t>1691 Comanche Lane</t>
  </si>
  <si>
    <t>43635</t>
  </si>
  <si>
    <t>Godfry Poinsett</t>
  </si>
  <si>
    <t>gpoinsett61@berkeley.edu</t>
  </si>
  <si>
    <t>+1 (626) 451-7397</t>
  </si>
  <si>
    <t>75026 Monica Parkway</t>
  </si>
  <si>
    <t>Pasadena</t>
  </si>
  <si>
    <t>91131</t>
  </si>
  <si>
    <t>Rem Furman</t>
  </si>
  <si>
    <t>rfurman62@t.co</t>
  </si>
  <si>
    <t>+353 (829) 808-4788</t>
  </si>
  <si>
    <t>91239 Ilene Hill</t>
  </si>
  <si>
    <t>Kinsale</t>
  </si>
  <si>
    <t>Charis Crosier</t>
  </si>
  <si>
    <t>ccrosier63@xrea.com</t>
  </si>
  <si>
    <t>+1 (816) 578-2743</t>
  </si>
  <si>
    <t>54506 Arapahoe Center</t>
  </si>
  <si>
    <t>Lees Summit</t>
  </si>
  <si>
    <t>64082</t>
  </si>
  <si>
    <t>14797-35530-HY</t>
  </si>
  <si>
    <t>Monte Percifull</t>
  </si>
  <si>
    <t>mpercifull64@netlog.com</t>
  </si>
  <si>
    <t>+1 (817) 441-3285</t>
  </si>
  <si>
    <t>7 Stoughton Hill</t>
  </si>
  <si>
    <t>Lenka Rushmer</t>
  </si>
  <si>
    <t>lrushmer65@europa.eu</t>
  </si>
  <si>
    <t>+1 (949) 869-7598</t>
  </si>
  <si>
    <t>70379 Canary Plaza</t>
  </si>
  <si>
    <t>Irvine</t>
  </si>
  <si>
    <t>92619</t>
  </si>
  <si>
    <t>Waneta Edinborough</t>
  </si>
  <si>
    <t>wedinborough66@github.io</t>
  </si>
  <si>
    <t>+1 (516) 445-4950</t>
  </si>
  <si>
    <t>1 Golden Leaf Hill</t>
  </si>
  <si>
    <t>Hicksville</t>
  </si>
  <si>
    <t>11854</t>
  </si>
  <si>
    <t>Bobbe Piggott</t>
  </si>
  <si>
    <t>+1 (202) 650-1803</t>
  </si>
  <si>
    <t>812 Erie Court</t>
  </si>
  <si>
    <t>20546</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</si>
  <si>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</si>
  <si>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</si>
  <si>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</si>
  <si>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</si>
  <si>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</si>
  <si>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</si>
  <si>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</si>
  <si>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</si>
  <si>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</si>
  <si>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</si>
  <si>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</si>
  <si>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</si>
  <si>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</si>
  <si>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66276</t>
  </si>
  <si>
    <t>Noak Wyvill</t>
  </si>
  <si>
    <t>nwyvill6b@naver.com</t>
  </si>
  <si>
    <t>+44 (872) 383-2829</t>
  </si>
  <si>
    <t>47 Declaration Alley</t>
  </si>
  <si>
    <t>Edinburgh</t>
  </si>
  <si>
    <t>EH9</t>
  </si>
  <si>
    <t>Beltran Mathon</t>
  </si>
  <si>
    <t>bmathon6c@barnesandnoble.com</t>
  </si>
  <si>
    <t>+1 (916) 915-5069</t>
  </si>
  <si>
    <t>6131 Huxley Pass</t>
  </si>
  <si>
    <t>Sacramento</t>
  </si>
  <si>
    <t>94291</t>
  </si>
  <si>
    <t>Kristos Streight</t>
  </si>
  <si>
    <t>kstreight6d@about.com</t>
  </si>
  <si>
    <t>+1 (570) 873-3891</t>
  </si>
  <si>
    <t>5 Anderson Court</t>
  </si>
  <si>
    <t>Wilkes Barre</t>
  </si>
  <si>
    <t>18706</t>
  </si>
  <si>
    <t>Portie Cutchie</t>
  </si>
  <si>
    <t>pcutchie6e@globo.com</t>
  </si>
  <si>
    <t>+1 (336) 679-7755</t>
  </si>
  <si>
    <t>5 Esch Parkway</t>
  </si>
  <si>
    <t>27499</t>
  </si>
  <si>
    <t>Sinclare Edsell</t>
  </si>
  <si>
    <t>+1 (302) 746-8950</t>
  </si>
  <si>
    <t>226 Harper Place</t>
  </si>
  <si>
    <t>19725</t>
  </si>
  <si>
    <t>Conny Gheraldi</t>
  </si>
  <si>
    <t>cgheraldi6g@opera.com</t>
  </si>
  <si>
    <t>+44 (494) 875-2364</t>
  </si>
  <si>
    <t>28998 Cottonwood Point</t>
  </si>
  <si>
    <t>Beryle Kenwell</t>
  </si>
  <si>
    <t>bkenwell6h@over-blog.com</t>
  </si>
  <si>
    <t>+1 (808) 836-6023</t>
  </si>
  <si>
    <t>62 Dayton Drive</t>
  </si>
  <si>
    <t>96825</t>
  </si>
  <si>
    <t>Tomas Sutty</t>
  </si>
  <si>
    <t>tsutty6i@google.es</t>
  </si>
  <si>
    <t>+1 (212) 586-1957</t>
  </si>
  <si>
    <t>736 Mosinee Court</t>
  </si>
  <si>
    <t>10150</t>
  </si>
  <si>
    <t>Samuele Ales0</t>
  </si>
  <si>
    <t>0023 Westport Terrace</t>
  </si>
  <si>
    <t>Ballinroad</t>
  </si>
  <si>
    <t>D07</t>
  </si>
  <si>
    <t>Carlie Harce</t>
  </si>
  <si>
    <t>charce6k@cafepress.com</t>
  </si>
  <si>
    <t>+353 (444) 423-0673</t>
  </si>
  <si>
    <t>8 Melrose Center</t>
  </si>
  <si>
    <t>D?n Laoghaire</t>
  </si>
  <si>
    <t>A96</t>
  </si>
  <si>
    <t>Craggy Bril</t>
  </si>
  <si>
    <t>+1 (513) 461-0440</t>
  </si>
  <si>
    <t>955 Ridge Oak Street</t>
  </si>
  <si>
    <t>Cincinnati</t>
  </si>
  <si>
    <t>45218</t>
  </si>
  <si>
    <t>Friederike Drysdale</t>
  </si>
  <si>
    <t>fdrysdale6m@symantec.com</t>
  </si>
  <si>
    <t>+1 (989) 215-5282</t>
  </si>
  <si>
    <t>0229 Hovde Hill</t>
  </si>
  <si>
    <t>48670</t>
  </si>
  <si>
    <t>Devon Magowan</t>
  </si>
  <si>
    <t>dmagowan6n@fc2.com</t>
  </si>
  <si>
    <t>+1 (307) 159-5237</t>
  </si>
  <si>
    <t>42 Sloan Way</t>
  </si>
  <si>
    <t>Cheyenne</t>
  </si>
  <si>
    <t>82007</t>
  </si>
  <si>
    <t>Codi Littrell</t>
  </si>
  <si>
    <t>3 Colorado Lane</t>
  </si>
  <si>
    <t>Atlanta</t>
  </si>
  <si>
    <t>31119</t>
  </si>
  <si>
    <t>Christel Speak</t>
  </si>
  <si>
    <t>+1 (678) 222-0967</t>
  </si>
  <si>
    <t>8 Crowley Place</t>
  </si>
  <si>
    <t>Duluth</t>
  </si>
  <si>
    <t>30096</t>
  </si>
  <si>
    <t>Sibella Rushbrooke</t>
  </si>
  <si>
    <t>srushbrooke6q@youku.com</t>
  </si>
  <si>
    <t>+1 (916) 214-5665</t>
  </si>
  <si>
    <t>00901 Marquette Plaza</t>
  </si>
  <si>
    <t>94250</t>
  </si>
  <si>
    <t>Tammie Drynan</t>
  </si>
  <si>
    <t>tdrynan6r@deviantart.com</t>
  </si>
  <si>
    <t>+1 (813) 619-0579</t>
  </si>
  <si>
    <t>5776 Coleman Circle</t>
  </si>
  <si>
    <t>33661</t>
  </si>
  <si>
    <t>Effie Yurkov</t>
  </si>
  <si>
    <t>eyurkov6s@hud.gov</t>
  </si>
  <si>
    <t>+1 (808) 320-5976</t>
  </si>
  <si>
    <t>970 Northport Pass</t>
  </si>
  <si>
    <t>Lexie Mallan</t>
  </si>
  <si>
    <t>lmallan6t@state.gov</t>
  </si>
  <si>
    <t>+1 (225) 484-4771</t>
  </si>
  <si>
    <t>43 Longview Center</t>
  </si>
  <si>
    <t>Baton Rouge</t>
  </si>
  <si>
    <t>70820</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</si>
  <si>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</si>
  <si>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</si>
  <si>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</si>
  <si>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</si>
  <si>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</si>
  <si>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</si>
  <si>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</si>
  <si>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</si>
  <si>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</si>
  <si>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</si>
  <si>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</si>
  <si>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</si>
  <si>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</si>
  <si>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</si>
  <si>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</si>
  <si>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</si>
  <si>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</si>
  <si>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</si>
  <si>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</si>
  <si>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</si>
  <si>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94159</t>
  </si>
  <si>
    <t>Mercedes Acott</t>
  </si>
  <si>
    <t>macott6y@pagesperso-orange.fr</t>
  </si>
  <si>
    <t>+1 (704) 892-0605</t>
  </si>
  <si>
    <t>37340 Lerdahl Avenue</t>
  </si>
  <si>
    <t>Connor Heaviside</t>
  </si>
  <si>
    <t>cheaviside6z@rediff.com</t>
  </si>
  <si>
    <t>+1 (602) 260-2399</t>
  </si>
  <si>
    <t>941 Graceland Terrace</t>
  </si>
  <si>
    <t>Phoenix</t>
  </si>
  <si>
    <t>85099</t>
  </si>
  <si>
    <t>Devy Bulbrook</t>
  </si>
  <si>
    <t>+1 (212) 360-7479</t>
  </si>
  <si>
    <t>567 Farmco Hill</t>
  </si>
  <si>
    <t>Leia Kernan</t>
  </si>
  <si>
    <t>lkernan71@wsj.com</t>
  </si>
  <si>
    <t>+1 (217) 146-0949</t>
  </si>
  <si>
    <t>76 Briar Crest Avenue</t>
  </si>
  <si>
    <t>Champaign</t>
  </si>
  <si>
    <t>61825</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</si>
  <si>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</si>
  <si>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</si>
  <si>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</si>
  <si>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</si>
  <si>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</si>
  <si>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</si>
  <si>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</si>
  <si>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</si>
  <si>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</si>
  <si>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</si>
  <si>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</si>
  <si>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</si>
  <si>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</si>
  <si>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</si>
  <si>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53205</t>
  </si>
  <si>
    <t>Denyse O'Calleran</t>
  </si>
  <si>
    <t>docalleran75@ucla.edu</t>
  </si>
  <si>
    <t>+1 (954) 368-3867</t>
  </si>
  <si>
    <t>6384 Darwin Avenue</t>
  </si>
  <si>
    <t>Cobby Cromwell</t>
  </si>
  <si>
    <t>ccromwell76@desdev.cn</t>
  </si>
  <si>
    <t>+1 (562) 516-6052</t>
  </si>
  <si>
    <t>45604 Bunker Hill Court</t>
  </si>
  <si>
    <t>90610</t>
  </si>
  <si>
    <t>Irv Hay</t>
  </si>
  <si>
    <t>ihay77@lulu.com</t>
  </si>
  <si>
    <t>+44 (878) 199-6257</t>
  </si>
  <si>
    <t>667 Florence Drive</t>
  </si>
  <si>
    <t>Sheffield</t>
  </si>
  <si>
    <t>S33</t>
  </si>
  <si>
    <t>Tani Taffarello</t>
  </si>
  <si>
    <t>ttaffarello78@sciencedaily.com</t>
  </si>
  <si>
    <t>26 Linden Center</t>
  </si>
  <si>
    <t>63180</t>
  </si>
  <si>
    <t>Monique Canty</t>
  </si>
  <si>
    <t>mcanty79@jigsy.com</t>
  </si>
  <si>
    <t>+1 (814) 215-3753</t>
  </si>
  <si>
    <t>21342 Schiller Parkway</t>
  </si>
  <si>
    <t>Erie</t>
  </si>
  <si>
    <t>16522</t>
  </si>
  <si>
    <t>Javier Kopke</t>
  </si>
  <si>
    <t>jkopke7a@auda.org.au</t>
  </si>
  <si>
    <t>+1 (253) 638-4435</t>
  </si>
  <si>
    <t>04 Hanson Junction</t>
  </si>
  <si>
    <t>Tacoma</t>
  </si>
  <si>
    <t>98464</t>
  </si>
  <si>
    <t>Mar McIver</t>
  </si>
  <si>
    <t>+1 (571) 479-3812</t>
  </si>
  <si>
    <t>6 Carberry Pass</t>
  </si>
  <si>
    <t>23277</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</si>
  <si>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</si>
  <si>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</si>
  <si>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</si>
  <si>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</si>
  <si>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</si>
  <si>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</si>
  <si>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</si>
  <si>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</si>
  <si>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</si>
  <si>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</si>
  <si>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</si>
  <si>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</si>
  <si>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</si>
  <si>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</si>
  <si>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</si>
  <si>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</si>
  <si>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</si>
  <si>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</si>
  <si>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</si>
  <si>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</si>
  <si>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</si>
  <si>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</si>
  <si>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</si>
  <si>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77806</t>
  </si>
  <si>
    <t>Monica Fearon</t>
  </si>
  <si>
    <t>mfearon7h@reverbnation.com</t>
  </si>
  <si>
    <t>+1 (972) 686-6332</t>
  </si>
  <si>
    <t>41524 Mandrake Center</t>
  </si>
  <si>
    <t>Denton</t>
  </si>
  <si>
    <t>76210</t>
  </si>
  <si>
    <t>Barney Chisnell</t>
  </si>
  <si>
    <t>5915 Hallows Court</t>
  </si>
  <si>
    <t>Tullamore</t>
  </si>
  <si>
    <t>R35</t>
  </si>
  <si>
    <t>Jasper Sisneros</t>
  </si>
  <si>
    <t>jsisneros7j@a8.net</t>
  </si>
  <si>
    <t>+1 (919) 448-8909</t>
  </si>
  <si>
    <t>38 Dryden Plaza</t>
  </si>
  <si>
    <t>Raleigh</t>
  </si>
  <si>
    <t>27635</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</si>
  <si>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</si>
  <si>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</si>
  <si>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</si>
  <si>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</si>
  <si>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</si>
  <si>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</si>
  <si>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</si>
  <si>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</si>
  <si>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</si>
  <si>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</si>
  <si>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</si>
  <si>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</si>
  <si>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</si>
  <si>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</si>
  <si>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6905</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</si>
  <si>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</si>
  <si>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</si>
  <si>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</si>
  <si>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</si>
  <si>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</si>
  <si>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</si>
  <si>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</si>
  <si>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</si>
  <si>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</si>
  <si>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</si>
  <si>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</si>
  <si>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</si>
  <si>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</si>
  <si>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</si>
  <si>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</si>
  <si>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65211</t>
  </si>
  <si>
    <t>Emlynne Palfrey</t>
  </si>
  <si>
    <t>epalfrey7q@devhub.com</t>
  </si>
  <si>
    <t>+1 (260) 500-7893</t>
  </si>
  <si>
    <t>2793 Vera Point</t>
  </si>
  <si>
    <t>46852</t>
  </si>
  <si>
    <t>Parsifal Metrick</t>
  </si>
  <si>
    <t>pmetrick7r@rakuten.co.jp</t>
  </si>
  <si>
    <t>+1 (314) 572-2164</t>
  </si>
  <si>
    <t>091 Old Gate Road</t>
  </si>
  <si>
    <t>63143</t>
  </si>
  <si>
    <t>Christopher Grieveson</t>
  </si>
  <si>
    <t>+1 (208) 826-3825</t>
  </si>
  <si>
    <t>91 Old Gate Road</t>
  </si>
  <si>
    <t>97211</t>
  </si>
  <si>
    <t>Karlan Karby</t>
  </si>
  <si>
    <t>kkarby7t@sbwire.com</t>
  </si>
  <si>
    <t>+1 (303) 516-4935</t>
  </si>
  <si>
    <t>4 Linden Park</t>
  </si>
  <si>
    <t>Boulder</t>
  </si>
  <si>
    <t>80305</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</si>
  <si>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</si>
  <si>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</si>
  <si>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</si>
  <si>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</si>
  <si>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</si>
  <si>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</si>
  <si>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</si>
  <si>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</si>
  <si>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</si>
  <si>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</si>
  <si>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</si>
  <si>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</si>
  <si>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</si>
  <si>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</si>
  <si>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40298</t>
  </si>
  <si>
    <t>Lyndsey Megany</t>
  </si>
  <si>
    <t>+1 (716) 790-4379</t>
  </si>
  <si>
    <t>7536 Homewood Place</t>
  </si>
  <si>
    <t>14276</t>
  </si>
  <si>
    <t>Byram Mergue</t>
  </si>
  <si>
    <t>bmergue7y@umn.edu</t>
  </si>
  <si>
    <t>801 Sloan Plaza</t>
  </si>
  <si>
    <t>Canton</t>
  </si>
  <si>
    <t>44710</t>
  </si>
  <si>
    <t>Kerr Patise</t>
  </si>
  <si>
    <t>kpatise7z@jigsy.com</t>
  </si>
  <si>
    <t>+1 (617) 552-8968</t>
  </si>
  <si>
    <t>2469 Hayes Lane</t>
  </si>
  <si>
    <t>2114</t>
  </si>
  <si>
    <t>Mathew Goulter</t>
  </si>
  <si>
    <t>+353 (968) 887-1849</t>
  </si>
  <si>
    <t>3 Sunfield Terrace</t>
  </si>
  <si>
    <t>Kinlough</t>
  </si>
  <si>
    <t>F94</t>
  </si>
  <si>
    <t>Marris Grcic</t>
  </si>
  <si>
    <t>758 Acker Point</t>
  </si>
  <si>
    <t>Lynchburg</t>
  </si>
  <si>
    <t>24515</t>
  </si>
  <si>
    <t>Domeniga Duke</t>
  </si>
  <si>
    <t>dduke82@vkontakte.ru</t>
  </si>
  <si>
    <t>+1 (626) 268-7265</t>
  </si>
  <si>
    <t>472 Mosinee Crossing</t>
  </si>
  <si>
    <t>90071</t>
  </si>
  <si>
    <t>Violante Skouling</t>
  </si>
  <si>
    <t>9366 Bunting Center</t>
  </si>
  <si>
    <t>Isidore Hussey</t>
  </si>
  <si>
    <t>ihussey84@mapy.cz</t>
  </si>
  <si>
    <t>641 Birchwood Place</t>
  </si>
  <si>
    <t>35236</t>
  </si>
  <si>
    <t>Cassie Pinkerton</t>
  </si>
  <si>
    <t>cpinkerton85@upenn.edu</t>
  </si>
  <si>
    <t>+1 (202) 727-7464</t>
  </si>
  <si>
    <t>5205 Graceland Point</t>
  </si>
  <si>
    <t>22309</t>
  </si>
  <si>
    <t>Micki Fero</t>
  </si>
  <si>
    <t>+1 (203) 722-1559</t>
  </si>
  <si>
    <t>9 Burrows Way</t>
  </si>
  <si>
    <t>Danbury</t>
  </si>
  <si>
    <t>6816</t>
  </si>
  <si>
    <t>Cybill Graddell</t>
  </si>
  <si>
    <t>8 Reindahl Alley</t>
  </si>
  <si>
    <t>Dorian Vizor</t>
  </si>
  <si>
    <t>dvizor88@furl.net</t>
  </si>
  <si>
    <t>+1 (941) 130-0581</t>
  </si>
  <si>
    <t>6023 Novick Parkway</t>
  </si>
  <si>
    <t>34108</t>
  </si>
  <si>
    <t>Eddi Sedgebeer</t>
  </si>
  <si>
    <t>esedgebeer89@oaic.gov.au</t>
  </si>
  <si>
    <t>+1 (305) 898-4252</t>
  </si>
  <si>
    <t>9715 Shopko Hill</t>
  </si>
  <si>
    <t>Miami Beach</t>
  </si>
  <si>
    <t>33141</t>
  </si>
  <si>
    <t>Ken Lestrange</t>
  </si>
  <si>
    <t>klestrange8a@lulu.com</t>
  </si>
  <si>
    <t>+1 (404) 479-6402</t>
  </si>
  <si>
    <t>1961 Sage Way</t>
  </si>
  <si>
    <t>30358</t>
  </si>
  <si>
    <t>Lacee Tanti</t>
  </si>
  <si>
    <t>ltanti8b@techcrunch.com</t>
  </si>
  <si>
    <t>+1 (361) 383-8015</t>
  </si>
  <si>
    <t>29668 Bashford Trail</t>
  </si>
  <si>
    <t>Corpus Christi</t>
  </si>
  <si>
    <t>78405</t>
  </si>
  <si>
    <t>Arel De Lasci</t>
  </si>
  <si>
    <t>ade8c@1und1.de</t>
  </si>
  <si>
    <t>+1 (808) 868-6669</t>
  </si>
  <si>
    <t>80254 Cherokee Alley</t>
  </si>
  <si>
    <t>96835</t>
  </si>
  <si>
    <t>Trescha Jedrachowicz</t>
  </si>
  <si>
    <t>tjedrachowicz8d@acquirethisname.com</t>
  </si>
  <si>
    <t>+1 (512) 635-4547</t>
  </si>
  <si>
    <t>4019 Hagan Plaza</t>
  </si>
  <si>
    <t>78737</t>
  </si>
  <si>
    <t>Perkin Stonner</t>
  </si>
  <si>
    <t>pstonner8e@moonfruit.com</t>
  </si>
  <si>
    <t>+1 (410) 158-5285</t>
  </si>
  <si>
    <t>09771 Rigney Center</t>
  </si>
  <si>
    <t>Baltimore</t>
  </si>
  <si>
    <t>21290</t>
  </si>
  <si>
    <t>Darrin Tingly</t>
  </si>
  <si>
    <t>dtingly8f@goo.ne.jp</t>
  </si>
  <si>
    <t>6094 Dawn Junction</t>
  </si>
  <si>
    <t>Lexington</t>
  </si>
  <si>
    <t>40596</t>
  </si>
  <si>
    <t>32177-42200-TP</t>
  </si>
  <si>
    <t>Rhodie Whife</t>
  </si>
  <si>
    <t>rwhife8g@360.cn</t>
  </si>
  <si>
    <t>2241 Kim Trail</t>
  </si>
  <si>
    <t>Joliet</t>
  </si>
  <si>
    <t>60435</t>
  </si>
  <si>
    <t>Benn Checci</t>
  </si>
  <si>
    <t>bchecci8h@usa.gov</t>
  </si>
  <si>
    <t>+44 (237) 377-1917</t>
  </si>
  <si>
    <t>88 West Avenue</t>
  </si>
  <si>
    <t>Eaton</t>
  </si>
  <si>
    <t>DN22</t>
  </si>
  <si>
    <t>Janifer Bagot</t>
  </si>
  <si>
    <t>jbagot8i@mac.com</t>
  </si>
  <si>
    <t>+1 (402) 659-3815</t>
  </si>
  <si>
    <t>8580 Autumn Leaf Trail</t>
  </si>
  <si>
    <t>Lincoln</t>
  </si>
  <si>
    <t>68505</t>
  </si>
  <si>
    <t>Ermin Beeble</t>
  </si>
  <si>
    <t>ebeeble8j@soundcloud.com</t>
  </si>
  <si>
    <t>+1 (513) 141-9892</t>
  </si>
  <si>
    <t>14777 Leroy Avenue</t>
  </si>
  <si>
    <t>45254</t>
  </si>
  <si>
    <t>Cos Fluin</t>
  </si>
  <si>
    <t>cfluin8k@flickr.com</t>
  </si>
  <si>
    <t>88 Jenna Point</t>
  </si>
  <si>
    <t>Eveleen Bletsor</t>
  </si>
  <si>
    <t>ebletsor8l@vinaora.com</t>
  </si>
  <si>
    <t>+1 (860) 182-4246</t>
  </si>
  <si>
    <t>9076 Manley Center</t>
  </si>
  <si>
    <t>West Hartford</t>
  </si>
  <si>
    <t>6127</t>
  </si>
  <si>
    <t>Paola Brydell</t>
  </si>
  <si>
    <t>pbrydell8m@bloglovin.com</t>
  </si>
  <si>
    <t>+353 (522) 527-0155</t>
  </si>
  <si>
    <t>826 Judy Alley</t>
  </si>
  <si>
    <t>Claudetta Rushe</t>
  </si>
  <si>
    <t>crushe8n@about.me</t>
  </si>
  <si>
    <t>+1 (704) 883-8274</t>
  </si>
  <si>
    <t>7 Corben Plaza</t>
  </si>
  <si>
    <t>28299</t>
  </si>
  <si>
    <t>Natka Leethem</t>
  </si>
  <si>
    <t>nleethem8o@mac.com</t>
  </si>
  <si>
    <t>+1 (318) 839-1492</t>
  </si>
  <si>
    <t>12 Stone Corner Avenue</t>
  </si>
  <si>
    <t>71307</t>
  </si>
  <si>
    <t>Ailene Nesfield</t>
  </si>
  <si>
    <t>anesfield8p@people.com.cn</t>
  </si>
  <si>
    <t>+44 (418) 372-8139</t>
  </si>
  <si>
    <t>59 Rieder Lane</t>
  </si>
  <si>
    <t>Belfast</t>
  </si>
  <si>
    <t>BT2</t>
  </si>
  <si>
    <t>Stacy Pickworth</t>
  </si>
  <si>
    <t>+1 (702) 723-3139</t>
  </si>
  <si>
    <t>81014 Delladonna Terrace</t>
  </si>
  <si>
    <t>Las Vegas</t>
  </si>
  <si>
    <t>89115</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</si>
  <si>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</si>
  <si>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</si>
  <si>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</si>
  <si>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</si>
  <si>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</si>
  <si>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</si>
  <si>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</si>
  <si>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</si>
  <si>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</si>
  <si>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</si>
  <si>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</si>
  <si>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</si>
  <si>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</si>
  <si>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44315</t>
  </si>
  <si>
    <t>Tess Bennison</t>
  </si>
  <si>
    <t>tbennison8u@google.cn</t>
  </si>
  <si>
    <t>+1 (561) 413-7904</t>
  </si>
  <si>
    <t>00225 Fieldstone Center</t>
  </si>
  <si>
    <t>West Palm Beach</t>
  </si>
  <si>
    <t>33405</t>
  </si>
  <si>
    <t>Gabie Tweed</t>
  </si>
  <si>
    <t>gtweed8v@yolasite.com</t>
  </si>
  <si>
    <t>0 Fairview Lane</t>
  </si>
  <si>
    <t>37916-57149-GE</t>
  </si>
  <si>
    <t>Freddie Cusick</t>
  </si>
  <si>
    <t>fcusick8w@hatena.ne.jp</t>
  </si>
  <si>
    <t>+1 (319) 601-1652</t>
  </si>
  <si>
    <t>1 Steensland Drive</t>
  </si>
  <si>
    <t>Iowa City</t>
  </si>
  <si>
    <t>52245</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</si>
  <si>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</si>
  <si>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</si>
  <si>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</si>
  <si>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</si>
  <si>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</si>
  <si>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</si>
  <si>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</si>
  <si>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</si>
  <si>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</si>
  <si>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</si>
  <si>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</si>
  <si>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</si>
  <si>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</si>
  <si>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</si>
  <si>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</si>
  <si>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37924</t>
  </si>
  <si>
    <t>Diena Peetermann</t>
  </si>
  <si>
    <t>+1 (913) 671-7118</t>
  </si>
  <si>
    <t>05926 Northfield Parkway</t>
  </si>
  <si>
    <t>Trina Le Sarr</t>
  </si>
  <si>
    <t>tle91@epa.gov</t>
  </si>
  <si>
    <t>+1 (415) 176-8216</t>
  </si>
  <si>
    <t>96 Rigney Trail</t>
  </si>
  <si>
    <t>94132</t>
  </si>
  <si>
    <t>Flynn Antony</t>
  </si>
  <si>
    <t>+1 (205) 680-5859</t>
  </si>
  <si>
    <t>5678 Doe Crossing Junction</t>
  </si>
  <si>
    <t>35244</t>
  </si>
  <si>
    <t>Baudoin Alldridge</t>
  </si>
  <si>
    <t>balldridge93@yandex.ru</t>
  </si>
  <si>
    <t>+1 (646) 561-0082</t>
  </si>
  <si>
    <t>14 Oriole Hill</t>
  </si>
  <si>
    <t>11215</t>
  </si>
  <si>
    <t>Homer Dulany</t>
  </si>
  <si>
    <t>+1 (915) 761-6081</t>
  </si>
  <si>
    <t>1988 Autumn Leaf Crossing</t>
  </si>
  <si>
    <t>79934</t>
  </si>
  <si>
    <t>Lisa Goodger</t>
  </si>
  <si>
    <t>lgoodger95@guardian.co.uk</t>
  </si>
  <si>
    <t>86634 Nova Plaza</t>
  </si>
  <si>
    <t>33622-01348-PF</t>
  </si>
  <si>
    <t>Fiorenze Drogan</t>
  </si>
  <si>
    <t>fdrogan96@gnu.org</t>
  </si>
  <si>
    <t>+1 (202) 698-9605</t>
  </si>
  <si>
    <t>70193 Sunfield Circle</t>
  </si>
  <si>
    <t>20220</t>
  </si>
  <si>
    <t>Corine Drewett</t>
  </si>
  <si>
    <t>cdrewett97@wikipedia.org</t>
  </si>
  <si>
    <t>+1 (561) 651-3098</t>
  </si>
  <si>
    <t>1881 Elgar Parkway</t>
  </si>
  <si>
    <t>Boynton Beach</t>
  </si>
  <si>
    <t>33436</t>
  </si>
  <si>
    <t>Quinn Parsons</t>
  </si>
  <si>
    <t>qparsons98@blogtalkradio.com</t>
  </si>
  <si>
    <t>+1 (323) 848-5169</t>
  </si>
  <si>
    <t>47 Farwell Park</t>
  </si>
  <si>
    <t>90094</t>
  </si>
  <si>
    <t>Vivyan Ceely</t>
  </si>
  <si>
    <t>vceely99@auda.org.au</t>
  </si>
  <si>
    <t>+1 (410) 876-8486</t>
  </si>
  <si>
    <t>080 Stoughton Hill</t>
  </si>
  <si>
    <t>21275</t>
  </si>
  <si>
    <t>Elonore Goodings</t>
  </si>
  <si>
    <t>7 Grim Point</t>
  </si>
  <si>
    <t>84125</t>
  </si>
  <si>
    <t>Clement Vasiliev</t>
  </si>
  <si>
    <t>cvasiliev9b@discuz.net</t>
  </si>
  <si>
    <t>+1 (214) 507-8264</t>
  </si>
  <si>
    <t>49 Eliot Alley</t>
  </si>
  <si>
    <t>75049</t>
  </si>
  <si>
    <t>Terencio O'Moylan</t>
  </si>
  <si>
    <t>tomoylan9c@liveinternet.ru</t>
  </si>
  <si>
    <t>+44 (911) 807-7254</t>
  </si>
  <si>
    <t>19 Kings Pass</t>
  </si>
  <si>
    <t>Church End</t>
  </si>
  <si>
    <t>CB4</t>
  </si>
  <si>
    <t>34104-15243-UX</t>
  </si>
  <si>
    <t>Jeddy Vanyarkin</t>
  </si>
  <si>
    <t>+1 (614) 733-3977</t>
  </si>
  <si>
    <t>90 Fieldstone Way</t>
  </si>
  <si>
    <t>43240</t>
  </si>
  <si>
    <t>Wyatan Fetherston</t>
  </si>
  <si>
    <t>wfetherston9e@constantcontact.com</t>
  </si>
  <si>
    <t>+1 (212) 724-3420</t>
  </si>
  <si>
    <t>74 Morning Avenue</t>
  </si>
  <si>
    <t>10184</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</si>
  <si>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</si>
  <si>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</si>
  <si>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</si>
  <si>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</si>
  <si>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</si>
  <si>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</si>
  <si>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</si>
  <si>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</si>
  <si>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</si>
  <si>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</si>
  <si>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</si>
  <si>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</si>
  <si>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</si>
  <si>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46295</t>
  </si>
  <si>
    <t>40507-83899-MR</t>
  </si>
  <si>
    <t>Christy Franseco</t>
  </si>
  <si>
    <t>cfranseco9i@phoca.cz</t>
  </si>
  <si>
    <t>59947 Nobel Park</t>
  </si>
  <si>
    <t>Jacksonville</t>
  </si>
  <si>
    <t>32209</t>
  </si>
  <si>
    <t>Noam Climance</t>
  </si>
  <si>
    <t>nclimance9j@europa.eu</t>
  </si>
  <si>
    <t>34 Orin Crossing</t>
  </si>
  <si>
    <t>Seattle</t>
  </si>
  <si>
    <t>98148</t>
  </si>
  <si>
    <t>Catarina Donn</t>
  </si>
  <si>
    <t>+353 (950) 306-4776</t>
  </si>
  <si>
    <t>74 Logan Avenue</t>
  </si>
  <si>
    <t>Dunmanway</t>
  </si>
  <si>
    <t>P47</t>
  </si>
  <si>
    <t>Ameline Snazle</t>
  </si>
  <si>
    <t>asnazle9l@oracle.com</t>
  </si>
  <si>
    <t>+1 (334) 193-6359</t>
  </si>
  <si>
    <t>246 Katie Terrace</t>
  </si>
  <si>
    <t>36109</t>
  </si>
  <si>
    <t>Rebeka Worg</t>
  </si>
  <si>
    <t>rworg9m@arstechnica.com</t>
  </si>
  <si>
    <t>+1 (214) 985-2470</t>
  </si>
  <si>
    <t>8753 Texas Court</t>
  </si>
  <si>
    <t>75372</t>
  </si>
  <si>
    <t>Lewes Danes</t>
  </si>
  <si>
    <t>ldanes9n@umn.edu</t>
  </si>
  <si>
    <t>+1 (785) 398-5129</t>
  </si>
  <si>
    <t>37 Graedel Court</t>
  </si>
  <si>
    <t>Topeka</t>
  </si>
  <si>
    <t>66622</t>
  </si>
  <si>
    <t>Shelli Keynd</t>
  </si>
  <si>
    <t>skeynd9o@narod.ru</t>
  </si>
  <si>
    <t>+1 (903) 299-3053</t>
  </si>
  <si>
    <t>9 Iowa Court</t>
  </si>
  <si>
    <t>Tyler</t>
  </si>
  <si>
    <t>75799</t>
  </si>
  <si>
    <t>Dell Daveridge</t>
  </si>
  <si>
    <t>ddaveridge9p@arstechnica.com</t>
  </si>
  <si>
    <t>+1 (213) 474-2139</t>
  </si>
  <si>
    <t>09652 Crowley Lane</t>
  </si>
  <si>
    <t>Joshuah Awdry</t>
  </si>
  <si>
    <t>jawdry9q@utexas.edu</t>
  </si>
  <si>
    <t>+1 (318) 747-7610</t>
  </si>
  <si>
    <t>7961 Blackbird Road</t>
  </si>
  <si>
    <t>Shreveport</t>
  </si>
  <si>
    <t>71137</t>
  </si>
  <si>
    <t>Ethel Ryles</t>
  </si>
  <si>
    <t>eryles9r@fastcompany.com</t>
  </si>
  <si>
    <t>+1 (208) 760-1705</t>
  </si>
  <si>
    <t>8 Schurz Place</t>
  </si>
  <si>
    <t>Boise</t>
  </si>
  <si>
    <t>83722</t>
  </si>
  <si>
    <t>91336-36621-RB</t>
  </si>
  <si>
    <t>Selie Baulcombe</t>
  </si>
  <si>
    <t>sbaulcombe9s@dropbox.com</t>
  </si>
  <si>
    <t>+1 (760) 131-9436</t>
  </si>
  <si>
    <t>21543 Bluejay Court</t>
  </si>
  <si>
    <t>Maitilde Boxill</t>
  </si>
  <si>
    <t>+1 (334) 191-0127</t>
  </si>
  <si>
    <t>65 Cardinal Plaza</t>
  </si>
  <si>
    <t>36177</t>
  </si>
  <si>
    <t>Jodee Caldicott</t>
  </si>
  <si>
    <t>jcaldicott9u@usda.gov</t>
  </si>
  <si>
    <t>2690 Oak Way</t>
  </si>
  <si>
    <t>Fort Pierce</t>
  </si>
  <si>
    <t>34981</t>
  </si>
  <si>
    <t>Marianna Vedmore</t>
  </si>
  <si>
    <t>mvedmore9v@a8.net</t>
  </si>
  <si>
    <t>+1 (336) 366-8873</t>
  </si>
  <si>
    <t>368 Waubesa Way</t>
  </si>
  <si>
    <t>Willey Romao</t>
  </si>
  <si>
    <t>wromao9w@chronoengine.com</t>
  </si>
  <si>
    <t>+1 (916) 623-2394</t>
  </si>
  <si>
    <t>013 Vernon Way</t>
  </si>
  <si>
    <t>94237</t>
  </si>
  <si>
    <t>Enriqueta Ixor</t>
  </si>
  <si>
    <t>+1 (512) 200-9234</t>
  </si>
  <si>
    <t>068 Meadow Ridge Lane</t>
  </si>
  <si>
    <t>Round Rock</t>
  </si>
  <si>
    <t>78682</t>
  </si>
  <si>
    <t>Tomasina Cotmore</t>
  </si>
  <si>
    <t>tcotmore9y@amazonaws.com</t>
  </si>
  <si>
    <t>+1 (571) 250-3012</t>
  </si>
  <si>
    <t>2146 Helena Court</t>
  </si>
  <si>
    <t>Reston</t>
  </si>
  <si>
    <t>22096</t>
  </si>
  <si>
    <t>Yuma Skipsey</t>
  </si>
  <si>
    <t>yskipsey9z@spotify.com</t>
  </si>
  <si>
    <t>+44 (257) 759-9950</t>
  </si>
  <si>
    <t>321 Killdeer Center</t>
  </si>
  <si>
    <t>Charlton</t>
  </si>
  <si>
    <t>OX12</t>
  </si>
  <si>
    <t>Nicko Corps</t>
  </si>
  <si>
    <t>ncorpsa0@gmpg.org</t>
  </si>
  <si>
    <t>+1 (803) 730-8217</t>
  </si>
  <si>
    <t>119 Iowa Plaza</t>
  </si>
  <si>
    <t>29220</t>
  </si>
  <si>
    <t>09003-89770-JO</t>
  </si>
  <si>
    <t>Christabel Rubury</t>
  </si>
  <si>
    <t>cruburya1@geocities.jp</t>
  </si>
  <si>
    <t>+1 (615) 747-8432</t>
  </si>
  <si>
    <t>8895 Spaight Circle</t>
  </si>
  <si>
    <t>Feliks Babber</t>
  </si>
  <si>
    <t>fbabbera2@stanford.edu</t>
  </si>
  <si>
    <t>+1 (623) 550-6050</t>
  </si>
  <si>
    <t>18 Helena Trail</t>
  </si>
  <si>
    <t>85025</t>
  </si>
  <si>
    <t>Kaja Loxton</t>
  </si>
  <si>
    <t>kloxtona3@opensource.org</t>
  </si>
  <si>
    <t>8477 East Trail</t>
  </si>
  <si>
    <t>Miami</t>
  </si>
  <si>
    <t>33233</t>
  </si>
  <si>
    <t>Parker Tofful</t>
  </si>
  <si>
    <t>ptoffula4@posterous.com</t>
  </si>
  <si>
    <t>+1 (310) 210-6841</t>
  </si>
  <si>
    <t>97465 Almo Alley</t>
  </si>
  <si>
    <t>Casi Gwinnett</t>
  </si>
  <si>
    <t>cgwinnetta5@behance.net</t>
  </si>
  <si>
    <t>0 Elgar Parkway</t>
  </si>
  <si>
    <t>Anaheim</t>
  </si>
  <si>
    <t>92825</t>
  </si>
  <si>
    <t>Saree Ellesworth</t>
  </si>
  <si>
    <t>+1 (757) 211-0153</t>
  </si>
  <si>
    <t>715 Oxford Lane</t>
  </si>
  <si>
    <t>Silvio Iorizzi</t>
  </si>
  <si>
    <t>5 Dwight Plaza</t>
  </si>
  <si>
    <t>Leesa Flaonier</t>
  </si>
  <si>
    <t>lflaoniera8@wordpress.org</t>
  </si>
  <si>
    <t>+1 (718) 586-2839</t>
  </si>
  <si>
    <t>25 Saint Paul Drive</t>
  </si>
  <si>
    <t>10305</t>
  </si>
  <si>
    <t>Abba Pummell</t>
  </si>
  <si>
    <t>3 Service Pass</t>
  </si>
  <si>
    <t>Corinna Catcheside</t>
  </si>
  <si>
    <t>ccatchesideaa@macromedia.com</t>
  </si>
  <si>
    <t>+1 (801) 121-6042</t>
  </si>
  <si>
    <t>8 Kim Street</t>
  </si>
  <si>
    <t>84105</t>
  </si>
  <si>
    <t>Cortney Gibbonson</t>
  </si>
  <si>
    <t>cgibbonsonab@accuweather.com</t>
  </si>
  <si>
    <t>+1 (206) 848-3585</t>
  </si>
  <si>
    <t>861 David Crossing</t>
  </si>
  <si>
    <t>98109</t>
  </si>
  <si>
    <t>Terri Farra</t>
  </si>
  <si>
    <t>tfarraac@behance.net</t>
  </si>
  <si>
    <t>+1 (432) 648-9589</t>
  </si>
  <si>
    <t>06448 Burrows Terrace</t>
  </si>
  <si>
    <t>Odessa</t>
  </si>
  <si>
    <t>79764</t>
  </si>
  <si>
    <t>Corney Curme</t>
  </si>
  <si>
    <t>+353 (772) 127-7148</t>
  </si>
  <si>
    <t>0535 Michigan Plaza</t>
  </si>
  <si>
    <t>Castleknock</t>
  </si>
  <si>
    <t>K78</t>
  </si>
  <si>
    <t>Gothart Bamfield</t>
  </si>
  <si>
    <t>gbamfieldae@yellowpages.com</t>
  </si>
  <si>
    <t>+1 (214) 200-7886</t>
  </si>
  <si>
    <t>41203 Vernon Street</t>
  </si>
  <si>
    <t>Irving</t>
  </si>
  <si>
    <t>75037</t>
  </si>
  <si>
    <t>Waylin Hollingdale</t>
  </si>
  <si>
    <t>whollingdaleaf@about.me</t>
  </si>
  <si>
    <t>+1 (937) 354-2653</t>
  </si>
  <si>
    <t>3 Heath Trail</t>
  </si>
  <si>
    <t>45426</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</si>
  <si>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</si>
  <si>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</si>
  <si>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</si>
  <si>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</si>
  <si>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</si>
  <si>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</si>
  <si>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</si>
  <si>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</si>
  <si>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</si>
  <si>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</si>
  <si>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</si>
  <si>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</si>
  <si>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</si>
  <si>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</si>
  <si>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</si>
  <si>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</si>
  <si>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</si>
  <si>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</si>
  <si>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</si>
  <si>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</si>
  <si>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</si>
  <si>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</si>
  <si>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</si>
  <si>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62756</t>
  </si>
  <si>
    <t>Pren Bess</t>
  </si>
  <si>
    <t>pbessal@qq.com</t>
  </si>
  <si>
    <t>+1 (949) 121-4600</t>
  </si>
  <si>
    <t>36559 Sommers Parkway</t>
  </si>
  <si>
    <t>90010</t>
  </si>
  <si>
    <t>Elka Windress</t>
  </si>
  <si>
    <t>ewindressam@marketwatch.com</t>
  </si>
  <si>
    <t>+1 (443) 619-7953</t>
  </si>
  <si>
    <t>78 Anderson Alley</t>
  </si>
  <si>
    <t>21239</t>
  </si>
  <si>
    <t>Marty Kidstoun</t>
  </si>
  <si>
    <t>+1 (717) 990-3931</t>
  </si>
  <si>
    <t>4 Sundown Circle</t>
  </si>
  <si>
    <t>Harrisburg</t>
  </si>
  <si>
    <t>17126</t>
  </si>
  <si>
    <t>Nickey Dimbleby</t>
  </si>
  <si>
    <t>+1 (469) 579-2051</t>
  </si>
  <si>
    <t>525 Warner Hill</t>
  </si>
  <si>
    <t>75216</t>
  </si>
  <si>
    <t>Virgil Baumadier</t>
  </si>
  <si>
    <t>vbaumadierap@google.cn</t>
  </si>
  <si>
    <t>+1 (816) 987-4857</t>
  </si>
  <si>
    <t>89508 Atwood Way</t>
  </si>
  <si>
    <t>64125</t>
  </si>
  <si>
    <t>Lenore Messenbird</t>
  </si>
  <si>
    <t>+1 (217) 713-5108</t>
  </si>
  <si>
    <t>7881 Dahle Center</t>
  </si>
  <si>
    <t>62723</t>
  </si>
  <si>
    <t>Shirleen Welds</t>
  </si>
  <si>
    <t>sweldsar@wired.com</t>
  </si>
  <si>
    <t>+1 (203) 568-7058</t>
  </si>
  <si>
    <t>002 Summer Ridge Terrace</t>
  </si>
  <si>
    <t>New Haven</t>
  </si>
  <si>
    <t>6510</t>
  </si>
  <si>
    <t>Maisie Sarvar</t>
  </si>
  <si>
    <t>msarvaras@artisteer.com</t>
  </si>
  <si>
    <t>+1 (404) 401-6865</t>
  </si>
  <si>
    <t>83 Saint Paul Drive</t>
  </si>
  <si>
    <t>Lawrenceville</t>
  </si>
  <si>
    <t>30045</t>
  </si>
  <si>
    <t>Andrej Havick</t>
  </si>
  <si>
    <t>ahavickat@nsw.gov.au</t>
  </si>
  <si>
    <t>+1 (828) 769-0743</t>
  </si>
  <si>
    <t>720 Pennsylvania Pass</t>
  </si>
  <si>
    <t>Asheville</t>
  </si>
  <si>
    <t>28805</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</si>
  <si>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</si>
  <si>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</si>
  <si>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</si>
  <si>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</si>
  <si>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</si>
  <si>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</si>
  <si>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</si>
  <si>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</si>
  <si>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</si>
  <si>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</si>
  <si>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</si>
  <si>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</si>
  <si>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</si>
  <si>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</si>
  <si>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</si>
  <si>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</si>
  <si>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21747</t>
  </si>
  <si>
    <t>Randal Longfield</t>
  </si>
  <si>
    <t>rlongfielday@bluehost.com</t>
  </si>
  <si>
    <t>+1 (612) 210-6966</t>
  </si>
  <si>
    <t>513 Commercial Avenue</t>
  </si>
  <si>
    <t>Gregorius Kislingbury</t>
  </si>
  <si>
    <t>gkislingburyaz@samsung.com</t>
  </si>
  <si>
    <t>4 Jenifer Street</t>
  </si>
  <si>
    <t>20420</t>
  </si>
  <si>
    <t>Xenos Gibbons</t>
  </si>
  <si>
    <t>xgibbonsb0@artisteer.com</t>
  </si>
  <si>
    <t>+1 (909) 614-0008</t>
  </si>
  <si>
    <t>002 7th Junction</t>
  </si>
  <si>
    <t>Fleur Parres</t>
  </si>
  <si>
    <t>fparresb1@imageshack.us</t>
  </si>
  <si>
    <t>+1 (585) 672-4256</t>
  </si>
  <si>
    <t>641 Steensland Pass</t>
  </si>
  <si>
    <t>14609</t>
  </si>
  <si>
    <t>Gran Sibray</t>
  </si>
  <si>
    <t>gsibrayb2@wsj.com</t>
  </si>
  <si>
    <t>+1 (360) 389-5295</t>
  </si>
  <si>
    <t>5018 Iowa Pass</t>
  </si>
  <si>
    <t>98664</t>
  </si>
  <si>
    <t>Ingelbert Hotchkin</t>
  </si>
  <si>
    <t>ihotchkinb3@mit.edu</t>
  </si>
  <si>
    <t>+44 (387) 464-9544</t>
  </si>
  <si>
    <t>322 Basil Pass</t>
  </si>
  <si>
    <t>Preston</t>
  </si>
  <si>
    <t>PR1</t>
  </si>
  <si>
    <t>Neely Broadberrie</t>
  </si>
  <si>
    <t>nbroadberrieb4@gnu.org</t>
  </si>
  <si>
    <t>+1 (202) 327-2217</t>
  </si>
  <si>
    <t>8571 Buena Vista Junction</t>
  </si>
  <si>
    <t>20057</t>
  </si>
  <si>
    <t>Rutger Pithcock</t>
  </si>
  <si>
    <t>rpithcockb5@yellowbook.com</t>
  </si>
  <si>
    <t>+1 (865) 655-9540</t>
  </si>
  <si>
    <t>2425 Corben Street</t>
  </si>
  <si>
    <t>Gale Croysdale</t>
  </si>
  <si>
    <t>gcroysdaleb6@nih.gov</t>
  </si>
  <si>
    <t>+1 (304) 384-2939</t>
  </si>
  <si>
    <t>1657 Delladonna Hill</t>
  </si>
  <si>
    <t>25336</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</si>
  <si>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</si>
  <si>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</si>
  <si>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</si>
  <si>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</si>
  <si>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</si>
  <si>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</si>
  <si>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</si>
  <si>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</si>
  <si>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</si>
  <si>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</si>
  <si>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</si>
  <si>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</si>
  <si>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</si>
  <si>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</si>
  <si>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</si>
  <si>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95973</t>
  </si>
  <si>
    <t>Auguste Rizon</t>
  </si>
  <si>
    <t>arizonba@xing.com</t>
  </si>
  <si>
    <t>+1 (501) 732-3644</t>
  </si>
  <si>
    <t>19 Merrick Pass</t>
  </si>
  <si>
    <t>72215</t>
  </si>
  <si>
    <t>Lorin Guerrazzi</t>
  </si>
  <si>
    <t>+353 (764) 294-5957</t>
  </si>
  <si>
    <t>8244 La Follette Street</t>
  </si>
  <si>
    <t>Balrothery</t>
  </si>
  <si>
    <t>K32</t>
  </si>
  <si>
    <t>Felice Miell</t>
  </si>
  <si>
    <t>fmiellbc@spiegel.de</t>
  </si>
  <si>
    <t>+1 (732) 770-5368</t>
  </si>
  <si>
    <t>35 Hoepker Pass</t>
  </si>
  <si>
    <t>New Brunswick</t>
  </si>
  <si>
    <t>8922</t>
  </si>
  <si>
    <t>Hamish Skeech</t>
  </si>
  <si>
    <t>+353 (677) 415-3920</t>
  </si>
  <si>
    <t>5662 Messerschmidt Lane</t>
  </si>
  <si>
    <t>Valleymount</t>
  </si>
  <si>
    <t>A83</t>
  </si>
  <si>
    <t>Giordano Lorenzin</t>
  </si>
  <si>
    <t>+1 (415) 414-0382</t>
  </si>
  <si>
    <t>577 Roth Pass</t>
  </si>
  <si>
    <t>Harwilll Bishell</t>
  </si>
  <si>
    <t>+1 (337) 322-9762</t>
  </si>
  <si>
    <t>7960 Roth Center</t>
  </si>
  <si>
    <t>Lafayette</t>
  </si>
  <si>
    <t>70505</t>
  </si>
  <si>
    <t>Freeland Missenden</t>
  </si>
  <si>
    <t>+1 (619) 481-1493</t>
  </si>
  <si>
    <t>1 Randy Place</t>
  </si>
  <si>
    <t>San Diego</t>
  </si>
  <si>
    <t>92191</t>
  </si>
  <si>
    <t>Waylan Springall</t>
  </si>
  <si>
    <t>wspringallbh@jugem.jp</t>
  </si>
  <si>
    <t>+1 (626) 495-9253</t>
  </si>
  <si>
    <t>99 Schurz Pass</t>
  </si>
  <si>
    <t>Alhambra</t>
  </si>
  <si>
    <t>91841</t>
  </si>
  <si>
    <t>Kiri Avramow</t>
  </si>
  <si>
    <t>+1 (903) 801-9492</t>
  </si>
  <si>
    <t>2443 Bluejay Alley</t>
  </si>
  <si>
    <t>Gregg Hawkyens</t>
  </si>
  <si>
    <t>ghawkyensbj@census.gov</t>
  </si>
  <si>
    <t>48 Vidon Street</t>
  </si>
  <si>
    <t>70593</t>
  </si>
  <si>
    <t>Reggis Pracy</t>
  </si>
  <si>
    <t>+1 (937) 683-0925</t>
  </si>
  <si>
    <t>33211 Pleasure Circle</t>
  </si>
  <si>
    <t>Paula Denis</t>
  </si>
  <si>
    <t>+1 (602) 598-9823</t>
  </si>
  <si>
    <t>74 Texas Road</t>
  </si>
  <si>
    <t>85072</t>
  </si>
  <si>
    <t>Broderick McGilvra</t>
  </si>
  <si>
    <t>bmcgilvrabm@so-net.ne.jp</t>
  </si>
  <si>
    <t>880 Mockingbird Plaza</t>
  </si>
  <si>
    <t>94263</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</si>
  <si>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</si>
  <si>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</si>
  <si>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</si>
  <si>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</si>
  <si>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</si>
  <si>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</si>
  <si>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</si>
  <si>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</si>
  <si>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</si>
  <si>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</si>
  <si>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</si>
  <si>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</si>
  <si>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</si>
  <si>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</si>
  <si>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70174</t>
  </si>
  <si>
    <t>Nevins Glowacz</t>
  </si>
  <si>
    <t>+1 (608) 617-1365</t>
  </si>
  <si>
    <t>8103 Maywood Center</t>
  </si>
  <si>
    <t>Madison</t>
  </si>
  <si>
    <t>53726</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</si>
  <si>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</si>
  <si>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</si>
  <si>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</si>
  <si>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</si>
  <si>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</si>
  <si>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</si>
  <si>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</si>
  <si>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</si>
  <si>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</si>
  <si>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</si>
  <si>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</si>
  <si>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</si>
  <si>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</si>
  <si>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</si>
  <si>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</si>
  <si>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</si>
  <si>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</si>
  <si>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</si>
  <si>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</si>
  <si>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</si>
  <si>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94110</t>
  </si>
  <si>
    <t>Minetta Ackrill</t>
  </si>
  <si>
    <t>mackrillbw@bandcamp.com</t>
  </si>
  <si>
    <t>+1 (330) 603-2373</t>
  </si>
  <si>
    <t>4 Arizona Road</t>
  </si>
  <si>
    <t>61516-88984-DK</t>
  </si>
  <si>
    <t>Maximo Bricksey</t>
  </si>
  <si>
    <t>mbrickseybx@youku.com</t>
  </si>
  <si>
    <t>+1 (757) 614-2072</t>
  </si>
  <si>
    <t>0082 Hooker Drive</t>
  </si>
  <si>
    <t>Chesapeake</t>
  </si>
  <si>
    <t>23324</t>
  </si>
  <si>
    <t>Melosa Kippen</t>
  </si>
  <si>
    <t>mkippenby@dion.ne.jp</t>
  </si>
  <si>
    <t>+1 (601) 262-2557</t>
  </si>
  <si>
    <t>87 Brentwood Hill</t>
  </si>
  <si>
    <t>Jackson</t>
  </si>
  <si>
    <t>39236</t>
  </si>
  <si>
    <t>Witty Ranson</t>
  </si>
  <si>
    <t>wransonbz@ted.com</t>
  </si>
  <si>
    <t>+353 (376) 165-2897</t>
  </si>
  <si>
    <t>012 Debra Center</t>
  </si>
  <si>
    <t>Kildare</t>
  </si>
  <si>
    <t>R51</t>
  </si>
  <si>
    <t>Rod Gowdie</t>
  </si>
  <si>
    <t>+1 (360) 347-6756</t>
  </si>
  <si>
    <t>7 Hansons Trail</t>
  </si>
  <si>
    <t>53277</t>
  </si>
  <si>
    <t>Lemuel Rignold</t>
  </si>
  <si>
    <t>lrignoldc1@miibeian.gov.cn</t>
  </si>
  <si>
    <t>+1 (916) 472-7804</t>
  </si>
  <si>
    <t>15027 Mcbride Pass</t>
  </si>
  <si>
    <t>Nevsa Fields</t>
  </si>
  <si>
    <t>+1 (617) 535-7583</t>
  </si>
  <si>
    <t>09 Lotheville Place</t>
  </si>
  <si>
    <t>2298</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</si>
  <si>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</si>
  <si>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</si>
  <si>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</si>
  <si>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</si>
  <si>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</si>
  <si>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</si>
  <si>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</si>
  <si>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</si>
  <si>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</si>
  <si>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</si>
  <si>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</si>
  <si>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77095</t>
  </si>
  <si>
    <t>48314-32864-VI</t>
  </si>
  <si>
    <t>Brandy Lottrington</t>
  </si>
  <si>
    <t>blottringtonc6@redcross.org</t>
  </si>
  <si>
    <t>+1 (405) 720-9470</t>
  </si>
  <si>
    <t>6 Ilene Hill</t>
  </si>
  <si>
    <t>73190</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</si>
  <si>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</si>
  <si>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</si>
  <si>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</si>
  <si>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</si>
  <si>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</si>
  <si>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</si>
  <si>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</si>
  <si>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</si>
  <si>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</si>
  <si>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</si>
  <si>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</si>
  <si>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</si>
  <si>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</si>
  <si>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</si>
  <si>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</si>
  <si>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</si>
  <si>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</si>
  <si>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18018</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</si>
  <si>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</si>
  <si>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</si>
  <si>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</si>
  <si>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</si>
  <si>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</si>
  <si>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</si>
  <si>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</si>
  <si>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</si>
  <si>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</si>
  <si>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</si>
  <si>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</si>
  <si>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</si>
  <si>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</si>
  <si>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</si>
  <si>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</si>
  <si>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</si>
  <si>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</si>
  <si>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</si>
  <si>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</si>
  <si>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</si>
  <si>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</si>
  <si>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</si>
  <si>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</si>
  <si>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</si>
  <si>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</si>
  <si>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</si>
  <si>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</si>
  <si>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</si>
  <si>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</si>
  <si>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</si>
  <si>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</si>
  <si>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</si>
  <si>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</si>
  <si>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43610</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</si>
  <si>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</si>
  <si>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</si>
  <si>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</si>
  <si>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</si>
  <si>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</si>
  <si>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</si>
  <si>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</si>
  <si>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</si>
  <si>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</si>
  <si>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</si>
  <si>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</si>
  <si>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</si>
  <si>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</si>
  <si>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</si>
  <si>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</si>
  <si>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</si>
  <si>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</si>
  <si>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</si>
  <si>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</si>
  <si>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</si>
  <si>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</si>
  <si>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</si>
  <si>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</si>
  <si>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</si>
  <si>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</si>
  <si>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</si>
  <si>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</si>
  <si>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</si>
  <si>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</si>
  <si>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</si>
  <si>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</si>
  <si>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</si>
  <si>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</si>
  <si>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</si>
  <si>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</si>
  <si>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</si>
  <si>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</si>
  <si>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</si>
  <si>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</si>
  <si>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</si>
  <si>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85754</t>
  </si>
  <si>
    <t>Alvis Elwin</t>
  </si>
  <si>
    <t>aelwincr@privacy.gov.au</t>
  </si>
  <si>
    <t>+1 (612) 244-0885</t>
  </si>
  <si>
    <t>26 Everett Hill</t>
  </si>
  <si>
    <t>55480</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</si>
  <si>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</si>
  <si>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</si>
  <si>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</si>
  <si>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</si>
  <si>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</si>
  <si>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</si>
  <si>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</si>
  <si>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</si>
  <si>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</si>
  <si>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</si>
  <si>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</si>
  <si>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</si>
  <si>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</si>
  <si>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</si>
  <si>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</si>
  <si>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</si>
  <si>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</si>
  <si>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</si>
  <si>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</si>
  <si>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</si>
  <si>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</si>
  <si>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</si>
  <si>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</si>
  <si>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</si>
  <si>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</si>
  <si>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</si>
  <si>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</si>
  <si>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</si>
  <si>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</si>
  <si>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</si>
  <si>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37939</t>
  </si>
  <si>
    <t>Dagny Kornel</t>
  </si>
  <si>
    <t>dkornelcy@cyberchimps.com</t>
  </si>
  <si>
    <t>+1 (989) 565-9120</t>
  </si>
  <si>
    <t>60360 Killdeer Alley</t>
  </si>
  <si>
    <t>Saginaw</t>
  </si>
  <si>
    <t>48604</t>
  </si>
  <si>
    <t>Rhona Lequeux</t>
  </si>
  <si>
    <t>rlequeuxcz@newyorker.com</t>
  </si>
  <si>
    <t>+1 (904) 161-6088</t>
  </si>
  <si>
    <t>093 Mayfield Place</t>
  </si>
  <si>
    <t>Saint Augustine</t>
  </si>
  <si>
    <t>32092</t>
  </si>
  <si>
    <t>Julius Mccaull</t>
  </si>
  <si>
    <t>jmccaulld0@parallels.com</t>
  </si>
  <si>
    <t>89 Gulseth Circle</t>
  </si>
  <si>
    <t>San Rafael</t>
  </si>
  <si>
    <t>94913</t>
  </si>
  <si>
    <t>27064-10803-SB</t>
  </si>
  <si>
    <t>Jolyn Dymoke</t>
  </si>
  <si>
    <t>jdymoked1@mapquest.com</t>
  </si>
  <si>
    <t>+1 (408) 775-2801</t>
  </si>
  <si>
    <t>2 Aberg Lane</t>
  </si>
  <si>
    <t>95113</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</si>
  <si>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</si>
  <si>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</si>
  <si>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</si>
  <si>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</si>
  <si>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</si>
  <si>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</si>
  <si>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</si>
  <si>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</si>
  <si>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</si>
  <si>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</si>
  <si>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</si>
  <si>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</si>
  <si>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</si>
  <si>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</si>
  <si>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</si>
  <si>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</si>
  <si>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</si>
  <si>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</si>
  <si>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</si>
  <si>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</si>
  <si>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</si>
  <si>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</si>
  <si>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</si>
  <si>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34745</t>
  </si>
  <si>
    <t>Gardy Dimitriou</t>
  </si>
  <si>
    <t>gdimitrioud8@chronoengine.com</t>
  </si>
  <si>
    <t>+1 (585) 303-7337</t>
  </si>
  <si>
    <t>0 Gale Pass</t>
  </si>
  <si>
    <t>14683</t>
  </si>
  <si>
    <t>Fanny Flanagan</t>
  </si>
  <si>
    <t>fflanagand9@woothemes.com</t>
  </si>
  <si>
    <t>+1 (903) 455-7155</t>
  </si>
  <si>
    <t>268 Northport Drive</t>
  </si>
  <si>
    <t>Ailey Brash</t>
  </si>
  <si>
    <t>abrashda@plala.or.jp</t>
  </si>
  <si>
    <t>+1 (917) 544-7136</t>
  </si>
  <si>
    <t>64700 Eagan Crossing</t>
  </si>
  <si>
    <t>Flushing</t>
  </si>
  <si>
    <t>11388</t>
  </si>
  <si>
    <t>21565-13068-SH</t>
  </si>
  <si>
    <t>Tatiana Thorn</t>
  </si>
  <si>
    <t>+1 (571) 867-8277</t>
  </si>
  <si>
    <t>30943 High Crossing Point</t>
  </si>
  <si>
    <t>Sterling</t>
  </si>
  <si>
    <t>20167</t>
  </si>
  <si>
    <t>04776-34127-MX</t>
  </si>
  <si>
    <t>Wendeline McInerney</t>
  </si>
  <si>
    <t>wmcinerneydc@wordpress.com</t>
  </si>
  <si>
    <t>+1 (804) 658-7521</t>
  </si>
  <si>
    <t>92 Swallow Street</t>
  </si>
  <si>
    <t>23203</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</si>
  <si>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</si>
  <si>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</si>
  <si>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</si>
  <si>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</si>
  <si>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</si>
  <si>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</si>
  <si>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</si>
  <si>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</si>
  <si>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</si>
  <si>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</si>
  <si>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</si>
  <si>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</si>
  <si>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84115</t>
  </si>
  <si>
    <t>Keefer Cake</t>
  </si>
  <si>
    <t>kcakedg@huffingtonpost.com</t>
  </si>
  <si>
    <t>1 Crowley Crossing</t>
  </si>
  <si>
    <t>95108</t>
  </si>
  <si>
    <t>Morna Hansed</t>
  </si>
  <si>
    <t>mhanseddh@instagram.com</t>
  </si>
  <si>
    <t>+353 (997) 520-7802</t>
  </si>
  <si>
    <t>1 Dwight Point</t>
  </si>
  <si>
    <t>Tr? Mh?r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</si>
  <si>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</si>
  <si>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</si>
  <si>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</si>
  <si>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</si>
  <si>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</si>
  <si>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</si>
  <si>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</si>
  <si>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</si>
  <si>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</si>
  <si>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</si>
  <si>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</si>
  <si>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</si>
  <si>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</si>
  <si>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</si>
  <si>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</si>
  <si>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</si>
  <si>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</si>
  <si>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</si>
  <si>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</si>
  <si>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79945</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</si>
  <si>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</si>
  <si>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</si>
  <si>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</si>
  <si>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</si>
  <si>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</si>
  <si>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</si>
  <si>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</si>
  <si>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</si>
  <si>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</si>
  <si>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</si>
  <si>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</si>
  <si>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53234</t>
  </si>
  <si>
    <t>Sky Farnish</t>
  </si>
  <si>
    <t>sfarnishdp@dmoz.org</t>
  </si>
  <si>
    <t>+44 (847) 377-8172</t>
  </si>
  <si>
    <t>170 Prentice Center</t>
  </si>
  <si>
    <t>Felicia Jecock</t>
  </si>
  <si>
    <t>fjecockdq@unicef.org</t>
  </si>
  <si>
    <t>+1 (225) 116-2959</t>
  </si>
  <si>
    <t>403 Vahlen Junction</t>
  </si>
  <si>
    <t>70836</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</si>
  <si>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</si>
  <si>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</si>
  <si>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</si>
  <si>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</si>
  <si>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</si>
  <si>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</si>
  <si>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</si>
  <si>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</si>
  <si>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</si>
  <si>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</si>
  <si>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</si>
  <si>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</si>
  <si>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</si>
  <si>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</si>
  <si>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</si>
  <si>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</si>
  <si>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</si>
  <si>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</si>
  <si>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</si>
  <si>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</si>
  <si>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</si>
  <si>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</si>
  <si>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</si>
  <si>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49518</t>
  </si>
  <si>
    <t>Gladi Ducker</t>
  </si>
  <si>
    <t>gduckerdx@patch.com</t>
  </si>
  <si>
    <t>+44 (749) 987-9016</t>
  </si>
  <si>
    <t>5069 Boyd Parkway</t>
  </si>
  <si>
    <t>88973-59503-DR</t>
  </si>
  <si>
    <t>Emelita Shearsby</t>
  </si>
  <si>
    <t>eshearsbydy@g.co</t>
  </si>
  <si>
    <t>+1 (913) 598-3795</t>
  </si>
  <si>
    <t>56612 Dahle Circle</t>
  </si>
  <si>
    <t>66160</t>
  </si>
  <si>
    <t>29738-86305-ZU</t>
  </si>
  <si>
    <t>Berte Gaddes</t>
  </si>
  <si>
    <t>+1 (607) 684-3969</t>
  </si>
  <si>
    <t>904 Killdeer Place</t>
  </si>
  <si>
    <t>Elmira</t>
  </si>
  <si>
    <t>14905</t>
  </si>
  <si>
    <t>68493-99734-LP</t>
  </si>
  <si>
    <t>Nadia Erswell</t>
  </si>
  <si>
    <t>nerswelle0@mlb.com</t>
  </si>
  <si>
    <t>+1 (920) 518-4152</t>
  </si>
  <si>
    <t>2973 Sachtjen Road</t>
  </si>
  <si>
    <t>Wain Stearley</t>
  </si>
  <si>
    <t>wstearleye1@census.gov</t>
  </si>
  <si>
    <t>+1 (336) 213-3687</t>
  </si>
  <si>
    <t>7 La Follette Road</t>
  </si>
  <si>
    <t>High Point</t>
  </si>
  <si>
    <t>27264</t>
  </si>
  <si>
    <t>Diane-marie Wincer</t>
  </si>
  <si>
    <t>dwincere2@marriott.com</t>
  </si>
  <si>
    <t>+1 (915) 676-6367</t>
  </si>
  <si>
    <t>04 Stuart Way</t>
  </si>
  <si>
    <t>88546</t>
  </si>
  <si>
    <t>Perry Lyfield</t>
  </si>
  <si>
    <t>plyfielde3@baidu.com</t>
  </si>
  <si>
    <t>+1 (216) 614-9325</t>
  </si>
  <si>
    <t>1263 Thackeray Parkway</t>
  </si>
  <si>
    <t>Cleveland</t>
  </si>
  <si>
    <t>44185</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</si>
  <si>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</si>
  <si>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</si>
  <si>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</si>
  <si>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</si>
  <si>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</si>
  <si>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</si>
  <si>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</si>
  <si>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</si>
  <si>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</si>
  <si>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</si>
  <si>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</si>
  <si>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</si>
  <si>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</si>
  <si>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</si>
  <si>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</si>
  <si>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</si>
  <si>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</si>
  <si>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</si>
  <si>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</si>
  <si>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</si>
  <si>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</si>
  <si>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</si>
  <si>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</si>
  <si>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</si>
  <si>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</si>
  <si>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56372</t>
  </si>
  <si>
    <t>Nataniel Helkin</t>
  </si>
  <si>
    <t>nhelkine9@example.com</t>
  </si>
  <si>
    <t>9 Loftsgordon Pass</t>
  </si>
  <si>
    <t>19191</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</si>
  <si>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</si>
  <si>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</si>
  <si>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</si>
  <si>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</si>
  <si>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</si>
  <si>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</si>
  <si>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</si>
  <si>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</si>
  <si>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</si>
  <si>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</si>
  <si>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</si>
  <si>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</si>
  <si>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12305</t>
  </si>
  <si>
    <t>Channa Belamy</t>
  </si>
  <si>
    <t>+1 (863) 303-5561</t>
  </si>
  <si>
    <t>14 American Ash Parkway</t>
  </si>
  <si>
    <t>Lakeland</t>
  </si>
  <si>
    <t>33805</t>
  </si>
  <si>
    <t>Karl Imorts</t>
  </si>
  <si>
    <t>kimortsee@alexa.com</t>
  </si>
  <si>
    <t>+1 (321) 156-1160</t>
  </si>
  <si>
    <t>250 Elmside Junction</t>
  </si>
  <si>
    <t>Melbourne</t>
  </si>
  <si>
    <t>32941</t>
  </si>
  <si>
    <t>44086-16292-EU</t>
  </si>
  <si>
    <t>Philippine Starte</t>
  </si>
  <si>
    <t>pstarteef@accuweather.com</t>
  </si>
  <si>
    <t>+1 (713) 329-2578</t>
  </si>
  <si>
    <t>2904 Monterey Plaza</t>
  </si>
  <si>
    <t>77075</t>
  </si>
  <si>
    <t>Mag Armistead</t>
  </si>
  <si>
    <t>marmisteadeg@blogtalkradio.com</t>
  </si>
  <si>
    <t>+1 (504) 611-3400</t>
  </si>
  <si>
    <t>805 Kenwood Plaza</t>
  </si>
  <si>
    <t>70179</t>
  </si>
  <si>
    <t>15451-65859-BG</t>
  </si>
  <si>
    <t>Janela Lemerle</t>
  </si>
  <si>
    <t>jlemerleeh@ustream.tv</t>
  </si>
  <si>
    <t>+1 (405) 469-7785</t>
  </si>
  <si>
    <t>1 Myrtle Hill</t>
  </si>
  <si>
    <t>73142</t>
  </si>
  <si>
    <t>Vasili Upstone</t>
  </si>
  <si>
    <t>vupstoneei@google.pl</t>
  </si>
  <si>
    <t>+1 (785) 366-9983</t>
  </si>
  <si>
    <t>7 Dunning Trail</t>
  </si>
  <si>
    <t>66617</t>
  </si>
  <si>
    <t>Berty Beelby</t>
  </si>
  <si>
    <t>bbeelbyej@rediff.com</t>
  </si>
  <si>
    <t>+353 (537) 360-4393</t>
  </si>
  <si>
    <t>844 Sachs Avenue</t>
  </si>
  <si>
    <t>Lucan</t>
  </si>
  <si>
    <t>Erny Stenyng</t>
  </si>
  <si>
    <t>+1 (217) 450-8384</t>
  </si>
  <si>
    <t>8 Pond Parkway</t>
  </si>
  <si>
    <t>Edin Yantsurev</t>
  </si>
  <si>
    <t>+1 (856) 793-3491</t>
  </si>
  <si>
    <t>208 Main Park</t>
  </si>
  <si>
    <t>Camden</t>
  </si>
  <si>
    <t>8104</t>
  </si>
  <si>
    <t>Webb Speechly</t>
  </si>
  <si>
    <t>wspeechlyem@amazon.com</t>
  </si>
  <si>
    <t>+1 (206) 440-5750</t>
  </si>
  <si>
    <t>5 Helena Center</t>
  </si>
  <si>
    <t>98185</t>
  </si>
  <si>
    <t>Irvine Phillpot</t>
  </si>
  <si>
    <t>iphillpoten@buzzfeed.com</t>
  </si>
  <si>
    <t>+44 (610) 826-3107</t>
  </si>
  <si>
    <t>07208 Eastlawn Drive</t>
  </si>
  <si>
    <t>Lem Pennacci</t>
  </si>
  <si>
    <t>lpennaccieo@statcounter.com</t>
  </si>
  <si>
    <t>+1 (254) 597-0519</t>
  </si>
  <si>
    <t>23 Kinsman Way</t>
  </si>
  <si>
    <t>Waco</t>
  </si>
  <si>
    <t>76711</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</si>
  <si>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</si>
  <si>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</si>
  <si>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</si>
  <si>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</si>
  <si>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</si>
  <si>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</si>
  <si>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</si>
  <si>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</si>
  <si>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</si>
  <si>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</si>
  <si>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</si>
  <si>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</si>
  <si>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</si>
  <si>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</si>
  <si>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</si>
  <si>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</si>
  <si>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</si>
  <si>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33884</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</si>
  <si>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</si>
  <si>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</si>
  <si>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</si>
  <si>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</si>
  <si>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</si>
  <si>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</si>
  <si>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</si>
  <si>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</si>
  <si>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</si>
  <si>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</si>
  <si>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</si>
  <si>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</si>
  <si>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</si>
  <si>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</si>
  <si>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</si>
  <si>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</si>
  <si>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</si>
  <si>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</si>
  <si>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47747</t>
  </si>
  <si>
    <t>Amii Gallyon</t>
  </si>
  <si>
    <t>agallyoney@engadget.com</t>
  </si>
  <si>
    <t>229 Spohn Center</t>
  </si>
  <si>
    <t>Naperville</t>
  </si>
  <si>
    <t>60567</t>
  </si>
  <si>
    <t>Birgit Domange</t>
  </si>
  <si>
    <t>bdomangeez@yahoo.co.jp</t>
  </si>
  <si>
    <t>5 Sherman Drive</t>
  </si>
  <si>
    <t>29424</t>
  </si>
  <si>
    <t>Killian Osler</t>
  </si>
  <si>
    <t>koslerf0@gmpg.org</t>
  </si>
  <si>
    <t>+1 (517) 647-5356</t>
  </si>
  <si>
    <t>81 Stuart Street</t>
  </si>
  <si>
    <t>48930</t>
  </si>
  <si>
    <t>Lora Dukes</t>
  </si>
  <si>
    <t>+353 (963) 987-6580</t>
  </si>
  <si>
    <t>4 Lakewood Gardens Lane</t>
  </si>
  <si>
    <t>Boyle</t>
  </si>
  <si>
    <t>Zack Pellett</t>
  </si>
  <si>
    <t>zpellettf2@dailymotion.com</t>
  </si>
  <si>
    <t>+1 (318) 218-5955</t>
  </si>
  <si>
    <t>0 Lukken Court</t>
  </si>
  <si>
    <t>71115</t>
  </si>
  <si>
    <t>Ilaire Sprakes</t>
  </si>
  <si>
    <t>isprakesf3@spiegel.de</t>
  </si>
  <si>
    <t>+1 (408) 319-9787</t>
  </si>
  <si>
    <t>1969 Lakeland Avenue</t>
  </si>
  <si>
    <t>Heda Fromant</t>
  </si>
  <si>
    <t>hfromantf4@ucsd.edu</t>
  </si>
  <si>
    <t>+1 (610) 156-1700</t>
  </si>
  <si>
    <t>3341 Cascade Park</t>
  </si>
  <si>
    <t>19104</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</si>
  <si>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</si>
  <si>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</si>
  <si>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</si>
  <si>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</si>
  <si>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</si>
  <si>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</si>
  <si>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</si>
  <si>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</si>
  <si>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</si>
  <si>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</si>
  <si>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</si>
  <si>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</si>
  <si>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</si>
  <si>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21229</t>
  </si>
  <si>
    <t>Bette-ann Munden</t>
  </si>
  <si>
    <t>bmundenf8@elpais.com</t>
  </si>
  <si>
    <t>+1 (405) 290-3207</t>
  </si>
  <si>
    <t>465 Oxford Street</t>
  </si>
  <si>
    <t>73119</t>
  </si>
  <si>
    <t>Wilek Lightollers</t>
  </si>
  <si>
    <t>wlightollersf9@baidu.com</t>
  </si>
  <si>
    <t>+1 (646) 793-8756</t>
  </si>
  <si>
    <t>8 Sunnyside Lane</t>
  </si>
  <si>
    <t>Nick Brakespear</t>
  </si>
  <si>
    <t>nbrakespearfa@rediff.com</t>
  </si>
  <si>
    <t>+1 (973) 380-3976</t>
  </si>
  <si>
    <t>2 Jenna Hill</t>
  </si>
  <si>
    <t>7112</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</si>
  <si>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</si>
  <si>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</si>
  <si>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</si>
  <si>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</si>
  <si>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</si>
  <si>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</si>
  <si>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</si>
  <si>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</si>
  <si>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</si>
  <si>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</si>
  <si>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</si>
  <si>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</si>
  <si>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</si>
  <si>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</si>
  <si>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</si>
  <si>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</si>
  <si>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</si>
  <si>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</si>
  <si>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</si>
  <si>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</si>
  <si>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</si>
  <si>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</si>
  <si>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</si>
  <si>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</si>
  <si>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71161</t>
  </si>
  <si>
    <t>30256-29772-KK</t>
  </si>
  <si>
    <t>Leslie Laughton</t>
  </si>
  <si>
    <t>+1 (321) 828-8078</t>
  </si>
  <si>
    <t>79 Acker Point</t>
  </si>
  <si>
    <t>Orlando</t>
  </si>
  <si>
    <t>32835</t>
  </si>
  <si>
    <t>Kenton Wetherick</t>
  </si>
  <si>
    <t>+1 (859) 628-7241</t>
  </si>
  <si>
    <t>6976 Knutson Lane</t>
  </si>
  <si>
    <t>40515</t>
  </si>
  <si>
    <t>Reamonn Aynold</t>
  </si>
  <si>
    <t>raynoldfj@ustream.tv</t>
  </si>
  <si>
    <t>+1 (414) 429-0919</t>
  </si>
  <si>
    <t>0380 Orin Road</t>
  </si>
  <si>
    <t>53263</t>
  </si>
  <si>
    <t>Hatty Dovydenas</t>
  </si>
  <si>
    <t>+1 (281) 416-9557</t>
  </si>
  <si>
    <t>227 Huxley Hill</t>
  </si>
  <si>
    <t>Amarillo</t>
  </si>
  <si>
    <t>79176</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</si>
  <si>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</si>
  <si>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</si>
  <si>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</si>
  <si>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</si>
  <si>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</si>
  <si>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</si>
  <si>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</si>
  <si>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</si>
  <si>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</si>
  <si>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</si>
  <si>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</si>
  <si>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</si>
  <si>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</si>
  <si>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</si>
  <si>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</si>
  <si>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</si>
  <si>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30323</t>
  </si>
  <si>
    <t>Abbe Thys</t>
  </si>
  <si>
    <t>athysfo@cdc.gov</t>
  </si>
  <si>
    <t>+1 (865) 217-6208</t>
  </si>
  <si>
    <t>847 Sloan Parkway</t>
  </si>
  <si>
    <t>Jackquelin Chugg</t>
  </si>
  <si>
    <t>jchuggfp@about.me</t>
  </si>
  <si>
    <t>+1 (913) 466-8319</t>
  </si>
  <si>
    <t>973 Kings Hill</t>
  </si>
  <si>
    <t>66225</t>
  </si>
  <si>
    <t>Audra Kelston</t>
  </si>
  <si>
    <t>akelstonfq@sakura.ne.jp</t>
  </si>
  <si>
    <t>+1 (954) 981-8804</t>
  </si>
  <si>
    <t>9522 Oak Valley Way</t>
  </si>
  <si>
    <t>33330</t>
  </si>
  <si>
    <t>Elvina Angel</t>
  </si>
  <si>
    <t>+353 (921) 742-1111</t>
  </si>
  <si>
    <t>4 Hanson Parkway</t>
  </si>
  <si>
    <t>Claiborne Mottram</t>
  </si>
  <si>
    <t>cmottramfs@harvard.edu</t>
  </si>
  <si>
    <t>+1 (512) 333-9861</t>
  </si>
  <si>
    <t>5 Monument Point</t>
  </si>
  <si>
    <t>78715</t>
  </si>
  <si>
    <t>66005-20240-MI</t>
  </si>
  <si>
    <t>Dilly Marrison</t>
  </si>
  <si>
    <t>dmarrisonft@geocities.jp</t>
  </si>
  <si>
    <t>+1 (216) 996-5932</t>
  </si>
  <si>
    <t>23 Hallows Plaza</t>
  </si>
  <si>
    <t>44105</t>
  </si>
  <si>
    <t>Donalt Sangwin</t>
  </si>
  <si>
    <t>dsangwinfu@weebly.com</t>
  </si>
  <si>
    <t>+1 (301) 879-4079</t>
  </si>
  <si>
    <t>47 Granby Junction</t>
  </si>
  <si>
    <t>Hyattsville</t>
  </si>
  <si>
    <t>20784</t>
  </si>
  <si>
    <t>Elizabet Aizikowitz</t>
  </si>
  <si>
    <t>eaizikowitzfv@virginia.edu</t>
  </si>
  <si>
    <t>+44 (148) 635-3706</t>
  </si>
  <si>
    <t>7835 Namekagon Alley</t>
  </si>
  <si>
    <t>Ashley</t>
  </si>
  <si>
    <t>SN13</t>
  </si>
  <si>
    <t>Herbie Peppard</t>
  </si>
  <si>
    <t>2 International Lane</t>
  </si>
  <si>
    <t>91103</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</si>
  <si>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</si>
  <si>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</si>
  <si>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</si>
  <si>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</si>
  <si>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</si>
  <si>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</si>
  <si>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</si>
  <si>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</si>
  <si>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</si>
  <si>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</si>
  <si>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</si>
  <si>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90035</t>
  </si>
  <si>
    <t>Phyllys Ormerod</t>
  </si>
  <si>
    <t>pormerodg0@redcross.org</t>
  </si>
  <si>
    <t>+1 (919) 491-2772</t>
  </si>
  <si>
    <t>04 Arrowood Court</t>
  </si>
  <si>
    <t>Durham</t>
  </si>
  <si>
    <t>27705</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</si>
  <si>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</si>
  <si>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</si>
  <si>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</si>
  <si>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</si>
  <si>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</si>
  <si>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</si>
  <si>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</si>
  <si>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</si>
  <si>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</si>
  <si>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</si>
  <si>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</si>
  <si>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</si>
  <si>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</si>
  <si>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</si>
  <si>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</si>
  <si>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</si>
  <si>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</si>
  <si>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</si>
  <si>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</si>
  <si>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</si>
  <si>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</si>
  <si>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</si>
  <si>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</si>
  <si>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</si>
  <si>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</si>
  <si>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</si>
  <si>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</si>
  <si>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23237</t>
  </si>
  <si>
    <t>Sidney Gawen</t>
  </si>
  <si>
    <t>sgaweng7@creativecommons.org</t>
  </si>
  <si>
    <t>+1 (571) 317-3089</t>
  </si>
  <si>
    <t>9231 Stang Drive</t>
  </si>
  <si>
    <t>Rickey Readie</t>
  </si>
  <si>
    <t>rreadieg8@guardian.co.uk</t>
  </si>
  <si>
    <t>+1 (775) 993-8273</t>
  </si>
  <si>
    <t>8 Everett Court</t>
  </si>
  <si>
    <t>89706</t>
  </si>
  <si>
    <t>64328-37891-JA</t>
  </si>
  <si>
    <t>Conchita Dietzler</t>
  </si>
  <si>
    <t>cdietzlerg9@goo.gl</t>
  </si>
  <si>
    <t>+353 (428) 656-7060</t>
  </si>
  <si>
    <t>1 Thierer Parkway</t>
  </si>
  <si>
    <t>Zilvia Claisse</t>
  </si>
  <si>
    <t>+1 (612) 477-9298</t>
  </si>
  <si>
    <t>529 Judy Circle</t>
  </si>
  <si>
    <t>Bar O' Mahony</t>
  </si>
  <si>
    <t>bogb@elpais.com</t>
  </si>
  <si>
    <t>478 Harper Junction</t>
  </si>
  <si>
    <t>35895</t>
  </si>
  <si>
    <t>Valenka Stansbury</t>
  </si>
  <si>
    <t>vstansburygc@unblog.fr</t>
  </si>
  <si>
    <t>+1 (915) 530-3435</t>
  </si>
  <si>
    <t>10283 Ramsey Hill</t>
  </si>
  <si>
    <t>Daniel Heinonen</t>
  </si>
  <si>
    <t>dheinonengd@printfriendly.com</t>
  </si>
  <si>
    <t>715 Kropf Hill</t>
  </si>
  <si>
    <t>Decatur</t>
  </si>
  <si>
    <t>30033</t>
  </si>
  <si>
    <t>Jewelle Shenton</t>
  </si>
  <si>
    <t>jshentonge@google.com.hk</t>
  </si>
  <si>
    <t>+1 (650) 712-0135</t>
  </si>
  <si>
    <t>46367 Waubesa Hill</t>
  </si>
  <si>
    <t>Jennifer Wilkisson</t>
  </si>
  <si>
    <t>jwilkissongf@nba.com</t>
  </si>
  <si>
    <t>26051 Golf Course Road</t>
  </si>
  <si>
    <t>Huntington Beach</t>
  </si>
  <si>
    <t>92648</t>
  </si>
  <si>
    <t>Kylie Mowat</t>
  </si>
  <si>
    <t>+1 (206) 275-3973</t>
  </si>
  <si>
    <t>06512 Shopko Court</t>
  </si>
  <si>
    <t>53285</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</si>
  <si>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</si>
  <si>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</si>
  <si>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</si>
  <si>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</si>
  <si>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</si>
  <si>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</si>
  <si>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</si>
  <si>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</si>
  <si>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</si>
  <si>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</si>
  <si>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</si>
  <si>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</si>
  <si>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</si>
  <si>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</si>
  <si>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</si>
  <si>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43268</t>
  </si>
  <si>
    <t>Bo Kindley</t>
  </si>
  <si>
    <t>bkindleygl@wikimedia.org</t>
  </si>
  <si>
    <t>+1 (650) 799-2315</t>
  </si>
  <si>
    <t>2 Village Plaza</t>
  </si>
  <si>
    <t>91186</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</si>
  <si>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</si>
  <si>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</si>
  <si>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</si>
  <si>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</si>
  <si>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</si>
  <si>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</si>
  <si>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</si>
  <si>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</si>
  <si>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</si>
  <si>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</si>
  <si>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</si>
  <si>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19141</t>
  </si>
  <si>
    <t>Aurelia Burgwin</t>
  </si>
  <si>
    <t>aburgwingp@redcross.org</t>
  </si>
  <si>
    <t>+1 (314) 407-3962</t>
  </si>
  <si>
    <t>0 Amoth Alley</t>
  </si>
  <si>
    <t>Emalee Rolin</t>
  </si>
  <si>
    <t>erolingq@google.fr</t>
  </si>
  <si>
    <t>+1 (419) 597-8743</t>
  </si>
  <si>
    <t>2 Merry Center</t>
  </si>
  <si>
    <t>Donavon Fowle</t>
  </si>
  <si>
    <t>dfowlegr@epa.gov</t>
  </si>
  <si>
    <t>1 Mockingbird Trail</t>
  </si>
  <si>
    <t>80945</t>
  </si>
  <si>
    <t>Jorge Bettison</t>
  </si>
  <si>
    <t>+353 (782) 457-9198</t>
  </si>
  <si>
    <t>3336 Lien Plaza</t>
  </si>
  <si>
    <t>Wang Powlesland</t>
  </si>
  <si>
    <t>wpowleslandgt@soundcloud.com</t>
  </si>
  <si>
    <t>+1 (412) 453-4798</t>
  </si>
  <si>
    <t>2 Novick Junction</t>
  </si>
  <si>
    <t>Pittsburgh</t>
  </si>
  <si>
    <t>15274</t>
  </si>
  <si>
    <t>73171-33001-FC</t>
  </si>
  <si>
    <t>Brendin Peattie</t>
  </si>
  <si>
    <t>bpeattiegu@imgur.com</t>
  </si>
  <si>
    <t>+1 (954) 385-1889</t>
  </si>
  <si>
    <t>4135 Burrows Court</t>
  </si>
  <si>
    <t>33411</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</si>
  <si>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</si>
  <si>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</si>
  <si>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</si>
  <si>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</si>
  <si>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</si>
  <si>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</si>
  <si>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</si>
  <si>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</si>
  <si>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</si>
  <si>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</si>
  <si>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</si>
  <si>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</si>
  <si>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</si>
  <si>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</si>
  <si>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</si>
  <si>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</si>
  <si>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</si>
  <si>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</si>
  <si>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71105</t>
  </si>
  <si>
    <t>Betti Lacasa</t>
  </si>
  <si>
    <t>+353 (930) 704-1778</t>
  </si>
  <si>
    <t>4 Lindbergh Trail</t>
  </si>
  <si>
    <t>Gunilla Lynch</t>
  </si>
  <si>
    <t>+1 (916) 626-5223</t>
  </si>
  <si>
    <t>9945 Eagan Circle</t>
  </si>
  <si>
    <t>94207</t>
  </si>
  <si>
    <t>62762-19458-UY</t>
  </si>
  <si>
    <t>Vita Pummery</t>
  </si>
  <si>
    <t>+1 (615) 549-8774</t>
  </si>
  <si>
    <t>999 Sachtjen Avenue</t>
  </si>
  <si>
    <t>37240</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</si>
  <si>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</si>
  <si>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</si>
  <si>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</si>
  <si>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</si>
  <si>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</si>
  <si>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</si>
  <si>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</si>
  <si>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</si>
  <si>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</si>
  <si>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</si>
  <si>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</si>
  <si>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</si>
  <si>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</si>
  <si>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</si>
  <si>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74184</t>
  </si>
  <si>
    <t>Innis Renhard</t>
  </si>
  <si>
    <t>irenhardh6@i2i.jp</t>
  </si>
  <si>
    <t>+1 (646) 225-6560</t>
  </si>
  <si>
    <t>73184 Fieldstone Junction</t>
  </si>
  <si>
    <t>10045</t>
  </si>
  <si>
    <t>Winne Roche</t>
  </si>
  <si>
    <t>wrocheh7@xinhuanet.com</t>
  </si>
  <si>
    <t>+1 (317) 439-5584</t>
  </si>
  <si>
    <t>378 Scofield Place</t>
  </si>
  <si>
    <t>Seminole</t>
  </si>
  <si>
    <t>34642</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</si>
  <si>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</si>
  <si>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</si>
  <si>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</si>
  <si>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</si>
  <si>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</si>
  <si>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</si>
  <si>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</si>
  <si>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</si>
  <si>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</si>
  <si>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</si>
  <si>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</si>
  <si>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</si>
  <si>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</si>
  <si>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</si>
  <si>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</si>
  <si>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</si>
  <si>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</si>
  <si>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</si>
  <si>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</si>
  <si>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</si>
  <si>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</si>
  <si>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</si>
  <si>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</si>
  <si>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</si>
  <si>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</si>
  <si>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</si>
  <si>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</si>
  <si>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</si>
  <si>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</si>
  <si>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</si>
  <si>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</si>
  <si>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</si>
  <si>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</si>
  <si>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</si>
  <si>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</si>
  <si>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</si>
  <si>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</si>
  <si>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</si>
  <si>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</si>
  <si>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</si>
  <si>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</si>
  <si>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</si>
  <si>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</si>
  <si>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</si>
  <si>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</si>
  <si>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</si>
  <si>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</si>
  <si>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</si>
  <si>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</si>
  <si>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</si>
  <si>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</si>
  <si>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</si>
  <si>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</si>
  <si>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</si>
  <si>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</si>
  <si>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</si>
  <si>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90005</t>
  </si>
  <si>
    <t>Gaspar McGavin</t>
  </si>
  <si>
    <t>gmcgavinhl@histats.com</t>
  </si>
  <si>
    <t>+1 (570) 745-7589</t>
  </si>
  <si>
    <t>573 Anhalt Park</t>
  </si>
  <si>
    <t>Lindy Uttermare</t>
  </si>
  <si>
    <t>luttermarehm@engadget.com</t>
  </si>
  <si>
    <t>+1 (817) 793-6871</t>
  </si>
  <si>
    <t>77 Lake View Road</t>
  </si>
  <si>
    <t>76205</t>
  </si>
  <si>
    <t>Eal D'Ambrogio</t>
  </si>
  <si>
    <t>edambrogiohn@techcrunch.com</t>
  </si>
  <si>
    <t>+1 (816) 196-1729</t>
  </si>
  <si>
    <t>32 Darwin Court</t>
  </si>
  <si>
    <t>Carolee Winchcombe</t>
  </si>
  <si>
    <t>cwinchcombeho@jiathis.com</t>
  </si>
  <si>
    <t>+1 (501) 772-4397</t>
  </si>
  <si>
    <t>687 Bluestem Point</t>
  </si>
  <si>
    <t>72209</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</si>
  <si>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</si>
  <si>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</si>
  <si>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</si>
  <si>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</si>
  <si>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</si>
  <si>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</si>
  <si>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</si>
  <si>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</si>
  <si>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</si>
  <si>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</si>
  <si>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</si>
  <si>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</si>
  <si>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16534</t>
  </si>
  <si>
    <t>05503-73375-RU</t>
  </si>
  <si>
    <t>Carmella Bruffell</t>
  </si>
  <si>
    <t>+44 (138) 190-7521</t>
  </si>
  <si>
    <t>996 Meadow Valley Point</t>
  </si>
  <si>
    <t>Yardley Basill</t>
  </si>
  <si>
    <t>ybasillht@theguardian.com</t>
  </si>
  <si>
    <t>+1 (412) 297-2806</t>
  </si>
  <si>
    <t>10675 Loomis Place</t>
  </si>
  <si>
    <t>15255</t>
  </si>
  <si>
    <t>Maggy Baistow</t>
  </si>
  <si>
    <t>mbaistowhu@i2i.jp</t>
  </si>
  <si>
    <t>+44 (876) 508-3376</t>
  </si>
  <si>
    <t>9531 Dexter Drive</t>
  </si>
  <si>
    <t>Ford</t>
  </si>
  <si>
    <t>GL54</t>
  </si>
  <si>
    <t>Courtney Pallant</t>
  </si>
  <si>
    <t>cpallanthv@typepad.com</t>
  </si>
  <si>
    <t>117 American Ash Crossing</t>
  </si>
  <si>
    <t>75260</t>
  </si>
  <si>
    <t>Marne Mingey</t>
  </si>
  <si>
    <t>+1 (786) 445-8879</t>
  </si>
  <si>
    <t>7 South Parkway</t>
  </si>
  <si>
    <t>Denny O' Ronan</t>
  </si>
  <si>
    <t>dohx@redcross.org</t>
  </si>
  <si>
    <t>+1 (325) 276-3690</t>
  </si>
  <si>
    <t>92 Kingsford Court</t>
  </si>
  <si>
    <t>San Angelo</t>
  </si>
  <si>
    <t>76905</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</si>
  <si>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</si>
  <si>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</si>
  <si>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</si>
  <si>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</si>
  <si>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</si>
  <si>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</si>
  <si>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</si>
  <si>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</si>
  <si>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</si>
  <si>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</si>
  <si>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</si>
  <si>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</si>
  <si>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</si>
  <si>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</si>
  <si>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</si>
  <si>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</si>
  <si>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</si>
  <si>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</si>
  <si>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</si>
  <si>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</si>
  <si>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</si>
  <si>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</si>
  <si>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</si>
  <si>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</si>
  <si>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92883</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</si>
  <si>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</si>
  <si>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</si>
  <si>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</si>
  <si>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</si>
  <si>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</si>
  <si>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</si>
  <si>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</si>
  <si>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</si>
  <si>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</si>
  <si>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</si>
  <si>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</si>
  <si>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</si>
  <si>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</si>
  <si>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</si>
  <si>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</si>
  <si>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20088</t>
  </si>
  <si>
    <t>Maxim McParland</t>
  </si>
  <si>
    <t>mmcparlandi7@w3.org</t>
  </si>
  <si>
    <t>17 Valley Edge Terrace</t>
  </si>
  <si>
    <t>Cedar Rapids</t>
  </si>
  <si>
    <t>52405</t>
  </si>
  <si>
    <t>Sylas Jennaroy</t>
  </si>
  <si>
    <t>sjennaroyi8@purevolume.com</t>
  </si>
  <si>
    <t>22 South Court</t>
  </si>
  <si>
    <t>80045</t>
  </si>
  <si>
    <t>Wren Place</t>
  </si>
  <si>
    <t>wplacei9@wsj.com</t>
  </si>
  <si>
    <t>+1 (408) 106-8863</t>
  </si>
  <si>
    <t>9 Artisan Avenue</t>
  </si>
  <si>
    <t>Sunnyvale</t>
  </si>
  <si>
    <t>94089</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</si>
  <si>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</si>
  <si>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</si>
  <si>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</si>
  <si>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</si>
  <si>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</si>
  <si>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</si>
  <si>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</si>
  <si>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</si>
  <si>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</si>
  <si>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</si>
  <si>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</si>
  <si>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</si>
  <si>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</si>
  <si>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</si>
  <si>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</si>
  <si>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</si>
  <si>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</si>
  <si>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</si>
  <si>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</si>
  <si>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</si>
  <si>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37131</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</si>
  <si>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</si>
  <si>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</si>
  <si>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</si>
  <si>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</si>
  <si>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</si>
  <si>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</si>
  <si>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</si>
  <si>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</si>
  <si>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</si>
  <si>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</si>
  <si>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</si>
  <si>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</si>
  <si>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39204</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</si>
  <si>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</si>
  <si>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</si>
  <si>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</si>
  <si>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</si>
  <si>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</si>
  <si>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</si>
  <si>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</si>
  <si>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</si>
  <si>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</si>
  <si>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</si>
  <si>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</si>
  <si>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</si>
  <si>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</si>
  <si>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27717</t>
  </si>
  <si>
    <t>Ferdie Tourry</t>
  </si>
  <si>
    <t>ftourryil@google.de</t>
  </si>
  <si>
    <t>+1 (843) 243-1686</t>
  </si>
  <si>
    <t>9422 Forest Dale Circle</t>
  </si>
  <si>
    <t>Florence</t>
  </si>
  <si>
    <t>29505</t>
  </si>
  <si>
    <t>Cecil Weatherall</t>
  </si>
  <si>
    <t>cweatherallim@toplist.cz</t>
  </si>
  <si>
    <t>+1 (315) 335-0182</t>
  </si>
  <si>
    <t>218 5th Plaza</t>
  </si>
  <si>
    <t>Syracuse</t>
  </si>
  <si>
    <t>13205</t>
  </si>
  <si>
    <t>Gale Heindrick</t>
  </si>
  <si>
    <t>gheindrickin@usda.gov</t>
  </si>
  <si>
    <t>+1 (229) 111-7292</t>
  </si>
  <si>
    <t>37 Schiller Place</t>
  </si>
  <si>
    <t>30245</t>
  </si>
  <si>
    <t>Layne Imason</t>
  </si>
  <si>
    <t>limasonio@discuz.net</t>
  </si>
  <si>
    <t>9 Village Green Parkway</t>
  </si>
  <si>
    <t>77070</t>
  </si>
  <si>
    <t>Hazel Saill</t>
  </si>
  <si>
    <t>hsaillip@odnoklassniki.ru</t>
  </si>
  <si>
    <t>+1 (913) 968-8024</t>
  </si>
  <si>
    <t>3186 Bay Lane</t>
  </si>
  <si>
    <t>Hermann Larvor</t>
  </si>
  <si>
    <t>hlarvoriq@last.fm</t>
  </si>
  <si>
    <t>+1 (941) 779-2195</t>
  </si>
  <si>
    <t>65129 Becker Drive</t>
  </si>
  <si>
    <t>Bradenton</t>
  </si>
  <si>
    <t>34282</t>
  </si>
  <si>
    <t>Terri Lyford</t>
  </si>
  <si>
    <t>+1 (610) 942-2790</t>
  </si>
  <si>
    <t>00 Buell Avenue</t>
  </si>
  <si>
    <t>Allentown</t>
  </si>
  <si>
    <t>18105</t>
  </si>
  <si>
    <t>Gabey Cogan</t>
  </si>
  <si>
    <t>+1 (757) 101-9459</t>
  </si>
  <si>
    <t>05001 Continental Crossing</t>
  </si>
  <si>
    <t>Hampton</t>
  </si>
  <si>
    <t>23663</t>
  </si>
  <si>
    <t>Charin Penwarden</t>
  </si>
  <si>
    <t>cpenwardenit@mlb.com</t>
  </si>
  <si>
    <t>+353 (765) 345-5590</t>
  </si>
  <si>
    <t>1 Nobel Terrace</t>
  </si>
  <si>
    <t>Milty Middis</t>
  </si>
  <si>
    <t>mmiddisiu@dmoz.org</t>
  </si>
  <si>
    <t>+1 (316) 736-9645</t>
  </si>
  <si>
    <t>8 Schiller Point</t>
  </si>
  <si>
    <t>Wichita</t>
  </si>
  <si>
    <t>67260</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</si>
  <si>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</si>
  <si>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</si>
  <si>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</si>
  <si>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</si>
  <si>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</si>
  <si>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</si>
  <si>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</si>
  <si>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</si>
  <si>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</si>
  <si>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</si>
  <si>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</si>
  <si>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</si>
  <si>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</si>
  <si>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</si>
  <si>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</si>
  <si>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</si>
  <si>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</si>
  <si>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</si>
  <si>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</si>
  <si>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77299</t>
  </si>
  <si>
    <t>Becca Ableson</t>
  </si>
  <si>
    <t>+1 (971) 254-5295</t>
  </si>
  <si>
    <t>69493 Hanson Place</t>
  </si>
  <si>
    <t>97255</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</si>
  <si>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</si>
  <si>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</si>
  <si>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</si>
  <si>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</si>
  <si>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</si>
  <si>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</si>
  <si>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</si>
  <si>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</si>
  <si>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</si>
  <si>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</si>
  <si>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</si>
  <si>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</si>
  <si>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</si>
  <si>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</si>
  <si>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</si>
  <si>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</si>
  <si>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</si>
  <si>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</si>
  <si>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</si>
  <si>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</si>
  <si>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</si>
  <si>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</si>
  <si>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</si>
  <si>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43605</t>
  </si>
  <si>
    <t>09357-10966-VA</t>
  </si>
  <si>
    <t>Paola Normanvill</t>
  </si>
  <si>
    <t>pnormanvillj7@biblegateway.com</t>
  </si>
  <si>
    <t>+1 (561) 922-9845</t>
  </si>
  <si>
    <t>904 Butternut Alley</t>
  </si>
  <si>
    <t>Ambrosio Weinmann</t>
  </si>
  <si>
    <t>aweinmannj8@shinystat.com</t>
  </si>
  <si>
    <t>+1 (513) 966-3308</t>
  </si>
  <si>
    <t>8 Waywood Alley</t>
  </si>
  <si>
    <t>45999</t>
  </si>
  <si>
    <t>Elden Andriessen</t>
  </si>
  <si>
    <t>eandriessenj9@europa.eu</t>
  </si>
  <si>
    <t>+1 (314) 307-5250</t>
  </si>
  <si>
    <t>64390 Sommers Road</t>
  </si>
  <si>
    <t>63121</t>
  </si>
  <si>
    <t>Roxie Deaconson</t>
  </si>
  <si>
    <t>rdeaconsonja@archive.org</t>
  </si>
  <si>
    <t>+1 (914) 524-1161</t>
  </si>
  <si>
    <t>70166 Marcy Center</t>
  </si>
  <si>
    <t>Yonkers</t>
  </si>
  <si>
    <t>10705</t>
  </si>
  <si>
    <t>Davida Caro</t>
  </si>
  <si>
    <t>dcarojb@twitter.com</t>
  </si>
  <si>
    <t>+1 (410) 594-3041</t>
  </si>
  <si>
    <t>476 Hoepker Place</t>
  </si>
  <si>
    <t>Johna Bluck</t>
  </si>
  <si>
    <t>jbluckjc@imageshack.us</t>
  </si>
  <si>
    <t>+1 (904) 875-3139</t>
  </si>
  <si>
    <t>8387 Del Sol Drive</t>
  </si>
  <si>
    <t>32230</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</si>
  <si>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</si>
  <si>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</si>
  <si>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</si>
  <si>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</si>
  <si>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</si>
  <si>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</si>
  <si>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</si>
  <si>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</si>
  <si>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</si>
  <si>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</si>
  <si>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</si>
  <si>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</si>
  <si>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33196</t>
  </si>
  <si>
    <t>Barrett Gudde</t>
  </si>
  <si>
    <t>bguddejg@dailymotion.com</t>
  </si>
  <si>
    <t>1 Buhler Trail</t>
  </si>
  <si>
    <t>94121</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</si>
  <si>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</si>
  <si>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</si>
  <si>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</si>
  <si>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</si>
  <si>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</si>
  <si>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</si>
  <si>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</si>
  <si>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</si>
  <si>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</si>
  <si>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</si>
  <si>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</si>
  <si>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</si>
  <si>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</si>
  <si>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10125</t>
  </si>
  <si>
    <t>Shelley Gehring</t>
  </si>
  <si>
    <t>sgehringjl@gnu.org</t>
  </si>
  <si>
    <t>+1 (864) 940-7075</t>
  </si>
  <si>
    <t>663 Westend Hill</t>
  </si>
  <si>
    <t>Barrie Fallowes</t>
  </si>
  <si>
    <t>bfallowesjm@purevolume.com</t>
  </si>
  <si>
    <t>+1 (805) 975-3527</t>
  </si>
  <si>
    <t>1768 Hoepker Place</t>
  </si>
  <si>
    <t>Bakersfield</t>
  </si>
  <si>
    <t>93305</t>
  </si>
  <si>
    <t>Nicolas Aiton</t>
  </si>
  <si>
    <t>+353 (861) 791-0313</t>
  </si>
  <si>
    <t>4 Colorado Center</t>
  </si>
  <si>
    <t>Dungarvan</t>
  </si>
  <si>
    <t>Shelli De Banke</t>
  </si>
  <si>
    <t>sdejo@newsvine.com</t>
  </si>
  <si>
    <t>+1 (314) 496-2561</t>
  </si>
  <si>
    <t>290 Ridgeview Way</t>
  </si>
  <si>
    <t>63169</t>
  </si>
  <si>
    <t>Lyell Murch</t>
  </si>
  <si>
    <t>+1 (260) 280-7251</t>
  </si>
  <si>
    <t>18 Darwin Park</t>
  </si>
  <si>
    <t>46896</t>
  </si>
  <si>
    <t>Stearne Count</t>
  </si>
  <si>
    <t>scountjq@nba.com</t>
  </si>
  <si>
    <t>+1 (952) 721-7276</t>
  </si>
  <si>
    <t>31 Holy Cross Lane</t>
  </si>
  <si>
    <t>Young America</t>
  </si>
  <si>
    <t>55564</t>
  </si>
  <si>
    <t>Selia Ragles</t>
  </si>
  <si>
    <t>sraglesjr@blogtalkradio.com</t>
  </si>
  <si>
    <t>+1 (479) 494-1369</t>
  </si>
  <si>
    <t>214 Dwight Hill</t>
  </si>
  <si>
    <t>Fort Smith</t>
  </si>
  <si>
    <t>72905</t>
  </si>
  <si>
    <t>Silas Deehan</t>
  </si>
  <si>
    <t>77 Sycamore Pass</t>
  </si>
  <si>
    <t>Sacha Bruun</t>
  </si>
  <si>
    <t>sbruunjt@blogtalkradio.com</t>
  </si>
  <si>
    <t>+1 (209) 784-1969</t>
  </si>
  <si>
    <t>44 Northview Lane</t>
  </si>
  <si>
    <t>95210</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</si>
  <si>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</si>
  <si>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</si>
  <si>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</si>
  <si>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</si>
  <si>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</si>
  <si>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</si>
  <si>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</si>
  <si>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</si>
  <si>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</si>
  <si>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</si>
  <si>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</si>
  <si>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</si>
  <si>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</si>
  <si>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</si>
  <si>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</si>
  <si>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</si>
  <si>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</si>
  <si>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</si>
  <si>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</si>
  <si>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</si>
  <si>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</si>
  <si>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</si>
  <si>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</si>
  <si>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</si>
  <si>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</si>
  <si>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</si>
  <si>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</si>
  <si>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</si>
  <si>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</si>
  <si>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48912</t>
  </si>
  <si>
    <t>Niels Leake</t>
  </si>
  <si>
    <t>nleakek1@cmu.edu</t>
  </si>
  <si>
    <t>+1 (786) 470-1233</t>
  </si>
  <si>
    <t>1138 Vermont Alley</t>
  </si>
  <si>
    <t>34615</t>
  </si>
  <si>
    <t>Hetti Measures</t>
  </si>
  <si>
    <t>+1 (562) 343-9707</t>
  </si>
  <si>
    <t>3287 Corry Plaza</t>
  </si>
  <si>
    <t>Gay Eilhersen</t>
  </si>
  <si>
    <t>geilhersenk3@networksolutions.com</t>
  </si>
  <si>
    <t>+1 (559) 791-5117</t>
  </si>
  <si>
    <t>60707 Hallows Point</t>
  </si>
  <si>
    <t>93773</t>
  </si>
  <si>
    <t>Nico Hubert</t>
  </si>
  <si>
    <t>+1 (646) 228-3492</t>
  </si>
  <si>
    <t>027 Village Avenue</t>
  </si>
  <si>
    <t>10155</t>
  </si>
  <si>
    <t>Cristina Aleixo</t>
  </si>
  <si>
    <t>caleixok5@globo.com</t>
  </si>
  <si>
    <t>+1 (719) 241-4639</t>
  </si>
  <si>
    <t>9 Lindbergh Center</t>
  </si>
  <si>
    <t>Derrek Allpress</t>
  </si>
  <si>
    <t>+1 (562) 723-4457</t>
  </si>
  <si>
    <t>66 Lakeland Trail</t>
  </si>
  <si>
    <t>Long Beach</t>
  </si>
  <si>
    <t>90831</t>
  </si>
  <si>
    <t>Rikki Tomkowicz</t>
  </si>
  <si>
    <t>rtomkowiczk7@bravesites.com</t>
  </si>
  <si>
    <t>+353 (849) 645-1593</t>
  </si>
  <si>
    <t>76 Larry Junction</t>
  </si>
  <si>
    <t>Lusk</t>
  </si>
  <si>
    <t>K45</t>
  </si>
  <si>
    <t>Rochette Huscroft</t>
  </si>
  <si>
    <t>rhuscroftk8@jimdo.com</t>
  </si>
  <si>
    <t>+1 (775) 223-5044</t>
  </si>
  <si>
    <t>6111 Bobwhite Way</t>
  </si>
  <si>
    <t>89510</t>
  </si>
  <si>
    <t>Selle Scurrer</t>
  </si>
  <si>
    <t>sscurrerk9@flavors.me</t>
  </si>
  <si>
    <t>+44 (520) 402-1303</t>
  </si>
  <si>
    <t>99 Mariners Cove Trail</t>
  </si>
  <si>
    <t>Andie Rudram</t>
  </si>
  <si>
    <t>arudramka@prnewswire.com</t>
  </si>
  <si>
    <t>+1 (702) 333-7442</t>
  </si>
  <si>
    <t>5600 Bultman Court</t>
  </si>
  <si>
    <t>89155</t>
  </si>
  <si>
    <t>Leta Clarricoates</t>
  </si>
  <si>
    <t>+1 (302) 620-1205</t>
  </si>
  <si>
    <t>12504 Westport Hill</t>
  </si>
  <si>
    <t>Wilmington</t>
  </si>
  <si>
    <t>19805</t>
  </si>
  <si>
    <t>Jacquelyn Maha</t>
  </si>
  <si>
    <t>jmahakc@cyberchimps.com</t>
  </si>
  <si>
    <t>+1 (702) 238-8287</t>
  </si>
  <si>
    <t>604 Hintze Place</t>
  </si>
  <si>
    <t>89550</t>
  </si>
  <si>
    <t>Glory Clemon</t>
  </si>
  <si>
    <t>gclemonkd@networksolutions.com</t>
  </si>
  <si>
    <t>+1 (205) 681-2376</t>
  </si>
  <si>
    <t>5 Pleasure Point</t>
  </si>
  <si>
    <t>Alica Kift</t>
  </si>
  <si>
    <t>+1 (209) 133-9447</t>
  </si>
  <si>
    <t>4214 Amoth Avenue</t>
  </si>
  <si>
    <t>Garden Grove</t>
  </si>
  <si>
    <t>92645</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</si>
  <si>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</si>
  <si>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</si>
  <si>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</si>
  <si>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</si>
  <si>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</si>
  <si>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</si>
  <si>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</si>
  <si>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</si>
  <si>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</si>
  <si>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</si>
  <si>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</si>
  <si>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45228</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</si>
  <si>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</si>
  <si>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</si>
  <si>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</si>
  <si>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</si>
  <si>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</si>
  <si>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</si>
  <si>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</si>
  <si>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</si>
  <si>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</si>
  <si>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</si>
  <si>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</si>
  <si>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</si>
  <si>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</si>
  <si>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</si>
  <si>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</si>
  <si>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</si>
  <si>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</si>
  <si>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</si>
  <si>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</si>
  <si>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</si>
  <si>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38188</t>
  </si>
  <si>
    <t>Tersina Castagne</t>
  </si>
  <si>
    <t>tcastagnekn@wikia.com</t>
  </si>
  <si>
    <t>+1 (407) 154-6967</t>
  </si>
  <si>
    <t>403 Mifflin Pass</t>
  </si>
  <si>
    <t>32868</t>
  </si>
  <si>
    <t>Samuele Klaaassen</t>
  </si>
  <si>
    <t>+1 (313) 436-2249</t>
  </si>
  <si>
    <t>52 2nd Road</t>
  </si>
  <si>
    <t>48232</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</si>
  <si>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</si>
  <si>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</si>
  <si>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</si>
  <si>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</si>
  <si>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</si>
  <si>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</si>
  <si>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</si>
  <si>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</si>
  <si>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</si>
  <si>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</si>
  <si>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</si>
  <si>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</si>
  <si>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</si>
  <si>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</si>
  <si>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</si>
  <si>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</si>
  <si>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</si>
  <si>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</si>
  <si>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</si>
  <si>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</si>
  <si>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</si>
  <si>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</si>
  <si>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</si>
  <si>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</si>
  <si>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</si>
  <si>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</si>
  <si>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</si>
  <si>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</si>
  <si>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</si>
  <si>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</si>
  <si>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</si>
  <si>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</si>
  <si>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</si>
  <si>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</si>
  <si>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</si>
  <si>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</si>
  <si>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</si>
  <si>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76198</t>
  </si>
  <si>
    <t>Simone Capon</t>
  </si>
  <si>
    <t>scaponkx@craigslist.org</t>
  </si>
  <si>
    <t>+1 (602) 619-0168</t>
  </si>
  <si>
    <t>0616 Utah Parkway</t>
  </si>
  <si>
    <t>85053</t>
  </si>
  <si>
    <t>91950-91273-JT</t>
  </si>
  <si>
    <t>Philomena Traite</t>
  </si>
  <si>
    <t>ptraiteky@huffingtonpost.com</t>
  </si>
  <si>
    <t>75 Saint Paul Junction</t>
  </si>
  <si>
    <t>20470</t>
  </si>
  <si>
    <t>Foster Constance</t>
  </si>
  <si>
    <t>fconstancekz@ifeng.com</t>
  </si>
  <si>
    <t>+1 (214) 388-6754</t>
  </si>
  <si>
    <t>2236 Mitchell Trail</t>
  </si>
  <si>
    <t>75287</t>
  </si>
  <si>
    <t>Fernando Sulman</t>
  </si>
  <si>
    <t>fsulmanl0@washington.edu</t>
  </si>
  <si>
    <t>+1 (828) 464-2678</t>
  </si>
  <si>
    <t>45 Village Terrace</t>
  </si>
  <si>
    <t>Dorotea Hollyman</t>
  </si>
  <si>
    <t>dhollymanl1@ibm.com</t>
  </si>
  <si>
    <t>+1 (406) 851-1244</t>
  </si>
  <si>
    <t>46861 Esker Avenue</t>
  </si>
  <si>
    <t>Billings</t>
  </si>
  <si>
    <t>59112</t>
  </si>
  <si>
    <t>Lorelei Nardoni</t>
  </si>
  <si>
    <t>lnardonil2@hao123.com</t>
  </si>
  <si>
    <t>77724 Roxbury Road</t>
  </si>
  <si>
    <t>63126</t>
  </si>
  <si>
    <t>Dallas Yarham</t>
  </si>
  <si>
    <t>dyarhaml3@moonfruit.com</t>
  </si>
  <si>
    <t>+1 (816) 213-5248</t>
  </si>
  <si>
    <t>689 8th Hill</t>
  </si>
  <si>
    <t>Independence</t>
  </si>
  <si>
    <t>64054</t>
  </si>
  <si>
    <t>Arlana Ferrea</t>
  </si>
  <si>
    <t>aferreal4@wikia.com</t>
  </si>
  <si>
    <t>5299 Springs Park</t>
  </si>
  <si>
    <t>27404</t>
  </si>
  <si>
    <t>Chuck Kendrick</t>
  </si>
  <si>
    <t>ckendrickl5@webnode.com</t>
  </si>
  <si>
    <t>74028 Hansons Crossing</t>
  </si>
  <si>
    <t>Monroe</t>
  </si>
  <si>
    <t>71213</t>
  </si>
  <si>
    <t>Sharona Danilchik</t>
  </si>
  <si>
    <t>sdanilchikl6@mit.edu</t>
  </si>
  <si>
    <t>+44 (292) 975-0144</t>
  </si>
  <si>
    <t>273 Nelson Parkway</t>
  </si>
  <si>
    <t>Sarajane Potter</t>
  </si>
  <si>
    <t>+1 (817) 389-2294</t>
  </si>
  <si>
    <t>5 Hermina Drive</t>
  </si>
  <si>
    <t>76129</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</si>
  <si>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</si>
  <si>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</si>
  <si>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</si>
  <si>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</si>
  <si>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</si>
  <si>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</si>
  <si>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</si>
  <si>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</si>
  <si>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</si>
  <si>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</si>
  <si>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</si>
  <si>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</si>
  <si>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</si>
  <si>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</si>
  <si>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</si>
  <si>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</si>
  <si>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</si>
  <si>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</si>
  <si>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</si>
  <si>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</si>
  <si>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</si>
  <si>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</si>
  <si>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36104</t>
  </si>
  <si>
    <t>Dalia Eburah</t>
  </si>
  <si>
    <t>deburahld@google.co.jp</t>
  </si>
  <si>
    <t>+44 (607) 596-3921</t>
  </si>
  <si>
    <t>23 Summerview Place</t>
  </si>
  <si>
    <t>Martie Brimilcombe</t>
  </si>
  <si>
    <t>mbrimilcombele@cnn.com</t>
  </si>
  <si>
    <t>2260 Kinsman Junction</t>
  </si>
  <si>
    <t>22156</t>
  </si>
  <si>
    <t>Suzanna Bollam</t>
  </si>
  <si>
    <t>sbollamlf@list-manage.com</t>
  </si>
  <si>
    <t>+1 (303) 746-0415</t>
  </si>
  <si>
    <t>5 Buhler Center</t>
  </si>
  <si>
    <t>Littleton</t>
  </si>
  <si>
    <t>80126</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</si>
  <si>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</si>
  <si>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</si>
  <si>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</si>
  <si>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</si>
  <si>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</si>
  <si>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</si>
  <si>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</si>
  <si>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</si>
  <si>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</si>
  <si>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</si>
  <si>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</si>
  <si>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</si>
  <si>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</si>
  <si>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</si>
  <si>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</si>
  <si>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</si>
  <si>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</si>
  <si>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</si>
  <si>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</si>
  <si>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</si>
  <si>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</si>
  <si>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</si>
  <si>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</si>
  <si>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</si>
  <si>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</si>
  <si>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</si>
  <si>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49510</t>
  </si>
  <si>
    <t>Ugo Southerden</t>
  </si>
  <si>
    <t>usoutherdenln@hao123.com</t>
  </si>
  <si>
    <t>+1 (786) 490-0037</t>
  </si>
  <si>
    <t>63 Holmberg Avenue</t>
  </si>
  <si>
    <t>34620</t>
  </si>
  <si>
    <t>Verne Dunkerley</t>
  </si>
  <si>
    <t>+1 (763) 806-0186</t>
  </si>
  <si>
    <t>5770 Crest Line Place</t>
  </si>
  <si>
    <t>55441</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</si>
  <si>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</si>
  <si>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</si>
  <si>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</si>
  <si>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</si>
  <si>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</si>
  <si>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</si>
  <si>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</si>
  <si>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</si>
  <si>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</si>
  <si>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</si>
  <si>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</si>
  <si>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</si>
  <si>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</si>
  <si>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</si>
  <si>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33673</t>
  </si>
  <si>
    <t>Graeme Whitehead</t>
  </si>
  <si>
    <t>gwhiteheadls@hp.com</t>
  </si>
  <si>
    <t>39 Pawling Place</t>
  </si>
  <si>
    <t>Haslett Jodrelle</t>
  </si>
  <si>
    <t>hjodrellelt@samsung.com</t>
  </si>
  <si>
    <t>+1 (305) 334-0992</t>
  </si>
  <si>
    <t>9 Macpherson Avenue</t>
  </si>
  <si>
    <t>33175</t>
  </si>
  <si>
    <t>Cam Jewster</t>
  </si>
  <si>
    <t>cjewsterlu@moonfruit.com</t>
  </si>
  <si>
    <t>+1 (937) 925-7390</t>
  </si>
  <si>
    <t>24010 Sunnyside Drive</t>
  </si>
  <si>
    <t>Beryl Osborn</t>
  </si>
  <si>
    <t>+1 (312) 648-4940</t>
  </si>
  <si>
    <t>71 Donald Trail</t>
  </si>
  <si>
    <t>60686</t>
  </si>
  <si>
    <t>Kaela Nottram</t>
  </si>
  <si>
    <t>knottramlw@odnoklassniki.ru</t>
  </si>
  <si>
    <t>+353 (549) 358-7019</t>
  </si>
  <si>
    <t>5 Moulton Court</t>
  </si>
  <si>
    <t>Arklow</t>
  </si>
  <si>
    <t>Y14</t>
  </si>
  <si>
    <t>Nobe Buney</t>
  </si>
  <si>
    <t>nbuneylx@jugem.jp</t>
  </si>
  <si>
    <t>+1 (510) 973-7084</t>
  </si>
  <si>
    <t>7 Anzinger Parkway</t>
  </si>
  <si>
    <t>94807</t>
  </si>
  <si>
    <t>Silvan McShea</t>
  </si>
  <si>
    <t>smcshealy@photobucket.com</t>
  </si>
  <si>
    <t>+1 (360) 578-2262</t>
  </si>
  <si>
    <t>017 Loeprich Trail</t>
  </si>
  <si>
    <t>Olympia</t>
  </si>
  <si>
    <t>98506</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</si>
  <si>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</si>
  <si>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</si>
  <si>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</si>
  <si>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</si>
  <si>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</si>
  <si>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</si>
  <si>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</si>
  <si>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</si>
  <si>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</si>
  <si>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</si>
  <si>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</si>
  <si>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</si>
  <si>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</si>
  <si>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</si>
  <si>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</si>
  <si>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</si>
  <si>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</si>
  <si>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</si>
  <si>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</si>
  <si>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11044</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</si>
  <si>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</si>
  <si>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</si>
  <si>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</si>
  <si>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</si>
  <si>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</si>
  <si>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</si>
  <si>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</si>
  <si>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</si>
  <si>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</si>
  <si>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</si>
  <si>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</si>
  <si>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</si>
  <si>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</si>
  <si>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</si>
  <si>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</si>
  <si>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95138</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</si>
  <si>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</si>
  <si>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</si>
  <si>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</si>
  <si>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</si>
  <si>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</si>
  <si>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</si>
  <si>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</si>
  <si>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</si>
  <si>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</si>
  <si>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</si>
  <si>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</si>
  <si>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</si>
  <si>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</si>
  <si>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</si>
  <si>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</si>
  <si>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75185</t>
  </si>
  <si>
    <t>Darn Penquet</t>
  </si>
  <si>
    <t>dpenquetmb@diigo.com</t>
  </si>
  <si>
    <t>19199 Mariners Cove Avenue</t>
  </si>
  <si>
    <t>Jammie Cloke</t>
  </si>
  <si>
    <t>+44 (540) 353-5754</t>
  </si>
  <si>
    <t>844 Lawn Drive</t>
  </si>
  <si>
    <t>Chester Clowton</t>
  </si>
  <si>
    <t>+1 (763) 691-6777</t>
  </si>
  <si>
    <t>15196 Pleasure Court</t>
  </si>
  <si>
    <t>Monticello</t>
  </si>
  <si>
    <t>55590</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</si>
  <si>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</si>
  <si>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</si>
  <si>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</si>
  <si>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</si>
  <si>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</si>
  <si>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</si>
  <si>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</si>
  <si>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</si>
  <si>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</si>
  <si>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</si>
  <si>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</si>
  <si>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11499</t>
  </si>
  <si>
    <t>Chaddie Bennie</t>
  </si>
  <si>
    <t>+1 (915) 204-2588</t>
  </si>
  <si>
    <t>935 Lawn Circle</t>
  </si>
  <si>
    <t>Alberta Balsdone</t>
  </si>
  <si>
    <t>abalsdonemi@toplist.cz</t>
  </si>
  <si>
    <t>+1 (863) 490-5370</t>
  </si>
  <si>
    <t>3 Kings Plaza</t>
  </si>
  <si>
    <t>Largo</t>
  </si>
  <si>
    <t>34643</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</si>
  <si>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</si>
  <si>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</si>
  <si>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</si>
  <si>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</si>
  <si>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</si>
  <si>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</si>
  <si>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</si>
  <si>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</si>
  <si>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</si>
  <si>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</si>
  <si>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</si>
  <si>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</si>
  <si>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</si>
  <si>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</si>
  <si>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</si>
  <si>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</si>
  <si>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</si>
  <si>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</si>
  <si>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</si>
  <si>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</si>
  <si>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20051</t>
  </si>
  <si>
    <t>Lenci Haggerstone</t>
  </si>
  <si>
    <t>lhaggerstonemn@independent.co.uk</t>
  </si>
  <si>
    <t>+1 (770) 779-0007</t>
  </si>
  <si>
    <t>52441 Evergreen Lane</t>
  </si>
  <si>
    <t>30351</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</si>
  <si>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</si>
  <si>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</si>
  <si>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</si>
  <si>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</si>
  <si>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</si>
  <si>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</si>
  <si>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</si>
  <si>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</si>
  <si>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</si>
  <si>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</si>
  <si>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</si>
  <si>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</si>
  <si>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</si>
  <si>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</si>
  <si>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</si>
  <si>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</si>
  <si>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</si>
  <si>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</si>
  <si>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78764</t>
  </si>
  <si>
    <t>Ericka Tripp</t>
  </si>
  <si>
    <t>etrippmt@wp.com</t>
  </si>
  <si>
    <t>+1 (602) 971-9708</t>
  </si>
  <si>
    <t>4 4th Pass</t>
  </si>
  <si>
    <t>85205</t>
  </si>
  <si>
    <t>Lyndsey MacManus</t>
  </si>
  <si>
    <t>lmacmanusmu@imdb.com</t>
  </si>
  <si>
    <t>+1 (912) 191-6620</t>
  </si>
  <si>
    <t>9 Springs Crossing</t>
  </si>
  <si>
    <t>Savannah</t>
  </si>
  <si>
    <t>31416</t>
  </si>
  <si>
    <t>Tess Benediktovich</t>
  </si>
  <si>
    <t>tbenediktovichmv@ebay.com</t>
  </si>
  <si>
    <t>+1 (505) 523-8113</t>
  </si>
  <si>
    <t>1068 Sutherland Plaza</t>
  </si>
  <si>
    <t>Albuquerque</t>
  </si>
  <si>
    <t>87140</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</si>
  <si>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</si>
  <si>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</si>
  <si>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</si>
  <si>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</si>
  <si>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</si>
  <si>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</si>
  <si>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</si>
  <si>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</si>
  <si>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</si>
  <si>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</si>
  <si>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</si>
  <si>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</si>
  <si>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</si>
  <si>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</si>
  <si>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</si>
  <si>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</si>
  <si>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</si>
  <si>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</si>
  <si>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</si>
  <si>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</si>
  <si>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</si>
  <si>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34985</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</si>
  <si>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</si>
  <si>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</si>
  <si>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</si>
  <si>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</si>
  <si>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</si>
  <si>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</si>
  <si>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</si>
  <si>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</si>
  <si>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</si>
  <si>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</si>
  <si>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</si>
  <si>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</si>
  <si>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73167</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</si>
  <si>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</si>
  <si>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</si>
  <si>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</si>
  <si>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</si>
  <si>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</si>
  <si>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</si>
  <si>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</si>
  <si>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</si>
  <si>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</si>
  <si>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</si>
  <si>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</si>
  <si>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</si>
  <si>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</si>
  <si>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68117</t>
  </si>
  <si>
    <t>Konstantine Thoumasson</t>
  </si>
  <si>
    <t>kthoumassonn7@bloglovin.com</t>
  </si>
  <si>
    <t>342 North Lane</t>
  </si>
  <si>
    <t>85732</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</si>
  <si>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</si>
  <si>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</si>
  <si>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</si>
  <si>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</si>
  <si>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</si>
  <si>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</si>
  <si>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</si>
  <si>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</si>
  <si>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</si>
  <si>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</si>
  <si>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</si>
  <si>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</si>
  <si>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</si>
  <si>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20067</t>
  </si>
  <si>
    <t>Miran Doidge</t>
  </si>
  <si>
    <t>mdoidgenb@etsy.com</t>
  </si>
  <si>
    <t>+1 (831) 955-4716</t>
  </si>
  <si>
    <t>94 Del Mar Lane</t>
  </si>
  <si>
    <t>Salinas</t>
  </si>
  <si>
    <t>93907</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</si>
  <si>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</si>
  <si>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</si>
  <si>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</si>
  <si>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</si>
  <si>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</si>
  <si>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</si>
  <si>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</si>
  <si>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</si>
  <si>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</si>
  <si>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</si>
  <si>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</si>
  <si>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</si>
  <si>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91210</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</si>
  <si>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</si>
  <si>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</si>
  <si>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</si>
  <si>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</si>
  <si>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</si>
  <si>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</si>
  <si>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</si>
  <si>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</si>
  <si>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</si>
  <si>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</si>
  <si>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</si>
  <si>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47732</t>
  </si>
  <si>
    <t>Edin Mathe</t>
  </si>
  <si>
    <t>+1 (404) 514-8311</t>
  </si>
  <si>
    <t>49261 Merry Crossing</t>
  </si>
  <si>
    <t>Mordy Van Der Vlies</t>
  </si>
  <si>
    <t>mvannj@wikipedia.org</t>
  </si>
  <si>
    <t>297 Fulton Way</t>
  </si>
  <si>
    <t>Mobile</t>
  </si>
  <si>
    <t>36670</t>
  </si>
  <si>
    <t>Spencer Wastell</t>
  </si>
  <si>
    <t>+1 (432) 765-8747</t>
  </si>
  <si>
    <t>80 Oak Alley</t>
  </si>
  <si>
    <t>Jemimah Ethelston</t>
  </si>
  <si>
    <t>jethelstonnl@creativecommons.org</t>
  </si>
  <si>
    <t>+1 (954) 385-3551</t>
  </si>
  <si>
    <t>676 Mcbride Lane</t>
  </si>
  <si>
    <t>Hollywood</t>
  </si>
  <si>
    <t>33023</t>
  </si>
  <si>
    <t>39652-20484-RV</t>
  </si>
  <si>
    <t>Bobbe Jevon</t>
  </si>
  <si>
    <t>bjevonnm@feedburner.com</t>
  </si>
  <si>
    <t>+1 (785) 211-7568</t>
  </si>
  <si>
    <t>66 Roth Center</t>
  </si>
  <si>
    <t>66611</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</si>
  <si>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</si>
  <si>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</si>
  <si>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</si>
  <si>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</si>
  <si>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</si>
  <si>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</si>
  <si>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</si>
  <si>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</si>
  <si>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</si>
  <si>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</si>
  <si>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</si>
  <si>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</si>
  <si>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</si>
  <si>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</si>
  <si>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25326</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</si>
  <si>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</si>
  <si>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</si>
  <si>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</si>
  <si>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</si>
  <si>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</si>
  <si>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</si>
  <si>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</si>
  <si>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</si>
  <si>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</si>
  <si>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</si>
  <si>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</si>
  <si>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</si>
  <si>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</si>
  <si>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</si>
  <si>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</si>
  <si>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</si>
  <si>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</si>
  <si>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</si>
  <si>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</si>
  <si>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</si>
  <si>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</si>
  <si>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</si>
  <si>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</si>
  <si>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</si>
  <si>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</si>
  <si>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33811</t>
  </si>
  <si>
    <t>Noel Chisholm</t>
  </si>
  <si>
    <t>nchisholmnx@example.com</t>
  </si>
  <si>
    <t>+1 (865) 228-1100</t>
  </si>
  <si>
    <t>85 Calypso Place</t>
  </si>
  <si>
    <t>Grazia Oats</t>
  </si>
  <si>
    <t>goatsny@live.com</t>
  </si>
  <si>
    <t>+1 (213) 813-1072</t>
  </si>
  <si>
    <t>7552 Dottie Road</t>
  </si>
  <si>
    <t>90030</t>
  </si>
  <si>
    <t>Meade Birkin</t>
  </si>
  <si>
    <t>mbirkinnz@java.com</t>
  </si>
  <si>
    <t>+1 (954) 431-7206</t>
  </si>
  <si>
    <t>218 Elka Trail</t>
  </si>
  <si>
    <t>33169</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</si>
  <si>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</si>
  <si>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</si>
  <si>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</si>
  <si>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</si>
  <si>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</si>
  <si>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</si>
  <si>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</si>
  <si>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</si>
  <si>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</si>
  <si>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</si>
  <si>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</si>
  <si>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</si>
  <si>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</si>
  <si>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</si>
  <si>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</si>
  <si>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</si>
  <si>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</si>
  <si>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</si>
  <si>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</si>
  <si>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</si>
  <si>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</si>
  <si>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</si>
  <si>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</si>
  <si>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</si>
  <si>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</si>
  <si>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94297</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</si>
  <si>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</si>
  <si>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</si>
  <si>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</si>
  <si>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</si>
  <si>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</si>
  <si>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</si>
  <si>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</si>
  <si>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</si>
  <si>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</si>
  <si>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</si>
  <si>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</si>
  <si>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</si>
  <si>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</si>
  <si>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</si>
  <si>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</si>
  <si>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</si>
  <si>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</si>
  <si>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</si>
  <si>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</si>
  <si>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</si>
  <si>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</si>
  <si>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</si>
  <si>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</si>
  <si>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</si>
  <si>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</si>
  <si>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</si>
  <si>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</si>
  <si>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</si>
  <si>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</si>
  <si>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</si>
  <si>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</si>
  <si>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20575</t>
  </si>
  <si>
    <t>Zachary Tramel</t>
  </si>
  <si>
    <t>ztramelod@netlog.com</t>
  </si>
  <si>
    <t>+1 (862) 925-5943</t>
  </si>
  <si>
    <t>28834 Wayridge Lane</t>
  </si>
  <si>
    <t>7195</t>
  </si>
  <si>
    <t>Izaak Primak</t>
  </si>
  <si>
    <t>+1 (206) 705-3979</t>
  </si>
  <si>
    <t>55 Buhler Pass</t>
  </si>
  <si>
    <t>98195</t>
  </si>
  <si>
    <t>Brittani Thoresbie</t>
  </si>
  <si>
    <t>+1 (303) 606-9146</t>
  </si>
  <si>
    <t>643 Logan Plaza</t>
  </si>
  <si>
    <t>Constanta Hatfull</t>
  </si>
  <si>
    <t>chatfullog@ebay.com</t>
  </si>
  <si>
    <t>+1 (815) 382-1966</t>
  </si>
  <si>
    <t>2 Nelson Alley</t>
  </si>
  <si>
    <t>Rockford</t>
  </si>
  <si>
    <t>61105</t>
  </si>
  <si>
    <t>Bobbe Castagneto</t>
  </si>
  <si>
    <t>+1 (406) 972-9050</t>
  </si>
  <si>
    <t>5 Moose Terrace</t>
  </si>
  <si>
    <t>32562-55185-DQ</t>
  </si>
  <si>
    <t>Chastity Swatman</t>
  </si>
  <si>
    <t>cswatmanoi@cbslocal.com</t>
  </si>
  <si>
    <t>+1 (404) 916-1168</t>
  </si>
  <si>
    <t>4 Eastwood Alley</t>
  </si>
  <si>
    <t>31165</t>
  </si>
  <si>
    <t>Lindon Agnolo</t>
  </si>
  <si>
    <t>lagnolooj@pinterest.com</t>
  </si>
  <si>
    <t>+1 (918) 228-6949</t>
  </si>
  <si>
    <t>82499 Mallard Lane</t>
  </si>
  <si>
    <t>74108</t>
  </si>
  <si>
    <t>Delainey Kiddy</t>
  </si>
  <si>
    <t>dkiddyok@fda.gov</t>
  </si>
  <si>
    <t>+1 (209) 103-3933</t>
  </si>
  <si>
    <t>66184 Melby Avenue</t>
  </si>
  <si>
    <t>93704</t>
  </si>
  <si>
    <t>Helli Petroulis</t>
  </si>
  <si>
    <t>hpetroulisol@state.tx.us</t>
  </si>
  <si>
    <t>+353 (783) 893-0842</t>
  </si>
  <si>
    <t>56 Hollow Ridge Circle</t>
  </si>
  <si>
    <t>Mullagh</t>
  </si>
  <si>
    <t>Marty Scholl</t>
  </si>
  <si>
    <t>mschollom@taobao.com</t>
  </si>
  <si>
    <t>+1 (415) 613-5939</t>
  </si>
  <si>
    <t>59992 Canary Crossing</t>
  </si>
  <si>
    <t>94154</t>
  </si>
  <si>
    <t>Kienan Ferson</t>
  </si>
  <si>
    <t>kfersonon@g.co</t>
  </si>
  <si>
    <t>+1 (251) 291-1195</t>
  </si>
  <si>
    <t>72997 Annamark Plaza</t>
  </si>
  <si>
    <t>36689</t>
  </si>
  <si>
    <t>Blake Kelloway</t>
  </si>
  <si>
    <t>bkellowayoo@omniture.com</t>
  </si>
  <si>
    <t>+1 (415) 757-3377</t>
  </si>
  <si>
    <t>7351 Sloan Pass</t>
  </si>
  <si>
    <t>Scarlett Oliffe</t>
  </si>
  <si>
    <t>soliffeop@yellowbook.com</t>
  </si>
  <si>
    <t>+1 (212) 198-9134</t>
  </si>
  <si>
    <t>1866 Ohio Point</t>
  </si>
  <si>
    <t>11470</t>
  </si>
  <si>
    <t>Kippie Marrison</t>
  </si>
  <si>
    <t>kmarrisonoq@dropbox.com</t>
  </si>
  <si>
    <t>+1 (303) 808-6803</t>
  </si>
  <si>
    <t>84 Sutherland Alley</t>
  </si>
  <si>
    <t>80243</t>
  </si>
  <si>
    <t>Celestia Dolohunty</t>
  </si>
  <si>
    <t>cdolohuntyor@dailymail.co.uk</t>
  </si>
  <si>
    <t>+1 (619) 353-0412</t>
  </si>
  <si>
    <t>836 Towne Court</t>
  </si>
  <si>
    <t>92165</t>
  </si>
  <si>
    <t>Patsy Vasilenko</t>
  </si>
  <si>
    <t>pvasilenkoos@addtoany.com</t>
  </si>
  <si>
    <t>+44 (116) 714-6469</t>
  </si>
  <si>
    <t>56 Ridge Oak Point</t>
  </si>
  <si>
    <t>Raphaela Schankelborg</t>
  </si>
  <si>
    <t>rschankelborgot@ameblo.jp</t>
  </si>
  <si>
    <t>528 Debs Terrace</t>
  </si>
  <si>
    <t>15250</t>
  </si>
  <si>
    <t>Sharity Wickens</t>
  </si>
  <si>
    <t>+353 (724) 224-5556</t>
  </si>
  <si>
    <t>5873 Lake View Parkway</t>
  </si>
  <si>
    <t>Cavan</t>
  </si>
  <si>
    <t>Derick Snow</t>
  </si>
  <si>
    <t>+1 (718) 461-3002</t>
  </si>
  <si>
    <t>813 La Follette Place</t>
  </si>
  <si>
    <t>10004</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</si>
  <si>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</si>
  <si>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</si>
  <si>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</si>
  <si>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</si>
  <si>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</si>
  <si>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</si>
  <si>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</si>
  <si>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</si>
  <si>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</si>
  <si>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</si>
  <si>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</si>
  <si>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</si>
  <si>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49018</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</si>
  <si>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</si>
  <si>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</si>
  <si>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</si>
  <si>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</si>
  <si>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</si>
  <si>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</si>
  <si>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</si>
  <si>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</si>
  <si>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</si>
  <si>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</si>
  <si>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</si>
  <si>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</si>
  <si>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</si>
  <si>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</si>
  <si>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</si>
  <si>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</si>
  <si>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45249</t>
  </si>
  <si>
    <t>Berkly Imrie</t>
  </si>
  <si>
    <t>bimriep3@addtoany.com</t>
  </si>
  <si>
    <t>+1 (559) 761-5288</t>
  </si>
  <si>
    <t>1815 Annamark Way</t>
  </si>
  <si>
    <t>Dorey Sopper</t>
  </si>
  <si>
    <t>dsopperp4@eventbrite.com</t>
  </si>
  <si>
    <t>+1 (612) 870-1604</t>
  </si>
  <si>
    <t>0244 Northfield Place</t>
  </si>
  <si>
    <t>Darcy Lochran</t>
  </si>
  <si>
    <t>+1 (915) 776-4578</t>
  </si>
  <si>
    <t>7464 Nobel Way</t>
  </si>
  <si>
    <t>88519</t>
  </si>
  <si>
    <t>Lauritz Ledgley</t>
  </si>
  <si>
    <t>lledgleyp6@de.vu</t>
  </si>
  <si>
    <t>+1 (515) 261-2295</t>
  </si>
  <si>
    <t>99138 Waywood Junction</t>
  </si>
  <si>
    <t>50981</t>
  </si>
  <si>
    <t>Tawnya Menary</t>
  </si>
  <si>
    <t>tmenaryp7@phoca.cz</t>
  </si>
  <si>
    <t>+1 (971) 467-6353</t>
  </si>
  <si>
    <t>5546 Kensington Hill</t>
  </si>
  <si>
    <t>97240</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</si>
  <si>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</si>
  <si>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</si>
  <si>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</si>
  <si>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</si>
  <si>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</si>
  <si>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</si>
  <si>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</si>
  <si>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</si>
  <si>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</si>
  <si>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</si>
  <si>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</si>
  <si>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</si>
  <si>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</si>
  <si>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</si>
  <si>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</si>
  <si>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20226</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</si>
  <si>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</si>
  <si>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</si>
  <si>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</si>
  <si>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</si>
  <si>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</si>
  <si>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</si>
  <si>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</si>
  <si>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</si>
  <si>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</si>
  <si>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</si>
  <si>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</si>
  <si>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</si>
  <si>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</si>
  <si>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</si>
  <si>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</si>
  <si>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</si>
  <si>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99709</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</si>
  <si>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</si>
  <si>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</si>
  <si>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</si>
  <si>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</si>
  <si>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</si>
  <si>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</si>
  <si>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</si>
  <si>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</si>
  <si>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</si>
  <si>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</si>
  <si>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</si>
  <si>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</si>
  <si>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</si>
  <si>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</si>
  <si>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</si>
  <si>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</si>
  <si>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</si>
  <si>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</si>
  <si>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</si>
  <si>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</si>
  <si>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</si>
  <si>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</si>
  <si>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</si>
  <si>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</si>
  <si>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</si>
  <si>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</si>
  <si>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19810</t>
  </si>
  <si>
    <t>Goldie Wynes</t>
  </si>
  <si>
    <t>gwynespn@dagondesign.com</t>
  </si>
  <si>
    <t>+1 (512) 118-8603</t>
  </si>
  <si>
    <t>5251 Everett Way</t>
  </si>
  <si>
    <t>78726</t>
  </si>
  <si>
    <t>Celie MacCourt</t>
  </si>
  <si>
    <t>cmaccourtpo@amazon.com</t>
  </si>
  <si>
    <t>01678 4th Hill</t>
  </si>
  <si>
    <t>00841-75330-ZV</t>
  </si>
  <si>
    <t>Rori Ollin</t>
  </si>
  <si>
    <t>+1 (626) 704-3749</t>
  </si>
  <si>
    <t>05889 Heath Place</t>
  </si>
  <si>
    <t>91199</t>
  </si>
  <si>
    <t>Evy Wilsone</t>
  </si>
  <si>
    <t>ewilsonepq@eepurl.com</t>
  </si>
  <si>
    <t>+1 (202) 969-6382</t>
  </si>
  <si>
    <t>13130 Heffernan Point</t>
  </si>
  <si>
    <t>20238</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</si>
  <si>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</si>
  <si>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</si>
  <si>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</si>
  <si>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</si>
  <si>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</si>
  <si>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</si>
  <si>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</si>
  <si>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</si>
  <si>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</si>
  <si>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</si>
  <si>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</si>
  <si>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20404</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</si>
  <si>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</si>
  <si>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</si>
  <si>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</si>
  <si>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</si>
  <si>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</si>
  <si>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</si>
  <si>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</si>
  <si>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</si>
  <si>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</si>
  <si>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</si>
  <si>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</si>
  <si>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</si>
  <si>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</si>
  <si>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</si>
  <si>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</si>
  <si>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</si>
  <si>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</si>
  <si>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</si>
  <si>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</si>
  <si>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</si>
  <si>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</si>
  <si>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</si>
  <si>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</si>
  <si>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</si>
  <si>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91117</t>
  </si>
  <si>
    <t>91240-83405-ZQ</t>
  </si>
  <si>
    <t>Caitlin Cattermull</t>
  </si>
  <si>
    <t>ccattermullq1@columbia.edu</t>
  </si>
  <si>
    <t>+1 (312) 880-3388</t>
  </si>
  <si>
    <t>1 Gina Street</t>
  </si>
  <si>
    <t>60624</t>
  </si>
  <si>
    <t>Dell Gut</t>
  </si>
  <si>
    <t>dgutq2@umich.edu</t>
  </si>
  <si>
    <t>+1 (281) 648-9915</t>
  </si>
  <si>
    <t>30506 Bowman Avenue</t>
  </si>
  <si>
    <t>77293</t>
  </si>
  <si>
    <t>Willy Pummery</t>
  </si>
  <si>
    <t>wpummeryq3@topsy.com</t>
  </si>
  <si>
    <t>+1 (231) 416-9594</t>
  </si>
  <si>
    <t>9795 Acker Plaza</t>
  </si>
  <si>
    <t>Muskegon</t>
  </si>
  <si>
    <t>49444</t>
  </si>
  <si>
    <t>Geoffrey Siuda</t>
  </si>
  <si>
    <t>gsiudaq4@nytimes.com</t>
  </si>
  <si>
    <t>+1 (202) 315-8135</t>
  </si>
  <si>
    <t>64284 Pearson Parkway</t>
  </si>
  <si>
    <t>20380</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</si>
  <si>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</si>
  <si>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</si>
  <si>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</si>
  <si>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</si>
  <si>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</si>
  <si>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</si>
  <si>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</si>
  <si>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</si>
  <si>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</si>
  <si>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</si>
  <si>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</si>
  <si>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</si>
  <si>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</si>
  <si>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</si>
  <si>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</si>
  <si>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</si>
  <si>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</si>
  <si>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</si>
  <si>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98405</t>
  </si>
  <si>
    <t>Jaimie Hatz</t>
  </si>
  <si>
    <t>+1 (915) 920-9318</t>
  </si>
  <si>
    <t>3 Atwood Avenue</t>
  </si>
  <si>
    <t>Edeline Edney</t>
  </si>
  <si>
    <t>+1 (205) 866-7629</t>
  </si>
  <si>
    <t>43 Crest Line Road</t>
  </si>
  <si>
    <t>35263</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</si>
  <si>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</si>
  <si>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</si>
  <si>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</si>
  <si>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</si>
  <si>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</si>
  <si>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</si>
  <si>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</si>
  <si>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</si>
  <si>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</si>
  <si>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</si>
  <si>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</si>
  <si>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</si>
  <si>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</si>
  <si>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</si>
  <si>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</si>
  <si>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</si>
  <si>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</si>
  <si>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</si>
  <si>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</si>
  <si>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</si>
  <si>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</si>
  <si>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17121</t>
  </si>
  <si>
    <t>Jilly Dreng</t>
  </si>
  <si>
    <t>jdrengqg@uiuc.edu</t>
  </si>
  <si>
    <t>+353 (350) 974-1489</t>
  </si>
  <si>
    <t>0 Cardinal Park</t>
  </si>
  <si>
    <t>47723-84396-MT</t>
  </si>
  <si>
    <t>Jillane Jedrzej</t>
  </si>
  <si>
    <t>jjedrzejqh@dailymail.co.uk</t>
  </si>
  <si>
    <t>+1 (915) 844-8777</t>
  </si>
  <si>
    <t>8 Melby Hill</t>
  </si>
  <si>
    <t>79940</t>
  </si>
  <si>
    <t>48392-32021-EC</t>
  </si>
  <si>
    <t>Correy Lampel</t>
  </si>
  <si>
    <t>clampelqi@jimdo.com</t>
  </si>
  <si>
    <t>+1 (314) 143-0842</t>
  </si>
  <si>
    <t>445 Brown Way</t>
  </si>
  <si>
    <t>63136</t>
  </si>
  <si>
    <t>65786-21069-IP</t>
  </si>
  <si>
    <t>Dulcie Mapowder</t>
  </si>
  <si>
    <t>dmapowderqj@free.fr</t>
  </si>
  <si>
    <t>+1 (479) 381-2689</t>
  </si>
  <si>
    <t>557 Kipling Crossing</t>
  </si>
  <si>
    <t>89074-09459-KV</t>
  </si>
  <si>
    <t>Eward Dearman</t>
  </si>
  <si>
    <t>edearmanqk@redcross.org</t>
  </si>
  <si>
    <t>+1 (615) 958-6287</t>
  </si>
  <si>
    <t>22585 Monument Plaza</t>
  </si>
  <si>
    <t>37245</t>
  </si>
  <si>
    <t>44330-33172-IT</t>
  </si>
  <si>
    <t>Dominique Lenard</t>
  </si>
  <si>
    <t>dlenardql@bizjournals.com</t>
  </si>
  <si>
    <t>+1 (202) 883-2832</t>
  </si>
  <si>
    <t>6300 Evergreen Drive</t>
  </si>
  <si>
    <t>63349-66809-NF</t>
  </si>
  <si>
    <t>Lloyd Toffano</t>
  </si>
  <si>
    <t>ltoffanoqm@tripadvisor.com</t>
  </si>
  <si>
    <t>31039 Fieldstone Alley</t>
  </si>
  <si>
    <t>Inglewood</t>
  </si>
  <si>
    <t>90305</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</si>
  <si>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</si>
  <si>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</si>
  <si>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</si>
  <si>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</si>
  <si>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</si>
  <si>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</si>
  <si>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</si>
  <si>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</si>
  <si>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</si>
  <si>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</si>
  <si>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</si>
  <si>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</si>
  <si>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</si>
  <si>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</si>
  <si>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</si>
  <si>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</si>
  <si>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</si>
  <si>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</si>
  <si>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</si>
  <si>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40510</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</si>
  <si>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</si>
  <si>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</si>
  <si>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</si>
  <si>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</si>
  <si>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</si>
  <si>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</si>
  <si>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</si>
  <si>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</si>
  <si>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</si>
  <si>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</si>
  <si>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</si>
  <si>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11210</t>
  </si>
  <si>
    <t>Zeke Walisiak</t>
  </si>
  <si>
    <t>zwalisiakqv@ucsd.edu</t>
  </si>
  <si>
    <t>+353 (848) 172-8155</t>
  </si>
  <si>
    <t>7 Birchwood Street</t>
  </si>
  <si>
    <t>Booterstown</t>
  </si>
  <si>
    <t>Wiley Leopold</t>
  </si>
  <si>
    <t>wleopoldqw@blogspot.com</t>
  </si>
  <si>
    <t>+1 (352) 173-9191</t>
  </si>
  <si>
    <t>5 Elmside Terrace</t>
  </si>
  <si>
    <t>Gainesville</t>
  </si>
  <si>
    <t>32627</t>
  </si>
  <si>
    <t>Chiarra Shalders</t>
  </si>
  <si>
    <t>cshaldersqx@cisco.com</t>
  </si>
  <si>
    <t>+1 (305) 787-2810</t>
  </si>
  <si>
    <t>445 Heath Terrace</t>
  </si>
  <si>
    <t>Sharl Southerill</t>
  </si>
  <si>
    <t>+1 (865) 959-4075</t>
  </si>
  <si>
    <t>39 Nelson Pass</t>
  </si>
  <si>
    <t>79165</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</si>
  <si>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</si>
  <si>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</si>
  <si>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</si>
  <si>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</si>
  <si>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</si>
  <si>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</si>
  <si>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</si>
  <si>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</si>
  <si>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</si>
  <si>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</si>
  <si>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</si>
  <si>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</si>
  <si>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</si>
  <si>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</si>
  <si>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</si>
  <si>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</si>
  <si>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</si>
  <si>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</si>
  <si>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</si>
  <si>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</si>
  <si>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</si>
  <si>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</si>
  <si>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</si>
  <si>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</si>
  <si>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</si>
  <si>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</si>
  <si>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</si>
  <si>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</si>
  <si>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79105</t>
  </si>
  <si>
    <t>58408-27638-IB</t>
  </si>
  <si>
    <t>Dedie Gooderridge</t>
  </si>
  <si>
    <t>dgooderridger6@lycos.com</t>
  </si>
  <si>
    <t>+1 (202) 793-3951</t>
  </si>
  <si>
    <t>181 Londonderry Circle</t>
  </si>
  <si>
    <t>Javier Causnett</t>
  </si>
  <si>
    <t>+1 (301) 396-9701</t>
  </si>
  <si>
    <t>511 Rowland Alley</t>
  </si>
  <si>
    <t>Silver Spring</t>
  </si>
  <si>
    <t>20910</t>
  </si>
  <si>
    <t>Demetris Micheli</t>
  </si>
  <si>
    <t>+1 (608) 138-8374</t>
  </si>
  <si>
    <t>33123 Rigney Pass</t>
  </si>
  <si>
    <t>Chloette Bernardot</t>
  </si>
  <si>
    <t>cbernardotr9@wix.com</t>
  </si>
  <si>
    <t>+1 (936) 783-5732</t>
  </si>
  <si>
    <t>6672 Cordelia Point</t>
  </si>
  <si>
    <t>Conroe</t>
  </si>
  <si>
    <t>77305</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</si>
  <si>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</si>
  <si>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</si>
  <si>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</si>
  <si>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</si>
  <si>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</si>
  <si>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</si>
  <si>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</si>
  <si>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</si>
  <si>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</si>
  <si>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</si>
  <si>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</si>
  <si>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</si>
  <si>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</si>
  <si>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</si>
  <si>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</si>
  <si>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</si>
  <si>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</si>
  <si>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</si>
  <si>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</si>
  <si>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</si>
  <si>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</si>
  <si>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32128</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</si>
  <si>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</si>
  <si>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</si>
  <si>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</si>
  <si>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</si>
  <si>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</si>
  <si>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</si>
  <si>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</si>
  <si>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</si>
  <si>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</si>
  <si>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</si>
  <si>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</si>
  <si>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</si>
  <si>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</si>
  <si>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</si>
  <si>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</si>
  <si>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</si>
  <si>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</si>
  <si>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</si>
  <si>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92056</t>
  </si>
  <si>
    <t>48689-81852-DT</t>
  </si>
  <si>
    <t>Romy Whittlesea</t>
  </si>
  <si>
    <t>+1 (423) 297-8063</t>
  </si>
  <si>
    <t>65 Reinke Point</t>
  </si>
  <si>
    <t>Desdemona Eye</t>
  </si>
  <si>
    <t>+353 (252) 896-2096</t>
  </si>
  <si>
    <t>191 Manitowish Crossing</t>
  </si>
  <si>
    <t>Margarette Sterland</t>
  </si>
  <si>
    <t>+1 (215) 872-6809</t>
  </si>
  <si>
    <t>5 Kenwood Pass</t>
  </si>
  <si>
    <t>19125</t>
  </si>
  <si>
    <t>Catharine Scoines</t>
  </si>
  <si>
    <t>+353 (693) 290-4775</t>
  </si>
  <si>
    <t>39192 Glendale Hill</t>
  </si>
  <si>
    <t>Jennica Tewelson</t>
  </si>
  <si>
    <t>jtewelsonrn@samsung.com</t>
  </si>
  <si>
    <t>+1 (469) 573-8379</t>
  </si>
  <si>
    <t>4040 Hoard Junction</t>
  </si>
  <si>
    <t>75210</t>
  </si>
  <si>
    <t>Marguerite Graves</t>
  </si>
  <si>
    <t>+1 (479) 204-9111</t>
  </si>
  <si>
    <t>91413 Scott Way</t>
  </si>
  <si>
    <t>10940-42739-ET</t>
  </si>
  <si>
    <t>Etan Featenby</t>
  </si>
  <si>
    <t>+1 (719) 416-9560</t>
  </si>
  <si>
    <t>885 Toban Plaza</t>
  </si>
  <si>
    <t>80920</t>
  </si>
  <si>
    <t>Nicolina Jenny</t>
  </si>
  <si>
    <t>njennyrq@bigcartel.com</t>
  </si>
  <si>
    <t>+1 (562) 679-4750</t>
  </si>
  <si>
    <t>6099 American Ash Court</t>
  </si>
  <si>
    <t>Vidovic Antonelli</t>
  </si>
  <si>
    <t>+44 (810) 927-9266</t>
  </si>
  <si>
    <t>3242 Corscot Pass</t>
  </si>
  <si>
    <t>EC1V</t>
  </si>
  <si>
    <t>ProductID</t>
  </si>
  <si>
    <t>AmtPricePer100g</t>
  </si>
  <si>
    <t>AmtProfit</t>
  </si>
  <si>
    <t>Ara</t>
  </si>
  <si>
    <t>L</t>
  </si>
  <si>
    <t>M</t>
  </si>
  <si>
    <t>D</t>
  </si>
  <si>
    <t>Rob</t>
  </si>
  <si>
    <t>Lib</t>
  </si>
  <si>
    <t>Exc</t>
  </si>
  <si>
    <t>ColumnName</t>
  </si>
  <si>
    <t>DataType</t>
  </si>
  <si>
    <t>Text</t>
  </si>
  <si>
    <t>Date</t>
  </si>
  <si>
    <t>Whole Number</t>
  </si>
  <si>
    <t>True/False</t>
  </si>
  <si>
    <t>Decimal Number</t>
  </si>
  <si>
    <t>Currency</t>
  </si>
  <si>
    <t>CoffeeTypeName</t>
  </si>
  <si>
    <t>RoastTypeName</t>
  </si>
  <si>
    <t>Grand Total</t>
  </si>
  <si>
    <t>2019</t>
  </si>
  <si>
    <t>2020</t>
  </si>
  <si>
    <t>2021</t>
  </si>
  <si>
    <t>2022</t>
  </si>
  <si>
    <t>Jan</t>
  </si>
  <si>
    <t>Feb</t>
  </si>
  <si>
    <t>Mar</t>
  </si>
  <si>
    <t>Apr</t>
  </si>
  <si>
    <t>May</t>
  </si>
  <si>
    <t>Jun</t>
  </si>
  <si>
    <t>Jul</t>
  </si>
  <si>
    <t>Aug</t>
  </si>
  <si>
    <t>Sep</t>
  </si>
  <si>
    <t>Oct</t>
  </si>
  <si>
    <t>Nov</t>
  </si>
  <si>
    <t>Dec</t>
  </si>
  <si>
    <t>Years (DtOrder)</t>
  </si>
  <si>
    <t>Months (DtOrder)</t>
  </si>
  <si>
    <t>2019 Total</t>
  </si>
  <si>
    <t>2020 Total</t>
  </si>
  <si>
    <t>2021 Total</t>
  </si>
  <si>
    <t>2022 Total</t>
  </si>
  <si>
    <t>Arabica</t>
  </si>
  <si>
    <t>Excelsa</t>
  </si>
  <si>
    <t>Liberica</t>
  </si>
  <si>
    <t>Robusta</t>
  </si>
  <si>
    <t>Sum of AmtSales</t>
  </si>
  <si>
    <t>HasLoyalty</t>
  </si>
  <si>
    <t>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</si>
</sst>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
    <numFmt numFmtId="165" formatCode="0.0"/>
    <numFmt numFmtId="166" formatCode="dd\-mmm\-yyyy"/>
    <numFmt numFmtId="167" formatCode="&quot;$&quot;#,##0"/>
  </numFmts>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165" fontId="0" fillId="0" borderId="0" xfId="0" applyNumberFormat="1"/>
    <xf numFmtId="49" fontId="0" fillId="0" borderId="0" xfId="0" applyNumberFormat="1"/>
    <xf numFmtId="1" fontId="0" fillId="0" borderId="0" xfId="0" applyNumberFormat="1"/>
    <xf numFmtId="0" fontId="0" fillId="0" borderId="0" xfId="0" pivotButton="1"/>
    <xf numFmtId="2" fontId="0" fillId="0" borderId="0" xfId="0" applyNumberFormat="1"/>
    <xf numFmtId="167" fontId="0" fillId="0" borderId="0" xfId="0" applyNumberFormat="1"/>
    <xf numFmtId="14" fontId="0" fillId="0" borderId="0" xfId="0" applyNumberFormat="1"/>
    <xf numFmtId="166" fontId="0" fillId="0" borderId="0" xfId="0" applyNumberFormat="1"/>
  </cellXfs>
  <cellStyles count="1">
    <cellStyle name="Normal" xfId="0" builtinId="0"/>
  </cellStyles>
  <dxfs count="43">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numFmt numFmtId="164" formatCode="&quot;$&quot;#,##0.00"/>
    </dxf>
    <dxf>
      <numFmt numFmtId="164" formatCode="&quot;$&quot;#,##0.00"/>
    </dxf>
    <dxf>
      <numFmt numFmtId="164" formatCode="&quot;$&quot;#,##0.00"/>
    </dxf>
    <dxf>
      <numFmt numFmtId="165" formatCode="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 formatCode="0"/>
    </dxf>
    <dxf>
      <numFmt numFmtId="0" formatCode="General"/>
    </dxf>
    <dxf>
      <numFmt numFmtId="0" formatCode="General"/>
    </dxf>
    <dxf>
      <numFmt numFmtId="19" formatCode="m/d/yyyy"/>
    </dxf>
    <dxf>
      <numFmt numFmtId="0" formatCode="General"/>
    </dxf>
    <dxf>
      <numFmt numFmtId="164" formatCode="&quot;$&quot;#,##0.00"/>
    </dxf>
    <dxf>
      <numFmt numFmtId="164" formatCode="&quot;$&quot;#,##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0" formatCode="General"/>
    </dxf>
    <dxf>
      <numFmt numFmtId="166" formatCode="dd\-mmm\-yyyy"/>
    </dxf>
    <dxf>
      <numFmt numFmtId="0" formatCode="General"/>
    </dxf>
    <dxf>
      <font>
        <color theme="1" tint="0.24994659260841701"/>
        <name val="Inter Display Medium"/>
        <scheme val="none"/>
      </font>
      <border diagonalUp="0" diagonalDown="0">
        <left/>
        <right/>
        <top/>
        <bottom/>
        <vertical/>
        <horizontal/>
      </border>
    </dxf>
    <dxf>
      <font>
        <color theme="1" tint="0.24994659260841701"/>
        <name val="Inter"/>
        <scheme val="none"/>
      </font>
      <fill>
        <patternFill>
          <bgColor theme="0" tint="-4.9989318521683403E-2"/>
        </patternFill>
      </fill>
      <border diagonalUp="0" diagonalDown="0">
        <left/>
        <right/>
        <top/>
        <bottom/>
        <vertical/>
        <horizontal/>
      </border>
    </dxf>
    <dxf>
      <font>
        <color theme="1" tint="0.24994659260841701"/>
        <name val="Inter Display Medium"/>
        <scheme val="none"/>
      </font>
      <border diagonalUp="0" diagonalDown="0">
        <left/>
        <right/>
        <top/>
        <bottom/>
        <vertical/>
        <horizontal/>
      </border>
    </dxf>
    <dxf>
      <font>
        <color theme="1" tint="0.24994659260841701"/>
        <name val="Inter"/>
        <scheme val="none"/>
      </font>
      <fill>
        <patternFill>
          <bgColor theme="0" tint="-4.9989318521683403E-2"/>
        </patternFill>
      </fill>
      <border diagonalUp="0" diagonalDown="0">
        <left/>
        <right/>
        <top/>
        <bottom/>
        <vertical/>
        <horizontal/>
      </border>
    </dxf>
    <dxf>
      <font>
        <b/>
        <i val="0"/>
        <sz val="11"/>
        <color rgb="FFFAF7F0"/>
        <name val="Aptos Display"/>
        <family val="2"/>
        <scheme val="major"/>
      </font>
    </dxf>
    <dxf>
      <font>
        <color rgb="FFF6E7D8"/>
        <name val="Aptos Narrow"/>
        <family val="2"/>
        <scheme val="minor"/>
      </font>
      <fill>
        <patternFill patternType="solid">
          <fgColor auto="1"/>
          <bgColor rgb="FF874356"/>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Light16">
    <tableStyle name="Coffee Timeline Style" pivot="0" table="0" count="9" xr9:uid="{96C74BCB-0B66-4595-94F7-78422C80DA65}">
      <tableStyleElement type="wholeTable" dxfId="42"/>
      <tableStyleElement type="headerRow" dxfId="41"/>
    </tableStyle>
    <tableStyle name="Dark Purple" pivot="0" table="0" count="10" xr9:uid="{5064B1D6-2F09-48FC-95B1-23B207B1322D}">
      <tableStyleElement type="wholeTable" dxfId="40"/>
      <tableStyleElement type="headerRow" dxfId="39"/>
    </tableStyle>
    <tableStyle name="Dark Purple S" pivot="0" table="0" count="10" xr9:uid="{3901E17B-A6E6-4C72-A998-9DE6735EE3BF}">
      <tableStyleElement type="wholeTable" dxfId="38"/>
      <tableStyleElement type="headerRow" dxfId="37"/>
    </tableStyle>
  </tableStyles>
  <colors>
    <mruColors>
      <color rgb="FF81689D"/>
      <color rgb="FF432E54"/>
      <color rgb="FF4B4376"/>
      <color rgb="FF474F7A"/>
      <color rgb="FFFFD0EC"/>
      <color rgb="FF1F2544"/>
      <color rgb="FFAE445A"/>
      <color rgb="FF874356"/>
      <color rgb="FFFAF7F0"/>
      <color rgb="FFFFF0D1"/>
    </mruColors>
  </colors>
  <extLst>
    <ext xmlns:x14="http://schemas.microsoft.com/office/spreadsheetml/2009/9/main" uri="{46F421CA-312F-682f-3DD2-61675219B42D}">
      <x14:dxfs count="16">
        <dxf>
          <font>
            <sz val="10"/>
            <color theme="1" tint="0.24994659260841701"/>
            <name val="Inter Light"/>
          </font>
          <fill>
            <gradientFill degree="90">
              <stop position="0">
                <color rgb="FFF8E162"/>
              </stop>
              <stop position="1">
                <color rgb="FFFCF7E0"/>
              </stop>
            </gradient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z val="10"/>
            <color theme="1" tint="0.24994659260841701"/>
            <name val="Inter Light"/>
            <scheme val="none"/>
          </font>
          <fill>
            <gradientFill degree="90">
              <stop position="0">
                <color rgb="FFF8E162"/>
              </stop>
              <stop position="1">
                <color rgb="FFFCF7E0"/>
              </stop>
            </gradient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z val="10"/>
            <color theme="1" tint="0.24994659260841701"/>
            <name val="Inter Light"/>
          </font>
          <fill>
            <gradientFill degree="90">
              <stop position="0">
                <color rgb="FFF8E162"/>
              </stop>
              <stop position="1">
                <color rgb="FFFCF7E0"/>
              </stop>
            </gradient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z val="10"/>
            <color theme="1" tint="0.24994659260841701"/>
            <name val="Inter Light"/>
          </font>
          <fill>
            <gradientFill degree="90">
              <stop position="0">
                <color rgb="FFF8E162"/>
              </stop>
              <stop position="1">
                <color rgb="FFFCF7E0"/>
              </stop>
            </gradient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sz val="10"/>
            <color theme="4" tint="-0.249977111117893"/>
            <name val="Inter Light"/>
            <scheme val="none"/>
          </font>
          <fill>
            <patternFill patternType="solid">
              <fgColor theme="4" tint="0.59999389629810485"/>
              <bgColor rgb="FF81689D"/>
            </patternFill>
          </fill>
          <border diagonalUp="0" diagonalDown="0">
            <left/>
            <right/>
            <top/>
            <bottom/>
            <vertical/>
            <horizontal/>
          </border>
        </dxf>
        <dxf>
          <font>
            <sz val="10"/>
            <color theme="0"/>
            <name val="Inter Light"/>
            <scheme val="none"/>
          </font>
          <fill>
            <patternFill patternType="solid">
              <fgColor theme="4"/>
              <bgColor rgb="FF4B4376"/>
            </patternFill>
          </fill>
          <border diagonalUp="0" diagonalDown="0">
            <left/>
            <right/>
            <top/>
            <bottom/>
            <vertical/>
            <horizontal/>
          </border>
        </dxf>
        <dxf>
          <font>
            <sz val="10"/>
            <color rgb="FF959595"/>
            <name val="Inter Light"/>
          </font>
          <fill>
            <patternFill patternType="solid">
              <fgColor rgb="FFDFDFDF"/>
              <bgColor rgb="FFDFDFDF"/>
            </patternFill>
          </fill>
          <border diagonalUp="0" diagonalDown="0">
            <left/>
            <right/>
            <top/>
            <bottom/>
            <vertical/>
            <horizontal/>
          </border>
        </dxf>
        <dxf>
          <font>
            <sz val="10"/>
            <color theme="1" tint="0.24994659260841701"/>
            <name val="Inter Light"/>
            <scheme val="none"/>
          </font>
          <fill>
            <patternFill patternType="solid">
              <fgColor rgb="FFC0C0C0"/>
              <bgColor rgb="FFC0C0C0"/>
            </patternFill>
          </fill>
          <border diagonalUp="0" diagonalDown="0">
            <left/>
            <right/>
            <top/>
            <bottom/>
            <vertical/>
            <horizontal/>
          </border>
        </dxf>
        <dxf>
          <font>
            <color theme="1" tint="0.24994659260841701"/>
            <name val="Inter Light"/>
          </font>
          <fill>
            <gradientFill degree="90">
              <stop position="0">
                <color rgb="FFF8E162"/>
              </stop>
              <stop position="1">
                <color rgb="FFFCF7E0"/>
              </stop>
            </gradient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color theme="1" tint="0.24994659260841701"/>
            <name val="Inter Light"/>
            <scheme val="none"/>
          </font>
          <fill>
            <gradientFill degree="90">
              <stop position="0">
                <color rgb="FFF8E162"/>
              </stop>
              <stop position="1">
                <color rgb="FFFCF7E0"/>
              </stop>
            </gradient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color theme="1" tint="0.24994659260841701"/>
            <name val="Inter Light"/>
          </font>
          <fill>
            <gradientFill degree="90">
              <stop position="0">
                <color rgb="FFF8E162"/>
              </stop>
              <stop position="1">
                <color rgb="FFFCF7E0"/>
              </stop>
            </gradient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color theme="1" tint="0.24994659260841701"/>
            <name val="Inter Light"/>
          </font>
          <fill>
            <gradientFill degree="90">
              <stop position="0">
                <color rgb="FFF8E162"/>
              </stop>
              <stop position="1">
                <color rgb="FFFCF7E0"/>
              </stop>
            </gradient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color theme="4" tint="-0.249977111117893"/>
            <name val="Inter Light"/>
            <scheme val="none"/>
          </font>
          <fill>
            <patternFill patternType="solid">
              <fgColor theme="4" tint="0.59999389629810485"/>
              <bgColor rgb="FF81689D"/>
            </patternFill>
          </fill>
          <border diagonalUp="0" diagonalDown="0">
            <left/>
            <right/>
            <top/>
            <bottom/>
            <vertical/>
            <horizontal/>
          </border>
        </dxf>
        <dxf>
          <font>
            <color theme="0"/>
            <name val="Inter Light"/>
            <scheme val="none"/>
          </font>
          <fill>
            <patternFill patternType="solid">
              <fgColor theme="4"/>
              <bgColor rgb="FF4B4376"/>
            </patternFill>
          </fill>
          <border diagonalUp="0" diagonalDown="0">
            <left/>
            <right/>
            <top/>
            <bottom/>
            <vertical/>
            <horizontal/>
          </border>
        </dxf>
        <dxf>
          <font>
            <color rgb="FF959595"/>
            <name val="Inter Light"/>
          </font>
          <fill>
            <patternFill patternType="solid">
              <fgColor rgb="FFDFDFDF"/>
              <bgColor rgb="FFDFDFDF"/>
            </patternFill>
          </fill>
          <border diagonalUp="0" diagonalDown="0">
            <left/>
            <right/>
            <top/>
            <bottom/>
            <vertical/>
            <horizontal/>
          </border>
        </dxf>
        <dxf>
          <font>
            <color theme="1" tint="0.24994659260841701"/>
            <name val="Inter Light"/>
            <scheme val="none"/>
          </font>
          <fill>
            <patternFill patternType="solid">
              <fgColor rgb="FFC0C0C0"/>
              <bgColor rgb="FFC0C0C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Dark Purpl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Dark Purple 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bgColor rgb="FF3B3030"/>
            </patternFill>
          </fill>
        </dxf>
        <dxf>
          <fill>
            <patternFill patternType="solid">
              <fgColor theme="0" tint="-0.14996795556505021"/>
              <bgColor rgb="FFF6E7D8"/>
            </patternFill>
          </fill>
        </dxf>
        <dxf>
          <fill>
            <gradientFill degree="90">
              <stop position="0">
                <color rgb="FFFFD0D0"/>
              </stop>
              <stop position="1">
                <color rgb="FFCA8787"/>
              </stop>
            </gradientFill>
          </fill>
        </dxf>
        <dxf>
          <font>
            <b val="0"/>
            <i val="0"/>
            <sz val="9"/>
            <color rgb="FFF6E7D8"/>
            <name val="Aptos Narrow"/>
            <family val="2"/>
            <scheme val="minor"/>
          </font>
        </dxf>
        <dxf>
          <font>
            <b val="0"/>
            <i val="0"/>
            <sz val="9"/>
            <color rgb="FFF6E7D8"/>
            <name val="Aptos Narrow"/>
            <family val="2"/>
            <scheme val="minor"/>
          </font>
        </dxf>
        <dxf>
          <font>
            <b val="0"/>
            <i val="0"/>
            <sz val="9"/>
            <color rgb="FFF6E7D8"/>
            <name val="Aptos Narrow"/>
            <family val="2"/>
            <scheme val="minor"/>
          </font>
        </dxf>
        <dxf>
          <font>
            <b val="0"/>
            <i val="0"/>
            <sz val="10"/>
            <color rgb="FFF6E7D8"/>
            <name val="Aptos Narrow"/>
            <family val="2"/>
            <scheme val="minor"/>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[coffeeSalesAnalysis.xlsx]TotalSales!TotalSales</c:name>
    <c:fmtId val="19"/>
  </c:pivotSource>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r>
              <a:rPr lang="en-US">
                <a:latin typeface="Inter Display SemiBold" panose="02000703000000020004" pitchFamily="2" charset="0"/>
                <a:ea typeface="Inter Display SemiBold" panose="02000703000000020004" pitchFamily="2" charset="0"/>
                <a:cs typeface="Inter Display SemiBold" panose="02000703000000020004" pitchFamily="2" charset="0"/>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no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TotalSales!$C$5:$C$53</c:f>
              <c:numCache>
                <c:formatCode>"$"#,##0</c:formatCode>
                <c:ptCount val="44"/>
                <c:pt idx="0">
                  <c:v>186.85499999999999</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112.69500000000001</c:v>
                </c:pt>
                <c:pt idx="37">
                  <c:v>114.87999999999998</c:v>
                </c:pt>
                <c:pt idx="38">
                  <c:v>277.76</c:v>
                </c:pt>
                <c:pt idx="39">
                  <c:v>197.89499999999998</c:v>
                </c:pt>
                <c:pt idx="40">
                  <c:v>193.11500000000001</c:v>
                </c:pt>
                <c:pt idx="41">
                  <c:v>179.79</c:v>
                </c:pt>
                <c:pt idx="42">
                  <c:v>247.29000000000002</c:v>
                </c:pt>
                <c:pt idx="43">
                  <c:v>116.39499999999998</c:v>
                </c:pt>
              </c:numCache>
            </c:numRef>
          </c:val>
          <c:smooth val="0"/>
          <c:extLst>
            <c:ext xmlns:c16="http://schemas.microsoft.com/office/drawing/2014/chart" uri="{C3380CC4-5D6E-409C-BE32-E72D297353CC}">
              <c16:uniqueId val="{00000000-29BB-4EAB-93B4-9C6EEF3FF2DF}"/>
            </c:ext>
          </c:extLst>
        </c:ser>
        <c:ser>
          <c:idx val="1"/>
          <c:order val="1"/>
          <c:tx>
            <c:strRef>
              <c:f>TotalSales!$D$3:$D$4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TotalSales!$D$5:$D$53</c:f>
              <c:numCache>
                <c:formatCode>"$"#,##0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13-8B87-41C9-808C-20C5FFA9C59B}"/>
            </c:ext>
          </c:extLst>
        </c:ser>
        <c:ser>
          <c:idx val="2"/>
          <c:order val="2"/>
          <c:tx>
            <c:strRef>
              <c:f>TotalSales!$E$3:$E$4</c:f>
              <c:strCache>
                <c:ptCount val="1"/>
                <c:pt idx="0">
                  <c:v>Liberica</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TotalSales!$E$5:$E$53</c:f>
              <c:numCache>
                <c:formatCode>"$"#,##0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134.23000000000002</c:v>
                </c:pt>
                <c:pt idx="8">
                  <c:v>439.31</c:v>
                </c:pt>
                <c:pt idx="9">
                  <c:v>215.55499999999998</c:v>
                </c:pt>
                <c:pt idx="10">
                  <c:v>350.89500000000004</c:v>
                </c:pt>
                <c:pt idx="11">
                  <c:v>187.06</c:v>
                </c:pt>
                <c:pt idx="12">
                  <c:v>274.67500000000001</c:v>
                </c:pt>
                <c:pt idx="13">
                  <c:v>194.17499999999998</c:v>
                </c:pt>
                <c:pt idx="14">
                  <c:v>281.20499999999998</c:v>
                </c:pt>
                <c:pt idx="15">
                  <c:v>147.51000000000002</c:v>
                </c:pt>
                <c:pt idx="16">
                  <c:v>83.43</c:v>
                </c:pt>
                <c:pt idx="17">
                  <c:v>355.34</c:v>
                </c:pt>
                <c:pt idx="18">
                  <c:v>236.315</c:v>
                </c:pt>
                <c:pt idx="19">
                  <c:v>60.5</c:v>
                </c:pt>
                <c:pt idx="20">
                  <c:v>89.13</c:v>
                </c:pt>
                <c:pt idx="21">
                  <c:v>440.96500000000003</c:v>
                </c:pt>
                <c:pt idx="22">
                  <c:v>347.04</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584.6400000000001</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14-8B87-41C9-808C-20C5FFA9C59B}"/>
            </c:ext>
          </c:extLst>
        </c:ser>
        <c:ser>
          <c:idx val="3"/>
          <c:order val="3"/>
          <c:tx>
            <c:strRef>
              <c:f>TotalSales!$F$3:$F$4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TotalSales!$F$5:$F$53</c:f>
              <c:numCache>
                <c:formatCode>"$"#,##0</c:formatCode>
                <c:ptCount val="44"/>
                <c:pt idx="0">
                  <c:v>123</c:v>
                </c:pt>
                <c:pt idx="1">
                  <c:v>171.94</c:v>
                </c:pt>
                <c:pt idx="2">
                  <c:v>126.035</c:v>
                </c:pt>
                <c:pt idx="3">
                  <c:v>158.85</c:v>
                </c:pt>
                <c:pt idx="4">
                  <c:v>68.039999999999992</c:v>
                </c:pt>
                <c:pt idx="5">
                  <c:v>372.255</c:v>
                </c:pt>
                <c:pt idx="6">
                  <c:v>201.11500000000001</c:v>
                </c:pt>
                <c:pt idx="7">
                  <c:v>166.27500000000001</c:v>
                </c:pt>
                <c:pt idx="8">
                  <c:v>492.90000000000003</c:v>
                </c:pt>
                <c:pt idx="9">
                  <c:v>213.66499999999999</c:v>
                </c:pt>
                <c:pt idx="10">
                  <c:v>96.405000000000001</c:v>
                </c:pt>
                <c:pt idx="11">
                  <c:v>210.58999999999997</c:v>
                </c:pt>
                <c:pt idx="12">
                  <c:v>179.22000000000003</c:v>
                </c:pt>
                <c:pt idx="13">
                  <c:v>429.83000000000004</c:v>
                </c:pt>
                <c:pt idx="14">
                  <c:v>231.63000000000002</c:v>
                </c:pt>
                <c:pt idx="15">
                  <c:v>240.04000000000002</c:v>
                </c:pt>
                <c:pt idx="16">
                  <c:v>59.08</c:v>
                </c:pt>
                <c:pt idx="17">
                  <c:v>140.88</c:v>
                </c:pt>
                <c:pt idx="18">
                  <c:v>414.58500000000004</c:v>
                </c:pt>
                <c:pt idx="19">
                  <c:v>139.68</c:v>
                </c:pt>
                <c:pt idx="20">
                  <c:v>302.66000000000003</c:v>
                </c:pt>
                <c:pt idx="21">
                  <c:v>174.46999999999997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199.48999999999998</c:v>
                </c:pt>
                <c:pt idx="31">
                  <c:v>374.13499999999999</c:v>
                </c:pt>
                <c:pt idx="32">
                  <c:v>221.44</c:v>
                </c:pt>
                <c:pt idx="33">
                  <c:v>256.36500000000001</c:v>
                </c:pt>
                <c:pt idx="34">
                  <c:v>189.47499999999999</c:v>
                </c:pt>
                <c:pt idx="35">
                  <c:v>212.07499999999999</c:v>
                </c:pt>
                <c:pt idx="36">
                  <c:v>146.685</c:v>
                </c:pt>
                <c:pt idx="37">
                  <c:v>53.759999999999991</c:v>
                </c:pt>
                <c:pt idx="38">
                  <c:v>399.52500000000003</c:v>
                </c:pt>
                <c:pt idx="39">
                  <c:v>200.255</c:v>
                </c:pt>
                <c:pt idx="40">
                  <c:v>304.46999999999997</c:v>
                </c:pt>
                <c:pt idx="41">
                  <c:v>379.31000000000012</c:v>
                </c:pt>
                <c:pt idx="42">
                  <c:v>141.70000000000002</c:v>
                </c:pt>
                <c:pt idx="43">
                  <c:v>71.06</c:v>
                </c:pt>
              </c:numCache>
            </c:numRef>
          </c:val>
          <c:smooth val="0"/>
          <c:extLst>
            <c:ext xmlns:c16="http://schemas.microsoft.com/office/drawing/2014/chart" uri="{C3380CC4-5D6E-409C-BE32-E72D297353CC}">
              <c16:uniqueId val="{00000015-8B87-41C9-808C-20C5FFA9C59B}"/>
            </c:ext>
          </c:extLst>
        </c:ser>
        <c:dLbls>
          <c:showLegendKey val="0"/>
          <c:showVal val="0"/>
          <c:showCatName val="0"/>
          <c:showSerName val="0"/>
          <c:showPercent val="0"/>
          <c:showBubbleSize val="0"/>
        </c:dLbls>
        <c:marker val="1"/>
        <c:smooth val="0"/>
        <c:axId val="1085972928"/>
        <c:axId val="1085959488"/>
      </c:lineChart>
      <c:catAx>
        <c:axId val="1085972928"/>
        <c:scaling>
          <c:orientation val="minMax"/>
        </c:scaling>
        <c:delete val="0"/>
        <c:axPos val="b"/>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crossAx val="1085959488"/>
        <c:crosses val="autoZero"/>
        <c:auto val="1"/>
        <c:lblAlgn val="ctr"/>
        <c:lblOffset val="100"/>
        <c:noMultiLvlLbl val="0"/>
      </c:catAx>
      <c:valAx>
        <c:axId val="1085959488"/>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crossAx val="108597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Inter Light" panose="02000403000000020004" pitchFamily="2" charset="0"/>
              <a:ea typeface="Inter Light" panose="02000403000000020004" pitchFamily="2" charset="0"/>
              <a:cs typeface="Inter Light" panose="02000403000000020004"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[coffeeSalesAnalysis.xlsx]SalesByCountry!SalesByCountry</c:name>
    <c:fmtId val="26"/>
  </c:pivotSource>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r>
              <a:rPr lang="en-US">
                <a:latin typeface="Inter Display SemiBold" panose="02000703000000020004" pitchFamily="2" charset="0"/>
                <a:ea typeface="Inter Display SemiBold" panose="02000703000000020004" pitchFamily="2" charset="0"/>
                <a:cs typeface="Inter Display SemiBold" panose="02000703000000020004" pitchFamily="2" charset="0"/>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fld id="{644E86C4-491B-47E5-AC9F-1CF1A103AABD}" type="VALUE">
                  <a:rPr lang="en-US"/>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s>
    <c:plotArea>
      <c:layout/>
      <c:barChart>
        <c:barDir val="bar"/>
        <c:grouping val="clustered"/>
        <c:varyColors val="1"/>
        <c:ser>
          <c:idx val="0"/>
          <c:order val="0"/>
          <c:tx>
            <c:strRef>
              <c:f>SalesByCountry!$B$3</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E0F6-4297-BDED-8B6FE6D79E0C}"/>
              </c:ext>
            </c:extLst>
          </c:dPt>
          <c:dPt>
            <c:idx val="1"/>
            <c:invertIfNegative val="0"/>
            <c:bubble3D val="0"/>
            <c:spPr>
              <a:solidFill>
                <a:schemeClr val="accent3"/>
              </a:solidFill>
              <a:ln>
                <a:noFill/>
              </a:ln>
              <a:effectLst/>
            </c:spPr>
            <c:extLst>
              <c:ext xmlns:c16="http://schemas.microsoft.com/office/drawing/2014/chart" uri="{C3380CC4-5D6E-409C-BE32-E72D297353CC}">
                <c16:uniqueId val="{00000003-E0F6-4297-BDED-8B6FE6D79E0C}"/>
              </c:ext>
            </c:extLst>
          </c:dPt>
          <c:dPt>
            <c:idx val="2"/>
            <c:invertIfNegative val="0"/>
            <c:bubble3D val="0"/>
            <c:spPr>
              <a:solidFill>
                <a:schemeClr val="accent5"/>
              </a:solidFill>
              <a:ln>
                <a:noFill/>
              </a:ln>
              <a:effectLst/>
            </c:spPr>
            <c:extLst>
              <c:ext xmlns:c16="http://schemas.microsoft.com/office/drawing/2014/chart" uri="{C3380CC4-5D6E-409C-BE32-E72D297353CC}">
                <c16:uniqueId val="{00000005-E0F6-4297-BDED-8B6FE6D79E0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SalesByCountry!$A$4:$A$7</c:f>
              <c:strCache>
                <c:ptCount val="3"/>
                <c:pt idx="0">
                  <c:v>United Kingdom</c:v>
                </c:pt>
                <c:pt idx="1">
                  <c:v>Ireland</c:v>
                </c:pt>
                <c:pt idx="2">
                  <c:v>United States</c:v>
                </c:pt>
              </c:strCache>
            </c:strRef>
          </c:cat>
          <c:val>
            <c:numRef>
              <c:f>SalesByCountry!$B$4:$B$7</c:f>
              <c:numCache>
                <c:formatCode>"$"#,##0</c:formatCode>
                <c:ptCount val="3"/>
                <c:pt idx="0">
                  <c:v>2798.5050000000001</c:v>
                </c:pt>
                <c:pt idx="1">
                  <c:v>6696.8649999999998</c:v>
                </c:pt>
                <c:pt idx="2">
                  <c:v>35638.88499999998</c:v>
                </c:pt>
              </c:numCache>
            </c:numRef>
          </c:val>
          <c:extLst>
            <c:ext xmlns:c16="http://schemas.microsoft.com/office/drawing/2014/chart" uri="{C3380CC4-5D6E-409C-BE32-E72D297353CC}">
              <c16:uniqueId val="{00000009-762F-46D8-AE79-E4FB0FFD35BA}"/>
            </c:ext>
          </c:extLst>
        </c:ser>
        <c:dLbls>
          <c:dLblPos val="outEnd"/>
          <c:showLegendKey val="0"/>
          <c:showVal val="1"/>
          <c:showCatName val="0"/>
          <c:showSerName val="0"/>
          <c:showPercent val="0"/>
          <c:showBubbleSize val="0"/>
        </c:dLbls>
        <c:gapWidth val="182"/>
        <c:axId val="159208800"/>
        <c:axId val="159209280"/>
      </c:barChart>
      <c:catAx>
        <c:axId val="159208800"/>
        <c:scaling>
          <c:orientation val="minMax"/>
        </c:scaling>
        <c:delete val="0"/>
        <c:axPos val="l"/>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crossAx val="159209280"/>
        <c:crosses val="autoZero"/>
        <c:auto val="1"/>
        <c:lblAlgn val="ctr"/>
        <c:lblOffset val="100"/>
        <c:noMultiLvlLbl val="0"/>
      </c:catAx>
      <c:valAx>
        <c:axId val="159209280"/>
        <c:scaling>
          <c:orientation val="minMax"/>
        </c:scaling>
        <c:delete val="0"/>
        <c:axPos val="b"/>
        <c:majorGridlines>
          <c:spPr>
            <a:ln w="9525" cap="flat" cmpd="sng" algn="ctr">
              <a:solidFill>
                <a:schemeClr val="bg1">
                  <a:lumMod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crossAx val="1592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Inter Light" panose="02000403000000020004" pitchFamily="2" charset="0"/>
              <a:ea typeface="Inter Light" panose="02000403000000020004" pitchFamily="2" charset="0"/>
              <a:cs typeface="Inter Light" panose="02000403000000020004"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[coffeeSalesAnalysis.xlsx]SalesByCustomers!SalesByCustomers</c:name>
    <c:fmtId val="31"/>
  </c:pivotSource>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r>
              <a:rPr lang="en-US">
                <a:latin typeface="Inter Display SemiBold" panose="02000703000000020004" pitchFamily="2" charset="0"/>
                <a:ea typeface="Inter Display SemiBold" panose="02000703000000020004" pitchFamily="2" charset="0"/>
                <a:cs typeface="Inter Display SemiBold" panose="02000703000000020004" pitchFamily="2" charset="0"/>
              </a:rPr>
              <a:t>Top Five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pivotFmt>
      <c:pivotFmt>
        <c:idx val="1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pivotFmt>
      <c:pivotFmt>
        <c:idx val="14"/>
      </c:pivotFmt>
      <c:pivotFmt>
        <c:idx val="15"/>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3">
              <a:tint val="54000"/>
            </a:schemeClr>
          </a:solidFill>
          <a:ln>
            <a:noFill/>
          </a:ln>
          <a:effectLst/>
        </c:spPr>
      </c:pivotFmt>
      <c:pivotFmt>
        <c:idx val="17"/>
        <c:spPr>
          <a:solidFill>
            <a:schemeClr val="accent3">
              <a:tint val="77000"/>
            </a:schemeClr>
          </a:solidFill>
          <a:ln>
            <a:noFill/>
          </a:ln>
          <a:effectLst/>
        </c:spPr>
      </c:pivotFmt>
      <c:pivotFmt>
        <c:idx val="18"/>
        <c:spPr>
          <a:solidFill>
            <a:schemeClr val="accent3"/>
          </a:solidFill>
          <a:ln>
            <a:noFill/>
          </a:ln>
          <a:effectLst/>
        </c:spPr>
      </c:pivotFmt>
      <c:pivotFmt>
        <c:idx val="19"/>
        <c:spPr>
          <a:solidFill>
            <a:schemeClr val="accent3">
              <a:shade val="76000"/>
            </a:schemeClr>
          </a:solidFill>
          <a:ln>
            <a:noFill/>
          </a:ln>
          <a:effectLst/>
        </c:spPr>
      </c:pivotFmt>
      <c:pivotFmt>
        <c:idx val="20"/>
        <c:spPr>
          <a:solidFill>
            <a:schemeClr val="accent3">
              <a:shade val="53000"/>
            </a:schemeClr>
          </a:solidFill>
          <a:ln>
            <a:noFill/>
          </a:ln>
          <a:effectLst/>
        </c:spPr>
      </c:pivotFmt>
      <c:pivotFmt>
        <c:idx val="2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3">
              <a:tint val="54000"/>
            </a:schemeClr>
          </a:solidFill>
          <a:ln>
            <a:noFill/>
          </a:ln>
          <a:effectLst/>
        </c:spPr>
      </c:pivotFmt>
      <c:pivotFmt>
        <c:idx val="23"/>
        <c:spPr>
          <a:solidFill>
            <a:schemeClr val="accent3">
              <a:tint val="77000"/>
            </a:schemeClr>
          </a:solidFill>
          <a:ln>
            <a:noFill/>
          </a:ln>
          <a:effectLst/>
        </c:spPr>
      </c:pivotFmt>
      <c:pivotFmt>
        <c:idx val="24"/>
        <c:spPr>
          <a:solidFill>
            <a:schemeClr val="accent3"/>
          </a:solidFill>
          <a:ln>
            <a:noFill/>
          </a:ln>
          <a:effectLst/>
        </c:spPr>
      </c:pivotFmt>
      <c:pivotFmt>
        <c:idx val="25"/>
        <c:spPr>
          <a:solidFill>
            <a:schemeClr val="accent3">
              <a:shade val="76000"/>
            </a:schemeClr>
          </a:solidFill>
          <a:ln>
            <a:noFill/>
          </a:ln>
          <a:effectLst/>
        </c:spPr>
      </c:pivotFmt>
      <c:pivotFmt>
        <c:idx val="26"/>
        <c:spPr>
          <a:solidFill>
            <a:schemeClr val="accent3">
              <a:shade val="53000"/>
            </a:schemeClr>
          </a:solidFill>
          <a:ln>
            <a:noFill/>
          </a:ln>
          <a:effectLst/>
        </c:spPr>
      </c:pivotFmt>
    </c:pivotFmts>
    <c:plotArea>
      <c:layout/>
      <c:barChart>
        <c:barDir val="bar"/>
        <c:grouping val="clustered"/>
        <c:varyColors val="1"/>
        <c:ser>
          <c:idx val="0"/>
          <c:order val="0"/>
          <c:tx>
            <c:strRef>
              <c:f>SalesByCustomers!$B$3</c:f>
              <c:strCache>
                <c:ptCount val="1"/>
                <c:pt idx="0">
                  <c:v>Total</c:v>
                </c:pt>
              </c:strCache>
            </c:strRef>
          </c:tx>
          <c:invertIfNegative val="0"/>
          <c:dPt>
            <c:idx val="0"/>
            <c:invertIfNegative val="0"/>
            <c:bubble3D val="0"/>
            <c:spPr>
              <a:solidFill>
                <a:schemeClr val="accent3">
                  <a:tint val="54000"/>
                </a:schemeClr>
              </a:solidFill>
              <a:ln>
                <a:noFill/>
              </a:ln>
              <a:effectLst/>
            </c:spPr>
            <c:extLst>
              <c:ext xmlns:c16="http://schemas.microsoft.com/office/drawing/2014/chart" uri="{C3380CC4-5D6E-409C-BE32-E72D297353CC}">
                <c16:uniqueId val="{00000001-05CE-4829-9ADE-76D27BFFAF87}"/>
              </c:ext>
            </c:extLst>
          </c:dPt>
          <c:dPt>
            <c:idx val="1"/>
            <c:invertIfNegative val="0"/>
            <c:bubble3D val="0"/>
            <c:spPr>
              <a:solidFill>
                <a:schemeClr val="accent3">
                  <a:tint val="77000"/>
                </a:schemeClr>
              </a:solidFill>
              <a:ln>
                <a:noFill/>
              </a:ln>
              <a:effectLst/>
            </c:spPr>
            <c:extLst>
              <c:ext xmlns:c16="http://schemas.microsoft.com/office/drawing/2014/chart" uri="{C3380CC4-5D6E-409C-BE32-E72D297353CC}">
                <c16:uniqueId val="{00000003-05CE-4829-9ADE-76D27BFFAF87}"/>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05CE-4829-9ADE-76D27BFFAF87}"/>
              </c:ext>
            </c:extLst>
          </c:dPt>
          <c:dPt>
            <c:idx val="3"/>
            <c:invertIfNegative val="0"/>
            <c:bubble3D val="0"/>
            <c:spPr>
              <a:solidFill>
                <a:schemeClr val="accent3">
                  <a:shade val="76000"/>
                </a:schemeClr>
              </a:solidFill>
              <a:ln>
                <a:noFill/>
              </a:ln>
              <a:effectLst/>
            </c:spPr>
            <c:extLst>
              <c:ext xmlns:c16="http://schemas.microsoft.com/office/drawing/2014/chart" uri="{C3380CC4-5D6E-409C-BE32-E72D297353CC}">
                <c16:uniqueId val="{00000007-05CE-4829-9ADE-76D27BFFAF87}"/>
              </c:ext>
            </c:extLst>
          </c:dPt>
          <c:dPt>
            <c:idx val="4"/>
            <c:invertIfNegative val="0"/>
            <c:bubble3D val="0"/>
            <c:spPr>
              <a:solidFill>
                <a:schemeClr val="accent3">
                  <a:shade val="53000"/>
                </a:schemeClr>
              </a:solidFill>
              <a:ln>
                <a:noFill/>
              </a:ln>
              <a:effectLst/>
            </c:spPr>
            <c:extLst>
              <c:ext xmlns:c16="http://schemas.microsoft.com/office/drawing/2014/chart" uri="{C3380CC4-5D6E-409C-BE32-E72D297353CC}">
                <c16:uniqueId val="{00000009-05CE-4829-9ADE-76D27BFFAF8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SalesByCustomers!$A$4:$A$9</c:f>
              <c:strCache>
                <c:ptCount val="5"/>
                <c:pt idx="0">
                  <c:v>Don Flintiff</c:v>
                </c:pt>
                <c:pt idx="1">
                  <c:v>Nealson Cuttler</c:v>
                </c:pt>
                <c:pt idx="2">
                  <c:v>Terri Farra</c:v>
                </c:pt>
                <c:pt idx="3">
                  <c:v>Brenn Dundredge</c:v>
                </c:pt>
                <c:pt idx="4">
                  <c:v>Allis Wilmore</c:v>
                </c:pt>
              </c:strCache>
            </c:strRef>
          </c:cat>
          <c:val>
            <c:numRef>
              <c:f>SalesByCustomers!$B$4:$B$9</c:f>
              <c:numCache>
                <c:formatCode>"$"#,##0</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A-9B3D-4C31-BD5D-8E43849E6B42}"/>
            </c:ext>
          </c:extLst>
        </c:ser>
        <c:dLbls>
          <c:dLblPos val="outEnd"/>
          <c:showLegendKey val="0"/>
          <c:showVal val="1"/>
          <c:showCatName val="0"/>
          <c:showSerName val="0"/>
          <c:showPercent val="0"/>
          <c:showBubbleSize val="0"/>
        </c:dLbls>
        <c:gapWidth val="182"/>
        <c:axId val="159208800"/>
        <c:axId val="159209280"/>
      </c:barChart>
      <c:catAx>
        <c:axId val="159208800"/>
        <c:scaling>
          <c:orientation val="minMax"/>
        </c:scaling>
        <c:delete val="0"/>
        <c:axPos val="l"/>
        <c:numFmt formatCode="General" sourceLinked="1"/>
        <c:majorTickMark val="none"/>
        <c:minorTickMark val="none"/>
        <c:tickLblPos val="nextTo"/>
        <c:spPr>
          <a:noFill/>
          <a:ln w="9525" cap="flat" cmpd="sng" algn="ctr">
            <a:solidFill>
              <a:schemeClr val="bg1">
                <a:lumMod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crossAx val="159209280"/>
        <c:crosses val="autoZero"/>
        <c:auto val="1"/>
        <c:lblAlgn val="ctr"/>
        <c:lblOffset val="100"/>
        <c:noMultiLvlLbl val="0"/>
      </c:catAx>
      <c:valAx>
        <c:axId val="159209280"/>
        <c:scaling>
          <c:orientation val="minMax"/>
        </c:scaling>
        <c:delete val="0"/>
        <c:axPos val="b"/>
        <c:majorGridlines>
          <c:spPr>
            <a:ln w="9525" cap="flat" cmpd="sng" algn="ctr">
              <a:solidFill>
                <a:schemeClr val="bg1">
                  <a:lumMod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crossAx val="159208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Inter Light" panose="02000403000000020004" pitchFamily="2" charset="0"/>
              <a:ea typeface="Inter Light" panose="02000403000000020004" pitchFamily="2" charset="0"/>
              <a:cs typeface="Inter Light" panose="02000403000000020004"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[coffeeSalesAnalysis.xlsx]SalesByCoffeeType!SalesByCoffeeType</c:name>
    <c:fmtId val="5"/>
  </c:pivotSource>
  <c:chart>
    <c:title>
      <c:tx>
        <c:rich>
          <a:bodyPr rot="0" spcFirstLastPara="1" vertOverflow="ellipsis" vert="horz" wrap="square" anchor="ctr" anchorCtr="1"/>
          <a:lstStyle/>
          <a:p>
            <a:pPr>
              <a:defRPr lang="en-US" sz="1400" b="0" i="0" u="none" strike="noStrike" kern="1200" baseline="0">
                <a:solidFill>
                  <a:schemeClr val="tx1">
                    <a:lumMod val="75000"/>
                    <a:lumOff val="25000"/>
                  </a:schemeClr>
                </a:solidFill>
                <a:latin typeface="Inter SemiBold" panose="02000703000000020004" pitchFamily="2" charset="0"/>
                <a:ea typeface="Inter SemiBold" panose="02000703000000020004" pitchFamily="2" charset="0"/>
                <a:cs typeface="Inter SemiBold" panose="02000703000000020004" pitchFamily="2" charset="0"/>
              </a:defRPr>
            </a:pPr>
            <a:r>
              <a:rPr lang="en-US" sz="1400">
                <a:solidFill>
                  <a:schemeClr val="tx1">
                    <a:lumMod val="75000"/>
                    <a:lumOff val="25000"/>
                  </a:schemeClr>
                </a:solidFill>
                <a:latin typeface="Inter SemiBold" panose="02000703000000020004" pitchFamily="2" charset="0"/>
                <a:ea typeface="Inter SemiBold" panose="02000703000000020004" pitchFamily="2" charset="0"/>
                <a:cs typeface="Inter SemiBold" panose="02000703000000020004" pitchFamily="2" charset="0"/>
              </a:rPr>
              <a:t>Pct. Sales by Coffee Type</a:t>
            </a:r>
          </a:p>
        </c:rich>
      </c:tx>
      <c:overlay val="0"/>
      <c:spPr>
        <a:noFill/>
        <a:ln>
          <a:noFill/>
        </a:ln>
        <a:effectLst/>
      </c:spPr>
      <c:txPr>
        <a:bodyPr rot="0" spcFirstLastPara="1" vertOverflow="ellipsis" vert="horz" wrap="square" anchor="ctr" anchorCtr="1"/>
        <a:lstStyle/>
        <a:p>
          <a:pPr>
            <a:defRPr lang="en-US" sz="1400" b="0" i="0" u="none" strike="noStrike" kern="1200" baseline="0">
              <a:solidFill>
                <a:schemeClr val="tx1">
                  <a:lumMod val="75000"/>
                  <a:lumOff val="25000"/>
                </a:schemeClr>
              </a:solidFill>
              <a:latin typeface="Inter SemiBold" panose="02000703000000020004" pitchFamily="2" charset="0"/>
              <a:ea typeface="Inter SemiBold" panose="02000703000000020004" pitchFamily="2" charset="0"/>
              <a:cs typeface="Inter SemiBold" panose="02000703000000020004" pitchFamily="2" charset="0"/>
            </a:defRPr>
          </a:pPr>
          <a:endParaRPr lang="en-US"/>
        </a:p>
      </c:txPr>
    </c:title>
    <c:autoTitleDeleted val="0"/>
    <c:pivotFmts>
      <c:pivotFmt>
        <c:idx val="0"/>
        <c:spPr>
          <a:solidFill>
            <a:schemeClr val="accent1"/>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ln>
                    <a:noFill/>
                  </a:ln>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numFmt formatCode="General"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1"/>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7"/>
        <c:spPr>
          <a:solidFill>
            <a:schemeClr val="accent1"/>
          </a:solidFill>
          <a:ln>
            <a:noFill/>
          </a:ln>
          <a:effectLst/>
        </c:spPr>
        <c:dLbl>
          <c:idx val="0"/>
          <c:layout>
            <c:manualLayout>
              <c:x val="0.16790146837621914"/>
              <c:y val="-0.10365851999575572"/>
            </c:manualLayout>
          </c:layout>
          <c:numFmt formatCode="General"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dLbl>
          <c:idx val="0"/>
          <c:layout>
            <c:manualLayout>
              <c:x val="0.19728419642204967"/>
              <c:y val="6.219511199745343E-2"/>
            </c:manualLayout>
          </c:layout>
          <c:numFmt formatCode="General"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0.15950607270589146"/>
              <c:y val="8.9837383996321615E-2"/>
            </c:manualLayout>
          </c:layout>
          <c:numFmt formatCode="General"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0.17629620301779456"/>
              <c:y val="-0.11056908799547276"/>
            </c:manualLayout>
          </c:layout>
          <c:numFmt formatCode="General" sourceLinked="0"/>
          <c:spPr>
            <a:noFill/>
            <a:ln>
              <a:noFill/>
            </a:ln>
            <a:effectLst/>
          </c:spPr>
          <c:txPr>
            <a:bodyPr rot="0" spcFirstLastPara="1" vertOverflow="ellipsis" vert="horz" wrap="square" anchor="ctr" anchorCtr="1"/>
            <a:lstStyle/>
            <a:p>
              <a:pPr>
                <a:defRPr lang="en-US" sz="900" b="0" i="0" u="none" strike="noStrike" kern="1200" baseline="0">
                  <a:solidFill>
                    <a:schemeClr val="tx1">
                      <a:lumMod val="65000"/>
                      <a:lumOff val="35000"/>
                    </a:schemeClr>
                  </a:solidFill>
                  <a:latin typeface="Inter" panose="02000503000000020004" pitchFamily="2" charset="0"/>
                  <a:ea typeface="Inter" panose="02000503000000020004" pitchFamily="2" charset="0"/>
                  <a:cs typeface="Inter" panose="02000503000000020004" pitchFamily="2"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overflow" horzOverflow="overflow" vert="horz" wrap="square" anchor="ctr" anchorCtr="1">
              <a:spAutoFit/>
            </a:bodyPr>
            <a:lstStyle/>
            <a:p>
              <a:pPr>
                <a:defRPr lang="en-US"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1"/>
          <c:showVal val="1"/>
          <c:showCatName val="0"/>
          <c:showSerName val="0"/>
          <c:showPercent val="1"/>
          <c:showBubbleSize val="0"/>
          <c:separator>
</c:separator>
          <c:extLst>
            <c:ext xmlns:c15="http://schemas.microsoft.com/office/drawing/2012/chart" uri="{CE6537A1-D6FC-4f65-9D91-7224C49458BB}"/>
          </c:extLst>
        </c:dLbl>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s>
    <c:plotArea>
      <c:layout/>
      <c:pieChart>
        <c:varyColors val="1"/>
        <c:ser>
          <c:idx val="0"/>
          <c:order val="0"/>
          <c:tx>
            <c:strRef>
              <c:f>SalesByCoffeeType!$B$3</c:f>
              <c:strCache>
                <c:ptCount val="1"/>
                <c:pt idx="0">
                  <c:v>Total</c:v>
                </c:pt>
              </c:strCache>
            </c:strRef>
          </c:tx>
          <c:explosion val="5"/>
          <c:dPt>
            <c:idx val="0"/>
            <c:bubble3D val="0"/>
            <c:spPr>
              <a:solidFill>
                <a:schemeClr val="accent1"/>
              </a:solidFill>
              <a:ln>
                <a:noFill/>
              </a:ln>
              <a:effectLst/>
            </c:spPr>
            <c:extLst>
              <c:ext xmlns:c16="http://schemas.microsoft.com/office/drawing/2014/chart" uri="{C3380CC4-5D6E-409C-BE32-E72D297353CC}">
                <c16:uniqueId val="{0000000A-90C4-43A6-B2BF-EEE8F252CA99}"/>
              </c:ext>
            </c:extLst>
          </c:dPt>
          <c:dPt>
            <c:idx val="1"/>
            <c:bubble3D val="0"/>
            <c:spPr>
              <a:solidFill>
                <a:schemeClr val="accent2"/>
              </a:solidFill>
              <a:ln>
                <a:noFill/>
              </a:ln>
              <a:effectLst/>
            </c:spPr>
            <c:extLst>
              <c:ext xmlns:c16="http://schemas.microsoft.com/office/drawing/2014/chart" uri="{C3380CC4-5D6E-409C-BE32-E72D297353CC}">
                <c16:uniqueId val="{0000000B-90C4-43A6-B2BF-EEE8F252CA99}"/>
              </c:ext>
            </c:extLst>
          </c:dPt>
          <c:dPt>
            <c:idx val="2"/>
            <c:bubble3D val="0"/>
            <c:spPr>
              <a:solidFill>
                <a:schemeClr val="accent3"/>
              </a:solidFill>
              <a:ln>
                <a:noFill/>
              </a:ln>
              <a:effectLst/>
            </c:spPr>
            <c:extLst>
              <c:ext xmlns:c16="http://schemas.microsoft.com/office/drawing/2014/chart" uri="{C3380CC4-5D6E-409C-BE32-E72D297353CC}">
                <c16:uniqueId val="{0000000D-90C4-43A6-B2BF-EEE8F252CA99}"/>
              </c:ext>
            </c:extLst>
          </c:dPt>
          <c:dPt>
            <c:idx val="3"/>
            <c:bubble3D val="0"/>
            <c:spPr>
              <a:solidFill>
                <a:schemeClr val="accent4"/>
              </a:solidFill>
              <a:ln>
                <a:noFill/>
              </a:ln>
              <a:effectLst/>
            </c:spPr>
            <c:extLst>
              <c:ext xmlns:c16="http://schemas.microsoft.com/office/drawing/2014/chart" uri="{C3380CC4-5D6E-409C-BE32-E72D297353CC}">
                <c16:uniqueId val="{0000000C-90C4-43A6-B2BF-EEE8F252CA99}"/>
              </c:ext>
            </c:extLst>
          </c:dPt>
          <c:dLbls>
            <c:spPr>
              <a:noFill/>
              <a:ln>
                <a:noFill/>
              </a:ln>
              <a:effectLst/>
            </c:spPr>
            <c:txPr>
              <a:bodyPr rot="0" spcFirstLastPara="1" vertOverflow="overflow" horzOverflow="overflow" vert="horz" wrap="square" anchor="ctr" anchorCtr="1">
                <a:spAutoFit/>
              </a:bodyPr>
              <a:lstStyle/>
              <a:p>
                <a:pPr>
                  <a:defRPr lang="en-US"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1"/>
            <c:showVal val="1"/>
            <c:showCatName val="0"/>
            <c:showSerName val="0"/>
            <c:showPercent val="1"/>
            <c:showBubbleSize val="0"/>
            <c:separator>
</c:separator>
            <c:showLeaderLines val="0"/>
            <c:extLst>
              <c:ext xmlns:c15="http://schemas.microsoft.com/office/drawing/2012/chart" uri="{CE6537A1-D6FC-4f65-9D91-7224C49458BB}"/>
            </c:extLst>
          </c:dLbls>
          <c:cat>
            <c:strRef>
              <c:f>SalesByCoffeeType!$A$4:$A$8</c:f>
              <c:strCache>
                <c:ptCount val="4"/>
                <c:pt idx="0">
                  <c:v>Arabica</c:v>
                </c:pt>
                <c:pt idx="1">
                  <c:v>Excelsa</c:v>
                </c:pt>
                <c:pt idx="2">
                  <c:v>Liberica</c:v>
                </c:pt>
                <c:pt idx="3">
                  <c:v>Robusta</c:v>
                </c:pt>
              </c:strCache>
            </c:strRef>
          </c:cat>
          <c:val>
            <c:numRef>
              <c:f>SalesByCoffeeType!$B$4:$B$8</c:f>
              <c:numCache>
                <c:formatCode>"$"#,##0</c:formatCode>
                <c:ptCount val="4"/>
                <c:pt idx="0">
                  <c:v>11768.494999999997</c:v>
                </c:pt>
                <c:pt idx="1">
                  <c:v>12306.439999999997</c:v>
                </c:pt>
                <c:pt idx="2">
                  <c:v>12054.074999999995</c:v>
                </c:pt>
                <c:pt idx="3">
                  <c:v>9005.2450000000099</c:v>
                </c:pt>
              </c:numCache>
            </c:numRef>
          </c:val>
          <c:extLst>
            <c:ext xmlns:c16="http://schemas.microsoft.com/office/drawing/2014/chart" uri="{C3380CC4-5D6E-409C-BE32-E72D297353CC}">
              <c16:uniqueId val="{00000008-90C4-43A6-B2BF-EEE8F252CA99}"/>
            </c:ext>
          </c:extLst>
        </c:ser>
        <c:dLbls>
          <c:showLegendKey val="0"/>
          <c:showVal val="0"/>
          <c:showCatName val="0"/>
          <c:showSerName val="0"/>
          <c:showPercent val="1"/>
          <c:showBubbleSize val="0"/>
          <c:showLeaderLines val="0"/>
        </c:dLbls>
        <c:firstSliceAng val="27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lumMod val="75000"/>
                  <a:lumOff val="25000"/>
                </a:schemeClr>
              </a:solidFill>
              <a:latin typeface="Inter Light" panose="02000403000000020004" pitchFamily="2" charset="0"/>
              <a:ea typeface="Inter Light" panose="02000403000000020004" pitchFamily="2" charset="0"/>
              <a:cs typeface="Inter Light" panose="02000403000000020004"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prstDash val="solid"/>
      <a:round/>
    </a:ln>
    <a:effectLst/>
  </c:spPr>
  <c:txPr>
    <a:bodyPr/>
    <a:lstStyle/>
    <a:p>
      <a:pPr>
        <a:defRPr lang="en-US" sz="900" b="0" i="0" u="none" strike="noStrike" kern="1200" baseline="0">
          <a:solidFill>
            <a:schemeClr val="dk1"/>
          </a:solidFill>
          <a:latin typeface="Inter" panose="02000503000000020004" pitchFamily="2" charset="0"/>
          <a:ea typeface="Inter" panose="02000503000000020004" pitchFamily="2" charset="0"/>
          <a:cs typeface="Inter" panose="02000503000000020004" pitchFamily="2" charset="0"/>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[coffeeSalesAnalysis.xlsx]SalesByCountry!SalesByCountry</c:name>
    <c:fmtId val="64"/>
  </c:pivotSource>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r>
              <a:rPr lang="en-US">
                <a:latin typeface="Inter Display SemiBold" panose="02000703000000020004" pitchFamily="2" charset="0"/>
                <a:ea typeface="Inter Display SemiBold" panose="02000703000000020004" pitchFamily="2" charset="0"/>
                <a:cs typeface="Inter Display SemiBold" panose="02000703000000020004" pitchFamily="2" charset="0"/>
              </a:rPr>
              <a:t>Pct. 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1"/>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s>
    <c:plotArea>
      <c:layout/>
      <c:pieChart>
        <c:varyColors val="1"/>
        <c:ser>
          <c:idx val="0"/>
          <c:order val="0"/>
          <c:tx>
            <c:strRef>
              <c:f>SalesByCountry!$B$3</c:f>
              <c:strCache>
                <c:ptCount val="1"/>
                <c:pt idx="0">
                  <c:v>Total</c:v>
                </c:pt>
              </c:strCache>
            </c:strRef>
          </c:tx>
          <c:spPr>
            <a:ln>
              <a:noFill/>
            </a:ln>
          </c:spPr>
          <c:explosion val="15"/>
          <c:dPt>
            <c:idx val="0"/>
            <c:bubble3D val="0"/>
            <c:spPr>
              <a:solidFill>
                <a:schemeClr val="accent1"/>
              </a:solidFill>
              <a:ln w="19050">
                <a:noFill/>
              </a:ln>
              <a:effectLst/>
            </c:spPr>
            <c:extLst>
              <c:ext xmlns:c16="http://schemas.microsoft.com/office/drawing/2014/chart" uri="{C3380CC4-5D6E-409C-BE32-E72D297353CC}">
                <c16:uniqueId val="{00000001-6372-456F-ABEF-53DBC535A7ED}"/>
              </c:ext>
            </c:extLst>
          </c:dPt>
          <c:dPt>
            <c:idx val="1"/>
            <c:bubble3D val="0"/>
            <c:spPr>
              <a:solidFill>
                <a:schemeClr val="accent3"/>
              </a:solidFill>
              <a:ln w="19050">
                <a:noFill/>
              </a:ln>
              <a:effectLst/>
            </c:spPr>
            <c:extLst>
              <c:ext xmlns:c16="http://schemas.microsoft.com/office/drawing/2014/chart" uri="{C3380CC4-5D6E-409C-BE32-E72D297353CC}">
                <c16:uniqueId val="{00000003-6372-456F-ABEF-53DBC535A7ED}"/>
              </c:ext>
            </c:extLst>
          </c:dPt>
          <c:dPt>
            <c:idx val="2"/>
            <c:bubble3D val="0"/>
            <c:spPr>
              <a:solidFill>
                <a:schemeClr val="accent5"/>
              </a:solidFill>
              <a:ln w="19050">
                <a:noFill/>
              </a:ln>
              <a:effectLst/>
            </c:spPr>
            <c:extLst>
              <c:ext xmlns:c16="http://schemas.microsoft.com/office/drawing/2014/chart" uri="{C3380CC4-5D6E-409C-BE32-E72D297353CC}">
                <c16:uniqueId val="{00000005-6372-456F-ABEF-53DBC535A7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dLblPos val="outEnd"/>
            <c:showLegendKey val="1"/>
            <c:showVal val="0"/>
            <c:showCatName val="0"/>
            <c:showSerName val="0"/>
            <c:showPercent val="1"/>
            <c:showBubbleSize val="0"/>
            <c:showLeaderLines val="0"/>
            <c:extLst>
              <c:ext xmlns:c15="http://schemas.microsoft.com/office/drawing/2012/chart" uri="{CE6537A1-D6FC-4f65-9D91-7224C49458BB}"/>
            </c:extLst>
          </c:dLbls>
          <c:cat>
            <c:strRef>
              <c:f>SalesByCountry!$A$4:$A$7</c:f>
              <c:strCache>
                <c:ptCount val="3"/>
                <c:pt idx="0">
                  <c:v>United Kingdom</c:v>
                </c:pt>
                <c:pt idx="1">
                  <c:v>Ireland</c:v>
                </c:pt>
                <c:pt idx="2">
                  <c:v>United States</c:v>
                </c:pt>
              </c:strCache>
            </c:strRef>
          </c:cat>
          <c:val>
            <c:numRef>
              <c:f>SalesByCountry!$B$4:$B$7</c:f>
              <c:numCache>
                <c:formatCode>"$"#,##0</c:formatCode>
                <c:ptCount val="3"/>
                <c:pt idx="0">
                  <c:v>2798.5050000000001</c:v>
                </c:pt>
                <c:pt idx="1">
                  <c:v>6696.8649999999998</c:v>
                </c:pt>
                <c:pt idx="2">
                  <c:v>35638.88499999998</c:v>
                </c:pt>
              </c:numCache>
            </c:numRef>
          </c:val>
          <c:extLst>
            <c:ext xmlns:c16="http://schemas.microsoft.com/office/drawing/2014/chart" uri="{C3380CC4-5D6E-409C-BE32-E72D297353CC}">
              <c16:uniqueId val="{00000009-7ACC-4843-BC3D-3A1BA9D1A07E}"/>
            </c:ext>
          </c:extLst>
        </c:ser>
        <c:dLbls>
          <c:dLblPos val="inEnd"/>
          <c:showLegendKey val="0"/>
          <c:showVal val="1"/>
          <c:showCatName val="0"/>
          <c:showSerName val="0"/>
          <c:showPercent val="0"/>
          <c:showBubbleSize val="0"/>
          <c:showLeaderLines val="0"/>
        </c:dLbls>
        <c:firstSliceAng val="9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Inter Light" panose="02000403000000020004" pitchFamily="2" charset="0"/>
              <a:ea typeface="Inter Light" panose="02000403000000020004" pitchFamily="2" charset="0"/>
              <a:cs typeface="Inter Light" panose="02000403000000020004" pitchFamily="2"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[coffeeSalesAnalysis.xlsx]SalesByMonth!SalesByMonth</c:name>
    <c:fmtId val="6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lumMod val="75000"/>
                    <a:lumOff val="25000"/>
                  </a:schemeClr>
                </a:solidFill>
                <a:latin typeface="Inter Display SemiBold" panose="02000703000000020004" pitchFamily="2" charset="0"/>
                <a:ea typeface="Inter Display SemiBold" panose="02000703000000020004" pitchFamily="2" charset="0"/>
                <a:cs typeface="Inter Display SemiBold" panose="02000703000000020004" pitchFamily="2" charset="0"/>
              </a:rPr>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3"/>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7716039564200523E-2"/>
          <c:y val="0.41525625706021013"/>
          <c:w val="0.88456792087159897"/>
          <c:h val="0.50872745357945859"/>
        </c:manualLayout>
      </c:layout>
      <c:areaChart>
        <c:grouping val="standard"/>
        <c:varyColors val="0"/>
        <c:ser>
          <c:idx val="0"/>
          <c:order val="0"/>
          <c:tx>
            <c:strRef>
              <c:f>SalesByMonth!$B$3</c:f>
              <c:strCache>
                <c:ptCount val="1"/>
                <c:pt idx="0">
                  <c:v>Total</c:v>
                </c:pt>
              </c:strCache>
            </c:strRef>
          </c:tx>
          <c:spPr>
            <a:solidFill>
              <a:schemeClr val="accent3"/>
            </a:solidFill>
            <a:ln w="25400">
              <a:noFill/>
            </a:ln>
            <a:effectLst/>
          </c:spPr>
          <c:cat>
            <c:strRef>
              <c:f>SalesByMonth!$A$4:$A$16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SalesByMonth!$B$4:$B$16</c:f>
              <c:numCache>
                <c:formatCode>"$"#,##0</c:formatCode>
                <c:ptCount val="12"/>
                <c:pt idx="0">
                  <c:v>3503.0350000000008</c:v>
                </c:pt>
                <c:pt idx="1">
                  <c:v>4138.2050000000008</c:v>
                </c:pt>
                <c:pt idx="2">
                  <c:v>4795.7750000000015</c:v>
                </c:pt>
                <c:pt idx="3">
                  <c:v>4224.5949999999993</c:v>
                </c:pt>
                <c:pt idx="4">
                  <c:v>3247.9800000000005</c:v>
                </c:pt>
                <c:pt idx="5">
                  <c:v>4843.04</c:v>
                </c:pt>
                <c:pt idx="6">
                  <c:v>3982.915</c:v>
                </c:pt>
                <c:pt idx="7">
                  <c:v>2326.9</c:v>
                </c:pt>
                <c:pt idx="8">
                  <c:v>3633.6449999999995</c:v>
                </c:pt>
                <c:pt idx="9">
                  <c:v>3800.0750000000007</c:v>
                </c:pt>
                <c:pt idx="10">
                  <c:v>3548.43</c:v>
                </c:pt>
                <c:pt idx="11">
                  <c:v>3089.6600000000003</c:v>
                </c:pt>
              </c:numCache>
            </c:numRef>
          </c:val>
          <c:extLst>
            <c:ext xmlns:c16="http://schemas.microsoft.com/office/drawing/2014/chart" uri="{C3380CC4-5D6E-409C-BE32-E72D297353CC}">
              <c16:uniqueId val="{00000000-D9A1-42B9-B10B-A54E45EFCBDC}"/>
            </c:ext>
          </c:extLst>
        </c:ser>
        <c:dLbls>
          <c:showLegendKey val="0"/>
          <c:showVal val="0"/>
          <c:showCatName val="0"/>
          <c:showSerName val="0"/>
          <c:showPercent val="0"/>
          <c:showBubbleSize val="0"/>
        </c:dLbls>
        <c:axId val="1393943103"/>
        <c:axId val="1393945503"/>
      </c:areaChart>
      <c:catAx>
        <c:axId val="1393943103"/>
        <c:scaling>
          <c:orientation val="minMax"/>
        </c:scaling>
        <c:delete val="1"/>
        <c:axPos val="b"/>
        <c:numFmt formatCode="General" sourceLinked="1"/>
        <c:majorTickMark val="out"/>
        <c:minorTickMark val="none"/>
        <c:tickLblPos val="nextTo"/>
        <c:crossAx val="1393945503"/>
        <c:crosses val="autoZero"/>
        <c:auto val="1"/>
        <c:lblAlgn val="ctr"/>
        <c:lblOffset val="100"/>
        <c:noMultiLvlLbl val="0"/>
      </c:catAx>
      <c:valAx>
        <c:axId val="1393945503"/>
        <c:scaling>
          <c:orientation val="minMax"/>
        </c:scaling>
        <c:delete val="1"/>
        <c:axPos val="l"/>
        <c:numFmt formatCode="&quot;$&quot;#,##0" sourceLinked="1"/>
        <c:majorTickMark val="none"/>
        <c:minorTickMark val="none"/>
        <c:tickLblPos val="nextTo"/>
        <c:crossAx val="13939431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3">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9525</xdr:rowOff>
    </xdr:from>
    <xdr:to>
      <xdr:col>30</xdr:col>
      <xdr:colOff>0</xdr:colOff>
      <xdr:row>42</xdr:row>
      <xdr:rowOff>9525</xdr:rowOff>
    </xdr:to>
    <xdr:sp macro="" textlink="">
      <xdr:nvSpPr>
        <xdr:cNvPr id="14" name="Rectangle 13">
          <a:extLst>
            <a:ext uri="{FF2B5EF4-FFF2-40B4-BE49-F238E27FC236}">
              <a16:creationId xmlns:a16="http://schemas.microsoft.com/office/drawing/2014/main" id="{4415D10F-473B-98E4-321C-982ABC3EB2EE}"/>
            </a:ext>
          </a:extLst>
        </xdr:cNvPr>
        <xdr:cNvSpPr/>
      </xdr:nvSpPr>
      <xdr:spPr>
        <a:xfrm>
          <a:off x="0" y="9525"/>
          <a:ext cx="14230350" cy="7534275"/>
        </a:xfrm>
        <a:prstGeom prst="rect">
          <a:avLst/>
        </a:prstGeom>
        <a:solidFill>
          <a:schemeClr val="bg1">
            <a:lumMod val="95000"/>
          </a:schemeClr>
        </a:solidFill>
        <a:ln w="635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xdr:col>
      <xdr:colOff>0</xdr:colOff>
      <xdr:row>0</xdr:row>
      <xdr:rowOff>194387</xdr:rowOff>
    </xdr:from>
    <xdr:to>
      <xdr:col>13</xdr:col>
      <xdr:colOff>0</xdr:colOff>
      <xdr:row>4</xdr:row>
      <xdr:rowOff>0</xdr:rowOff>
    </xdr:to>
    <xdr:sp macro="" textlink="">
      <xdr:nvSpPr>
        <xdr:cNvPr id="2" name="Rectangle 1">
          <a:extLst>
            <a:ext uri="{FF2B5EF4-FFF2-40B4-BE49-F238E27FC236}">
              <a16:creationId xmlns:a16="http://schemas.microsoft.com/office/drawing/2014/main" id="{30363589-B375-84B8-AA70-13C8B697A1B2}"/>
            </a:ext>
          </a:extLst>
        </xdr:cNvPr>
        <xdr:cNvSpPr/>
      </xdr:nvSpPr>
      <xdr:spPr>
        <a:xfrm>
          <a:off x="184668" y="194387"/>
          <a:ext cx="6745255" cy="583164"/>
        </a:xfrm>
        <a:prstGeom prst="rect">
          <a:avLst/>
        </a:prstGeom>
        <a:noFill/>
        <a:ln w="635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0" kern="1200" baseline="0">
              <a:solidFill>
                <a:schemeClr val="tx1">
                  <a:lumMod val="75000"/>
                  <a:lumOff val="25000"/>
                </a:schemeClr>
              </a:solidFill>
              <a:latin typeface="Inter Display ExtraBold" panose="02000903000000020004" pitchFamily="2" charset="0"/>
              <a:ea typeface="Inter Display ExtraBold" panose="02000903000000020004" pitchFamily="2" charset="0"/>
              <a:cs typeface="Inter Display ExtraBold" panose="02000903000000020004" pitchFamily="2" charset="0"/>
            </a:rPr>
            <a:t>Coffee Beans Sales Overview</a:t>
          </a:r>
        </a:p>
      </xdr:txBody>
    </xdr:sp>
    <xdr:clientData/>
  </xdr:twoCellAnchor>
  <xdr:twoCellAnchor>
    <xdr:from>
      <xdr:col>1</xdr:col>
      <xdr:colOff>0</xdr:colOff>
      <xdr:row>20</xdr:row>
      <xdr:rowOff>0</xdr:rowOff>
    </xdr:from>
    <xdr:to>
      <xdr:col>13</xdr:col>
      <xdr:colOff>0</xdr:colOff>
      <xdr:row>41</xdr:row>
      <xdr:rowOff>0</xdr:rowOff>
    </xdr:to>
    <xdr:graphicFrame macro="">
      <xdr:nvGraphicFramePr>
        <xdr:cNvPr id="3" name="Total Sales over Time">
          <a:extLst>
            <a:ext uri="{FF2B5EF4-FFF2-40B4-BE49-F238E27FC236}">
              <a16:creationId xmlns:a16="http://schemas.microsoft.com/office/drawing/2014/main" id="{137688D0-4A80-4018-AA5D-F185A50605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0</xdr:colOff>
      <xdr:row>8</xdr:row>
      <xdr:rowOff>0</xdr:rowOff>
    </xdr:from>
    <xdr:to>
      <xdr:col>23</xdr:col>
      <xdr:colOff>646044</xdr:colOff>
      <xdr:row>12</xdr:row>
      <xdr:rowOff>0</xdr:rowOff>
    </xdr:to>
    <mc:AlternateContent xmlns:mc="http://schemas.openxmlformats.org/markup-compatibility/2006" xmlns:a14="http://schemas.microsoft.com/office/drawing/2010/main">
      <mc:Choice Requires="a14">
        <xdr:graphicFrame macro="">
          <xdr:nvGraphicFramePr>
            <xdr:cNvPr id="5" name="Roast Type">
              <a:extLst>
                <a:ext uri="{FF2B5EF4-FFF2-40B4-BE49-F238E27FC236}">
                  <a16:creationId xmlns:a16="http://schemas.microsoft.com/office/drawing/2014/main" id="{E66E42C8-C156-4D9F-9D01-B8D632256A8F}"/>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9565105" y="1193132"/>
              <a:ext cx="1955132"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112057</xdr:colOff>
      <xdr:row>20</xdr:row>
      <xdr:rowOff>0</xdr:rowOff>
    </xdr:from>
    <xdr:to>
      <xdr:col>29</xdr:col>
      <xdr:colOff>0</xdr:colOff>
      <xdr:row>30</xdr:row>
      <xdr:rowOff>0</xdr:rowOff>
    </xdr:to>
    <xdr:graphicFrame macro="">
      <xdr:nvGraphicFramePr>
        <xdr:cNvPr id="8" name="Sales by Country">
          <a:extLst>
            <a:ext uri="{FF2B5EF4-FFF2-40B4-BE49-F238E27FC236}">
              <a16:creationId xmlns:a16="http://schemas.microsoft.com/office/drawing/2014/main" id="{8AB201E2-CD38-458E-B9E4-6BEBF0437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32</xdr:row>
      <xdr:rowOff>0</xdr:rowOff>
    </xdr:from>
    <xdr:to>
      <xdr:col>29</xdr:col>
      <xdr:colOff>2</xdr:colOff>
      <xdr:row>41</xdr:row>
      <xdr:rowOff>0</xdr:rowOff>
    </xdr:to>
    <xdr:graphicFrame macro="">
      <xdr:nvGraphicFramePr>
        <xdr:cNvPr id="9" name="Top Customers">
          <a:extLst>
            <a:ext uri="{FF2B5EF4-FFF2-40B4-BE49-F238E27FC236}">
              <a16:creationId xmlns:a16="http://schemas.microsoft.com/office/drawing/2014/main" id="{BC6E8DFA-CA0C-4B4A-98FA-BEEF66CA1F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8</xdr:row>
      <xdr:rowOff>0</xdr:rowOff>
    </xdr:from>
    <xdr:to>
      <xdr:col>6</xdr:col>
      <xdr:colOff>1768</xdr:colOff>
      <xdr:row>18</xdr:row>
      <xdr:rowOff>0</xdr:rowOff>
    </xdr:to>
    <xdr:graphicFrame macro="">
      <xdr:nvGraphicFramePr>
        <xdr:cNvPr id="10" name="Pct Sales by Type">
          <a:extLst>
            <a:ext uri="{FF2B5EF4-FFF2-40B4-BE49-F238E27FC236}">
              <a16:creationId xmlns:a16="http://schemas.microsoft.com/office/drawing/2014/main" id="{609CA1C9-76B6-4A77-B3BB-6226FBCB7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xdr:colOff>
      <xdr:row>8</xdr:row>
      <xdr:rowOff>0</xdr:rowOff>
    </xdr:from>
    <xdr:to>
      <xdr:col>13</xdr:col>
      <xdr:colOff>1</xdr:colOff>
      <xdr:row>18</xdr:row>
      <xdr:rowOff>0</xdr:rowOff>
    </xdr:to>
    <xdr:graphicFrame macro="">
      <xdr:nvGraphicFramePr>
        <xdr:cNvPr id="11" name="Pct Sales by Country">
          <a:extLst>
            <a:ext uri="{FF2B5EF4-FFF2-40B4-BE49-F238E27FC236}">
              <a16:creationId xmlns:a16="http://schemas.microsoft.com/office/drawing/2014/main" id="{0AEACA1F-0BCF-47DA-9ED8-A9F48D88A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20</xdr:col>
      <xdr:colOff>110288</xdr:colOff>
      <xdr:row>1</xdr:row>
      <xdr:rowOff>0</xdr:rowOff>
    </xdr:from>
    <xdr:to>
      <xdr:col>29</xdr:col>
      <xdr:colOff>1</xdr:colOff>
      <xdr:row>6</xdr:row>
      <xdr:rowOff>0</xdr:rowOff>
    </xdr:to>
    <mc:AlternateContent xmlns:mc="http://schemas.openxmlformats.org/markup-compatibility/2006" xmlns:a14="http://schemas.microsoft.com/office/drawing/2010/main">
      <mc:Choice Requires="a14">
        <xdr:graphicFrame macro="">
          <xdr:nvGraphicFramePr>
            <xdr:cNvPr id="13" name="Month">
              <a:extLst>
                <a:ext uri="{FF2B5EF4-FFF2-40B4-BE49-F238E27FC236}">
                  <a16:creationId xmlns:a16="http://schemas.microsoft.com/office/drawing/2014/main" id="{266A11CE-2692-4585-89AC-92A788CF952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565104" y="120316"/>
              <a:ext cx="4020553"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0</xdr:colOff>
      <xdr:row>13</xdr:row>
      <xdr:rowOff>0</xdr:rowOff>
    </xdr:from>
    <xdr:to>
      <xdr:col>23</xdr:col>
      <xdr:colOff>646044</xdr:colOff>
      <xdr:row>18</xdr:row>
      <xdr:rowOff>0</xdr:rowOff>
    </xdr:to>
    <mc:AlternateContent xmlns:mc="http://schemas.openxmlformats.org/markup-compatibility/2006" xmlns:a14="http://schemas.microsoft.com/office/drawing/2010/main">
      <mc:Choice Requires="a14">
        <xdr:graphicFrame macro="">
          <xdr:nvGraphicFramePr>
            <xdr:cNvPr id="17" name="Coffee Type">
              <a:extLst>
                <a:ext uri="{FF2B5EF4-FFF2-40B4-BE49-F238E27FC236}">
                  <a16:creationId xmlns:a16="http://schemas.microsoft.com/office/drawing/2014/main" id="{DAAAA2EE-5FD1-44A5-8B4C-8CCFE8342B1E}"/>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mlns="">
        <xdr:sp macro="" textlink="">
          <xdr:nvSpPr>
            <xdr:cNvPr id="0" name=""/>
            <xdr:cNvSpPr>
              <a:spLocks noTextEdit="1"/>
            </xdr:cNvSpPr>
          </xdr:nvSpPr>
          <xdr:spPr>
            <a:xfrm>
              <a:off x="9565105" y="2075447"/>
              <a:ext cx="1955132"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0</xdr:colOff>
      <xdr:row>1</xdr:row>
      <xdr:rowOff>0</xdr:rowOff>
    </xdr:from>
    <xdr:to>
      <xdr:col>19</xdr:col>
      <xdr:colOff>4010</xdr:colOff>
      <xdr:row>6</xdr:row>
      <xdr:rowOff>0</xdr:rowOff>
    </xdr:to>
    <mc:AlternateContent xmlns:mc="http://schemas.openxmlformats.org/markup-compatibility/2006" xmlns:a14="http://schemas.microsoft.com/office/drawing/2010/main">
      <mc:Choice Requires="a14">
        <xdr:graphicFrame macro="">
          <xdr:nvGraphicFramePr>
            <xdr:cNvPr id="12" name="Year">
              <a:extLst>
                <a:ext uri="{FF2B5EF4-FFF2-40B4-BE49-F238E27FC236}">
                  <a16:creationId xmlns:a16="http://schemas.microsoft.com/office/drawing/2014/main" id="{BDEE7C6D-C047-4E2E-A523-7C84E5BCB28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847974" y="120316"/>
              <a:ext cx="2606841"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1</xdr:row>
      <xdr:rowOff>0</xdr:rowOff>
    </xdr:from>
    <xdr:to>
      <xdr:col>14</xdr:col>
      <xdr:colOff>0</xdr:colOff>
      <xdr:row>41</xdr:row>
      <xdr:rowOff>0</xdr:rowOff>
    </xdr:to>
    <xdr:cxnSp macro="">
      <xdr:nvCxnSpPr>
        <xdr:cNvPr id="16" name="Straight Connector 15">
          <a:extLst>
            <a:ext uri="{FF2B5EF4-FFF2-40B4-BE49-F238E27FC236}">
              <a16:creationId xmlns:a16="http://schemas.microsoft.com/office/drawing/2014/main" id="{B2F168C1-83A0-96BA-2D2C-44589E9794EE}"/>
            </a:ext>
          </a:extLst>
        </xdr:cNvPr>
        <xdr:cNvCxnSpPr/>
      </xdr:nvCxnSpPr>
      <xdr:spPr>
        <a:xfrm>
          <a:off x="6947647" y="123265"/>
          <a:ext cx="0" cy="7283823"/>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31</xdr:row>
      <xdr:rowOff>0</xdr:rowOff>
    </xdr:from>
    <xdr:to>
      <xdr:col>29</xdr:col>
      <xdr:colOff>0</xdr:colOff>
      <xdr:row>31</xdr:row>
      <xdr:rowOff>0</xdr:rowOff>
    </xdr:to>
    <xdr:cxnSp macro="">
      <xdr:nvCxnSpPr>
        <xdr:cNvPr id="22" name="Straight Connector 21">
          <a:extLst>
            <a:ext uri="{FF2B5EF4-FFF2-40B4-BE49-F238E27FC236}">
              <a16:creationId xmlns:a16="http://schemas.microsoft.com/office/drawing/2014/main" id="{C36CF425-A96A-A884-F392-87CBF7E0F093}"/>
            </a:ext>
          </a:extLst>
        </xdr:cNvPr>
        <xdr:cNvCxnSpPr/>
      </xdr:nvCxnSpPr>
      <xdr:spPr>
        <a:xfrm>
          <a:off x="6934200" y="5257800"/>
          <a:ext cx="6705600" cy="0"/>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8</xdr:row>
      <xdr:rowOff>0</xdr:rowOff>
    </xdr:from>
    <xdr:to>
      <xdr:col>19</xdr:col>
      <xdr:colOff>2240</xdr:colOff>
      <xdr:row>18</xdr:row>
      <xdr:rowOff>0</xdr:rowOff>
    </xdr:to>
    <xdr:graphicFrame macro="">
      <xdr:nvGraphicFramePr>
        <xdr:cNvPr id="15" name="Total Sales Card">
          <a:extLst>
            <a:ext uri="{FF2B5EF4-FFF2-40B4-BE49-F238E27FC236}">
              <a16:creationId xmlns:a16="http://schemas.microsoft.com/office/drawing/2014/main" id="{C696E46B-063E-4358-8AE8-F555602858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19</xdr:row>
      <xdr:rowOff>0</xdr:rowOff>
    </xdr:from>
    <xdr:to>
      <xdr:col>13</xdr:col>
      <xdr:colOff>0</xdr:colOff>
      <xdr:row>19</xdr:row>
      <xdr:rowOff>0</xdr:rowOff>
    </xdr:to>
    <xdr:cxnSp macro="">
      <xdr:nvCxnSpPr>
        <xdr:cNvPr id="25" name="Straight Connector 24">
          <a:extLst>
            <a:ext uri="{FF2B5EF4-FFF2-40B4-BE49-F238E27FC236}">
              <a16:creationId xmlns:a16="http://schemas.microsoft.com/office/drawing/2014/main" id="{7DC6E718-7972-C514-FA39-70052668D3DD}"/>
            </a:ext>
          </a:extLst>
        </xdr:cNvPr>
        <xdr:cNvCxnSpPr/>
      </xdr:nvCxnSpPr>
      <xdr:spPr>
        <a:xfrm flipH="1">
          <a:off x="114300" y="3038475"/>
          <a:ext cx="6591300" cy="0"/>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19</xdr:row>
      <xdr:rowOff>0</xdr:rowOff>
    </xdr:from>
    <xdr:to>
      <xdr:col>29</xdr:col>
      <xdr:colOff>0</xdr:colOff>
      <xdr:row>19</xdr:row>
      <xdr:rowOff>0</xdr:rowOff>
    </xdr:to>
    <xdr:cxnSp macro="">
      <xdr:nvCxnSpPr>
        <xdr:cNvPr id="28" name="Straight Connector 27">
          <a:extLst>
            <a:ext uri="{FF2B5EF4-FFF2-40B4-BE49-F238E27FC236}">
              <a16:creationId xmlns:a16="http://schemas.microsoft.com/office/drawing/2014/main" id="{29DDF2CB-A4FE-4201-9AF1-57CC26C525E7}"/>
            </a:ext>
          </a:extLst>
        </xdr:cNvPr>
        <xdr:cNvCxnSpPr/>
      </xdr:nvCxnSpPr>
      <xdr:spPr>
        <a:xfrm>
          <a:off x="6934200" y="3038475"/>
          <a:ext cx="6705600" cy="0"/>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0</xdr:colOff>
      <xdr:row>7</xdr:row>
      <xdr:rowOff>0</xdr:rowOff>
    </xdr:from>
    <xdr:to>
      <xdr:col>29</xdr:col>
      <xdr:colOff>0</xdr:colOff>
      <xdr:row>7</xdr:row>
      <xdr:rowOff>0</xdr:rowOff>
    </xdr:to>
    <xdr:cxnSp macro="">
      <xdr:nvCxnSpPr>
        <xdr:cNvPr id="29" name="Straight Connector 28">
          <a:extLst>
            <a:ext uri="{FF2B5EF4-FFF2-40B4-BE49-F238E27FC236}">
              <a16:creationId xmlns:a16="http://schemas.microsoft.com/office/drawing/2014/main" id="{AABF50CE-4CB9-4860-838F-47253CC6C8B5}"/>
            </a:ext>
          </a:extLst>
        </xdr:cNvPr>
        <xdr:cNvCxnSpPr/>
      </xdr:nvCxnSpPr>
      <xdr:spPr>
        <a:xfrm>
          <a:off x="7059706" y="1199029"/>
          <a:ext cx="6947647" cy="0"/>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0</xdr:colOff>
      <xdr:row>8</xdr:row>
      <xdr:rowOff>0</xdr:rowOff>
    </xdr:from>
    <xdr:to>
      <xdr:col>7</xdr:col>
      <xdr:colOff>0</xdr:colOff>
      <xdr:row>18</xdr:row>
      <xdr:rowOff>0</xdr:rowOff>
    </xdr:to>
    <xdr:cxnSp macro="">
      <xdr:nvCxnSpPr>
        <xdr:cNvPr id="31" name="Straight Connector 30">
          <a:extLst>
            <a:ext uri="{FF2B5EF4-FFF2-40B4-BE49-F238E27FC236}">
              <a16:creationId xmlns:a16="http://schemas.microsoft.com/office/drawing/2014/main" id="{C8EA8C00-DCB9-437F-857F-F4784E03E633}"/>
            </a:ext>
          </a:extLst>
        </xdr:cNvPr>
        <xdr:cNvCxnSpPr/>
      </xdr:nvCxnSpPr>
      <xdr:spPr>
        <a:xfrm flipV="1">
          <a:off x="3467100" y="1323975"/>
          <a:ext cx="0" cy="1838325"/>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113057</xdr:colOff>
      <xdr:row>8</xdr:row>
      <xdr:rowOff>0</xdr:rowOff>
    </xdr:from>
    <xdr:to>
      <xdr:col>19</xdr:col>
      <xdr:colOff>113057</xdr:colOff>
      <xdr:row>18</xdr:row>
      <xdr:rowOff>0</xdr:rowOff>
    </xdr:to>
    <xdr:cxnSp macro="">
      <xdr:nvCxnSpPr>
        <xdr:cNvPr id="38" name="Straight Connector 37">
          <a:extLst>
            <a:ext uri="{FF2B5EF4-FFF2-40B4-BE49-F238E27FC236}">
              <a16:creationId xmlns:a16="http://schemas.microsoft.com/office/drawing/2014/main" id="{AA2D474F-C23D-40DC-8094-6D28C5E53DB9}"/>
            </a:ext>
          </a:extLst>
        </xdr:cNvPr>
        <xdr:cNvCxnSpPr/>
      </xdr:nvCxnSpPr>
      <xdr:spPr>
        <a:xfrm flipV="1">
          <a:off x="9752357" y="1323975"/>
          <a:ext cx="0" cy="1838325"/>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108088</xdr:colOff>
      <xdr:row>8</xdr:row>
      <xdr:rowOff>0</xdr:rowOff>
    </xdr:from>
    <xdr:to>
      <xdr:col>24</xdr:col>
      <xdr:colOff>108088</xdr:colOff>
      <xdr:row>18</xdr:row>
      <xdr:rowOff>0</xdr:rowOff>
    </xdr:to>
    <xdr:cxnSp macro="">
      <xdr:nvCxnSpPr>
        <xdr:cNvPr id="39" name="Straight Connector 38">
          <a:extLst>
            <a:ext uri="{FF2B5EF4-FFF2-40B4-BE49-F238E27FC236}">
              <a16:creationId xmlns:a16="http://schemas.microsoft.com/office/drawing/2014/main" id="{9EE4FAC0-950C-4590-8556-9FA0BFC3114E}"/>
            </a:ext>
          </a:extLst>
        </xdr:cNvPr>
        <xdr:cNvCxnSpPr/>
      </xdr:nvCxnSpPr>
      <xdr:spPr>
        <a:xfrm flipV="1">
          <a:off x="11919088" y="1323975"/>
          <a:ext cx="0" cy="1838325"/>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0</xdr:colOff>
      <xdr:row>1</xdr:row>
      <xdr:rowOff>0</xdr:rowOff>
    </xdr:from>
    <xdr:to>
      <xdr:col>20</xdr:col>
      <xdr:colOff>0</xdr:colOff>
      <xdr:row>6</xdr:row>
      <xdr:rowOff>0</xdr:rowOff>
    </xdr:to>
    <xdr:cxnSp macro="">
      <xdr:nvCxnSpPr>
        <xdr:cNvPr id="47" name="Straight Connector 46">
          <a:extLst>
            <a:ext uri="{FF2B5EF4-FFF2-40B4-BE49-F238E27FC236}">
              <a16:creationId xmlns:a16="http://schemas.microsoft.com/office/drawing/2014/main" id="{56175201-C7F6-4718-8EB7-0C0877407F50}"/>
            </a:ext>
          </a:extLst>
        </xdr:cNvPr>
        <xdr:cNvCxnSpPr/>
      </xdr:nvCxnSpPr>
      <xdr:spPr>
        <a:xfrm flipV="1">
          <a:off x="9753600" y="123825"/>
          <a:ext cx="0" cy="952500"/>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0</xdr:colOff>
      <xdr:row>7</xdr:row>
      <xdr:rowOff>0</xdr:rowOff>
    </xdr:from>
    <xdr:to>
      <xdr:col>13</xdr:col>
      <xdr:colOff>0</xdr:colOff>
      <xdr:row>7</xdr:row>
      <xdr:rowOff>0</xdr:rowOff>
    </xdr:to>
    <xdr:cxnSp macro="">
      <xdr:nvCxnSpPr>
        <xdr:cNvPr id="50" name="Straight Connector 49">
          <a:extLst>
            <a:ext uri="{FF2B5EF4-FFF2-40B4-BE49-F238E27FC236}">
              <a16:creationId xmlns:a16="http://schemas.microsoft.com/office/drawing/2014/main" id="{116386DD-6A86-46D6-AAAC-89DD810C8298}"/>
            </a:ext>
          </a:extLst>
        </xdr:cNvPr>
        <xdr:cNvCxnSpPr/>
      </xdr:nvCxnSpPr>
      <xdr:spPr>
        <a:xfrm flipH="1">
          <a:off x="184668" y="1292679"/>
          <a:ext cx="6745255" cy="0"/>
        </a:xfrm>
        <a:prstGeom prst="line">
          <a:avLst/>
        </a:prstGeom>
        <a:ln>
          <a:solidFill>
            <a:schemeClr val="bg1">
              <a:lumMod val="75000"/>
            </a:schemeClr>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26</xdr:col>
      <xdr:colOff>0</xdr:colOff>
      <xdr:row>8</xdr:row>
      <xdr:rowOff>1</xdr:rowOff>
    </xdr:from>
    <xdr:to>
      <xdr:col>29</xdr:col>
      <xdr:colOff>0</xdr:colOff>
      <xdr:row>12</xdr:row>
      <xdr:rowOff>0</xdr:rowOff>
    </xdr:to>
    <mc:AlternateContent xmlns:mc="http://schemas.openxmlformats.org/markup-compatibility/2006" xmlns:a14="http://schemas.microsoft.com/office/drawing/2010/main">
      <mc:Choice Requires="a14">
        <xdr:graphicFrame macro="">
          <xdr:nvGraphicFramePr>
            <xdr:cNvPr id="4" name="Loyalty Status">
              <a:extLst>
                <a:ext uri="{FF2B5EF4-FFF2-40B4-BE49-F238E27FC236}">
                  <a16:creationId xmlns:a16="http://schemas.microsoft.com/office/drawing/2014/main" id="{BA98619F-697E-4FDD-B0C0-00BBD44C3ED6}"/>
                </a:ext>
              </a:extLst>
            </xdr:cNvPr>
            <xdr:cNvGraphicFramePr/>
          </xdr:nvGraphicFramePr>
          <xdr:xfrm>
            <a:off x="0" y="0"/>
            <a:ext cx="0" cy="0"/>
          </xdr:xfrm>
          <a:graphic>
            <a:graphicData uri="http://schemas.microsoft.com/office/drawing/2010/slicer">
              <sle:slicer xmlns:sle="http://schemas.microsoft.com/office/drawing/2010/slicer" name="Loyalty Status"/>
            </a:graphicData>
          </a:graphic>
        </xdr:graphicFrame>
      </mc:Choice>
      <mc:Fallback xmlns="">
        <xdr:sp macro="" textlink="">
          <xdr:nvSpPr>
            <xdr:cNvPr id="0" name=""/>
            <xdr:cNvSpPr>
              <a:spLocks noTextEdit="1"/>
            </xdr:cNvSpPr>
          </xdr:nvSpPr>
          <xdr:spPr>
            <a:xfrm>
              <a:off x="12106275" y="1390651"/>
              <a:ext cx="1943100"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0</xdr:colOff>
      <xdr:row>13</xdr:row>
      <xdr:rowOff>0</xdr:rowOff>
    </xdr:from>
    <xdr:to>
      <xdr:col>29</xdr:col>
      <xdr:colOff>0</xdr:colOff>
      <xdr:row>18</xdr:row>
      <xdr:rowOff>0</xdr:rowOff>
    </xdr:to>
    <mc:AlternateContent xmlns:mc="http://schemas.openxmlformats.org/markup-compatibility/2006" xmlns:a14="http://schemas.microsoft.com/office/drawing/2010/main">
      <mc:Choice Requires="a14">
        <xdr:graphicFrame macro="">
          <xdr:nvGraphicFramePr>
            <xdr:cNvPr id="18" name="Size (Kg)">
              <a:extLst>
                <a:ext uri="{FF2B5EF4-FFF2-40B4-BE49-F238E27FC236}">
                  <a16:creationId xmlns:a16="http://schemas.microsoft.com/office/drawing/2014/main" id="{2E98EC56-F2DB-45AF-B43C-C475FA8FAC8A}"/>
                </a:ext>
              </a:extLst>
            </xdr:cNvPr>
            <xdr:cNvGraphicFramePr/>
          </xdr:nvGraphicFramePr>
          <xdr:xfrm>
            <a:off x="0" y="0"/>
            <a:ext cx="0" cy="0"/>
          </xdr:xfrm>
          <a:graphic>
            <a:graphicData uri="http://schemas.microsoft.com/office/drawing/2010/slicer">
              <sle:slicer xmlns:sle="http://schemas.microsoft.com/office/drawing/2010/slicer" name="Size (Kg)"/>
            </a:graphicData>
          </a:graphic>
        </xdr:graphicFrame>
      </mc:Choice>
      <mc:Fallback xmlns="">
        <xdr:sp macro="" textlink="">
          <xdr:nvSpPr>
            <xdr:cNvPr id="0" name=""/>
            <xdr:cNvSpPr>
              <a:spLocks noTextEdit="1"/>
            </xdr:cNvSpPr>
          </xdr:nvSpPr>
          <xdr:spPr>
            <a:xfrm>
              <a:off x="12106275" y="2276475"/>
              <a:ext cx="19431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184667</xdr:colOff>
      <xdr:row>4</xdr:row>
      <xdr:rowOff>0</xdr:rowOff>
    </xdr:from>
    <xdr:to>
      <xdr:col>12</xdr:col>
      <xdr:colOff>651198</xdr:colOff>
      <xdr:row>7</xdr:row>
      <xdr:rowOff>0</xdr:rowOff>
    </xdr:to>
    <xdr:sp macro="" textlink="">
      <xdr:nvSpPr>
        <xdr:cNvPr id="6" name="Rectangle 5">
          <a:extLst>
            <a:ext uri="{FF2B5EF4-FFF2-40B4-BE49-F238E27FC236}">
              <a16:creationId xmlns:a16="http://schemas.microsoft.com/office/drawing/2014/main" id="{4932ED91-920A-4DBB-883E-704286E6FFBA}"/>
            </a:ext>
          </a:extLst>
        </xdr:cNvPr>
        <xdr:cNvSpPr/>
      </xdr:nvSpPr>
      <xdr:spPr>
        <a:xfrm>
          <a:off x="184667" y="777551"/>
          <a:ext cx="6745255" cy="515128"/>
        </a:xfrm>
        <a:prstGeom prst="rect">
          <a:avLst/>
        </a:prstGeom>
        <a:noFill/>
        <a:ln w="635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0" kern="1200" baseline="0">
              <a:solidFill>
                <a:schemeClr val="tx1">
                  <a:lumMod val="75000"/>
                  <a:lumOff val="25000"/>
                </a:schemeClr>
              </a:solidFill>
              <a:latin typeface="Inter" panose="02000503000000020004" pitchFamily="2" charset="0"/>
              <a:ea typeface="Inter" panose="02000503000000020004" pitchFamily="2" charset="0"/>
              <a:cs typeface="Inter" panose="02000503000000020004" pitchFamily="2" charset="0"/>
            </a:rPr>
            <a:t>Analysis of coffee bean sales across product types, customer segments, and geographic regions over 48-month period.</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0.30572</cdr:x>
      <cdr:y>0.44041</cdr:y>
    </cdr:from>
    <cdr:to>
      <cdr:x>0.47033</cdr:x>
      <cdr:y>0.73057</cdr:y>
    </cdr:to>
    <cdr:sp macro="" textlink="">
      <cdr:nvSpPr>
        <cdr:cNvPr id="5" name="Oval 4">
          <a:extLst xmlns:a="http://schemas.openxmlformats.org/drawingml/2006/main">
            <a:ext uri="{FF2B5EF4-FFF2-40B4-BE49-F238E27FC236}">
              <a16:creationId xmlns:a16="http://schemas.microsoft.com/office/drawing/2014/main" id="{5EFB1654-7B11-B4AD-3225-AEDFE28C4243}"/>
            </a:ext>
          </a:extLst>
        </cdr:cNvPr>
        <cdr:cNvSpPr/>
      </cdr:nvSpPr>
      <cdr:spPr>
        <a:xfrm xmlns:a="http://schemas.openxmlformats.org/drawingml/2006/main">
          <a:off x="990615" y="809617"/>
          <a:ext cx="533380" cy="533408"/>
        </a:xfrm>
        <a:prstGeom xmlns:a="http://schemas.openxmlformats.org/drawingml/2006/main" prst="ellipse">
          <a:avLst/>
        </a:prstGeom>
        <a:solidFill xmlns:a="http://schemas.openxmlformats.org/drawingml/2006/main">
          <a:schemeClr val="bg1">
            <a:lumMod val="95000"/>
          </a:schemeClr>
        </a:solid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kern="1200"/>
        </a:p>
      </cdr:txBody>
    </cdr:sp>
  </cdr:relSizeAnchor>
</c:userShapes>
</file>

<file path=xl/drawings/drawing3.xml><?xml version="1.0" encoding="utf-8"?>
<c:userShapes xmlns:c="http://schemas.openxmlformats.org/drawingml/2006/chart">
  <cdr:relSizeAnchor xmlns:cdr="http://schemas.openxmlformats.org/drawingml/2006/chartDrawing">
    <cdr:from>
      <cdr:x>0</cdr:x>
      <cdr:y>0.20732</cdr:y>
    </cdr:from>
    <cdr:to>
      <cdr:x>1</cdr:x>
      <cdr:y>1</cdr:y>
    </cdr:to>
    <cdr:sp macro="" textlink="SalesByMonth!$B$1">
      <cdr:nvSpPr>
        <cdr:cNvPr id="2" name="TextBox 1">
          <a:extLst xmlns:a="http://schemas.openxmlformats.org/drawingml/2006/main">
            <a:ext uri="{FF2B5EF4-FFF2-40B4-BE49-F238E27FC236}">
              <a16:creationId xmlns:a16="http://schemas.microsoft.com/office/drawing/2014/main" id="{13467B19-9467-5E17-F8E5-FBE4EF119D20}"/>
            </a:ext>
          </a:extLst>
        </cdr:cNvPr>
        <cdr:cNvSpPr txBox="1"/>
      </cdr:nvSpPr>
      <cdr:spPr>
        <a:xfrm xmlns:a="http://schemas.openxmlformats.org/drawingml/2006/main">
          <a:off x="0" y="381122"/>
          <a:ext cx="2593040" cy="1457203"/>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fld id="{CFBEA26B-EFE4-455F-9F2C-4F3BC4C25676}" type="TxLink">
            <a:rPr lang="en-US" sz="1400" b="0" i="0" u="none" strike="noStrike" kern="1200">
              <a:solidFill>
                <a:schemeClr val="tx1">
                  <a:lumMod val="85000"/>
                  <a:lumOff val="15000"/>
                </a:schemeClr>
              </a:solidFill>
              <a:latin typeface="Inter Display" panose="02000503000000020004" pitchFamily="2" charset="0"/>
              <a:ea typeface="Inter Display" panose="02000503000000020004" pitchFamily="2" charset="0"/>
              <a:cs typeface="Inter Display" panose="02000503000000020004" pitchFamily="2" charset="0"/>
            </a:rPr>
            <a:pPr algn="ctr"/>
            <a:t>$45,134</a:t>
          </a:fld>
          <a:endParaRPr lang="en-US" sz="2800" kern="1200">
            <a:solidFill>
              <a:schemeClr val="tx1">
                <a:lumMod val="85000"/>
                <a:lumOff val="15000"/>
              </a:schemeClr>
            </a:solidFill>
            <a:latin typeface="Inter Display" panose="02000503000000020004" pitchFamily="2" charset="0"/>
            <a:ea typeface="Inter Display" panose="02000503000000020004" pitchFamily="2" charset="0"/>
            <a:cs typeface="Inter Display" panose="02000503000000020004" pitchFamily="2" charset="0"/>
          </a:endParaRPr>
        </a:p>
      </cdr:txBody>
    </cdr:sp>
  </cdr:relSizeAnchor>
</c:userShapes>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608.543332986112" createdVersion="8" refreshedVersion="8" minRefreshableVersion="3" recordCount="1000" xr:uid="{9009CAB9-BD30-4247-84A3-A8ACCDC5AB04}">
  <cacheSource type="worksheet">
    <worksheetSource name="MergedTable"/>
  </cacheSource>
  <cacheFields count="18">
    <cacheField name="OrderID" numFmtId="0">
      <sharedItems/>
    </cacheField>
    <cacheField name="DtOrder"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FK_CustomerID" numFmtId="0">
      <sharedItems/>
    </cacheField>
    <cacheField name="FK_ProductID" numFmtId="0">
      <sharedItems/>
    </cacheField>
    <cacheField name="Quantity" numFmtId="1">
      <sharedItems containsSemiMixedTypes="0" containsString="0" containsNumber="1" containsInteger="1" minValue="1" maxValue="6"/>
    </cacheField>
    <cacheField name="Customer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HasLoyalty" numFmtId="0">
      <sharedItems count="4">
        <s v="Yes"/>
        <s v="No"/>
        <b v="1" u="1"/>
        <b v="0" u="1"/>
      </sharedItems>
    </cacheField>
    <cacheField name="CoffeeType" numFmtId="0">
      <sharedItems/>
    </cacheField>
    <cacheField name="CoffeeTypeName" numFmtId="0">
      <sharedItems count="4">
        <s v="Robusta"/>
        <s v="Excelsa"/>
        <s v="Arabica"/>
        <s v="Liberica"/>
      </sharedItems>
    </cacheField>
    <cacheField name="RoastType" numFmtId="0">
      <sharedItems/>
    </cacheField>
    <cacheField name="RoastTypeName" numFmtId="0">
      <sharedItems count="3">
        <s v="Medium"/>
        <s v="Light"/>
        <s v="Dark"/>
      </sharedItems>
    </cacheField>
    <cacheField name="SizeKg" numFmtId="2">
      <sharedItems containsSemiMixedTypes="0" containsString="0" containsNumber="1" minValue="0.2" maxValue="2.5" count="4">
        <n v="1"/>
        <n v="0.5"/>
        <n v="2.5"/>
        <n v="0.2"/>
      </sharedItems>
    </cacheField>
    <cacheField name="AmtUnitPrice" numFmtId="164">
      <sharedItems containsSemiMixedTypes="0" containsString="0" containsNumber="1" minValue="2.6850000000000001" maxValue="36.454999999999998"/>
    </cacheField>
    <cacheField name="AmtSales" numFmtId="164">
      <sharedItems containsSemiMixedTypes="0" containsString="0" containsNumber="1" minValue="2.6850000000000001" maxValue="218.73"/>
    </cacheField>
    <cacheField name="Months (DtOrder)"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DtOrder)"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289313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Rob"/>
    <x v="0"/>
    <s v="M"/>
    <x v="0"/>
    <x v="0"/>
    <n v="9.9499999999999993"/>
    <n v="19.899999999999999"/>
  </r>
  <r>
    <s v="QEV-37451-860"/>
    <x v="0"/>
    <s v="17670-51384-MA"/>
    <s v="E-M-0.5"/>
    <n v="5"/>
    <x v="0"/>
    <s v="aallner0@lulu.com"/>
    <x v="0"/>
    <x v="0"/>
    <s v="Exc"/>
    <x v="1"/>
    <s v="M"/>
    <x v="0"/>
    <x v="1"/>
    <n v="8.25"/>
    <n v="41.25"/>
  </r>
  <r>
    <s v="FAA-43335-268"/>
    <x v="1"/>
    <s v="21125-22134-PX"/>
    <s v="A-L-1"/>
    <n v="1"/>
    <x v="1"/>
    <s v="jredholes2@tmall.com"/>
    <x v="0"/>
    <x v="0"/>
    <s v="Ara"/>
    <x v="2"/>
    <s v="L"/>
    <x v="1"/>
    <x v="0"/>
    <n v="12.95"/>
    <n v="12.95"/>
  </r>
  <r>
    <s v="KAC-83089-793"/>
    <x v="2"/>
    <s v="23806-46781-OU"/>
    <s v="E-M-1"/>
    <n v="2"/>
    <x v="2"/>
    <s v=""/>
    <x v="1"/>
    <x v="1"/>
    <s v="Exc"/>
    <x v="1"/>
    <s v="M"/>
    <x v="0"/>
    <x v="0"/>
    <n v="13.75"/>
    <n v="27.5"/>
  </r>
  <r>
    <s v="KAC-83089-793"/>
    <x v="2"/>
    <s v="23806-46781-OU"/>
    <s v="R-L-2.5"/>
    <n v="2"/>
    <x v="2"/>
    <s v=""/>
    <x v="1"/>
    <x v="1"/>
    <s v="Rob"/>
    <x v="0"/>
    <s v="L"/>
    <x v="1"/>
    <x v="2"/>
    <n v="27.484999999999999"/>
    <n v="54.97"/>
  </r>
  <r>
    <s v="CVP-18956-553"/>
    <x v="3"/>
    <s v="86561-91660-RB"/>
    <s v="L-D-1"/>
    <n v="3"/>
    <x v="3"/>
    <s v=""/>
    <x v="0"/>
    <x v="1"/>
    <s v="Lib"/>
    <x v="3"/>
    <s v="D"/>
    <x v="2"/>
    <x v="0"/>
    <n v="12.95"/>
    <n v="38.849999999999994"/>
  </r>
  <r>
    <s v="IPP-31994-879"/>
    <x v="4"/>
    <s v="65223-29612-CB"/>
    <s v="E-D-0.5"/>
    <n v="3"/>
    <x v="4"/>
    <s v="slobe6@nifty.com"/>
    <x v="0"/>
    <x v="0"/>
    <s v="Exc"/>
    <x v="1"/>
    <s v="D"/>
    <x v="2"/>
    <x v="1"/>
    <n v="7.29"/>
    <n v="21.87"/>
  </r>
  <r>
    <s v="SNZ-65340-705"/>
    <x v="5"/>
    <s v="21134-81676-FR"/>
    <s v="L-L-0.2"/>
    <n v="1"/>
    <x v="5"/>
    <s v=""/>
    <x v="1"/>
    <x v="0"/>
    <s v="Lib"/>
    <x v="3"/>
    <s v="L"/>
    <x v="1"/>
    <x v="3"/>
    <n v="4.7549999999999999"/>
    <n v="4.7549999999999999"/>
  </r>
  <r>
    <s v="EZT-46571-659"/>
    <x v="6"/>
    <s v="03396-68805-ZC"/>
    <s v="R-M-0.5"/>
    <n v="3"/>
    <x v="6"/>
    <s v="gpetracci8@livejournal.com"/>
    <x v="0"/>
    <x v="1"/>
    <s v="Rob"/>
    <x v="0"/>
    <s v="M"/>
    <x v="0"/>
    <x v="1"/>
    <n v="5.97"/>
    <n v="17.91"/>
  </r>
  <r>
    <s v="NWQ-70061-912"/>
    <x v="0"/>
    <s v="61021-27840-ZN"/>
    <s v="R-M-0.5"/>
    <n v="1"/>
    <x v="7"/>
    <s v="rraven9@ed.gov"/>
    <x v="0"/>
    <x v="1"/>
    <s v="Rob"/>
    <x v="0"/>
    <s v="M"/>
    <x v="0"/>
    <x v="1"/>
    <n v="5.97"/>
    <n v="5.97"/>
  </r>
  <r>
    <s v="BKK-47233-845"/>
    <x v="7"/>
    <s v="76239-90137-UQ"/>
    <s v="A-D-1"/>
    <n v="4"/>
    <x v="8"/>
    <s v="fferbera@businesswire.com"/>
    <x v="0"/>
    <x v="1"/>
    <s v="Ara"/>
    <x v="2"/>
    <s v="D"/>
    <x v="2"/>
    <x v="0"/>
    <n v="9.9499999999999993"/>
    <n v="39.799999999999997"/>
  </r>
  <r>
    <s v="VQR-01002-970"/>
    <x v="8"/>
    <s v="49315-21985-BB"/>
    <s v="E-L-2.5"/>
    <n v="5"/>
    <x v="9"/>
    <s v="dphizackerlyb@utexas.edu"/>
    <x v="0"/>
    <x v="0"/>
    <s v="Exc"/>
    <x v="1"/>
    <s v="L"/>
    <x v="1"/>
    <x v="2"/>
    <n v="34.155000000000001"/>
    <n v="170.77500000000001"/>
  </r>
  <r>
    <s v="SZW-48378-399"/>
    <x v="9"/>
    <s v="34136-36674-OM"/>
    <s v="R-M-1"/>
    <n v="5"/>
    <x v="10"/>
    <s v="rscholarc@nyu.edu"/>
    <x v="0"/>
    <x v="1"/>
    <s v="Rob"/>
    <x v="0"/>
    <s v="M"/>
    <x v="0"/>
    <x v="0"/>
    <n v="9.9499999999999993"/>
    <n v="49.75"/>
  </r>
  <r>
    <s v="ITA-87418-783"/>
    <x v="10"/>
    <s v="39396-12890-PE"/>
    <s v="R-D-2.5"/>
    <n v="2"/>
    <x v="11"/>
    <s v="tvanyutind@wix.com"/>
    <x v="0"/>
    <x v="1"/>
    <s v="Rob"/>
    <x v="0"/>
    <s v="D"/>
    <x v="2"/>
    <x v="2"/>
    <n v="20.585000000000001"/>
    <n v="41.17"/>
  </r>
  <r>
    <s v="GNZ-46006-527"/>
    <x v="11"/>
    <s v="95875-73336-RG"/>
    <s v="L-D-0.2"/>
    <n v="3"/>
    <x v="12"/>
    <s v="ptrobee@wunderground.com"/>
    <x v="0"/>
    <x v="0"/>
    <s v="Lib"/>
    <x v="3"/>
    <s v="D"/>
    <x v="2"/>
    <x v="3"/>
    <n v="3.8849999999999998"/>
    <n v="11.654999999999999"/>
  </r>
  <r>
    <s v="FYQ-78248-319"/>
    <x v="12"/>
    <s v="25473-43727-BY"/>
    <s v="R-M-2.5"/>
    <n v="5"/>
    <x v="13"/>
    <s v="loscroftf@ebay.co.uk"/>
    <x v="0"/>
    <x v="1"/>
    <s v="Rob"/>
    <x v="0"/>
    <s v="M"/>
    <x v="0"/>
    <x v="2"/>
    <n v="22.885000000000002"/>
    <n v="114.42500000000001"/>
  </r>
  <r>
    <s v="VAU-44387-624"/>
    <x v="13"/>
    <s v="99643-51048-IQ"/>
    <s v="A-M-0.2"/>
    <n v="6"/>
    <x v="14"/>
    <s v="malabasterg@hexun.com"/>
    <x v="0"/>
    <x v="1"/>
    <s v="Ara"/>
    <x v="2"/>
    <s v="M"/>
    <x v="0"/>
    <x v="3"/>
    <n v="3.375"/>
    <n v="20.25"/>
  </r>
  <r>
    <s v="RDW-33155-159"/>
    <x v="14"/>
    <s v="62173-15287-CU"/>
    <s v="A-L-1"/>
    <n v="6"/>
    <x v="15"/>
    <s v="rbroxuph@jimdo.com"/>
    <x v="0"/>
    <x v="1"/>
    <s v="Ara"/>
    <x v="2"/>
    <s v="L"/>
    <x v="1"/>
    <x v="0"/>
    <n v="12.95"/>
    <n v="77.699999999999989"/>
  </r>
  <r>
    <s v="TDZ-59011-211"/>
    <x v="15"/>
    <s v="57611-05522-ST"/>
    <s v="R-D-2.5"/>
    <n v="4"/>
    <x v="16"/>
    <s v="predfordi@ow.ly"/>
    <x v="1"/>
    <x v="0"/>
    <s v="Rob"/>
    <x v="0"/>
    <s v="D"/>
    <x v="2"/>
    <x v="2"/>
    <n v="20.585000000000001"/>
    <n v="82.34"/>
  </r>
  <r>
    <s v="IDU-25793-399"/>
    <x v="16"/>
    <s v="76664-37050-DT"/>
    <s v="A-M-0.2"/>
    <n v="5"/>
    <x v="17"/>
    <s v="acorradinoj@harvard.edu"/>
    <x v="0"/>
    <x v="0"/>
    <s v="Ara"/>
    <x v="2"/>
    <s v="M"/>
    <x v="0"/>
    <x v="3"/>
    <n v="3.375"/>
    <n v="16.875"/>
  </r>
  <r>
    <s v="IDU-25793-399"/>
    <x v="16"/>
    <s v="76664-37050-DT"/>
    <s v="E-D-0.2"/>
    <n v="4"/>
    <x v="17"/>
    <s v="acorradinoj@harvard.edu"/>
    <x v="0"/>
    <x v="0"/>
    <s v="Exc"/>
    <x v="1"/>
    <s v="D"/>
    <x v="2"/>
    <x v="3"/>
    <n v="3.645"/>
    <n v="14.58"/>
  </r>
  <r>
    <s v="NUO-20013-488"/>
    <x v="16"/>
    <s v="03090-88267-BQ"/>
    <s v="A-D-0.2"/>
    <n v="6"/>
    <x v="18"/>
    <s v="adavidowskyl@netvibes.com"/>
    <x v="0"/>
    <x v="1"/>
    <s v="Ara"/>
    <x v="2"/>
    <s v="D"/>
    <x v="2"/>
    <x v="3"/>
    <n v="2.9849999999999999"/>
    <n v="17.91"/>
  </r>
  <r>
    <s v="UQU-65630-479"/>
    <x v="17"/>
    <s v="37651-47492-NC"/>
    <s v="R-M-2.5"/>
    <n v="4"/>
    <x v="19"/>
    <s v="aantukm@kickstarter.com"/>
    <x v="0"/>
    <x v="0"/>
    <s v="Rob"/>
    <x v="0"/>
    <s v="M"/>
    <x v="0"/>
    <x v="2"/>
    <n v="22.885000000000002"/>
    <n v="91.54"/>
  </r>
  <r>
    <s v="FEO-11834-332"/>
    <x v="18"/>
    <s v="95399-57205-HI"/>
    <s v="A-D-0.2"/>
    <n v="4"/>
    <x v="20"/>
    <s v="ikleinertn@timesonline.co.uk"/>
    <x v="0"/>
    <x v="0"/>
    <s v="Ara"/>
    <x v="2"/>
    <s v="D"/>
    <x v="2"/>
    <x v="3"/>
    <n v="2.9849999999999999"/>
    <n v="11.94"/>
  </r>
  <r>
    <s v="TKY-71558-096"/>
    <x v="19"/>
    <s v="24010-66714-HW"/>
    <s v="A-M-1"/>
    <n v="1"/>
    <x v="21"/>
    <s v="cblofeldo@amazon.co.uk"/>
    <x v="0"/>
    <x v="1"/>
    <s v="Ara"/>
    <x v="2"/>
    <s v="M"/>
    <x v="0"/>
    <x v="0"/>
    <n v="11.25"/>
    <n v="11.25"/>
  </r>
  <r>
    <s v="OXY-65322-253"/>
    <x v="20"/>
    <s v="07591-92789-UA"/>
    <s v="E-M-0.2"/>
    <n v="3"/>
    <x v="22"/>
    <s v=""/>
    <x v="0"/>
    <x v="0"/>
    <s v="Exc"/>
    <x v="1"/>
    <s v="M"/>
    <x v="0"/>
    <x v="3"/>
    <n v="4.125"/>
    <n v="12.375"/>
  </r>
  <r>
    <s v="EVP-43500-491"/>
    <x v="21"/>
    <s v="49231-44455-IC"/>
    <s v="A-M-0.5"/>
    <n v="4"/>
    <x v="23"/>
    <s v="sshalesq@umich.edu"/>
    <x v="0"/>
    <x v="0"/>
    <s v="Ara"/>
    <x v="2"/>
    <s v="M"/>
    <x v="0"/>
    <x v="1"/>
    <n v="6.75"/>
    <n v="27"/>
  </r>
  <r>
    <s v="WAG-26945-689"/>
    <x v="22"/>
    <s v="50124-88608-EO"/>
    <s v="A-M-0.2"/>
    <n v="5"/>
    <x v="24"/>
    <s v="vdanneilr@mtv.com"/>
    <x v="1"/>
    <x v="1"/>
    <s v="Ara"/>
    <x v="2"/>
    <s v="M"/>
    <x v="0"/>
    <x v="3"/>
    <n v="3.375"/>
    <n v="16.875"/>
  </r>
  <r>
    <s v="CHE-78995-767"/>
    <x v="23"/>
    <s v="00888-74814-UZ"/>
    <s v="A-D-0.5"/>
    <n v="3"/>
    <x v="25"/>
    <s v="tnewburys@usda.gov"/>
    <x v="1"/>
    <x v="1"/>
    <s v="Ara"/>
    <x v="2"/>
    <s v="D"/>
    <x v="2"/>
    <x v="1"/>
    <n v="5.97"/>
    <n v="17.91"/>
  </r>
  <r>
    <s v="RYZ-14633-602"/>
    <x v="21"/>
    <s v="14158-30713-OB"/>
    <s v="A-D-1"/>
    <n v="4"/>
    <x v="26"/>
    <s v="mcalcuttt@baidu.com"/>
    <x v="1"/>
    <x v="0"/>
    <s v="Ara"/>
    <x v="2"/>
    <s v="D"/>
    <x v="2"/>
    <x v="0"/>
    <n v="9.9499999999999993"/>
    <n v="39.799999999999997"/>
  </r>
  <r>
    <s v="WOQ-36015-429"/>
    <x v="24"/>
    <s v="51427-89175-QJ"/>
    <s v="L-M-0.2"/>
    <n v="5"/>
    <x v="27"/>
    <s v=""/>
    <x v="0"/>
    <x v="1"/>
    <s v="Lib"/>
    <x v="3"/>
    <s v="M"/>
    <x v="0"/>
    <x v="3"/>
    <n v="4.3650000000000002"/>
    <n v="21.825000000000003"/>
  </r>
  <r>
    <s v="WOQ-36015-429"/>
    <x v="24"/>
    <s v="51427-89175-QJ"/>
    <s v="A-D-0.5"/>
    <n v="6"/>
    <x v="27"/>
    <s v=""/>
    <x v="0"/>
    <x v="1"/>
    <s v="Ara"/>
    <x v="2"/>
    <s v="D"/>
    <x v="2"/>
    <x v="1"/>
    <n v="5.97"/>
    <n v="35.82"/>
  </r>
  <r>
    <s v="WOQ-36015-429"/>
    <x v="24"/>
    <s v="51427-89175-QJ"/>
    <s v="L-M-0.5"/>
    <n v="6"/>
    <x v="27"/>
    <s v=""/>
    <x v="0"/>
    <x v="1"/>
    <s v="Lib"/>
    <x v="3"/>
    <s v="M"/>
    <x v="0"/>
    <x v="1"/>
    <n v="8.73"/>
    <n v="52.38"/>
  </r>
  <r>
    <s v="SCT-60553-454"/>
    <x v="25"/>
    <s v="39123-12846-YJ"/>
    <s v="L-L-0.2"/>
    <n v="5"/>
    <x v="28"/>
    <s v="ggatheralx@123-reg.co.uk"/>
    <x v="0"/>
    <x v="1"/>
    <s v="Lib"/>
    <x v="3"/>
    <s v="L"/>
    <x v="1"/>
    <x v="3"/>
    <n v="4.7549999999999999"/>
    <n v="23.774999999999999"/>
  </r>
  <r>
    <s v="GFK-52063-244"/>
    <x v="26"/>
    <s v="44981-99666-XB"/>
    <s v="L-L-0.5"/>
    <n v="6"/>
    <x v="29"/>
    <s v="uwelberryy@ebay.co.uk"/>
    <x v="2"/>
    <x v="0"/>
    <s v="Lib"/>
    <x v="3"/>
    <s v="L"/>
    <x v="1"/>
    <x v="1"/>
    <n v="9.51"/>
    <n v="57.06"/>
  </r>
  <r>
    <s v="AMM-79521-378"/>
    <x v="27"/>
    <s v="24825-51803-CQ"/>
    <s v="A-D-0.5"/>
    <n v="6"/>
    <x v="30"/>
    <s v="feilhartz@who.int"/>
    <x v="0"/>
    <x v="1"/>
    <s v="Ara"/>
    <x v="2"/>
    <s v="D"/>
    <x v="2"/>
    <x v="1"/>
    <n v="5.97"/>
    <n v="35.82"/>
  </r>
  <r>
    <s v="QUQ-90580-772"/>
    <x v="28"/>
    <s v="77634-13918-GJ"/>
    <s v="L-M-0.2"/>
    <n v="2"/>
    <x v="31"/>
    <s v="zponting10@altervista.org"/>
    <x v="0"/>
    <x v="1"/>
    <s v="Lib"/>
    <x v="3"/>
    <s v="M"/>
    <x v="0"/>
    <x v="3"/>
    <n v="4.3650000000000002"/>
    <n v="8.73"/>
  </r>
  <r>
    <s v="LGD-24408-274"/>
    <x v="29"/>
    <s v="13694-25001-LX"/>
    <s v="L-L-0.5"/>
    <n v="3"/>
    <x v="32"/>
    <s v="sstrase11@booking.com"/>
    <x v="0"/>
    <x v="1"/>
    <s v="Lib"/>
    <x v="3"/>
    <s v="L"/>
    <x v="1"/>
    <x v="1"/>
    <n v="9.51"/>
    <n v="28.53"/>
  </r>
  <r>
    <s v="HCT-95608-959"/>
    <x v="30"/>
    <s v="08523-01791-TI"/>
    <s v="R-M-2.5"/>
    <n v="5"/>
    <x v="33"/>
    <s v="dde12@unesco.org"/>
    <x v="0"/>
    <x v="1"/>
    <s v="Rob"/>
    <x v="0"/>
    <s v="M"/>
    <x v="0"/>
    <x v="2"/>
    <n v="22.885000000000002"/>
    <n v="114.42500000000001"/>
  </r>
  <r>
    <s v="OFX-99147-470"/>
    <x v="31"/>
    <s v="49860-68865-AB"/>
    <s v="R-M-1"/>
    <n v="6"/>
    <x v="34"/>
    <s v=""/>
    <x v="0"/>
    <x v="0"/>
    <s v="Rob"/>
    <x v="0"/>
    <s v="M"/>
    <x v="0"/>
    <x v="0"/>
    <n v="9.9499999999999993"/>
    <n v="59.699999999999996"/>
  </r>
  <r>
    <s v="LUO-37559-016"/>
    <x v="32"/>
    <s v="21240-83132-SP"/>
    <s v="L-M-1"/>
    <n v="3"/>
    <x v="35"/>
    <s v=""/>
    <x v="0"/>
    <x v="1"/>
    <s v="Lib"/>
    <x v="3"/>
    <s v="M"/>
    <x v="0"/>
    <x v="0"/>
    <n v="14.55"/>
    <n v="43.650000000000006"/>
  </r>
  <r>
    <s v="XWC-20610-167"/>
    <x v="33"/>
    <s v="08350-81623-TF"/>
    <s v="E-D-0.2"/>
    <n v="2"/>
    <x v="36"/>
    <s v="lyeoland15@pbs.org"/>
    <x v="0"/>
    <x v="0"/>
    <s v="Exc"/>
    <x v="1"/>
    <s v="D"/>
    <x v="2"/>
    <x v="3"/>
    <n v="3.645"/>
    <n v="7.29"/>
  </r>
  <r>
    <s v="GPU-79113-136"/>
    <x v="34"/>
    <s v="73284-01385-SJ"/>
    <s v="R-D-0.2"/>
    <n v="3"/>
    <x v="37"/>
    <s v="atolworthy16@toplist.cz"/>
    <x v="0"/>
    <x v="0"/>
    <s v="Rob"/>
    <x v="0"/>
    <s v="D"/>
    <x v="2"/>
    <x v="3"/>
    <n v="2.6850000000000001"/>
    <n v="8.0549999999999997"/>
  </r>
  <r>
    <s v="ULR-52653-960"/>
    <x v="35"/>
    <s v="04152-34436-IE"/>
    <s v="L-L-2.5"/>
    <n v="2"/>
    <x v="38"/>
    <s v=""/>
    <x v="0"/>
    <x v="1"/>
    <s v="Lib"/>
    <x v="3"/>
    <s v="L"/>
    <x v="1"/>
    <x v="2"/>
    <n v="36.454999999999998"/>
    <n v="72.91"/>
  </r>
  <r>
    <s v="HPI-42308-142"/>
    <x v="36"/>
    <s v="06631-86965-XP"/>
    <s v="E-M-0.5"/>
    <n v="2"/>
    <x v="39"/>
    <s v="obaudassi18@seesaa.net"/>
    <x v="0"/>
    <x v="0"/>
    <s v="Exc"/>
    <x v="1"/>
    <s v="M"/>
    <x v="0"/>
    <x v="1"/>
    <n v="8.25"/>
    <n v="16.5"/>
  </r>
  <r>
    <s v="XHI-30227-581"/>
    <x v="37"/>
    <s v="54619-08558-ZU"/>
    <s v="L-D-2.5"/>
    <n v="6"/>
    <x v="40"/>
    <s v="pkingsbury19@comcast.net"/>
    <x v="0"/>
    <x v="1"/>
    <s v="Lib"/>
    <x v="3"/>
    <s v="D"/>
    <x v="2"/>
    <x v="2"/>
    <n v="29.785"/>
    <n v="178.71"/>
  </r>
  <r>
    <s v="DJH-05202-380"/>
    <x v="38"/>
    <s v="85589-17020-CX"/>
    <s v="E-M-2.5"/>
    <n v="2"/>
    <x v="41"/>
    <s v=""/>
    <x v="0"/>
    <x v="0"/>
    <s v="Exc"/>
    <x v="1"/>
    <s v="M"/>
    <x v="0"/>
    <x v="2"/>
    <n v="31.625"/>
    <n v="63.25"/>
  </r>
  <r>
    <s v="VMW-26889-781"/>
    <x v="39"/>
    <s v="36078-91009-WU"/>
    <s v="A-L-0.2"/>
    <n v="2"/>
    <x v="42"/>
    <s v="acurley1b@hao123.com"/>
    <x v="0"/>
    <x v="0"/>
    <s v="Ara"/>
    <x v="2"/>
    <s v="L"/>
    <x v="1"/>
    <x v="3"/>
    <n v="3.8849999999999998"/>
    <n v="7.77"/>
  </r>
  <r>
    <s v="DBU-81099-586"/>
    <x v="40"/>
    <s v="15770-27099-GX"/>
    <s v="A-D-2.5"/>
    <n v="4"/>
    <x v="43"/>
    <s v="rmcgilvary1c@tamu.edu"/>
    <x v="0"/>
    <x v="1"/>
    <s v="Ara"/>
    <x v="2"/>
    <s v="D"/>
    <x v="2"/>
    <x v="2"/>
    <n v="22.885000000000002"/>
    <n v="91.54"/>
  </r>
  <r>
    <s v="PQA-54820-810"/>
    <x v="41"/>
    <s v="91460-04823-BX"/>
    <s v="A-L-1"/>
    <n v="3"/>
    <x v="44"/>
    <s v="ipikett1d@xinhuanet.com"/>
    <x v="0"/>
    <x v="1"/>
    <s v="Ara"/>
    <x v="2"/>
    <s v="L"/>
    <x v="1"/>
    <x v="0"/>
    <n v="12.95"/>
    <n v="38.849999999999994"/>
  </r>
  <r>
    <s v="XKB-41924-202"/>
    <x v="42"/>
    <s v="45089-52817-WN"/>
    <s v="L-D-0.5"/>
    <n v="2"/>
    <x v="45"/>
    <s v="ibouldon1e@gizmodo.com"/>
    <x v="0"/>
    <x v="1"/>
    <s v="Lib"/>
    <x v="3"/>
    <s v="D"/>
    <x v="2"/>
    <x v="1"/>
    <n v="7.77"/>
    <n v="15.54"/>
  </r>
  <r>
    <s v="DWZ-69106-473"/>
    <x v="43"/>
    <s v="76447-50326-IC"/>
    <s v="L-L-2.5"/>
    <n v="4"/>
    <x v="46"/>
    <s v="kflanders1f@over-blog.com"/>
    <x v="1"/>
    <x v="0"/>
    <s v="Lib"/>
    <x v="3"/>
    <s v="L"/>
    <x v="1"/>
    <x v="2"/>
    <n v="36.454999999999998"/>
    <n v="145.82"/>
  </r>
  <r>
    <s v="YHV-68700-050"/>
    <x v="44"/>
    <s v="26333-67911-OL"/>
    <s v="R-M-0.5"/>
    <n v="5"/>
    <x v="47"/>
    <s v="hmattioli1g@webmd.com"/>
    <x v="2"/>
    <x v="1"/>
    <s v="Rob"/>
    <x v="0"/>
    <s v="M"/>
    <x v="0"/>
    <x v="1"/>
    <n v="5.97"/>
    <n v="29.849999999999998"/>
  </r>
  <r>
    <s v="YHV-68700-050"/>
    <x v="44"/>
    <s v="26333-67911-OL"/>
    <s v="L-L-2.5"/>
    <n v="2"/>
    <x v="47"/>
    <s v="hmattioli1g@webmd.com"/>
    <x v="2"/>
    <x v="1"/>
    <s v="Lib"/>
    <x v="3"/>
    <s v="L"/>
    <x v="1"/>
    <x v="2"/>
    <n v="36.454999999999998"/>
    <n v="72.91"/>
  </r>
  <r>
    <s v="KRB-88066-642"/>
    <x v="45"/>
    <s v="22107-86640-SB"/>
    <s v="L-M-1"/>
    <n v="5"/>
    <x v="48"/>
    <s v="agillard1i@issuu.com"/>
    <x v="0"/>
    <x v="1"/>
    <s v="Lib"/>
    <x v="3"/>
    <s v="M"/>
    <x v="0"/>
    <x v="0"/>
    <n v="14.55"/>
    <n v="72.75"/>
  </r>
  <r>
    <s v="LQU-08404-173"/>
    <x v="46"/>
    <s v="09960-34242-LZ"/>
    <s v="L-L-1"/>
    <n v="3"/>
    <x v="49"/>
    <s v=""/>
    <x v="0"/>
    <x v="1"/>
    <s v="Lib"/>
    <x v="3"/>
    <s v="L"/>
    <x v="1"/>
    <x v="0"/>
    <n v="15.85"/>
    <n v="47.55"/>
  </r>
  <r>
    <s v="CWK-60159-881"/>
    <x v="47"/>
    <s v="04671-85591-RT"/>
    <s v="E-D-0.2"/>
    <n v="3"/>
    <x v="50"/>
    <s v="tgrizard1k@odnoklassniki.ru"/>
    <x v="0"/>
    <x v="0"/>
    <s v="Exc"/>
    <x v="1"/>
    <s v="D"/>
    <x v="2"/>
    <x v="3"/>
    <n v="3.645"/>
    <n v="10.935"/>
  </r>
  <r>
    <s v="EEG-74197-843"/>
    <x v="48"/>
    <s v="25729-68859-UA"/>
    <s v="E-L-1"/>
    <n v="4"/>
    <x v="51"/>
    <s v="rrelton1l@stanford.edu"/>
    <x v="0"/>
    <x v="1"/>
    <s v="Exc"/>
    <x v="1"/>
    <s v="L"/>
    <x v="1"/>
    <x v="0"/>
    <n v="14.85"/>
    <n v="59.4"/>
  </r>
  <r>
    <s v="UCZ-59708-525"/>
    <x v="49"/>
    <s v="05501-86351-NX"/>
    <s v="L-D-2.5"/>
    <n v="3"/>
    <x v="52"/>
    <s v=""/>
    <x v="0"/>
    <x v="0"/>
    <s v="Lib"/>
    <x v="3"/>
    <s v="D"/>
    <x v="2"/>
    <x v="2"/>
    <n v="29.785"/>
    <n v="89.355000000000004"/>
  </r>
  <r>
    <s v="HUB-47311-849"/>
    <x v="50"/>
    <s v="04521-04300-OK"/>
    <s v="L-M-0.5"/>
    <n v="3"/>
    <x v="53"/>
    <s v="sgilroy1n@eepurl.com"/>
    <x v="0"/>
    <x v="0"/>
    <s v="Lib"/>
    <x v="3"/>
    <s v="M"/>
    <x v="0"/>
    <x v="1"/>
    <n v="8.73"/>
    <n v="26.19"/>
  </r>
  <r>
    <s v="WYM-17686-694"/>
    <x v="51"/>
    <s v="58689-55264-VK"/>
    <s v="A-D-2.5"/>
    <n v="5"/>
    <x v="54"/>
    <s v="ccottingham1o@wikipedia.org"/>
    <x v="0"/>
    <x v="1"/>
    <s v="Ara"/>
    <x v="2"/>
    <s v="D"/>
    <x v="2"/>
    <x v="2"/>
    <n v="22.885000000000002"/>
    <n v="114.42500000000001"/>
  </r>
  <r>
    <s v="ZYQ-15797-695"/>
    <x v="52"/>
    <s v="79436-73011-MM"/>
    <s v="R-D-0.5"/>
    <n v="5"/>
    <x v="55"/>
    <s v=""/>
    <x v="2"/>
    <x v="0"/>
    <s v="Rob"/>
    <x v="0"/>
    <s v="D"/>
    <x v="2"/>
    <x v="1"/>
    <n v="5.37"/>
    <n v="26.85"/>
  </r>
  <r>
    <s v="EEJ-16185-108"/>
    <x v="53"/>
    <s v="65552-60476-KY"/>
    <s v="L-L-0.2"/>
    <n v="5"/>
    <x v="56"/>
    <s v=""/>
    <x v="0"/>
    <x v="0"/>
    <s v="Lib"/>
    <x v="3"/>
    <s v="L"/>
    <x v="1"/>
    <x v="3"/>
    <n v="4.7549999999999999"/>
    <n v="23.774999999999999"/>
  </r>
  <r>
    <s v="RWR-77888-800"/>
    <x v="54"/>
    <s v="69904-02729-YS"/>
    <s v="A-M-0.5"/>
    <n v="1"/>
    <x v="57"/>
    <s v="adykes1r@eventbrite.com"/>
    <x v="0"/>
    <x v="1"/>
    <s v="Ara"/>
    <x v="2"/>
    <s v="M"/>
    <x v="0"/>
    <x v="1"/>
    <n v="6.75"/>
    <n v="6.75"/>
  </r>
  <r>
    <s v="LHN-75209-742"/>
    <x v="55"/>
    <s v="01433-04270-AX"/>
    <s v="R-M-0.5"/>
    <n v="6"/>
    <x v="58"/>
    <s v=""/>
    <x v="0"/>
    <x v="0"/>
    <s v="Rob"/>
    <x v="0"/>
    <s v="M"/>
    <x v="0"/>
    <x v="1"/>
    <n v="5.97"/>
    <n v="35.82"/>
  </r>
  <r>
    <s v="TIR-71396-998"/>
    <x v="56"/>
    <s v="14204-14186-LA"/>
    <s v="R-D-2.5"/>
    <n v="4"/>
    <x v="59"/>
    <s v="acockrem1t@engadget.com"/>
    <x v="0"/>
    <x v="0"/>
    <s v="Rob"/>
    <x v="0"/>
    <s v="D"/>
    <x v="2"/>
    <x v="2"/>
    <n v="20.585000000000001"/>
    <n v="82.34"/>
  </r>
  <r>
    <s v="RXF-37618-213"/>
    <x v="57"/>
    <s v="32948-34398-HC"/>
    <s v="R-L-0.5"/>
    <n v="1"/>
    <x v="60"/>
    <s v="bumpleby1u@soundcloud.com"/>
    <x v="0"/>
    <x v="0"/>
    <s v="Rob"/>
    <x v="0"/>
    <s v="L"/>
    <x v="1"/>
    <x v="1"/>
    <n v="7.17"/>
    <n v="7.17"/>
  </r>
  <r>
    <s v="ANM-16388-634"/>
    <x v="58"/>
    <s v="77343-52608-FF"/>
    <s v="L-L-0.2"/>
    <n v="2"/>
    <x v="61"/>
    <s v="nsaleway1v@dedecms.com"/>
    <x v="0"/>
    <x v="1"/>
    <s v="Lib"/>
    <x v="3"/>
    <s v="L"/>
    <x v="1"/>
    <x v="3"/>
    <n v="4.7549999999999999"/>
    <n v="9.51"/>
  </r>
  <r>
    <s v="WYL-29300-070"/>
    <x v="59"/>
    <s v="42770-36274-QA"/>
    <s v="R-M-0.2"/>
    <n v="1"/>
    <x v="62"/>
    <s v="hgoulter1w@abc.net.au"/>
    <x v="0"/>
    <x v="1"/>
    <s v="Rob"/>
    <x v="0"/>
    <s v="M"/>
    <x v="0"/>
    <x v="3"/>
    <n v="2.9849999999999999"/>
    <n v="2.9849999999999999"/>
  </r>
  <r>
    <s v="JHW-74554-805"/>
    <x v="60"/>
    <s v="14103-58987-ZU"/>
    <s v="R-M-1"/>
    <n v="6"/>
    <x v="63"/>
    <s v="grizzello1x@symantec.com"/>
    <x v="2"/>
    <x v="0"/>
    <s v="Rob"/>
    <x v="0"/>
    <s v="M"/>
    <x v="0"/>
    <x v="0"/>
    <n v="9.9499999999999993"/>
    <n v="59.699999999999996"/>
  </r>
  <r>
    <s v="KYS-27063-603"/>
    <x v="61"/>
    <s v="69958-32065-SW"/>
    <s v="E-L-2.5"/>
    <n v="4"/>
    <x v="64"/>
    <s v="slist1y@mapquest.com"/>
    <x v="0"/>
    <x v="1"/>
    <s v="Exc"/>
    <x v="1"/>
    <s v="L"/>
    <x v="1"/>
    <x v="2"/>
    <n v="34.155000000000001"/>
    <n v="136.62"/>
  </r>
  <r>
    <s v="GAZ-58626-277"/>
    <x v="62"/>
    <s v="69533-84907-FA"/>
    <s v="L-L-0.2"/>
    <n v="2"/>
    <x v="65"/>
    <s v="sedmondson1z@theguardian.com"/>
    <x v="1"/>
    <x v="1"/>
    <s v="Lib"/>
    <x v="3"/>
    <s v="L"/>
    <x v="1"/>
    <x v="3"/>
    <n v="4.7549999999999999"/>
    <n v="9.51"/>
  </r>
  <r>
    <s v="RPJ-37787-335"/>
    <x v="63"/>
    <s v="76005-95461-CI"/>
    <s v="A-M-2.5"/>
    <n v="3"/>
    <x v="66"/>
    <s v=""/>
    <x v="0"/>
    <x v="1"/>
    <s v="Ara"/>
    <x v="2"/>
    <s v="M"/>
    <x v="0"/>
    <x v="2"/>
    <n v="25.875"/>
    <n v="77.625"/>
  </r>
  <r>
    <s v="LEF-83057-763"/>
    <x v="64"/>
    <s v="15395-90855-VB"/>
    <s v="L-M-0.2"/>
    <n v="5"/>
    <x v="67"/>
    <s v=""/>
    <x v="0"/>
    <x v="0"/>
    <s v="Lib"/>
    <x v="3"/>
    <s v="M"/>
    <x v="0"/>
    <x v="3"/>
    <n v="4.3650000000000002"/>
    <n v="21.825000000000003"/>
  </r>
  <r>
    <s v="RPW-36123-215"/>
    <x v="65"/>
    <s v="80640-45811-LB"/>
    <s v="E-L-0.5"/>
    <n v="2"/>
    <x v="68"/>
    <s v="jrangall22@newsvine.com"/>
    <x v="0"/>
    <x v="0"/>
    <s v="Exc"/>
    <x v="1"/>
    <s v="L"/>
    <x v="1"/>
    <x v="1"/>
    <n v="8.91"/>
    <n v="17.82"/>
  </r>
  <r>
    <s v="WLL-59044-117"/>
    <x v="66"/>
    <s v="28476-04082-GR"/>
    <s v="R-D-1"/>
    <n v="6"/>
    <x v="69"/>
    <s v="kboorn23@ezinearticles.com"/>
    <x v="1"/>
    <x v="0"/>
    <s v="Rob"/>
    <x v="0"/>
    <s v="D"/>
    <x v="2"/>
    <x v="0"/>
    <n v="8.9499999999999993"/>
    <n v="53.699999999999996"/>
  </r>
  <r>
    <s v="AWT-22827-563"/>
    <x v="67"/>
    <s v="12018-75670-EU"/>
    <s v="R-L-0.2"/>
    <n v="1"/>
    <x v="70"/>
    <s v=""/>
    <x v="1"/>
    <x v="0"/>
    <s v="Rob"/>
    <x v="0"/>
    <s v="L"/>
    <x v="1"/>
    <x v="3"/>
    <n v="3.585"/>
    <n v="3.585"/>
  </r>
  <r>
    <s v="QLM-07145-668"/>
    <x v="68"/>
    <s v="86437-17399-FK"/>
    <s v="E-D-0.2"/>
    <n v="2"/>
    <x v="71"/>
    <s v="celgey25@webs.com"/>
    <x v="0"/>
    <x v="1"/>
    <s v="Exc"/>
    <x v="1"/>
    <s v="D"/>
    <x v="2"/>
    <x v="3"/>
    <n v="3.645"/>
    <n v="7.29"/>
  </r>
  <r>
    <s v="HVQ-64398-930"/>
    <x v="69"/>
    <s v="62979-53167-ML"/>
    <s v="A-M-0.5"/>
    <n v="6"/>
    <x v="72"/>
    <s v="lmizzi26@rakuten.co.jp"/>
    <x v="0"/>
    <x v="0"/>
    <s v="Ara"/>
    <x v="2"/>
    <s v="M"/>
    <x v="0"/>
    <x v="1"/>
    <n v="6.75"/>
    <n v="40.5"/>
  </r>
  <r>
    <s v="WRT-40778-247"/>
    <x v="70"/>
    <s v="54810-81899-HL"/>
    <s v="R-L-1"/>
    <n v="4"/>
    <x v="73"/>
    <s v="cgiacomazzo27@jigsy.com"/>
    <x v="0"/>
    <x v="1"/>
    <s v="Rob"/>
    <x v="0"/>
    <s v="L"/>
    <x v="1"/>
    <x v="0"/>
    <n v="11.95"/>
    <n v="47.8"/>
  </r>
  <r>
    <s v="SUB-13006-125"/>
    <x v="71"/>
    <s v="26103-41504-IB"/>
    <s v="A-L-0.5"/>
    <n v="5"/>
    <x v="74"/>
    <s v="aarnow28@arizona.edu"/>
    <x v="0"/>
    <x v="0"/>
    <s v="Ara"/>
    <x v="2"/>
    <s v="L"/>
    <x v="1"/>
    <x v="1"/>
    <n v="7.77"/>
    <n v="38.849999999999994"/>
  </r>
  <r>
    <s v="CQM-49696-263"/>
    <x v="72"/>
    <s v="76534-45229-SG"/>
    <s v="L-L-2.5"/>
    <n v="3"/>
    <x v="75"/>
    <s v="syann29@senate.gov"/>
    <x v="0"/>
    <x v="0"/>
    <s v="Lib"/>
    <x v="3"/>
    <s v="L"/>
    <x v="1"/>
    <x v="2"/>
    <n v="36.454999999999998"/>
    <n v="109.36499999999999"/>
  </r>
  <r>
    <s v="KXN-85094-246"/>
    <x v="73"/>
    <s v="81744-27332-RR"/>
    <s v="L-M-2.5"/>
    <n v="3"/>
    <x v="76"/>
    <s v="bnaulls2a@tiny.cc"/>
    <x v="1"/>
    <x v="0"/>
    <s v="Lib"/>
    <x v="3"/>
    <s v="M"/>
    <x v="0"/>
    <x v="2"/>
    <n v="33.465000000000003"/>
    <n v="100.39500000000001"/>
  </r>
  <r>
    <s v="XOQ-12405-419"/>
    <x v="74"/>
    <s v="91513-75657-PH"/>
    <s v="R-D-2.5"/>
    <n v="4"/>
    <x v="77"/>
    <s v=""/>
    <x v="0"/>
    <x v="0"/>
    <s v="Rob"/>
    <x v="0"/>
    <s v="D"/>
    <x v="2"/>
    <x v="2"/>
    <n v="20.585000000000001"/>
    <n v="82.34"/>
  </r>
  <r>
    <s v="HYF-10254-369"/>
    <x v="75"/>
    <s v="30373-66619-CB"/>
    <s v="L-L-0.5"/>
    <n v="1"/>
    <x v="78"/>
    <s v="zsherewood2c@apache.org"/>
    <x v="0"/>
    <x v="1"/>
    <s v="Lib"/>
    <x v="3"/>
    <s v="L"/>
    <x v="1"/>
    <x v="1"/>
    <n v="9.51"/>
    <n v="9.51"/>
  </r>
  <r>
    <s v="XXJ-47000-307"/>
    <x v="76"/>
    <s v="31582-23562-FM"/>
    <s v="A-L-2.5"/>
    <n v="3"/>
    <x v="79"/>
    <s v="jdufaire2d@fc2.com"/>
    <x v="0"/>
    <x v="1"/>
    <s v="Ara"/>
    <x v="2"/>
    <s v="L"/>
    <x v="1"/>
    <x v="2"/>
    <n v="29.785"/>
    <n v="89.355000000000004"/>
  </r>
  <r>
    <s v="XXJ-47000-307"/>
    <x v="76"/>
    <s v="31582-23562-FM"/>
    <s v="A-D-0.2"/>
    <n v="4"/>
    <x v="79"/>
    <s v="jdufaire2d@fc2.com"/>
    <x v="0"/>
    <x v="1"/>
    <s v="Ara"/>
    <x v="2"/>
    <s v="D"/>
    <x v="2"/>
    <x v="3"/>
    <n v="2.9849999999999999"/>
    <n v="11.94"/>
  </r>
  <r>
    <s v="ZDK-82166-357"/>
    <x v="77"/>
    <s v="81431-12577-VD"/>
    <s v="A-M-1"/>
    <n v="3"/>
    <x v="80"/>
    <s v="bkeaveney2f@netlog.com"/>
    <x v="0"/>
    <x v="1"/>
    <s v="Ara"/>
    <x v="2"/>
    <s v="M"/>
    <x v="0"/>
    <x v="0"/>
    <n v="11.25"/>
    <n v="33.75"/>
  </r>
  <r>
    <s v="IHN-19982-362"/>
    <x v="78"/>
    <s v="68894-91205-MP"/>
    <s v="R-L-1"/>
    <n v="3"/>
    <x v="81"/>
    <s v="egrise2g@cargocollective.com"/>
    <x v="0"/>
    <x v="1"/>
    <s v="Rob"/>
    <x v="0"/>
    <s v="L"/>
    <x v="1"/>
    <x v="0"/>
    <n v="11.95"/>
    <n v="35.849999999999994"/>
  </r>
  <r>
    <s v="VMT-10030-889"/>
    <x v="79"/>
    <s v="87602-55754-VN"/>
    <s v="A-L-1"/>
    <n v="6"/>
    <x v="82"/>
    <s v="tgottelier2h@vistaprint.com"/>
    <x v="0"/>
    <x v="1"/>
    <s v="Ara"/>
    <x v="2"/>
    <s v="L"/>
    <x v="1"/>
    <x v="0"/>
    <n v="12.95"/>
    <n v="77.699999999999989"/>
  </r>
  <r>
    <s v="NHL-11063-100"/>
    <x v="80"/>
    <s v="39181-35745-WH"/>
    <s v="A-L-1"/>
    <n v="4"/>
    <x v="83"/>
    <s v=""/>
    <x v="1"/>
    <x v="0"/>
    <s v="Ara"/>
    <x v="2"/>
    <s v="L"/>
    <x v="1"/>
    <x v="0"/>
    <n v="12.95"/>
    <n v="51.8"/>
  </r>
  <r>
    <s v="ROV-87448-086"/>
    <x v="81"/>
    <s v="30381-64762-NG"/>
    <s v="A-M-2.5"/>
    <n v="4"/>
    <x v="84"/>
    <s v="agreenhead2j@dailymail.co.uk"/>
    <x v="0"/>
    <x v="1"/>
    <s v="Ara"/>
    <x v="2"/>
    <s v="M"/>
    <x v="0"/>
    <x v="2"/>
    <n v="25.875"/>
    <n v="103.5"/>
  </r>
  <r>
    <s v="DGY-35773-612"/>
    <x v="82"/>
    <s v="17503-27693-ZH"/>
    <s v="E-L-1"/>
    <n v="3"/>
    <x v="85"/>
    <s v=""/>
    <x v="0"/>
    <x v="0"/>
    <s v="Exc"/>
    <x v="1"/>
    <s v="L"/>
    <x v="1"/>
    <x v="0"/>
    <n v="14.85"/>
    <n v="44.55"/>
  </r>
  <r>
    <s v="YWH-50638-556"/>
    <x v="83"/>
    <s v="89442-35633-HJ"/>
    <s v="E-L-0.5"/>
    <n v="4"/>
    <x v="86"/>
    <s v="elangcaster2l@spotify.com"/>
    <x v="2"/>
    <x v="0"/>
    <s v="Exc"/>
    <x v="1"/>
    <s v="L"/>
    <x v="1"/>
    <x v="1"/>
    <n v="8.91"/>
    <n v="35.64"/>
  </r>
  <r>
    <s v="ISL-11200-600"/>
    <x v="84"/>
    <s v="13654-85265-IL"/>
    <s v="A-D-0.2"/>
    <n v="6"/>
    <x v="87"/>
    <s v=""/>
    <x v="1"/>
    <x v="0"/>
    <s v="Ara"/>
    <x v="2"/>
    <s v="D"/>
    <x v="2"/>
    <x v="3"/>
    <n v="2.9849999999999999"/>
    <n v="17.91"/>
  </r>
  <r>
    <s v="LBZ-75997-047"/>
    <x v="85"/>
    <s v="40946-22090-FP"/>
    <s v="A-M-2.5"/>
    <n v="6"/>
    <x v="88"/>
    <s v="nmagauran2n@51.la"/>
    <x v="0"/>
    <x v="1"/>
    <s v="Ara"/>
    <x v="2"/>
    <s v="M"/>
    <x v="0"/>
    <x v="2"/>
    <n v="25.875"/>
    <n v="155.25"/>
  </r>
  <r>
    <s v="EUH-08089-954"/>
    <x v="86"/>
    <s v="29050-93691-TS"/>
    <s v="A-D-0.2"/>
    <n v="2"/>
    <x v="89"/>
    <s v="vkirdsch2o@google.fr"/>
    <x v="0"/>
    <x v="1"/>
    <s v="Ara"/>
    <x v="2"/>
    <s v="D"/>
    <x v="2"/>
    <x v="3"/>
    <n v="2.9849999999999999"/>
    <n v="5.97"/>
  </r>
  <r>
    <s v="BLD-12227-251"/>
    <x v="87"/>
    <s v="64395-74865-WF"/>
    <s v="A-M-0.5"/>
    <n v="2"/>
    <x v="90"/>
    <s v="iwhapple2p@com.com"/>
    <x v="0"/>
    <x v="1"/>
    <s v="Ara"/>
    <x v="2"/>
    <s v="M"/>
    <x v="0"/>
    <x v="1"/>
    <n v="6.75"/>
    <n v="13.5"/>
  </r>
  <r>
    <s v="OPY-30711-853"/>
    <x v="25"/>
    <s v="81861-66046-SU"/>
    <s v="A-D-0.2"/>
    <n v="1"/>
    <x v="91"/>
    <s v=""/>
    <x v="1"/>
    <x v="1"/>
    <s v="Ara"/>
    <x v="2"/>
    <s v="D"/>
    <x v="2"/>
    <x v="3"/>
    <n v="2.9849999999999999"/>
    <n v="2.9849999999999999"/>
  </r>
  <r>
    <s v="DBC-44122-300"/>
    <x v="88"/>
    <s v="13366-78506-KP"/>
    <s v="L-M-0.2"/>
    <n v="3"/>
    <x v="92"/>
    <s v=""/>
    <x v="0"/>
    <x v="0"/>
    <s v="Lib"/>
    <x v="3"/>
    <s v="M"/>
    <x v="0"/>
    <x v="3"/>
    <n v="4.3650000000000002"/>
    <n v="13.095000000000001"/>
  </r>
  <r>
    <s v="FJQ-60035-234"/>
    <x v="89"/>
    <s v="08847-29858-HN"/>
    <s v="A-L-0.2"/>
    <n v="2"/>
    <x v="93"/>
    <s v=""/>
    <x v="0"/>
    <x v="0"/>
    <s v="Ara"/>
    <x v="2"/>
    <s v="L"/>
    <x v="1"/>
    <x v="3"/>
    <n v="3.8849999999999998"/>
    <n v="7.77"/>
  </r>
  <r>
    <s v="HSF-66926-425"/>
    <x v="90"/>
    <s v="00539-42510-RY"/>
    <s v="L-D-2.5"/>
    <n v="5"/>
    <x v="94"/>
    <s v="nyoules2t@reference.com"/>
    <x v="1"/>
    <x v="0"/>
    <s v="Lib"/>
    <x v="3"/>
    <s v="D"/>
    <x v="2"/>
    <x v="2"/>
    <n v="29.785"/>
    <n v="148.92500000000001"/>
  </r>
  <r>
    <s v="LQG-41416-375"/>
    <x v="91"/>
    <s v="45190-08727-NV"/>
    <s v="L-D-1"/>
    <n v="3"/>
    <x v="95"/>
    <s v="daizikovitz2u@answers.com"/>
    <x v="1"/>
    <x v="0"/>
    <s v="Lib"/>
    <x v="3"/>
    <s v="D"/>
    <x v="2"/>
    <x v="0"/>
    <n v="12.95"/>
    <n v="38.849999999999994"/>
  </r>
  <r>
    <s v="VZO-97265-841"/>
    <x v="92"/>
    <s v="87049-37901-FU"/>
    <s v="R-M-0.2"/>
    <n v="4"/>
    <x v="96"/>
    <s v="brevel2v@fastcompany.com"/>
    <x v="0"/>
    <x v="1"/>
    <s v="Rob"/>
    <x v="0"/>
    <s v="M"/>
    <x v="0"/>
    <x v="3"/>
    <n v="2.9849999999999999"/>
    <n v="11.94"/>
  </r>
  <r>
    <s v="MOR-12987-399"/>
    <x v="93"/>
    <s v="34015-31593-JC"/>
    <s v="L-M-1"/>
    <n v="6"/>
    <x v="97"/>
    <s v="epriddis2w@nationalgeographic.com"/>
    <x v="0"/>
    <x v="1"/>
    <s v="Lib"/>
    <x v="3"/>
    <s v="M"/>
    <x v="0"/>
    <x v="0"/>
    <n v="14.55"/>
    <n v="87.300000000000011"/>
  </r>
  <r>
    <s v="UOA-23786-489"/>
    <x v="94"/>
    <s v="90305-50099-SV"/>
    <s v="A-M-0.5"/>
    <n v="6"/>
    <x v="98"/>
    <s v="qveel2x@jugem.jp"/>
    <x v="0"/>
    <x v="0"/>
    <s v="Ara"/>
    <x v="2"/>
    <s v="M"/>
    <x v="0"/>
    <x v="1"/>
    <n v="6.75"/>
    <n v="40.5"/>
  </r>
  <r>
    <s v="AJL-52941-018"/>
    <x v="95"/>
    <s v="55871-61935-MF"/>
    <s v="E-D-1"/>
    <n v="2"/>
    <x v="99"/>
    <s v="lconyers2y@twitter.com"/>
    <x v="0"/>
    <x v="1"/>
    <s v="Exc"/>
    <x v="1"/>
    <s v="D"/>
    <x v="2"/>
    <x v="0"/>
    <n v="12.15"/>
    <n v="24.3"/>
  </r>
  <r>
    <s v="XSZ-84273-421"/>
    <x v="96"/>
    <s v="15405-60469-TM"/>
    <s v="R-M-0.5"/>
    <n v="3"/>
    <x v="100"/>
    <s v="pwye2z@dagondesign.com"/>
    <x v="0"/>
    <x v="0"/>
    <s v="Rob"/>
    <x v="0"/>
    <s v="M"/>
    <x v="0"/>
    <x v="1"/>
    <n v="5.97"/>
    <n v="17.91"/>
  </r>
  <r>
    <s v="NUN-48214-216"/>
    <x v="97"/>
    <s v="06953-94794-FB"/>
    <s v="A-M-0.5"/>
    <n v="4"/>
    <x v="101"/>
    <s v=""/>
    <x v="0"/>
    <x v="1"/>
    <s v="Ara"/>
    <x v="2"/>
    <s v="M"/>
    <x v="0"/>
    <x v="1"/>
    <n v="6.75"/>
    <n v="27"/>
  </r>
  <r>
    <s v="AKV-93064-769"/>
    <x v="98"/>
    <s v="22305-40299-CY"/>
    <s v="L-D-0.5"/>
    <n v="1"/>
    <x v="102"/>
    <s v="tsheryn31@mtv.com"/>
    <x v="0"/>
    <x v="0"/>
    <s v="Lib"/>
    <x v="3"/>
    <s v="D"/>
    <x v="2"/>
    <x v="1"/>
    <n v="7.77"/>
    <n v="7.77"/>
  </r>
  <r>
    <s v="BRB-40903-533"/>
    <x v="99"/>
    <s v="09020-56774-GU"/>
    <s v="E-L-0.2"/>
    <n v="3"/>
    <x v="103"/>
    <s v="mredgrave32@cargocollective.com"/>
    <x v="0"/>
    <x v="0"/>
    <s v="Exc"/>
    <x v="1"/>
    <s v="L"/>
    <x v="1"/>
    <x v="3"/>
    <n v="4.4550000000000001"/>
    <n v="13.365"/>
  </r>
  <r>
    <s v="GPR-19973-483"/>
    <x v="100"/>
    <s v="92926-08470-YS"/>
    <s v="R-D-0.5"/>
    <n v="5"/>
    <x v="104"/>
    <s v="bfominov33@yale.edu"/>
    <x v="0"/>
    <x v="1"/>
    <s v="Rob"/>
    <x v="0"/>
    <s v="D"/>
    <x v="2"/>
    <x v="1"/>
    <n v="5.37"/>
    <n v="26.85"/>
  </r>
  <r>
    <s v="XIY-43041-882"/>
    <x v="101"/>
    <s v="07250-63194-JO"/>
    <s v="A-M-1"/>
    <n v="1"/>
    <x v="105"/>
    <s v="scritchlow34@un.org"/>
    <x v="0"/>
    <x v="1"/>
    <s v="Ara"/>
    <x v="2"/>
    <s v="M"/>
    <x v="0"/>
    <x v="0"/>
    <n v="11.25"/>
    <n v="11.25"/>
  </r>
  <r>
    <s v="YGY-98425-969"/>
    <x v="102"/>
    <s v="63787-96257-TQ"/>
    <s v="L-M-1"/>
    <n v="1"/>
    <x v="106"/>
    <s v="msteptow35@earthlink.net"/>
    <x v="1"/>
    <x v="1"/>
    <s v="Lib"/>
    <x v="3"/>
    <s v="M"/>
    <x v="0"/>
    <x v="0"/>
    <n v="14.55"/>
    <n v="14.55"/>
  </r>
  <r>
    <s v="MSB-08397-648"/>
    <x v="103"/>
    <s v="49530-25460-RW"/>
    <s v="R-L-0.2"/>
    <n v="4"/>
    <x v="107"/>
    <s v=""/>
    <x v="0"/>
    <x v="1"/>
    <s v="Rob"/>
    <x v="0"/>
    <s v="L"/>
    <x v="1"/>
    <x v="3"/>
    <n v="3.585"/>
    <n v="14.34"/>
  </r>
  <r>
    <s v="WDR-06028-345"/>
    <x v="104"/>
    <s v="66508-21373-OQ"/>
    <s v="L-L-1"/>
    <n v="1"/>
    <x v="108"/>
    <s v="imulliner37@pinterest.com"/>
    <x v="2"/>
    <x v="1"/>
    <s v="Lib"/>
    <x v="3"/>
    <s v="L"/>
    <x v="1"/>
    <x v="0"/>
    <n v="15.85"/>
    <n v="15.85"/>
  </r>
  <r>
    <s v="MXM-42948-061"/>
    <x v="105"/>
    <s v="20203-03950-FY"/>
    <s v="L-L-0.2"/>
    <n v="4"/>
    <x v="109"/>
    <s v="gstandley38@dion.ne.jp"/>
    <x v="1"/>
    <x v="0"/>
    <s v="Lib"/>
    <x v="3"/>
    <s v="L"/>
    <x v="1"/>
    <x v="3"/>
    <n v="4.7549999999999999"/>
    <n v="19.02"/>
  </r>
  <r>
    <s v="MGQ-98961-173"/>
    <x v="11"/>
    <s v="83895-90735-XH"/>
    <s v="L-L-0.5"/>
    <n v="4"/>
    <x v="110"/>
    <s v="bdrage39@youku.com"/>
    <x v="0"/>
    <x v="1"/>
    <s v="Lib"/>
    <x v="3"/>
    <s v="L"/>
    <x v="1"/>
    <x v="1"/>
    <n v="9.51"/>
    <n v="38.04"/>
  </r>
  <r>
    <s v="RFH-64349-897"/>
    <x v="106"/>
    <s v="61954-61462-RJ"/>
    <s v="E-D-0.5"/>
    <n v="3"/>
    <x v="111"/>
    <s v="myallop3a@fema.gov"/>
    <x v="0"/>
    <x v="0"/>
    <s v="Exc"/>
    <x v="1"/>
    <s v="D"/>
    <x v="2"/>
    <x v="1"/>
    <n v="7.29"/>
    <n v="21.87"/>
  </r>
  <r>
    <s v="TKL-20738-660"/>
    <x v="107"/>
    <s v="47939-53158-LS"/>
    <s v="E-M-0.2"/>
    <n v="1"/>
    <x v="112"/>
    <s v="cswitsur3b@chronoengine.com"/>
    <x v="0"/>
    <x v="1"/>
    <s v="Exc"/>
    <x v="1"/>
    <s v="M"/>
    <x v="0"/>
    <x v="3"/>
    <n v="4.125"/>
    <n v="4.125"/>
  </r>
  <r>
    <s v="TKL-20738-660"/>
    <x v="107"/>
    <s v="47939-53158-LS"/>
    <s v="A-L-0.2"/>
    <n v="1"/>
    <x v="112"/>
    <s v="cswitsur3b@chronoengine.com"/>
    <x v="0"/>
    <x v="1"/>
    <s v="Ara"/>
    <x v="2"/>
    <s v="L"/>
    <x v="1"/>
    <x v="3"/>
    <n v="3.8849999999999998"/>
    <n v="3.8849999999999998"/>
  </r>
  <r>
    <s v="TKL-20738-660"/>
    <x v="107"/>
    <s v="47939-53158-LS"/>
    <s v="E-M-1"/>
    <n v="5"/>
    <x v="112"/>
    <s v="cswitsur3b@chronoengine.com"/>
    <x v="0"/>
    <x v="1"/>
    <s v="Exc"/>
    <x v="1"/>
    <s v="M"/>
    <x v="0"/>
    <x v="0"/>
    <n v="13.75"/>
    <n v="68.75"/>
  </r>
  <r>
    <s v="GOW-03198-575"/>
    <x v="108"/>
    <s v="61513-27752-FA"/>
    <s v="A-D-0.5"/>
    <n v="4"/>
    <x v="113"/>
    <s v="mludwell3e@blogger.com"/>
    <x v="0"/>
    <x v="0"/>
    <s v="Ara"/>
    <x v="2"/>
    <s v="D"/>
    <x v="2"/>
    <x v="1"/>
    <n v="5.97"/>
    <n v="23.88"/>
  </r>
  <r>
    <s v="QJB-90477-635"/>
    <x v="109"/>
    <s v="89714-19856-WX"/>
    <s v="L-L-2.5"/>
    <n v="4"/>
    <x v="114"/>
    <s v="dbeauchamp3f@usda.gov"/>
    <x v="0"/>
    <x v="1"/>
    <s v="Lib"/>
    <x v="3"/>
    <s v="L"/>
    <x v="1"/>
    <x v="2"/>
    <n v="36.454999999999998"/>
    <n v="145.82"/>
  </r>
  <r>
    <s v="MWP-46239-785"/>
    <x v="110"/>
    <s v="87979-56781-YV"/>
    <s v="L-M-0.2"/>
    <n v="5"/>
    <x v="115"/>
    <s v="srodliff3g@ted.com"/>
    <x v="0"/>
    <x v="0"/>
    <s v="Lib"/>
    <x v="3"/>
    <s v="M"/>
    <x v="0"/>
    <x v="3"/>
    <n v="4.3650000000000002"/>
    <n v="21.825000000000003"/>
  </r>
  <r>
    <s v="QDV-03406-248"/>
    <x v="111"/>
    <s v="74126-88836-KA"/>
    <s v="L-M-0.5"/>
    <n v="3"/>
    <x v="116"/>
    <s v="swoodham3h@businesswire.com"/>
    <x v="1"/>
    <x v="0"/>
    <s v="Lib"/>
    <x v="3"/>
    <s v="M"/>
    <x v="0"/>
    <x v="1"/>
    <n v="8.73"/>
    <n v="26.19"/>
  </r>
  <r>
    <s v="GPH-40635-105"/>
    <x v="112"/>
    <s v="37397-05992-VO"/>
    <s v="A-M-1"/>
    <n v="1"/>
    <x v="117"/>
    <s v="hsynnot3i@about.com"/>
    <x v="0"/>
    <x v="1"/>
    <s v="Ara"/>
    <x v="2"/>
    <s v="M"/>
    <x v="0"/>
    <x v="0"/>
    <n v="11.25"/>
    <n v="11.25"/>
  </r>
  <r>
    <s v="JOM-80930-071"/>
    <x v="113"/>
    <s v="54904-18397-UD"/>
    <s v="L-D-1"/>
    <n v="6"/>
    <x v="118"/>
    <s v="rlepere3j@shop-pro.jp"/>
    <x v="1"/>
    <x v="1"/>
    <s v="Lib"/>
    <x v="3"/>
    <s v="D"/>
    <x v="2"/>
    <x v="0"/>
    <n v="12.95"/>
    <n v="77.699999999999989"/>
  </r>
  <r>
    <s v="OIL-26493-755"/>
    <x v="114"/>
    <s v="19017-95853-EK"/>
    <s v="A-M-0.5"/>
    <n v="1"/>
    <x v="119"/>
    <s v="twoofinden3k@businesswire.com"/>
    <x v="0"/>
    <x v="1"/>
    <s v="Ara"/>
    <x v="2"/>
    <s v="M"/>
    <x v="0"/>
    <x v="1"/>
    <n v="6.75"/>
    <n v="6.75"/>
  </r>
  <r>
    <s v="CYV-13426-645"/>
    <x v="115"/>
    <s v="88593-59934-VU"/>
    <s v="E-D-1"/>
    <n v="1"/>
    <x v="120"/>
    <s v="edacca3l@google.pl"/>
    <x v="0"/>
    <x v="0"/>
    <s v="Exc"/>
    <x v="1"/>
    <s v="D"/>
    <x v="2"/>
    <x v="0"/>
    <n v="12.15"/>
    <n v="12.15"/>
  </r>
  <r>
    <s v="WRP-39846-614"/>
    <x v="49"/>
    <s v="47493-68564-YM"/>
    <s v="A-L-2.5"/>
    <n v="5"/>
    <x v="121"/>
    <s v=""/>
    <x v="1"/>
    <x v="0"/>
    <s v="Ara"/>
    <x v="2"/>
    <s v="L"/>
    <x v="1"/>
    <x v="2"/>
    <n v="29.785"/>
    <n v="148.92500000000001"/>
  </r>
  <r>
    <s v="VDZ-76673-968"/>
    <x v="116"/>
    <s v="82246-82543-DW"/>
    <s v="E-D-0.5"/>
    <n v="2"/>
    <x v="122"/>
    <s v="bhindsberg3n@blogs.com"/>
    <x v="0"/>
    <x v="0"/>
    <s v="Exc"/>
    <x v="1"/>
    <s v="D"/>
    <x v="2"/>
    <x v="1"/>
    <n v="7.29"/>
    <n v="14.58"/>
  </r>
  <r>
    <s v="VTV-03546-175"/>
    <x v="117"/>
    <s v="03384-62101-IY"/>
    <s v="A-L-2.5"/>
    <n v="5"/>
    <x v="123"/>
    <s v="orobins3o@salon.com"/>
    <x v="0"/>
    <x v="0"/>
    <s v="Ara"/>
    <x v="2"/>
    <s v="L"/>
    <x v="1"/>
    <x v="2"/>
    <n v="29.785"/>
    <n v="148.92500000000001"/>
  </r>
  <r>
    <s v="GHR-72274-715"/>
    <x v="118"/>
    <s v="86881-41559-OR"/>
    <s v="L-D-1"/>
    <n v="1"/>
    <x v="124"/>
    <s v="osyseland3p@independent.co.uk"/>
    <x v="0"/>
    <x v="1"/>
    <s v="Lib"/>
    <x v="3"/>
    <s v="D"/>
    <x v="2"/>
    <x v="0"/>
    <n v="12.95"/>
    <n v="12.95"/>
  </r>
  <r>
    <s v="ZGK-97262-313"/>
    <x v="119"/>
    <s v="02536-18494-AQ"/>
    <s v="E-M-2.5"/>
    <n v="3"/>
    <x v="125"/>
    <s v=""/>
    <x v="0"/>
    <x v="0"/>
    <s v="Exc"/>
    <x v="1"/>
    <s v="M"/>
    <x v="0"/>
    <x v="2"/>
    <n v="31.625"/>
    <n v="94.875"/>
  </r>
  <r>
    <s v="ZFS-30776-804"/>
    <x v="120"/>
    <s v="58638-01029-CB"/>
    <s v="A-L-0.5"/>
    <n v="5"/>
    <x v="126"/>
    <s v="bmcamish2e@tripadvisor.com"/>
    <x v="0"/>
    <x v="0"/>
    <s v="Ara"/>
    <x v="2"/>
    <s v="L"/>
    <x v="1"/>
    <x v="1"/>
    <n v="7.77"/>
    <n v="38.849999999999994"/>
  </r>
  <r>
    <s v="QUU-91729-492"/>
    <x v="121"/>
    <s v="90312-11148-LA"/>
    <s v="A-D-0.2"/>
    <n v="4"/>
    <x v="127"/>
    <s v="lkeenleyside3s@topsy.com"/>
    <x v="0"/>
    <x v="1"/>
    <s v="Ara"/>
    <x v="2"/>
    <s v="D"/>
    <x v="2"/>
    <x v="3"/>
    <n v="2.9849999999999999"/>
    <n v="11.94"/>
  </r>
  <r>
    <s v="PVI-72795-960"/>
    <x v="122"/>
    <s v="68239-74809-TF"/>
    <s v="E-L-2.5"/>
    <n v="3"/>
    <x v="128"/>
    <s v=""/>
    <x v="1"/>
    <x v="1"/>
    <s v="Exc"/>
    <x v="1"/>
    <s v="L"/>
    <x v="1"/>
    <x v="2"/>
    <n v="34.155000000000001"/>
    <n v="102.465"/>
  </r>
  <r>
    <s v="PPP-78935-365"/>
    <x v="123"/>
    <s v="91074-60023-IP"/>
    <s v="E-D-1"/>
    <n v="4"/>
    <x v="129"/>
    <s v=""/>
    <x v="0"/>
    <x v="1"/>
    <s v="Exc"/>
    <x v="1"/>
    <s v="D"/>
    <x v="2"/>
    <x v="0"/>
    <n v="12.15"/>
    <n v="48.6"/>
  </r>
  <r>
    <s v="JUO-34131-517"/>
    <x v="124"/>
    <s v="07972-83748-JI"/>
    <s v="L-D-1"/>
    <n v="6"/>
    <x v="130"/>
    <s v=""/>
    <x v="0"/>
    <x v="0"/>
    <s v="Lib"/>
    <x v="3"/>
    <s v="D"/>
    <x v="2"/>
    <x v="0"/>
    <n v="12.95"/>
    <n v="77.699999999999989"/>
  </r>
  <r>
    <s v="ZJE-89333-489"/>
    <x v="125"/>
    <s v="08694-57330-XR"/>
    <s v="L-D-2.5"/>
    <n v="1"/>
    <x v="131"/>
    <s v="vkundt3w@bigcartel.com"/>
    <x v="1"/>
    <x v="0"/>
    <s v="Lib"/>
    <x v="3"/>
    <s v="D"/>
    <x v="2"/>
    <x v="2"/>
    <n v="29.785"/>
    <n v="29.785"/>
  </r>
  <r>
    <s v="LOO-35324-159"/>
    <x v="126"/>
    <s v="68412-11126-YJ"/>
    <s v="A-L-0.2"/>
    <n v="4"/>
    <x v="132"/>
    <s v="bbett3x@google.de"/>
    <x v="0"/>
    <x v="0"/>
    <s v="Ara"/>
    <x v="2"/>
    <s v="L"/>
    <x v="1"/>
    <x v="3"/>
    <n v="3.8849999999999998"/>
    <n v="15.54"/>
  </r>
  <r>
    <s v="JBQ-93412-846"/>
    <x v="127"/>
    <s v="69037-66822-DW"/>
    <s v="E-L-2.5"/>
    <n v="4"/>
    <x v="133"/>
    <s v=""/>
    <x v="1"/>
    <x v="0"/>
    <s v="Exc"/>
    <x v="1"/>
    <s v="L"/>
    <x v="1"/>
    <x v="2"/>
    <n v="34.155000000000001"/>
    <n v="136.62"/>
  </r>
  <r>
    <s v="EHX-66333-637"/>
    <x v="128"/>
    <s v="01297-94364-XH"/>
    <s v="L-M-0.5"/>
    <n v="2"/>
    <x v="134"/>
    <s v="dstaite3z@scientificamerican.com"/>
    <x v="0"/>
    <x v="1"/>
    <s v="Lib"/>
    <x v="3"/>
    <s v="M"/>
    <x v="0"/>
    <x v="1"/>
    <n v="8.73"/>
    <n v="17.46"/>
  </r>
  <r>
    <s v="WXG-25759-236"/>
    <x v="103"/>
    <s v="39919-06540-ZI"/>
    <s v="E-L-2.5"/>
    <n v="2"/>
    <x v="135"/>
    <s v="wkeyse40@apple.com"/>
    <x v="0"/>
    <x v="0"/>
    <s v="Exc"/>
    <x v="1"/>
    <s v="L"/>
    <x v="1"/>
    <x v="2"/>
    <n v="34.155000000000001"/>
    <n v="68.31"/>
  </r>
  <r>
    <s v="QNA-31113-984"/>
    <x v="129"/>
    <s v="60512-78550-WS"/>
    <s v="L-M-0.2"/>
    <n v="4"/>
    <x v="136"/>
    <s v="oclausenthue41@marriott.com"/>
    <x v="0"/>
    <x v="1"/>
    <s v="Lib"/>
    <x v="3"/>
    <s v="M"/>
    <x v="0"/>
    <x v="3"/>
    <n v="4.3650000000000002"/>
    <n v="17.46"/>
  </r>
  <r>
    <s v="ZWI-52029-159"/>
    <x v="130"/>
    <s v="40172-12000-AU"/>
    <s v="L-M-1"/>
    <n v="3"/>
    <x v="137"/>
    <s v="lfrancisco42@fema.gov"/>
    <x v="0"/>
    <x v="1"/>
    <s v="Lib"/>
    <x v="3"/>
    <s v="M"/>
    <x v="0"/>
    <x v="0"/>
    <n v="14.55"/>
    <n v="43.650000000000006"/>
  </r>
  <r>
    <s v="ZWI-52029-159"/>
    <x v="130"/>
    <s v="40172-12000-AU"/>
    <s v="E-M-1"/>
    <n v="2"/>
    <x v="137"/>
    <s v="lfrancisco42@fema.gov"/>
    <x v="0"/>
    <x v="1"/>
    <s v="Exc"/>
    <x v="1"/>
    <s v="M"/>
    <x v="0"/>
    <x v="0"/>
    <n v="13.75"/>
    <n v="27.5"/>
  </r>
  <r>
    <s v="DFS-49954-707"/>
    <x v="131"/>
    <s v="39019-13649-CL"/>
    <s v="E-D-0.2"/>
    <n v="5"/>
    <x v="138"/>
    <s v="gskingle44@clickbank.net"/>
    <x v="0"/>
    <x v="0"/>
    <s v="Exc"/>
    <x v="1"/>
    <s v="D"/>
    <x v="2"/>
    <x v="3"/>
    <n v="3.645"/>
    <n v="18.225000000000001"/>
  </r>
  <r>
    <s v="VYP-89830-878"/>
    <x v="132"/>
    <s v="12715-05198-QU"/>
    <s v="A-M-2.5"/>
    <n v="2"/>
    <x v="139"/>
    <s v=""/>
    <x v="0"/>
    <x v="0"/>
    <s v="Ara"/>
    <x v="2"/>
    <s v="M"/>
    <x v="0"/>
    <x v="2"/>
    <n v="25.875"/>
    <n v="51.75"/>
  </r>
  <r>
    <s v="AMT-40418-362"/>
    <x v="133"/>
    <s v="04513-76520-QO"/>
    <s v="L-D-1"/>
    <n v="1"/>
    <x v="140"/>
    <s v="jbalsillie46@princeton.edu"/>
    <x v="0"/>
    <x v="0"/>
    <s v="Lib"/>
    <x v="3"/>
    <s v="D"/>
    <x v="2"/>
    <x v="0"/>
    <n v="12.95"/>
    <n v="12.95"/>
  </r>
  <r>
    <s v="NFQ-23241-793"/>
    <x v="134"/>
    <s v="88446-59251-SQ"/>
    <s v="A-M-1"/>
    <n v="3"/>
    <x v="141"/>
    <s v=""/>
    <x v="0"/>
    <x v="0"/>
    <s v="Ara"/>
    <x v="2"/>
    <s v="M"/>
    <x v="0"/>
    <x v="0"/>
    <n v="11.25"/>
    <n v="33.75"/>
  </r>
  <r>
    <s v="JQK-64922-985"/>
    <x v="113"/>
    <s v="23779-10274-KN"/>
    <s v="R-M-2.5"/>
    <n v="3"/>
    <x v="142"/>
    <s v="bleffek48@ning.com"/>
    <x v="0"/>
    <x v="0"/>
    <s v="Rob"/>
    <x v="0"/>
    <s v="M"/>
    <x v="0"/>
    <x v="2"/>
    <n v="22.885000000000002"/>
    <n v="68.655000000000001"/>
  </r>
  <r>
    <s v="YET-17732-678"/>
    <x v="135"/>
    <s v="57235-92842-DK"/>
    <s v="R-D-0.2"/>
    <n v="1"/>
    <x v="143"/>
    <s v=""/>
    <x v="0"/>
    <x v="1"/>
    <s v="Rob"/>
    <x v="0"/>
    <s v="D"/>
    <x v="2"/>
    <x v="3"/>
    <n v="2.6850000000000001"/>
    <n v="2.6850000000000001"/>
  </r>
  <r>
    <s v="NKW-24945-846"/>
    <x v="35"/>
    <s v="75977-30364-AY"/>
    <s v="A-D-2.5"/>
    <n v="5"/>
    <x v="144"/>
    <s v="jpray4a@youtube.com"/>
    <x v="0"/>
    <x v="1"/>
    <s v="Ara"/>
    <x v="2"/>
    <s v="D"/>
    <x v="2"/>
    <x v="2"/>
    <n v="22.885000000000002"/>
    <n v="114.42500000000001"/>
  </r>
  <r>
    <s v="VKA-82720-513"/>
    <x v="136"/>
    <s v="12299-30914-NG"/>
    <s v="A-M-2.5"/>
    <n v="6"/>
    <x v="145"/>
    <s v="gholborn4b@ow.ly"/>
    <x v="0"/>
    <x v="0"/>
    <s v="Ara"/>
    <x v="2"/>
    <s v="M"/>
    <x v="0"/>
    <x v="2"/>
    <n v="25.875"/>
    <n v="155.25"/>
  </r>
  <r>
    <s v="THA-60599-417"/>
    <x v="137"/>
    <s v="59971-35626-YJ"/>
    <s v="A-M-2.5"/>
    <n v="3"/>
    <x v="146"/>
    <s v="fkeinrat4c@dailymail.co.uk"/>
    <x v="0"/>
    <x v="0"/>
    <s v="Ara"/>
    <x v="2"/>
    <s v="M"/>
    <x v="0"/>
    <x v="2"/>
    <n v="25.875"/>
    <n v="77.625"/>
  </r>
  <r>
    <s v="MEK-39769-035"/>
    <x v="138"/>
    <s v="15380-76513-PS"/>
    <s v="R-D-2.5"/>
    <n v="3"/>
    <x v="147"/>
    <s v="pyea4d@aol.com"/>
    <x v="1"/>
    <x v="1"/>
    <s v="Rob"/>
    <x v="0"/>
    <s v="D"/>
    <x v="2"/>
    <x v="2"/>
    <n v="20.585000000000001"/>
    <n v="61.755000000000003"/>
  </r>
  <r>
    <s v="JAF-18294-750"/>
    <x v="139"/>
    <s v="73564-98204-EY"/>
    <s v="R-D-2.5"/>
    <n v="6"/>
    <x v="148"/>
    <s v=""/>
    <x v="0"/>
    <x v="0"/>
    <s v="Rob"/>
    <x v="0"/>
    <s v="D"/>
    <x v="2"/>
    <x v="2"/>
    <n v="20.585000000000001"/>
    <n v="123.51"/>
  </r>
  <r>
    <s v="TME-59627-221"/>
    <x v="140"/>
    <s v="72282-40594-RX"/>
    <s v="L-L-2.5"/>
    <n v="6"/>
    <x v="149"/>
    <s v=""/>
    <x v="0"/>
    <x v="1"/>
    <s v="Lib"/>
    <x v="3"/>
    <s v="L"/>
    <x v="1"/>
    <x v="2"/>
    <n v="36.454999999999998"/>
    <n v="218.73"/>
  </r>
  <r>
    <s v="UDG-65353-824"/>
    <x v="141"/>
    <s v="17514-94165-RJ"/>
    <s v="E-M-0.5"/>
    <n v="4"/>
    <x v="150"/>
    <s v="kswede4g@addthis.com"/>
    <x v="0"/>
    <x v="1"/>
    <s v="Exc"/>
    <x v="1"/>
    <s v="M"/>
    <x v="0"/>
    <x v="1"/>
    <n v="8.25"/>
    <n v="33"/>
  </r>
  <r>
    <s v="ENQ-42923-176"/>
    <x v="142"/>
    <s v="56248-75861-JX"/>
    <s v="A-L-0.5"/>
    <n v="3"/>
    <x v="151"/>
    <s v="lrubrow4h@microsoft.com"/>
    <x v="0"/>
    <x v="1"/>
    <s v="Ara"/>
    <x v="2"/>
    <s v="L"/>
    <x v="1"/>
    <x v="1"/>
    <n v="7.77"/>
    <n v="23.31"/>
  </r>
  <r>
    <s v="CBT-55781-720"/>
    <x v="143"/>
    <s v="97855-54761-IS"/>
    <s v="E-D-0.5"/>
    <n v="3"/>
    <x v="152"/>
    <s v="dtift4i@netvibes.com"/>
    <x v="0"/>
    <x v="0"/>
    <s v="Exc"/>
    <x v="1"/>
    <s v="D"/>
    <x v="2"/>
    <x v="1"/>
    <n v="7.29"/>
    <n v="21.87"/>
  </r>
  <r>
    <s v="NEU-86533-016"/>
    <x v="144"/>
    <s v="96544-91644-IT"/>
    <s v="R-D-0.2"/>
    <n v="6"/>
    <x v="153"/>
    <s v="gschonfeld4j@oracle.com"/>
    <x v="0"/>
    <x v="1"/>
    <s v="Rob"/>
    <x v="0"/>
    <s v="D"/>
    <x v="2"/>
    <x v="3"/>
    <n v="2.6850000000000001"/>
    <n v="16.11"/>
  </r>
  <r>
    <s v="BYU-58154-603"/>
    <x v="145"/>
    <s v="51971-70393-QM"/>
    <s v="E-D-0.5"/>
    <n v="4"/>
    <x v="154"/>
    <s v="cfeye4k@google.co.jp"/>
    <x v="1"/>
    <x v="1"/>
    <s v="Exc"/>
    <x v="1"/>
    <s v="D"/>
    <x v="2"/>
    <x v="1"/>
    <n v="7.29"/>
    <n v="29.16"/>
  </r>
  <r>
    <s v="EHJ-05910-257"/>
    <x v="146"/>
    <s v="06812-11924-IK"/>
    <s v="R-D-1"/>
    <n v="6"/>
    <x v="155"/>
    <s v=""/>
    <x v="0"/>
    <x v="0"/>
    <s v="Rob"/>
    <x v="0"/>
    <s v="D"/>
    <x v="2"/>
    <x v="0"/>
    <n v="8.9499999999999993"/>
    <n v="53.699999999999996"/>
  </r>
  <r>
    <s v="EIL-44855-309"/>
    <x v="147"/>
    <s v="59741-90220-OW"/>
    <s v="R-D-0.5"/>
    <n v="5"/>
    <x v="156"/>
    <s v=""/>
    <x v="0"/>
    <x v="0"/>
    <s v="Rob"/>
    <x v="0"/>
    <s v="D"/>
    <x v="2"/>
    <x v="1"/>
    <n v="5.37"/>
    <n v="26.85"/>
  </r>
  <r>
    <s v="HCA-87224-420"/>
    <x v="148"/>
    <s v="62682-27930-PD"/>
    <s v="E-M-0.5"/>
    <n v="5"/>
    <x v="157"/>
    <s v="tfero4n@comsenz.com"/>
    <x v="0"/>
    <x v="0"/>
    <s v="Exc"/>
    <x v="1"/>
    <s v="M"/>
    <x v="0"/>
    <x v="1"/>
    <n v="8.25"/>
    <n v="41.25"/>
  </r>
  <r>
    <s v="ABO-29054-365"/>
    <x v="149"/>
    <s v="00256-19905-YG"/>
    <s v="A-M-0.5"/>
    <n v="6"/>
    <x v="158"/>
    <s v=""/>
    <x v="1"/>
    <x v="1"/>
    <s v="Ara"/>
    <x v="2"/>
    <s v="M"/>
    <x v="0"/>
    <x v="1"/>
    <n v="6.75"/>
    <n v="40.5"/>
  </r>
  <r>
    <s v="TKN-58485-031"/>
    <x v="150"/>
    <s v="38890-22576-UI"/>
    <s v="R-D-1"/>
    <n v="2"/>
    <x v="159"/>
    <s v="fdauney4p@sphinn.com"/>
    <x v="1"/>
    <x v="1"/>
    <s v="Rob"/>
    <x v="0"/>
    <s v="D"/>
    <x v="2"/>
    <x v="0"/>
    <n v="8.9499999999999993"/>
    <n v="17.899999999999999"/>
  </r>
  <r>
    <s v="RCK-04069-371"/>
    <x v="151"/>
    <s v="94573-61802-PH"/>
    <s v="E-L-2.5"/>
    <n v="2"/>
    <x v="160"/>
    <s v="searley4q@youku.com"/>
    <x v="2"/>
    <x v="1"/>
    <s v="Exc"/>
    <x v="1"/>
    <s v="L"/>
    <x v="1"/>
    <x v="2"/>
    <n v="34.155000000000001"/>
    <n v="68.31"/>
  </r>
  <r>
    <s v="IRJ-67095-738"/>
    <x v="13"/>
    <s v="86447-02699-UT"/>
    <s v="E-M-2.5"/>
    <n v="2"/>
    <x v="161"/>
    <s v="mchamberlayne4r@bigcartel.com"/>
    <x v="0"/>
    <x v="0"/>
    <s v="Exc"/>
    <x v="1"/>
    <s v="M"/>
    <x v="0"/>
    <x v="2"/>
    <n v="31.625"/>
    <n v="63.25"/>
  </r>
  <r>
    <s v="VEA-31961-977"/>
    <x v="79"/>
    <s v="51432-27169-KN"/>
    <s v="E-D-0.5"/>
    <n v="3"/>
    <x v="162"/>
    <s v="bflaherty4s@moonfruit.com"/>
    <x v="1"/>
    <x v="1"/>
    <s v="Exc"/>
    <x v="1"/>
    <s v="D"/>
    <x v="2"/>
    <x v="1"/>
    <n v="7.29"/>
    <n v="21.87"/>
  </r>
  <r>
    <s v="BAF-42286-205"/>
    <x v="152"/>
    <s v="43074-00987-PB"/>
    <s v="R-M-2.5"/>
    <n v="4"/>
    <x v="163"/>
    <s v="ocolbeck4t@sina.com.cn"/>
    <x v="0"/>
    <x v="1"/>
    <s v="Rob"/>
    <x v="0"/>
    <s v="M"/>
    <x v="0"/>
    <x v="2"/>
    <n v="22.885000000000002"/>
    <n v="91.54"/>
  </r>
  <r>
    <s v="WOR-52762-511"/>
    <x v="153"/>
    <s v="04739-85772-QT"/>
    <s v="E-L-2.5"/>
    <n v="6"/>
    <x v="164"/>
    <s v=""/>
    <x v="0"/>
    <x v="0"/>
    <s v="Exc"/>
    <x v="1"/>
    <s v="L"/>
    <x v="1"/>
    <x v="2"/>
    <n v="34.155000000000001"/>
    <n v="204.93"/>
  </r>
  <r>
    <s v="ZWK-03995-815"/>
    <x v="154"/>
    <s v="28279-78469-YW"/>
    <s v="E-M-2.5"/>
    <n v="2"/>
    <x v="165"/>
    <s v="ehobbing4v@nsw.gov.au"/>
    <x v="0"/>
    <x v="0"/>
    <s v="Exc"/>
    <x v="1"/>
    <s v="M"/>
    <x v="0"/>
    <x v="2"/>
    <n v="31.625"/>
    <n v="63.25"/>
  </r>
  <r>
    <s v="CKF-43291-846"/>
    <x v="155"/>
    <s v="91829-99544-DS"/>
    <s v="E-L-2.5"/>
    <n v="1"/>
    <x v="166"/>
    <s v="othynne4w@auda.org.au"/>
    <x v="0"/>
    <x v="0"/>
    <s v="Exc"/>
    <x v="1"/>
    <s v="L"/>
    <x v="1"/>
    <x v="2"/>
    <n v="34.155000000000001"/>
    <n v="34.155000000000001"/>
  </r>
  <r>
    <s v="RMW-74160-339"/>
    <x v="156"/>
    <s v="38978-59582-JP"/>
    <s v="R-L-2.5"/>
    <n v="4"/>
    <x v="167"/>
    <s v="eheining4x@flickr.com"/>
    <x v="0"/>
    <x v="0"/>
    <s v="Rob"/>
    <x v="0"/>
    <s v="L"/>
    <x v="1"/>
    <x v="2"/>
    <n v="27.484999999999999"/>
    <n v="109.94"/>
  </r>
  <r>
    <s v="FMT-94584-786"/>
    <x v="22"/>
    <s v="86504-96610-BH"/>
    <s v="A-L-1"/>
    <n v="2"/>
    <x v="168"/>
    <s v="kmelloi4y@imdb.com"/>
    <x v="0"/>
    <x v="1"/>
    <s v="Ara"/>
    <x v="2"/>
    <s v="L"/>
    <x v="1"/>
    <x v="0"/>
    <n v="12.95"/>
    <n v="25.9"/>
  </r>
  <r>
    <s v="NWT-78222-575"/>
    <x v="157"/>
    <s v="75986-98864-EZ"/>
    <s v="A-D-0.2"/>
    <n v="1"/>
    <x v="169"/>
    <s v=""/>
    <x v="1"/>
    <x v="1"/>
    <s v="Ara"/>
    <x v="2"/>
    <s v="D"/>
    <x v="2"/>
    <x v="3"/>
    <n v="2.9849999999999999"/>
    <n v="2.9849999999999999"/>
  </r>
  <r>
    <s v="EOI-02511-919"/>
    <x v="158"/>
    <s v="66776-88682-RG"/>
    <s v="E-L-0.2"/>
    <n v="5"/>
    <x v="170"/>
    <s v="amussen50@51.la"/>
    <x v="0"/>
    <x v="1"/>
    <s v="Exc"/>
    <x v="1"/>
    <s v="L"/>
    <x v="1"/>
    <x v="3"/>
    <n v="4.4550000000000001"/>
    <n v="22.274999999999999"/>
  </r>
  <r>
    <s v="EOI-02511-919"/>
    <x v="158"/>
    <s v="66776-88682-RG"/>
    <s v="A-D-0.5"/>
    <n v="5"/>
    <x v="170"/>
    <s v="amussen50@51.la"/>
    <x v="0"/>
    <x v="1"/>
    <s v="Ara"/>
    <x v="2"/>
    <s v="D"/>
    <x v="2"/>
    <x v="1"/>
    <n v="5.97"/>
    <n v="29.849999999999998"/>
  </r>
  <r>
    <s v="UCT-03935-589"/>
    <x v="78"/>
    <s v="85851-78384-DM"/>
    <s v="R-D-0.5"/>
    <n v="6"/>
    <x v="171"/>
    <s v="amundford52@nbcnews.com"/>
    <x v="0"/>
    <x v="1"/>
    <s v="Rob"/>
    <x v="0"/>
    <s v="D"/>
    <x v="2"/>
    <x v="1"/>
    <n v="5.37"/>
    <n v="32.22"/>
  </r>
  <r>
    <s v="SBI-60013-494"/>
    <x v="159"/>
    <s v="55232-81621-BX"/>
    <s v="E-M-0.2"/>
    <n v="2"/>
    <x v="172"/>
    <s v="twalas53@google.ca"/>
    <x v="0"/>
    <x v="1"/>
    <s v="Exc"/>
    <x v="1"/>
    <s v="M"/>
    <x v="0"/>
    <x v="3"/>
    <n v="4.125"/>
    <n v="8.25"/>
  </r>
  <r>
    <s v="QRA-73277-814"/>
    <x v="160"/>
    <s v="80310-92912-JA"/>
    <s v="A-L-0.5"/>
    <n v="4"/>
    <x v="173"/>
    <s v="iblazewicz54@thetimes.co.uk"/>
    <x v="0"/>
    <x v="1"/>
    <s v="Ara"/>
    <x v="2"/>
    <s v="L"/>
    <x v="1"/>
    <x v="1"/>
    <n v="7.77"/>
    <n v="31.08"/>
  </r>
  <r>
    <s v="EQE-31648-909"/>
    <x v="161"/>
    <s v="19821-05175-WZ"/>
    <s v="E-D-0.5"/>
    <n v="5"/>
    <x v="174"/>
    <s v="arizzetti55@naver.com"/>
    <x v="0"/>
    <x v="0"/>
    <s v="Exc"/>
    <x v="1"/>
    <s v="D"/>
    <x v="2"/>
    <x v="1"/>
    <n v="7.29"/>
    <n v="36.450000000000003"/>
  </r>
  <r>
    <s v="QOO-24615-950"/>
    <x v="162"/>
    <s v="01338-83217-GV"/>
    <s v="R-M-2.5"/>
    <n v="3"/>
    <x v="175"/>
    <s v="mmeriet56@noaa.gov"/>
    <x v="0"/>
    <x v="1"/>
    <s v="Rob"/>
    <x v="0"/>
    <s v="M"/>
    <x v="0"/>
    <x v="2"/>
    <n v="22.885000000000002"/>
    <n v="68.655000000000001"/>
  </r>
  <r>
    <s v="WDV-73864-037"/>
    <x v="70"/>
    <s v="66044-25298-TA"/>
    <s v="L-M-0.5"/>
    <n v="5"/>
    <x v="176"/>
    <s v="lpratt57@netvibes.com"/>
    <x v="0"/>
    <x v="0"/>
    <s v="Lib"/>
    <x v="3"/>
    <s v="M"/>
    <x v="0"/>
    <x v="1"/>
    <n v="8.73"/>
    <n v="43.650000000000006"/>
  </r>
  <r>
    <s v="PKR-88575-066"/>
    <x v="163"/>
    <s v="28728-47861-TZ"/>
    <s v="E-L-0.2"/>
    <n v="1"/>
    <x v="177"/>
    <s v="akitchingham58@com.com"/>
    <x v="0"/>
    <x v="0"/>
    <s v="Exc"/>
    <x v="1"/>
    <s v="L"/>
    <x v="1"/>
    <x v="3"/>
    <n v="4.4550000000000001"/>
    <n v="4.4550000000000001"/>
  </r>
  <r>
    <s v="BWR-85735-955"/>
    <x v="153"/>
    <s v="32638-38620-AX"/>
    <s v="L-M-1"/>
    <n v="3"/>
    <x v="178"/>
    <s v="bbartholin59@xinhuanet.com"/>
    <x v="0"/>
    <x v="0"/>
    <s v="Lib"/>
    <x v="3"/>
    <s v="M"/>
    <x v="0"/>
    <x v="0"/>
    <n v="14.55"/>
    <n v="43.650000000000006"/>
  </r>
  <r>
    <s v="YFX-64795-136"/>
    <x v="164"/>
    <s v="83163-65741-IH"/>
    <s v="L-M-2.5"/>
    <n v="1"/>
    <x v="179"/>
    <s v="mprinn5a@usa.gov"/>
    <x v="0"/>
    <x v="0"/>
    <s v="Lib"/>
    <x v="3"/>
    <s v="M"/>
    <x v="0"/>
    <x v="2"/>
    <n v="33.465000000000003"/>
    <n v="33.465000000000003"/>
  </r>
  <r>
    <s v="DDO-71442-967"/>
    <x v="165"/>
    <s v="89422-58281-FD"/>
    <s v="L-D-0.2"/>
    <n v="5"/>
    <x v="180"/>
    <s v="abaudino5b@netvibes.com"/>
    <x v="0"/>
    <x v="0"/>
    <s v="Lib"/>
    <x v="3"/>
    <s v="D"/>
    <x v="2"/>
    <x v="3"/>
    <n v="3.8849999999999998"/>
    <n v="19.424999999999997"/>
  </r>
  <r>
    <s v="ILQ-11027-588"/>
    <x v="166"/>
    <s v="76293-30918-DQ"/>
    <s v="E-D-1"/>
    <n v="6"/>
    <x v="181"/>
    <s v="ppetrushanko5c@blinklist.com"/>
    <x v="1"/>
    <x v="0"/>
    <s v="Exc"/>
    <x v="1"/>
    <s v="D"/>
    <x v="2"/>
    <x v="0"/>
    <n v="12.15"/>
    <n v="72.900000000000006"/>
  </r>
  <r>
    <s v="KRZ-13868-122"/>
    <x v="167"/>
    <s v="86779-84838-EJ"/>
    <s v="E-L-1"/>
    <n v="3"/>
    <x v="182"/>
    <s v=""/>
    <x v="0"/>
    <x v="1"/>
    <s v="Exc"/>
    <x v="1"/>
    <s v="L"/>
    <x v="1"/>
    <x v="0"/>
    <n v="14.85"/>
    <n v="44.55"/>
  </r>
  <r>
    <s v="VRM-93594-914"/>
    <x v="168"/>
    <s v="66806-41795-MX"/>
    <s v="E-D-0.5"/>
    <n v="5"/>
    <x v="183"/>
    <s v="elaird5e@bing.com"/>
    <x v="0"/>
    <x v="1"/>
    <s v="Exc"/>
    <x v="1"/>
    <s v="D"/>
    <x v="2"/>
    <x v="1"/>
    <n v="7.29"/>
    <n v="36.450000000000003"/>
  </r>
  <r>
    <s v="HXL-22497-359"/>
    <x v="169"/>
    <s v="64875-71224-UI"/>
    <s v="A-L-1"/>
    <n v="3"/>
    <x v="184"/>
    <s v="mhowsden5f@infoseek.co.jp"/>
    <x v="0"/>
    <x v="1"/>
    <s v="Ara"/>
    <x v="2"/>
    <s v="L"/>
    <x v="1"/>
    <x v="0"/>
    <n v="12.95"/>
    <n v="38.849999999999994"/>
  </r>
  <r>
    <s v="NOP-21394-646"/>
    <x v="170"/>
    <s v="16982-35708-BZ"/>
    <s v="E-L-0.5"/>
    <n v="6"/>
    <x v="185"/>
    <s v="ncuttler5g@parallels.com"/>
    <x v="0"/>
    <x v="1"/>
    <s v="Exc"/>
    <x v="1"/>
    <s v="L"/>
    <x v="1"/>
    <x v="1"/>
    <n v="8.91"/>
    <n v="53.46"/>
  </r>
  <r>
    <s v="NOP-21394-646"/>
    <x v="170"/>
    <s v="16982-35708-BZ"/>
    <s v="L-D-2.5"/>
    <n v="2"/>
    <x v="185"/>
    <s v="ncuttler5g@parallels.com"/>
    <x v="0"/>
    <x v="1"/>
    <s v="Lib"/>
    <x v="3"/>
    <s v="D"/>
    <x v="2"/>
    <x v="2"/>
    <n v="29.785"/>
    <n v="59.57"/>
  </r>
  <r>
    <s v="NOP-21394-646"/>
    <x v="170"/>
    <s v="16982-35708-BZ"/>
    <s v="L-D-2.5"/>
    <n v="3"/>
    <x v="185"/>
    <s v="ncuttler5g@parallels.com"/>
    <x v="0"/>
    <x v="1"/>
    <s v="Lib"/>
    <x v="3"/>
    <s v="D"/>
    <x v="2"/>
    <x v="2"/>
    <n v="29.785"/>
    <n v="89.355000000000004"/>
  </r>
  <r>
    <s v="NOP-21394-646"/>
    <x v="170"/>
    <s v="16982-35708-BZ"/>
    <s v="L-L-0.5"/>
    <n v="4"/>
    <x v="185"/>
    <s v="ncuttler5g@parallels.com"/>
    <x v="0"/>
    <x v="1"/>
    <s v="Lib"/>
    <x v="3"/>
    <s v="L"/>
    <x v="1"/>
    <x v="1"/>
    <n v="9.51"/>
    <n v="38.04"/>
  </r>
  <r>
    <s v="NOP-21394-646"/>
    <x v="170"/>
    <s v="16982-35708-BZ"/>
    <s v="E-M-1"/>
    <n v="3"/>
    <x v="185"/>
    <s v="ncuttler5g@parallels.com"/>
    <x v="0"/>
    <x v="1"/>
    <s v="Exc"/>
    <x v="1"/>
    <s v="M"/>
    <x v="0"/>
    <x v="0"/>
    <n v="13.75"/>
    <n v="41.25"/>
  </r>
  <r>
    <s v="FTV-77095-168"/>
    <x v="171"/>
    <s v="66708-26678-QK"/>
    <s v="L-L-0.5"/>
    <n v="6"/>
    <x v="186"/>
    <s v=""/>
    <x v="0"/>
    <x v="1"/>
    <s v="Lib"/>
    <x v="3"/>
    <s v="L"/>
    <x v="1"/>
    <x v="1"/>
    <n v="9.51"/>
    <n v="57.06"/>
  </r>
  <r>
    <s v="BOR-02906-411"/>
    <x v="172"/>
    <s v="08743-09057-OO"/>
    <s v="L-D-2.5"/>
    <n v="6"/>
    <x v="187"/>
    <s v="tfelip5m@typepad.com"/>
    <x v="0"/>
    <x v="0"/>
    <s v="Lib"/>
    <x v="3"/>
    <s v="D"/>
    <x v="2"/>
    <x v="2"/>
    <n v="29.785"/>
    <n v="178.71"/>
  </r>
  <r>
    <s v="WMP-68847-770"/>
    <x v="173"/>
    <s v="37490-01572-JW"/>
    <s v="L-L-0.2"/>
    <n v="1"/>
    <x v="188"/>
    <s v="vle5n@disqus.com"/>
    <x v="0"/>
    <x v="1"/>
    <s v="Lib"/>
    <x v="3"/>
    <s v="L"/>
    <x v="1"/>
    <x v="3"/>
    <n v="4.7549999999999999"/>
    <n v="4.7549999999999999"/>
  </r>
  <r>
    <s v="TMO-22785-872"/>
    <x v="174"/>
    <s v="01811-60350-CU"/>
    <s v="E-M-1"/>
    <n v="6"/>
    <x v="189"/>
    <s v=""/>
    <x v="0"/>
    <x v="1"/>
    <s v="Exc"/>
    <x v="1"/>
    <s v="M"/>
    <x v="0"/>
    <x v="0"/>
    <n v="13.75"/>
    <n v="82.5"/>
  </r>
  <r>
    <s v="TJG-73587-353"/>
    <x v="175"/>
    <s v="24766-58139-GT"/>
    <s v="R-D-0.2"/>
    <n v="3"/>
    <x v="190"/>
    <s v=""/>
    <x v="0"/>
    <x v="0"/>
    <s v="Rob"/>
    <x v="0"/>
    <s v="D"/>
    <x v="2"/>
    <x v="3"/>
    <n v="2.6850000000000001"/>
    <n v="8.0549999999999997"/>
  </r>
  <r>
    <s v="OOU-61343-455"/>
    <x v="176"/>
    <s v="90123-70970-NY"/>
    <s v="A-M-1"/>
    <n v="2"/>
    <x v="191"/>
    <s v="npoolman5q@howstuffworks.com"/>
    <x v="0"/>
    <x v="1"/>
    <s v="Ara"/>
    <x v="2"/>
    <s v="M"/>
    <x v="0"/>
    <x v="0"/>
    <n v="11.25"/>
    <n v="22.5"/>
  </r>
  <r>
    <s v="RMA-08327-369"/>
    <x v="142"/>
    <s v="93809-05424-MG"/>
    <s v="A-M-0.5"/>
    <n v="6"/>
    <x v="192"/>
    <s v="oduny5r@constantcontact.com"/>
    <x v="0"/>
    <x v="0"/>
    <s v="Ara"/>
    <x v="2"/>
    <s v="M"/>
    <x v="0"/>
    <x v="1"/>
    <n v="6.75"/>
    <n v="40.5"/>
  </r>
  <r>
    <s v="SFB-97929-779"/>
    <x v="177"/>
    <s v="85425-33494-HQ"/>
    <s v="E-D-0.5"/>
    <n v="4"/>
    <x v="193"/>
    <s v="chalfhide5s@google.ru"/>
    <x v="1"/>
    <x v="0"/>
    <s v="Exc"/>
    <x v="1"/>
    <s v="D"/>
    <x v="2"/>
    <x v="1"/>
    <n v="7.29"/>
    <n v="29.16"/>
  </r>
  <r>
    <s v="AUP-10128-606"/>
    <x v="178"/>
    <s v="54387-64897-XC"/>
    <s v="A-M-0.5"/>
    <n v="1"/>
    <x v="194"/>
    <s v="fmalecky5t@list-manage.com"/>
    <x v="2"/>
    <x v="1"/>
    <s v="Ara"/>
    <x v="2"/>
    <s v="M"/>
    <x v="0"/>
    <x v="1"/>
    <n v="6.75"/>
    <n v="6.75"/>
  </r>
  <r>
    <s v="YTW-40242-005"/>
    <x v="179"/>
    <s v="01035-70465-UO"/>
    <s v="L-D-1"/>
    <n v="4"/>
    <x v="195"/>
    <s v="aattwater5u@wikia.com"/>
    <x v="0"/>
    <x v="0"/>
    <s v="Lib"/>
    <x v="3"/>
    <s v="D"/>
    <x v="2"/>
    <x v="0"/>
    <n v="12.95"/>
    <n v="51.8"/>
  </r>
  <r>
    <s v="PRP-53390-819"/>
    <x v="180"/>
    <s v="84260-39432-ML"/>
    <s v="E-L-0.5"/>
    <n v="6"/>
    <x v="196"/>
    <s v="mwhellans5v@mapquest.com"/>
    <x v="0"/>
    <x v="1"/>
    <s v="Exc"/>
    <x v="1"/>
    <s v="L"/>
    <x v="1"/>
    <x v="1"/>
    <n v="8.91"/>
    <n v="53.46"/>
  </r>
  <r>
    <s v="GSJ-01065-125"/>
    <x v="181"/>
    <s v="69779-40609-RS"/>
    <s v="E-D-0.2"/>
    <n v="4"/>
    <x v="197"/>
    <s v="dcamilletti5w@businesswire.com"/>
    <x v="0"/>
    <x v="0"/>
    <s v="Exc"/>
    <x v="1"/>
    <s v="D"/>
    <x v="2"/>
    <x v="3"/>
    <n v="3.645"/>
    <n v="14.58"/>
  </r>
  <r>
    <s v="YQU-65147-580"/>
    <x v="182"/>
    <s v="80247-70000-HT"/>
    <s v="R-D-2.5"/>
    <n v="1"/>
    <x v="198"/>
    <s v="egalgey5x@wufoo.com"/>
    <x v="0"/>
    <x v="1"/>
    <s v="Rob"/>
    <x v="0"/>
    <s v="D"/>
    <x v="2"/>
    <x v="2"/>
    <n v="20.585000000000001"/>
    <n v="20.585000000000001"/>
  </r>
  <r>
    <s v="QPM-95832-683"/>
    <x v="183"/>
    <s v="35058-04550-VC"/>
    <s v="L-L-1"/>
    <n v="2"/>
    <x v="199"/>
    <s v="mhame5y@newsvine.com"/>
    <x v="1"/>
    <x v="1"/>
    <s v="Lib"/>
    <x v="3"/>
    <s v="L"/>
    <x v="1"/>
    <x v="0"/>
    <n v="15.85"/>
    <n v="31.7"/>
  </r>
  <r>
    <s v="BNQ-88920-567"/>
    <x v="184"/>
    <s v="27226-53717-SY"/>
    <s v="L-D-0.2"/>
    <n v="6"/>
    <x v="200"/>
    <s v="igurnee5z@usnews.com"/>
    <x v="0"/>
    <x v="1"/>
    <s v="Lib"/>
    <x v="3"/>
    <s v="D"/>
    <x v="2"/>
    <x v="3"/>
    <n v="3.8849999999999998"/>
    <n v="23.31"/>
  </r>
  <r>
    <s v="PUX-47906-110"/>
    <x v="185"/>
    <s v="02002-98725-CH"/>
    <s v="L-M-1"/>
    <n v="4"/>
    <x v="201"/>
    <s v="asnowding60@comsenz.com"/>
    <x v="0"/>
    <x v="0"/>
    <s v="Lib"/>
    <x v="3"/>
    <s v="M"/>
    <x v="0"/>
    <x v="0"/>
    <n v="14.55"/>
    <n v="58.2"/>
  </r>
  <r>
    <s v="COL-72079-610"/>
    <x v="186"/>
    <s v="38487-01549-MV"/>
    <s v="E-L-0.5"/>
    <n v="4"/>
    <x v="202"/>
    <s v="gpoinsett61@berkeley.edu"/>
    <x v="0"/>
    <x v="1"/>
    <s v="Exc"/>
    <x v="1"/>
    <s v="L"/>
    <x v="1"/>
    <x v="1"/>
    <n v="8.91"/>
    <n v="35.64"/>
  </r>
  <r>
    <s v="LBC-45686-819"/>
    <x v="187"/>
    <s v="98573-41811-EQ"/>
    <s v="A-M-1"/>
    <n v="5"/>
    <x v="203"/>
    <s v="rfurman62@t.co"/>
    <x v="1"/>
    <x v="0"/>
    <s v="Ara"/>
    <x v="2"/>
    <s v="M"/>
    <x v="0"/>
    <x v="0"/>
    <n v="11.25"/>
    <n v="56.25"/>
  </r>
  <r>
    <s v="BLQ-03709-265"/>
    <x v="148"/>
    <s v="72463-75685-MV"/>
    <s v="R-L-0.2"/>
    <n v="3"/>
    <x v="204"/>
    <s v="ccrosier63@xrea.com"/>
    <x v="0"/>
    <x v="1"/>
    <s v="Rob"/>
    <x v="0"/>
    <s v="L"/>
    <x v="1"/>
    <x v="3"/>
    <n v="3.585"/>
    <n v="10.754999999999999"/>
  </r>
  <r>
    <s v="BLQ-03709-265"/>
    <x v="148"/>
    <s v="72463-75685-MV"/>
    <s v="R-M-0.2"/>
    <n v="5"/>
    <x v="204"/>
    <s v="ccrosier63@xrea.com"/>
    <x v="0"/>
    <x v="1"/>
    <s v="Rob"/>
    <x v="0"/>
    <s v="M"/>
    <x v="0"/>
    <x v="3"/>
    <n v="2.9849999999999999"/>
    <n v="14.924999999999999"/>
  </r>
  <r>
    <s v="VFZ-91673-181"/>
    <x v="188"/>
    <s v="10225-91535-AI"/>
    <s v="A-L-1"/>
    <n v="6"/>
    <x v="205"/>
    <s v="lrushmer65@europa.eu"/>
    <x v="0"/>
    <x v="0"/>
    <s v="Ara"/>
    <x v="2"/>
    <s v="L"/>
    <x v="1"/>
    <x v="0"/>
    <n v="12.95"/>
    <n v="77.699999999999989"/>
  </r>
  <r>
    <s v="WKD-81956-870"/>
    <x v="189"/>
    <s v="48090-06534-HI"/>
    <s v="L-D-0.5"/>
    <n v="3"/>
    <x v="206"/>
    <s v="wedinborough66@github.io"/>
    <x v="0"/>
    <x v="1"/>
    <s v="Lib"/>
    <x v="3"/>
    <s v="D"/>
    <x v="2"/>
    <x v="1"/>
    <n v="7.77"/>
    <n v="23.31"/>
  </r>
  <r>
    <s v="TNI-91067-006"/>
    <x v="190"/>
    <s v="80444-58185-FX"/>
    <s v="E-L-1"/>
    <n v="4"/>
    <x v="207"/>
    <s v=""/>
    <x v="0"/>
    <x v="0"/>
    <s v="Exc"/>
    <x v="1"/>
    <s v="L"/>
    <x v="1"/>
    <x v="0"/>
    <n v="14.85"/>
    <n v="59.4"/>
  </r>
  <r>
    <s v="IZA-61469-812"/>
    <x v="191"/>
    <s v="13561-92774-WP"/>
    <s v="L-D-2.5"/>
    <n v="4"/>
    <x v="208"/>
    <s v="kbromehead68@un.org"/>
    <x v="0"/>
    <x v="0"/>
    <s v="Lib"/>
    <x v="3"/>
    <s v="D"/>
    <x v="2"/>
    <x v="2"/>
    <n v="29.785"/>
    <n v="119.14"/>
  </r>
  <r>
    <s v="PSS-22466-862"/>
    <x v="192"/>
    <s v="11550-78378-GE"/>
    <s v="R-L-0.2"/>
    <n v="4"/>
    <x v="209"/>
    <s v="ewesterman69@si.edu"/>
    <x v="1"/>
    <x v="1"/>
    <s v="Rob"/>
    <x v="0"/>
    <s v="L"/>
    <x v="1"/>
    <x v="3"/>
    <n v="3.585"/>
    <n v="14.34"/>
  </r>
  <r>
    <s v="REH-56504-397"/>
    <x v="193"/>
    <s v="90961-35603-RP"/>
    <s v="A-M-2.5"/>
    <n v="5"/>
    <x v="210"/>
    <s v="ahutchens6a@amazonaws.com"/>
    <x v="0"/>
    <x v="1"/>
    <s v="Ara"/>
    <x v="2"/>
    <s v="M"/>
    <x v="0"/>
    <x v="2"/>
    <n v="25.875"/>
    <n v="129.375"/>
  </r>
  <r>
    <s v="ALA-62598-016"/>
    <x v="194"/>
    <s v="57145-03803-ZL"/>
    <s v="R-D-0.2"/>
    <n v="6"/>
    <x v="211"/>
    <s v="nwyvill6b@naver.com"/>
    <x v="2"/>
    <x v="0"/>
    <s v="Rob"/>
    <x v="0"/>
    <s v="D"/>
    <x v="2"/>
    <x v="3"/>
    <n v="2.6850000000000001"/>
    <n v="16.11"/>
  </r>
  <r>
    <s v="EYE-70374-835"/>
    <x v="195"/>
    <s v="89115-11966-VF"/>
    <s v="R-L-0.2"/>
    <n v="5"/>
    <x v="212"/>
    <s v="bmathon6c@barnesandnoble.com"/>
    <x v="0"/>
    <x v="1"/>
    <s v="Rob"/>
    <x v="0"/>
    <s v="L"/>
    <x v="1"/>
    <x v="3"/>
    <n v="3.585"/>
    <n v="17.925000000000001"/>
  </r>
  <r>
    <s v="CCZ-19589-212"/>
    <x v="196"/>
    <s v="05754-41702-FG"/>
    <s v="L-M-0.2"/>
    <n v="2"/>
    <x v="213"/>
    <s v="kstreight6d@about.com"/>
    <x v="0"/>
    <x v="1"/>
    <s v="Lib"/>
    <x v="3"/>
    <s v="M"/>
    <x v="0"/>
    <x v="3"/>
    <n v="4.3650000000000002"/>
    <n v="8.73"/>
  </r>
  <r>
    <s v="BPT-83989-157"/>
    <x v="197"/>
    <s v="84269-49816-ML"/>
    <s v="A-M-2.5"/>
    <n v="2"/>
    <x v="214"/>
    <s v="pcutchie6e@globo.com"/>
    <x v="0"/>
    <x v="1"/>
    <s v="Ara"/>
    <x v="2"/>
    <s v="M"/>
    <x v="0"/>
    <x v="2"/>
    <n v="25.875"/>
    <n v="51.75"/>
  </r>
  <r>
    <s v="YFH-87456-208"/>
    <x v="198"/>
    <s v="23600-98432-ME"/>
    <s v="L-M-0.2"/>
    <n v="2"/>
    <x v="215"/>
    <s v=""/>
    <x v="0"/>
    <x v="0"/>
    <s v="Lib"/>
    <x v="3"/>
    <s v="M"/>
    <x v="0"/>
    <x v="3"/>
    <n v="4.3650000000000002"/>
    <n v="8.73"/>
  </r>
  <r>
    <s v="JLN-14700-924"/>
    <x v="199"/>
    <s v="79058-02767-CP"/>
    <s v="L-L-0.2"/>
    <n v="5"/>
    <x v="216"/>
    <s v="cgheraldi6g@opera.com"/>
    <x v="2"/>
    <x v="1"/>
    <s v="Lib"/>
    <x v="3"/>
    <s v="L"/>
    <x v="1"/>
    <x v="3"/>
    <n v="4.7549999999999999"/>
    <n v="23.774999999999999"/>
  </r>
  <r>
    <s v="JVW-22582-137"/>
    <x v="200"/>
    <s v="89208-74646-UK"/>
    <s v="E-M-0.2"/>
    <n v="5"/>
    <x v="217"/>
    <s v="bkenwell6h@over-blog.com"/>
    <x v="0"/>
    <x v="1"/>
    <s v="Exc"/>
    <x v="1"/>
    <s v="M"/>
    <x v="0"/>
    <x v="3"/>
    <n v="4.125"/>
    <n v="20.625"/>
  </r>
  <r>
    <s v="LAA-41879-001"/>
    <x v="201"/>
    <s v="11408-81032-UR"/>
    <s v="L-L-2.5"/>
    <n v="1"/>
    <x v="218"/>
    <s v="tsutty6i@google.es"/>
    <x v="0"/>
    <x v="1"/>
    <s v="Lib"/>
    <x v="3"/>
    <s v="L"/>
    <x v="1"/>
    <x v="2"/>
    <n v="36.454999999999998"/>
    <n v="36.454999999999998"/>
  </r>
  <r>
    <s v="BRV-64870-915"/>
    <x v="202"/>
    <s v="32070-55528-UG"/>
    <s v="L-L-2.5"/>
    <n v="5"/>
    <x v="219"/>
    <s v=""/>
    <x v="1"/>
    <x v="1"/>
    <s v="Lib"/>
    <x v="3"/>
    <s v="L"/>
    <x v="1"/>
    <x v="2"/>
    <n v="36.454999999999998"/>
    <n v="182.27499999999998"/>
  </r>
  <r>
    <s v="RGJ-12544-083"/>
    <x v="203"/>
    <s v="48873-84433-PN"/>
    <s v="L-D-2.5"/>
    <n v="3"/>
    <x v="220"/>
    <s v="charce6k@cafepress.com"/>
    <x v="1"/>
    <x v="1"/>
    <s v="Lib"/>
    <x v="3"/>
    <s v="D"/>
    <x v="2"/>
    <x v="2"/>
    <n v="29.785"/>
    <n v="89.355000000000004"/>
  </r>
  <r>
    <s v="JJX-83339-346"/>
    <x v="204"/>
    <s v="32928-18158-OW"/>
    <s v="R-L-0.2"/>
    <n v="1"/>
    <x v="221"/>
    <s v=""/>
    <x v="0"/>
    <x v="0"/>
    <s v="Rob"/>
    <x v="0"/>
    <s v="L"/>
    <x v="1"/>
    <x v="3"/>
    <n v="3.585"/>
    <n v="3.585"/>
  </r>
  <r>
    <s v="BIU-21970-705"/>
    <x v="205"/>
    <s v="89711-56688-GG"/>
    <s v="R-M-2.5"/>
    <n v="2"/>
    <x v="222"/>
    <s v="fdrysdale6m@symantec.com"/>
    <x v="0"/>
    <x v="0"/>
    <s v="Rob"/>
    <x v="0"/>
    <s v="M"/>
    <x v="0"/>
    <x v="2"/>
    <n v="22.885000000000002"/>
    <n v="45.77"/>
  </r>
  <r>
    <s v="ELJ-87741-745"/>
    <x v="206"/>
    <s v="48389-71976-JB"/>
    <s v="E-L-1"/>
    <n v="4"/>
    <x v="223"/>
    <s v="dmagowan6n@fc2.com"/>
    <x v="0"/>
    <x v="1"/>
    <s v="Exc"/>
    <x v="1"/>
    <s v="L"/>
    <x v="1"/>
    <x v="0"/>
    <n v="14.85"/>
    <n v="59.4"/>
  </r>
  <r>
    <s v="SGI-48226-857"/>
    <x v="207"/>
    <s v="84033-80762-EQ"/>
    <s v="A-M-2.5"/>
    <n v="6"/>
    <x v="224"/>
    <s v=""/>
    <x v="0"/>
    <x v="0"/>
    <s v="Ara"/>
    <x v="2"/>
    <s v="M"/>
    <x v="0"/>
    <x v="2"/>
    <n v="25.875"/>
    <n v="155.25"/>
  </r>
  <r>
    <s v="AHV-66988-037"/>
    <x v="208"/>
    <s v="12743-00952-KO"/>
    <s v="R-M-2.5"/>
    <n v="2"/>
    <x v="225"/>
    <s v=""/>
    <x v="0"/>
    <x v="1"/>
    <s v="Rob"/>
    <x v="0"/>
    <s v="M"/>
    <x v="0"/>
    <x v="2"/>
    <n v="22.885000000000002"/>
    <n v="45.77"/>
  </r>
  <r>
    <s v="ISK-42066-094"/>
    <x v="209"/>
    <s v="41505-42181-EF"/>
    <s v="E-D-1"/>
    <n v="3"/>
    <x v="226"/>
    <s v="srushbrooke6q@youku.com"/>
    <x v="0"/>
    <x v="0"/>
    <s v="Exc"/>
    <x v="1"/>
    <s v="D"/>
    <x v="2"/>
    <x v="0"/>
    <n v="12.15"/>
    <n v="36.450000000000003"/>
  </r>
  <r>
    <s v="FTC-35822-530"/>
    <x v="210"/>
    <s v="14307-87663-KB"/>
    <s v="E-D-0.5"/>
    <n v="4"/>
    <x v="227"/>
    <s v="tdrynan6r@deviantart.com"/>
    <x v="0"/>
    <x v="0"/>
    <s v="Exc"/>
    <x v="1"/>
    <s v="D"/>
    <x v="2"/>
    <x v="1"/>
    <n v="7.29"/>
    <n v="29.16"/>
  </r>
  <r>
    <s v="VSS-56247-688"/>
    <x v="211"/>
    <s v="08360-19442-GB"/>
    <s v="L-M-2.5"/>
    <n v="4"/>
    <x v="228"/>
    <s v="eyurkov6s@hud.gov"/>
    <x v="0"/>
    <x v="1"/>
    <s v="Lib"/>
    <x v="3"/>
    <s v="M"/>
    <x v="0"/>
    <x v="2"/>
    <n v="33.465000000000003"/>
    <n v="133.86000000000001"/>
  </r>
  <r>
    <s v="HVW-25584-144"/>
    <x v="212"/>
    <s v="93405-51204-UW"/>
    <s v="L-L-0.2"/>
    <n v="5"/>
    <x v="229"/>
    <s v="lmallan6t@state.gov"/>
    <x v="0"/>
    <x v="0"/>
    <s v="Lib"/>
    <x v="3"/>
    <s v="L"/>
    <x v="1"/>
    <x v="3"/>
    <n v="4.7549999999999999"/>
    <n v="23.774999999999999"/>
  </r>
  <r>
    <s v="MUY-15309-209"/>
    <x v="213"/>
    <s v="97152-03355-IW"/>
    <s v="L-D-1"/>
    <n v="3"/>
    <x v="230"/>
    <s v="gbentjens6u@netlog.com"/>
    <x v="2"/>
    <x v="1"/>
    <s v="Lib"/>
    <x v="3"/>
    <s v="D"/>
    <x v="2"/>
    <x v="0"/>
    <n v="12.95"/>
    <n v="38.849999999999994"/>
  </r>
  <r>
    <s v="VAJ-44572-469"/>
    <x v="63"/>
    <s v="79216-73157-TE"/>
    <s v="R-L-0.2"/>
    <n v="6"/>
    <x v="231"/>
    <s v=""/>
    <x v="1"/>
    <x v="0"/>
    <s v="Rob"/>
    <x v="0"/>
    <s v="L"/>
    <x v="1"/>
    <x v="3"/>
    <n v="3.585"/>
    <n v="21.509999999999998"/>
  </r>
  <r>
    <s v="YJU-84377-606"/>
    <x v="214"/>
    <s v="20259-47723-AC"/>
    <s v="A-D-1"/>
    <n v="1"/>
    <x v="232"/>
    <s v="lentwistle6w@omniture.com"/>
    <x v="0"/>
    <x v="0"/>
    <s v="Ara"/>
    <x v="2"/>
    <s v="D"/>
    <x v="2"/>
    <x v="0"/>
    <n v="9.9499999999999993"/>
    <n v="9.9499999999999993"/>
  </r>
  <r>
    <s v="VNC-93921-469"/>
    <x v="215"/>
    <s v="04666-71569-RI"/>
    <s v="L-L-1"/>
    <n v="1"/>
    <x v="233"/>
    <s v="zkiffe74@cyberchimps.com"/>
    <x v="0"/>
    <x v="0"/>
    <s v="Lib"/>
    <x v="3"/>
    <s v="L"/>
    <x v="1"/>
    <x v="0"/>
    <n v="15.85"/>
    <n v="15.85"/>
  </r>
  <r>
    <s v="OGB-91614-810"/>
    <x v="216"/>
    <s v="08909-77713-CG"/>
    <s v="R-M-0.2"/>
    <n v="1"/>
    <x v="234"/>
    <s v="macott6y@pagesperso-orange.fr"/>
    <x v="0"/>
    <x v="0"/>
    <s v="Rob"/>
    <x v="0"/>
    <s v="M"/>
    <x v="0"/>
    <x v="3"/>
    <n v="2.9849999999999999"/>
    <n v="2.9849999999999999"/>
  </r>
  <r>
    <s v="BQI-61647-496"/>
    <x v="217"/>
    <s v="84340-73931-VV"/>
    <s v="E-M-1"/>
    <n v="5"/>
    <x v="235"/>
    <s v="cheaviside6z@rediff.com"/>
    <x v="0"/>
    <x v="0"/>
    <s v="Exc"/>
    <x v="1"/>
    <s v="M"/>
    <x v="0"/>
    <x v="0"/>
    <n v="13.75"/>
    <n v="68.75"/>
  </r>
  <r>
    <s v="IOM-51636-823"/>
    <x v="218"/>
    <s v="04609-95151-XH"/>
    <s v="A-D-1"/>
    <n v="3"/>
    <x v="236"/>
    <s v=""/>
    <x v="0"/>
    <x v="1"/>
    <s v="Ara"/>
    <x v="2"/>
    <s v="D"/>
    <x v="2"/>
    <x v="0"/>
    <n v="9.9499999999999993"/>
    <n v="29.849999999999998"/>
  </r>
  <r>
    <s v="GGD-38107-641"/>
    <x v="219"/>
    <s v="99562-88650-YF"/>
    <s v="L-M-1"/>
    <n v="4"/>
    <x v="237"/>
    <s v="lkernan71@wsj.com"/>
    <x v="0"/>
    <x v="1"/>
    <s v="Lib"/>
    <x v="3"/>
    <s v="M"/>
    <x v="0"/>
    <x v="0"/>
    <n v="14.55"/>
    <n v="58.2"/>
  </r>
  <r>
    <s v="LTO-95975-728"/>
    <x v="220"/>
    <s v="46560-73885-PJ"/>
    <s v="R-L-0.5"/>
    <n v="4"/>
    <x v="238"/>
    <s v="rmclae72@dailymotion.com"/>
    <x v="2"/>
    <x v="1"/>
    <s v="Rob"/>
    <x v="0"/>
    <s v="L"/>
    <x v="1"/>
    <x v="1"/>
    <n v="7.17"/>
    <n v="28.68"/>
  </r>
  <r>
    <s v="IGM-84664-265"/>
    <x v="114"/>
    <s v="80179-44620-WN"/>
    <s v="R-L-0.5"/>
    <n v="3"/>
    <x v="239"/>
    <s v="cblowfelde73@ustream.tv"/>
    <x v="0"/>
    <x v="1"/>
    <s v="Rob"/>
    <x v="0"/>
    <s v="L"/>
    <x v="1"/>
    <x v="1"/>
    <n v="7.17"/>
    <n v="21.509999999999998"/>
  </r>
  <r>
    <s v="SKO-45740-621"/>
    <x v="221"/>
    <s v="04666-71569-RI"/>
    <s v="L-M-0.5"/>
    <n v="2"/>
    <x v="233"/>
    <s v="zkiffe74@cyberchimps.com"/>
    <x v="0"/>
    <x v="0"/>
    <s v="Lib"/>
    <x v="3"/>
    <s v="M"/>
    <x v="0"/>
    <x v="1"/>
    <n v="8.73"/>
    <n v="17.46"/>
  </r>
  <r>
    <s v="FOJ-02234-063"/>
    <x v="222"/>
    <s v="59081-87231-VP"/>
    <s v="E-D-2.5"/>
    <n v="1"/>
    <x v="240"/>
    <s v="docalleran75@ucla.edu"/>
    <x v="0"/>
    <x v="0"/>
    <s v="Exc"/>
    <x v="1"/>
    <s v="D"/>
    <x v="2"/>
    <x v="2"/>
    <n v="27.945"/>
    <n v="27.945"/>
  </r>
  <r>
    <s v="MSJ-11909-468"/>
    <x v="188"/>
    <s v="07878-45872-CC"/>
    <s v="E-D-2.5"/>
    <n v="5"/>
    <x v="241"/>
    <s v="ccromwell76@desdev.cn"/>
    <x v="0"/>
    <x v="1"/>
    <s v="Exc"/>
    <x v="1"/>
    <s v="D"/>
    <x v="2"/>
    <x v="2"/>
    <n v="27.945"/>
    <n v="139.72499999999999"/>
  </r>
  <r>
    <s v="DKB-78053-329"/>
    <x v="223"/>
    <s v="12444-05174-OO"/>
    <s v="R-M-0.2"/>
    <n v="2"/>
    <x v="242"/>
    <s v="ihay77@lulu.com"/>
    <x v="2"/>
    <x v="1"/>
    <s v="Rob"/>
    <x v="0"/>
    <s v="M"/>
    <x v="0"/>
    <x v="3"/>
    <n v="2.9849999999999999"/>
    <n v="5.97"/>
  </r>
  <r>
    <s v="DFZ-45083-941"/>
    <x v="224"/>
    <s v="34665-62561-AU"/>
    <s v="R-L-2.5"/>
    <n v="1"/>
    <x v="243"/>
    <s v="ttaffarello78@sciencedaily.com"/>
    <x v="0"/>
    <x v="0"/>
    <s v="Rob"/>
    <x v="0"/>
    <s v="L"/>
    <x v="1"/>
    <x v="2"/>
    <n v="27.484999999999999"/>
    <n v="27.484999999999999"/>
  </r>
  <r>
    <s v="OTA-40969-710"/>
    <x v="83"/>
    <s v="77877-11993-QH"/>
    <s v="R-L-1"/>
    <n v="5"/>
    <x v="244"/>
    <s v="mcanty79@jigsy.com"/>
    <x v="0"/>
    <x v="0"/>
    <s v="Rob"/>
    <x v="0"/>
    <s v="L"/>
    <x v="1"/>
    <x v="0"/>
    <n v="11.95"/>
    <n v="59.75"/>
  </r>
  <r>
    <s v="GRH-45571-667"/>
    <x v="104"/>
    <s v="32291-18308-YZ"/>
    <s v="E-M-1"/>
    <n v="3"/>
    <x v="245"/>
    <s v="jkopke7a@auda.org.au"/>
    <x v="0"/>
    <x v="1"/>
    <s v="Exc"/>
    <x v="1"/>
    <s v="M"/>
    <x v="0"/>
    <x v="0"/>
    <n v="13.75"/>
    <n v="41.25"/>
  </r>
  <r>
    <s v="NXV-05302-067"/>
    <x v="225"/>
    <s v="25754-33191-ZI"/>
    <s v="L-M-2.5"/>
    <n v="4"/>
    <x v="246"/>
    <s v=""/>
    <x v="0"/>
    <x v="1"/>
    <s v="Lib"/>
    <x v="3"/>
    <s v="M"/>
    <x v="0"/>
    <x v="2"/>
    <n v="33.465000000000003"/>
    <n v="133.86000000000001"/>
  </r>
  <r>
    <s v="VZH-86274-142"/>
    <x v="226"/>
    <s v="53120-45532-KL"/>
    <s v="R-L-1"/>
    <n v="5"/>
    <x v="247"/>
    <s v=""/>
    <x v="1"/>
    <x v="0"/>
    <s v="Rob"/>
    <x v="0"/>
    <s v="L"/>
    <x v="1"/>
    <x v="0"/>
    <n v="11.95"/>
    <n v="59.75"/>
  </r>
  <r>
    <s v="KIX-93248-135"/>
    <x v="227"/>
    <s v="36605-83052-WB"/>
    <s v="A-D-0.5"/>
    <n v="1"/>
    <x v="248"/>
    <s v="vhellmore7d@bbc.co.uk"/>
    <x v="0"/>
    <x v="0"/>
    <s v="Ara"/>
    <x v="2"/>
    <s v="D"/>
    <x v="2"/>
    <x v="1"/>
    <n v="5.97"/>
    <n v="5.97"/>
  </r>
  <r>
    <s v="AXR-10962-010"/>
    <x v="180"/>
    <s v="53683-35977-KI"/>
    <s v="E-D-1"/>
    <n v="2"/>
    <x v="249"/>
    <s v="mseawright7e@nbcnews.com"/>
    <x v="2"/>
    <x v="1"/>
    <s v="Exc"/>
    <x v="1"/>
    <s v="D"/>
    <x v="2"/>
    <x v="0"/>
    <n v="12.15"/>
    <n v="24.3"/>
  </r>
  <r>
    <s v="IHS-71573-008"/>
    <x v="228"/>
    <s v="07972-83134-NM"/>
    <s v="E-D-0.2"/>
    <n v="6"/>
    <x v="250"/>
    <s v="snortheast7f@mashable.com"/>
    <x v="0"/>
    <x v="0"/>
    <s v="Exc"/>
    <x v="1"/>
    <s v="D"/>
    <x v="2"/>
    <x v="3"/>
    <n v="3.645"/>
    <n v="21.87"/>
  </r>
  <r>
    <s v="QTR-19001-114"/>
    <x v="229"/>
    <s v="01035-70465-UO"/>
    <s v="A-D-1"/>
    <n v="2"/>
    <x v="195"/>
    <s v="aattwater5u@wikia.com"/>
    <x v="0"/>
    <x v="0"/>
    <s v="Ara"/>
    <x v="2"/>
    <s v="D"/>
    <x v="2"/>
    <x v="0"/>
    <n v="9.9499999999999993"/>
    <n v="19.899999999999999"/>
  </r>
  <r>
    <s v="WBK-62297-910"/>
    <x v="230"/>
    <s v="25514-23938-IQ"/>
    <s v="A-D-0.2"/>
    <n v="2"/>
    <x v="251"/>
    <s v="mfearon7h@reverbnation.com"/>
    <x v="0"/>
    <x v="1"/>
    <s v="Ara"/>
    <x v="2"/>
    <s v="D"/>
    <x v="2"/>
    <x v="3"/>
    <n v="2.9849999999999999"/>
    <n v="5.97"/>
  </r>
  <r>
    <s v="OGY-19377-175"/>
    <x v="231"/>
    <s v="49084-44492-OJ"/>
    <s v="E-D-0.5"/>
    <n v="1"/>
    <x v="252"/>
    <s v=""/>
    <x v="1"/>
    <x v="0"/>
    <s v="Exc"/>
    <x v="1"/>
    <s v="D"/>
    <x v="2"/>
    <x v="1"/>
    <n v="7.29"/>
    <n v="7.29"/>
  </r>
  <r>
    <s v="ESR-66651-814"/>
    <x v="80"/>
    <s v="76624-72205-CK"/>
    <s v="A-D-0.2"/>
    <n v="4"/>
    <x v="253"/>
    <s v="jsisneros7j@a8.net"/>
    <x v="0"/>
    <x v="0"/>
    <s v="Ara"/>
    <x v="2"/>
    <s v="D"/>
    <x v="2"/>
    <x v="3"/>
    <n v="2.9849999999999999"/>
    <n v="11.94"/>
  </r>
  <r>
    <s v="CPX-46916-770"/>
    <x v="232"/>
    <s v="12729-50170-JE"/>
    <s v="R-L-1"/>
    <n v="6"/>
    <x v="254"/>
    <s v="zcarlson7k@bigcartel.com"/>
    <x v="1"/>
    <x v="0"/>
    <s v="Rob"/>
    <x v="0"/>
    <s v="L"/>
    <x v="1"/>
    <x v="0"/>
    <n v="11.95"/>
    <n v="71.699999999999989"/>
  </r>
  <r>
    <s v="MDC-03318-645"/>
    <x v="233"/>
    <s v="43974-44760-QI"/>
    <s v="A-L-0.2"/>
    <n v="2"/>
    <x v="255"/>
    <s v="wmaddox7l@timesonline.co.uk"/>
    <x v="0"/>
    <x v="1"/>
    <s v="Ara"/>
    <x v="2"/>
    <s v="L"/>
    <x v="1"/>
    <x v="3"/>
    <n v="3.8849999999999998"/>
    <n v="7.77"/>
  </r>
  <r>
    <s v="SFF-86059-407"/>
    <x v="234"/>
    <s v="30585-48726-BK"/>
    <s v="A-M-2.5"/>
    <n v="1"/>
    <x v="256"/>
    <s v="dhedlestone7m@craigslist.org"/>
    <x v="0"/>
    <x v="1"/>
    <s v="Ara"/>
    <x v="2"/>
    <s v="M"/>
    <x v="0"/>
    <x v="2"/>
    <n v="25.875"/>
    <n v="25.875"/>
  </r>
  <r>
    <s v="SCL-94540-788"/>
    <x v="235"/>
    <s v="16123-07017-TY"/>
    <s v="E-L-2.5"/>
    <n v="6"/>
    <x v="257"/>
    <s v="tcrowthe7n@europa.eu"/>
    <x v="0"/>
    <x v="1"/>
    <s v="Exc"/>
    <x v="1"/>
    <s v="L"/>
    <x v="1"/>
    <x v="2"/>
    <n v="34.155000000000001"/>
    <n v="204.93"/>
  </r>
  <r>
    <s v="HVU-21634-076"/>
    <x v="236"/>
    <s v="27723-45097-MH"/>
    <s v="R-L-2.5"/>
    <n v="4"/>
    <x v="258"/>
    <s v="dbury7o@tinyurl.com"/>
    <x v="1"/>
    <x v="0"/>
    <s v="Rob"/>
    <x v="0"/>
    <s v="L"/>
    <x v="1"/>
    <x v="2"/>
    <n v="27.484999999999999"/>
    <n v="109.94"/>
  </r>
  <r>
    <s v="XUS-73326-418"/>
    <x v="237"/>
    <s v="37078-56703-AF"/>
    <s v="E-L-1"/>
    <n v="6"/>
    <x v="259"/>
    <s v="gbroadbear7p@omniture.com"/>
    <x v="0"/>
    <x v="1"/>
    <s v="Exc"/>
    <x v="1"/>
    <s v="L"/>
    <x v="1"/>
    <x v="0"/>
    <n v="14.85"/>
    <n v="89.1"/>
  </r>
  <r>
    <s v="XWD-18933-006"/>
    <x v="238"/>
    <s v="79420-11075-MY"/>
    <s v="A-L-0.2"/>
    <n v="2"/>
    <x v="260"/>
    <s v="epalfrey7q@devhub.com"/>
    <x v="0"/>
    <x v="0"/>
    <s v="Ara"/>
    <x v="2"/>
    <s v="L"/>
    <x v="1"/>
    <x v="3"/>
    <n v="3.8849999999999998"/>
    <n v="7.77"/>
  </r>
  <r>
    <s v="HPD-65272-772"/>
    <x v="52"/>
    <s v="57504-13456-UO"/>
    <s v="L-M-2.5"/>
    <n v="1"/>
    <x v="261"/>
    <s v="pmetrick7r@rakuten.co.jp"/>
    <x v="0"/>
    <x v="0"/>
    <s v="Lib"/>
    <x v="3"/>
    <s v="M"/>
    <x v="0"/>
    <x v="2"/>
    <n v="33.465000000000003"/>
    <n v="33.465000000000003"/>
  </r>
  <r>
    <s v="JEG-93140-224"/>
    <x v="146"/>
    <s v="53751-57560-CN"/>
    <s v="E-M-0.5"/>
    <n v="5"/>
    <x v="262"/>
    <s v=""/>
    <x v="0"/>
    <x v="0"/>
    <s v="Exc"/>
    <x v="1"/>
    <s v="M"/>
    <x v="0"/>
    <x v="1"/>
    <n v="8.25"/>
    <n v="41.25"/>
  </r>
  <r>
    <s v="NNH-62058-950"/>
    <x v="239"/>
    <s v="96112-42558-EA"/>
    <s v="E-L-1"/>
    <n v="4"/>
    <x v="263"/>
    <s v="kkarby7t@sbwire.com"/>
    <x v="0"/>
    <x v="0"/>
    <s v="Exc"/>
    <x v="1"/>
    <s v="L"/>
    <x v="1"/>
    <x v="0"/>
    <n v="14.85"/>
    <n v="59.4"/>
  </r>
  <r>
    <s v="LTD-71429-845"/>
    <x v="240"/>
    <s v="03157-23165-UB"/>
    <s v="A-L-0.5"/>
    <n v="1"/>
    <x v="264"/>
    <s v="fcrumpe7u@ftc.gov"/>
    <x v="2"/>
    <x v="1"/>
    <s v="Ara"/>
    <x v="2"/>
    <s v="L"/>
    <x v="1"/>
    <x v="1"/>
    <n v="7.77"/>
    <n v="7.77"/>
  </r>
  <r>
    <s v="MPV-26985-215"/>
    <x v="241"/>
    <s v="51466-52850-AG"/>
    <s v="R-D-0.5"/>
    <n v="1"/>
    <x v="265"/>
    <s v="achatto7v@sakura.ne.jp"/>
    <x v="2"/>
    <x v="0"/>
    <s v="Rob"/>
    <x v="0"/>
    <s v="D"/>
    <x v="2"/>
    <x v="1"/>
    <n v="5.37"/>
    <n v="5.37"/>
  </r>
  <r>
    <s v="IYO-10245-081"/>
    <x v="242"/>
    <s v="57145-31023-FK"/>
    <s v="E-M-2.5"/>
    <n v="3"/>
    <x v="266"/>
    <s v=""/>
    <x v="0"/>
    <x v="1"/>
    <s v="Exc"/>
    <x v="1"/>
    <s v="M"/>
    <x v="0"/>
    <x v="2"/>
    <n v="31.625"/>
    <n v="94.875"/>
  </r>
  <r>
    <s v="BYZ-39669-954"/>
    <x v="243"/>
    <s v="66408-53777-VE"/>
    <s v="L-L-2.5"/>
    <n v="1"/>
    <x v="267"/>
    <s v=""/>
    <x v="0"/>
    <x v="1"/>
    <s v="Lib"/>
    <x v="3"/>
    <s v="L"/>
    <x v="1"/>
    <x v="2"/>
    <n v="36.454999999999998"/>
    <n v="36.454999999999998"/>
  </r>
  <r>
    <s v="EFB-72860-209"/>
    <x v="244"/>
    <s v="53035-99701-WG"/>
    <s v="A-M-0.2"/>
    <n v="4"/>
    <x v="268"/>
    <s v="bmergue7y@umn.edu"/>
    <x v="0"/>
    <x v="0"/>
    <s v="Ara"/>
    <x v="2"/>
    <s v="M"/>
    <x v="0"/>
    <x v="3"/>
    <n v="3.375"/>
    <n v="13.5"/>
  </r>
  <r>
    <s v="GMM-72397-378"/>
    <x v="245"/>
    <s v="45899-92796-EI"/>
    <s v="R-L-0.2"/>
    <n v="4"/>
    <x v="269"/>
    <s v="kpatise7z@jigsy.com"/>
    <x v="0"/>
    <x v="1"/>
    <s v="Rob"/>
    <x v="0"/>
    <s v="L"/>
    <x v="1"/>
    <x v="3"/>
    <n v="3.585"/>
    <n v="14.34"/>
  </r>
  <r>
    <s v="LYP-52345-883"/>
    <x v="246"/>
    <s v="17649-28133-PY"/>
    <s v="E-M-0.5"/>
    <n v="1"/>
    <x v="270"/>
    <s v=""/>
    <x v="1"/>
    <x v="0"/>
    <s v="Exc"/>
    <x v="1"/>
    <s v="M"/>
    <x v="0"/>
    <x v="1"/>
    <n v="8.25"/>
    <n v="8.25"/>
  </r>
  <r>
    <s v="DFK-35846-692"/>
    <x v="247"/>
    <s v="49612-33852-CN"/>
    <s v="R-D-0.2"/>
    <n v="5"/>
    <x v="271"/>
    <s v=""/>
    <x v="0"/>
    <x v="0"/>
    <s v="Rob"/>
    <x v="0"/>
    <s v="D"/>
    <x v="2"/>
    <x v="3"/>
    <n v="2.6850000000000001"/>
    <n v="13.425000000000001"/>
  </r>
  <r>
    <s v="XAH-93337-609"/>
    <x v="248"/>
    <s v="66976-43829-YG"/>
    <s v="A-D-1"/>
    <n v="5"/>
    <x v="272"/>
    <s v="dduke82@vkontakte.ru"/>
    <x v="0"/>
    <x v="1"/>
    <s v="Ara"/>
    <x v="2"/>
    <s v="D"/>
    <x v="2"/>
    <x v="0"/>
    <n v="9.9499999999999993"/>
    <n v="49.75"/>
  </r>
  <r>
    <s v="QKA-72582-644"/>
    <x v="249"/>
    <s v="64852-04619-XZ"/>
    <s v="E-M-0.5"/>
    <n v="2"/>
    <x v="273"/>
    <s v=""/>
    <x v="1"/>
    <x v="1"/>
    <s v="Exc"/>
    <x v="1"/>
    <s v="M"/>
    <x v="0"/>
    <x v="1"/>
    <n v="8.25"/>
    <n v="16.5"/>
  </r>
  <r>
    <s v="ZDK-84567-102"/>
    <x v="250"/>
    <s v="58690-31815-VY"/>
    <s v="A-D-0.5"/>
    <n v="3"/>
    <x v="274"/>
    <s v="ihussey84@mapy.cz"/>
    <x v="0"/>
    <x v="1"/>
    <s v="Ara"/>
    <x v="2"/>
    <s v="D"/>
    <x v="2"/>
    <x v="1"/>
    <n v="5.97"/>
    <n v="17.91"/>
  </r>
  <r>
    <s v="WAV-38301-984"/>
    <x v="251"/>
    <s v="62863-81239-DT"/>
    <s v="A-D-0.5"/>
    <n v="5"/>
    <x v="275"/>
    <s v="cpinkerton85@upenn.edu"/>
    <x v="0"/>
    <x v="1"/>
    <s v="Ara"/>
    <x v="2"/>
    <s v="D"/>
    <x v="2"/>
    <x v="1"/>
    <n v="5.97"/>
    <n v="29.849999999999998"/>
  </r>
  <r>
    <s v="KZR-33023-209"/>
    <x v="177"/>
    <s v="21177-40725-CF"/>
    <s v="E-L-1"/>
    <n v="3"/>
    <x v="276"/>
    <s v=""/>
    <x v="0"/>
    <x v="1"/>
    <s v="Exc"/>
    <x v="1"/>
    <s v="L"/>
    <x v="1"/>
    <x v="0"/>
    <n v="14.85"/>
    <n v="44.55"/>
  </r>
  <r>
    <s v="ULM-49433-003"/>
    <x v="252"/>
    <s v="99421-80253-UI"/>
    <s v="E-M-1"/>
    <n v="2"/>
    <x v="277"/>
    <s v=""/>
    <x v="0"/>
    <x v="1"/>
    <s v="Exc"/>
    <x v="1"/>
    <s v="M"/>
    <x v="0"/>
    <x v="0"/>
    <n v="13.75"/>
    <n v="27.5"/>
  </r>
  <r>
    <s v="SIB-83254-136"/>
    <x v="253"/>
    <s v="45315-50206-DK"/>
    <s v="R-M-0.5"/>
    <n v="6"/>
    <x v="278"/>
    <s v="dvizor88@furl.net"/>
    <x v="0"/>
    <x v="0"/>
    <s v="Rob"/>
    <x v="0"/>
    <s v="M"/>
    <x v="0"/>
    <x v="1"/>
    <n v="5.97"/>
    <n v="35.82"/>
  </r>
  <r>
    <s v="NOK-50349-551"/>
    <x v="254"/>
    <s v="09595-95726-OV"/>
    <s v="R-D-0.5"/>
    <n v="3"/>
    <x v="279"/>
    <s v="esedgebeer89@oaic.gov.au"/>
    <x v="0"/>
    <x v="0"/>
    <s v="Rob"/>
    <x v="0"/>
    <s v="D"/>
    <x v="2"/>
    <x v="1"/>
    <n v="5.37"/>
    <n v="16.11"/>
  </r>
  <r>
    <s v="YIS-96268-844"/>
    <x v="227"/>
    <s v="60221-67036-TD"/>
    <s v="E-L-0.2"/>
    <n v="6"/>
    <x v="280"/>
    <s v="klestrange8a@lulu.com"/>
    <x v="0"/>
    <x v="0"/>
    <s v="Exc"/>
    <x v="1"/>
    <s v="L"/>
    <x v="1"/>
    <x v="3"/>
    <n v="4.4550000000000001"/>
    <n v="26.73"/>
  </r>
  <r>
    <s v="CXI-04933-855"/>
    <x v="110"/>
    <s v="62923-29397-KX"/>
    <s v="E-L-2.5"/>
    <n v="6"/>
    <x v="281"/>
    <s v="ltanti8b@techcrunch.com"/>
    <x v="0"/>
    <x v="0"/>
    <s v="Exc"/>
    <x v="1"/>
    <s v="L"/>
    <x v="1"/>
    <x v="2"/>
    <n v="34.155000000000001"/>
    <n v="204.93"/>
  </r>
  <r>
    <s v="IZU-90429-382"/>
    <x v="182"/>
    <s v="33011-52383-BA"/>
    <s v="A-L-1"/>
    <n v="3"/>
    <x v="282"/>
    <s v="ade8c@1und1.de"/>
    <x v="0"/>
    <x v="0"/>
    <s v="Ara"/>
    <x v="2"/>
    <s v="L"/>
    <x v="1"/>
    <x v="0"/>
    <n v="12.95"/>
    <n v="38.849999999999994"/>
  </r>
  <r>
    <s v="WIT-40912-783"/>
    <x v="255"/>
    <s v="86768-91598-FA"/>
    <s v="L-D-0.2"/>
    <n v="4"/>
    <x v="283"/>
    <s v="tjedrachowicz8d@acquirethisname.com"/>
    <x v="0"/>
    <x v="0"/>
    <s v="Lib"/>
    <x v="3"/>
    <s v="D"/>
    <x v="2"/>
    <x v="3"/>
    <n v="3.8849999999999998"/>
    <n v="15.54"/>
  </r>
  <r>
    <s v="PSD-57291-590"/>
    <x v="256"/>
    <s v="37191-12203-MX"/>
    <s v="A-M-0.5"/>
    <n v="1"/>
    <x v="284"/>
    <s v="pstonner8e@moonfruit.com"/>
    <x v="0"/>
    <x v="1"/>
    <s v="Ara"/>
    <x v="2"/>
    <s v="M"/>
    <x v="0"/>
    <x v="1"/>
    <n v="6.75"/>
    <n v="6.75"/>
  </r>
  <r>
    <s v="GOI-41472-677"/>
    <x v="3"/>
    <s v="16545-76328-JY"/>
    <s v="E-D-2.5"/>
    <n v="4"/>
    <x v="285"/>
    <s v="dtingly8f@goo.ne.jp"/>
    <x v="0"/>
    <x v="0"/>
    <s v="Exc"/>
    <x v="1"/>
    <s v="D"/>
    <x v="2"/>
    <x v="2"/>
    <n v="27.945"/>
    <n v="111.78"/>
  </r>
  <r>
    <s v="KTX-17944-494"/>
    <x v="257"/>
    <s v="74330-29286-RO"/>
    <s v="A-L-0.2"/>
    <n v="1"/>
    <x v="286"/>
    <s v="crushe8n@about.me"/>
    <x v="0"/>
    <x v="0"/>
    <s v="Ara"/>
    <x v="2"/>
    <s v="L"/>
    <x v="1"/>
    <x v="3"/>
    <n v="3.8849999999999998"/>
    <n v="3.8849999999999998"/>
  </r>
  <r>
    <s v="RDM-99811-230"/>
    <x v="258"/>
    <s v="22349-47389-GY"/>
    <s v="L-M-0.2"/>
    <n v="5"/>
    <x v="287"/>
    <s v="bchecci8h@usa.gov"/>
    <x v="2"/>
    <x v="1"/>
    <s v="Lib"/>
    <x v="3"/>
    <s v="M"/>
    <x v="0"/>
    <x v="3"/>
    <n v="4.3650000000000002"/>
    <n v="21.825000000000003"/>
  </r>
  <r>
    <s v="JTU-55897-581"/>
    <x v="259"/>
    <s v="70290-38099-GB"/>
    <s v="R-M-0.2"/>
    <n v="5"/>
    <x v="288"/>
    <s v="jbagot8i@mac.com"/>
    <x v="0"/>
    <x v="1"/>
    <s v="Rob"/>
    <x v="0"/>
    <s v="M"/>
    <x v="0"/>
    <x v="3"/>
    <n v="2.9849999999999999"/>
    <n v="14.924999999999999"/>
  </r>
  <r>
    <s v="CRK-07584-240"/>
    <x v="260"/>
    <s v="18741-72071-PP"/>
    <s v="A-M-1"/>
    <n v="3"/>
    <x v="289"/>
    <s v="ebeeble8j@soundcloud.com"/>
    <x v="0"/>
    <x v="0"/>
    <s v="Ara"/>
    <x v="2"/>
    <s v="M"/>
    <x v="0"/>
    <x v="0"/>
    <n v="11.25"/>
    <n v="33.75"/>
  </r>
  <r>
    <s v="MKE-75518-399"/>
    <x v="261"/>
    <s v="62588-82624-II"/>
    <s v="A-M-1"/>
    <n v="3"/>
    <x v="290"/>
    <s v="cfluin8k@flickr.com"/>
    <x v="2"/>
    <x v="1"/>
    <s v="Ara"/>
    <x v="2"/>
    <s v="M"/>
    <x v="0"/>
    <x v="0"/>
    <n v="11.25"/>
    <n v="33.75"/>
  </r>
  <r>
    <s v="AEL-51169-725"/>
    <x v="262"/>
    <s v="37430-29579-HD"/>
    <s v="L-M-0.2"/>
    <n v="6"/>
    <x v="291"/>
    <s v="ebletsor8l@vinaora.com"/>
    <x v="0"/>
    <x v="0"/>
    <s v="Lib"/>
    <x v="3"/>
    <s v="M"/>
    <x v="0"/>
    <x v="3"/>
    <n v="4.3650000000000002"/>
    <n v="26.19"/>
  </r>
  <r>
    <s v="ZGM-83108-823"/>
    <x v="263"/>
    <s v="84132-22322-QT"/>
    <s v="E-L-1"/>
    <n v="1"/>
    <x v="292"/>
    <s v="pbrydell8m@bloglovin.com"/>
    <x v="1"/>
    <x v="1"/>
    <s v="Exc"/>
    <x v="1"/>
    <s v="L"/>
    <x v="1"/>
    <x v="0"/>
    <n v="14.85"/>
    <n v="14.85"/>
  </r>
  <r>
    <s v="JBP-78754-392"/>
    <x v="212"/>
    <s v="74330-29286-RO"/>
    <s v="E-M-2.5"/>
    <n v="6"/>
    <x v="286"/>
    <s v="crushe8n@about.me"/>
    <x v="0"/>
    <x v="0"/>
    <s v="Exc"/>
    <x v="1"/>
    <s v="M"/>
    <x v="0"/>
    <x v="2"/>
    <n v="31.625"/>
    <n v="189.75"/>
  </r>
  <r>
    <s v="RNH-54912-747"/>
    <x v="187"/>
    <s v="37445-17791-NQ"/>
    <s v="R-M-0.5"/>
    <n v="1"/>
    <x v="293"/>
    <s v="nleethem8o@mac.com"/>
    <x v="0"/>
    <x v="0"/>
    <s v="Rob"/>
    <x v="0"/>
    <s v="M"/>
    <x v="0"/>
    <x v="1"/>
    <n v="5.97"/>
    <n v="5.97"/>
  </r>
  <r>
    <s v="JDS-33440-914"/>
    <x v="248"/>
    <s v="58511-10548-ZU"/>
    <s v="R-M-1"/>
    <n v="3"/>
    <x v="294"/>
    <s v="anesfield8p@people.com.cn"/>
    <x v="2"/>
    <x v="0"/>
    <s v="Rob"/>
    <x v="0"/>
    <s v="M"/>
    <x v="0"/>
    <x v="0"/>
    <n v="9.9499999999999993"/>
    <n v="29.849999999999998"/>
  </r>
  <r>
    <s v="SYX-48878-182"/>
    <x v="264"/>
    <s v="47725-34771-FJ"/>
    <s v="R-D-1"/>
    <n v="5"/>
    <x v="295"/>
    <s v=""/>
    <x v="0"/>
    <x v="1"/>
    <s v="Rob"/>
    <x v="0"/>
    <s v="D"/>
    <x v="2"/>
    <x v="0"/>
    <n v="8.9499999999999993"/>
    <n v="44.75"/>
  </r>
  <r>
    <s v="ZGD-94763-868"/>
    <x v="265"/>
    <s v="53086-67334-KT"/>
    <s v="E-L-2.5"/>
    <n v="1"/>
    <x v="296"/>
    <s v="mbrockway8r@ibm.com"/>
    <x v="0"/>
    <x v="0"/>
    <s v="Exc"/>
    <x v="1"/>
    <s v="L"/>
    <x v="1"/>
    <x v="2"/>
    <n v="34.155000000000001"/>
    <n v="34.155000000000001"/>
  </r>
  <r>
    <s v="CZY-70361-485"/>
    <x v="266"/>
    <s v="83308-82257-UN"/>
    <s v="E-L-2.5"/>
    <n v="6"/>
    <x v="297"/>
    <s v="nlush8s@dedecms.com"/>
    <x v="1"/>
    <x v="1"/>
    <s v="Exc"/>
    <x v="1"/>
    <s v="L"/>
    <x v="1"/>
    <x v="2"/>
    <n v="34.155000000000001"/>
    <n v="204.93"/>
  </r>
  <r>
    <s v="RJR-12175-899"/>
    <x v="267"/>
    <s v="37274-08534-FM"/>
    <s v="E-D-0.5"/>
    <n v="3"/>
    <x v="298"/>
    <s v="smcmillian8t@csmonitor.com"/>
    <x v="0"/>
    <x v="1"/>
    <s v="Exc"/>
    <x v="1"/>
    <s v="D"/>
    <x v="2"/>
    <x v="1"/>
    <n v="7.29"/>
    <n v="21.87"/>
  </r>
  <r>
    <s v="ELB-07929-407"/>
    <x v="204"/>
    <s v="54004-04664-AA"/>
    <s v="A-M-2.5"/>
    <n v="2"/>
    <x v="299"/>
    <s v="tbennison8u@google.cn"/>
    <x v="0"/>
    <x v="0"/>
    <s v="Ara"/>
    <x v="2"/>
    <s v="M"/>
    <x v="0"/>
    <x v="2"/>
    <n v="25.875"/>
    <n v="51.75"/>
  </r>
  <r>
    <s v="UJQ-54441-340"/>
    <x v="268"/>
    <s v="26822-19510-SD"/>
    <s v="E-M-0.2"/>
    <n v="2"/>
    <x v="300"/>
    <s v="gtweed8v@yolasite.com"/>
    <x v="0"/>
    <x v="0"/>
    <s v="Exc"/>
    <x v="1"/>
    <s v="M"/>
    <x v="0"/>
    <x v="3"/>
    <n v="4.125"/>
    <n v="8.25"/>
  </r>
  <r>
    <s v="UJQ-54441-340"/>
    <x v="268"/>
    <s v="26822-19510-SD"/>
    <s v="A-L-0.2"/>
    <n v="5"/>
    <x v="300"/>
    <s v="gtweed8v@yolasite.com"/>
    <x v="0"/>
    <x v="0"/>
    <s v="Ara"/>
    <x v="2"/>
    <s v="L"/>
    <x v="1"/>
    <x v="3"/>
    <n v="3.8849999999999998"/>
    <n v="19.424999999999997"/>
  </r>
  <r>
    <s v="OWY-43108-475"/>
    <x v="269"/>
    <s v="06432-73165-ML"/>
    <s v="A-M-0.2"/>
    <n v="6"/>
    <x v="301"/>
    <s v="ggoggin8x@wix.com"/>
    <x v="1"/>
    <x v="0"/>
    <s v="Ara"/>
    <x v="2"/>
    <s v="M"/>
    <x v="0"/>
    <x v="3"/>
    <n v="3.375"/>
    <n v="20.25"/>
  </r>
  <r>
    <s v="GNO-91911-159"/>
    <x v="145"/>
    <s v="96503-31833-CW"/>
    <s v="L-D-0.5"/>
    <n v="3"/>
    <x v="302"/>
    <s v="sjeyness8y@biglobe.ne.jp"/>
    <x v="1"/>
    <x v="1"/>
    <s v="Lib"/>
    <x v="3"/>
    <s v="D"/>
    <x v="2"/>
    <x v="1"/>
    <n v="7.77"/>
    <n v="23.31"/>
  </r>
  <r>
    <s v="CNY-06284-066"/>
    <x v="270"/>
    <s v="63985-64148-MG"/>
    <s v="E-D-0.2"/>
    <n v="5"/>
    <x v="303"/>
    <s v="dbonhome8z@shinystat.com"/>
    <x v="0"/>
    <x v="0"/>
    <s v="Exc"/>
    <x v="1"/>
    <s v="D"/>
    <x v="2"/>
    <x v="3"/>
    <n v="3.645"/>
    <n v="18.225000000000001"/>
  </r>
  <r>
    <s v="OQS-46321-904"/>
    <x v="271"/>
    <s v="19597-91185-CM"/>
    <s v="E-M-1"/>
    <n v="1"/>
    <x v="304"/>
    <s v=""/>
    <x v="0"/>
    <x v="1"/>
    <s v="Exc"/>
    <x v="1"/>
    <s v="M"/>
    <x v="0"/>
    <x v="0"/>
    <n v="13.75"/>
    <n v="13.75"/>
  </r>
  <r>
    <s v="IBW-87442-480"/>
    <x v="272"/>
    <s v="79814-23626-JR"/>
    <s v="A-L-2.5"/>
    <n v="1"/>
    <x v="305"/>
    <s v="tle91@epa.gov"/>
    <x v="0"/>
    <x v="0"/>
    <s v="Ara"/>
    <x v="2"/>
    <s v="L"/>
    <x v="1"/>
    <x v="2"/>
    <n v="29.785"/>
    <n v="29.785"/>
  </r>
  <r>
    <s v="DGZ-82537-477"/>
    <x v="252"/>
    <s v="43439-94003-DW"/>
    <s v="R-D-1"/>
    <n v="5"/>
    <x v="306"/>
    <s v=""/>
    <x v="0"/>
    <x v="1"/>
    <s v="Rob"/>
    <x v="0"/>
    <s v="D"/>
    <x v="2"/>
    <x v="0"/>
    <n v="8.9499999999999993"/>
    <n v="44.75"/>
  </r>
  <r>
    <s v="LPS-39089-432"/>
    <x v="273"/>
    <s v="97655-45555-LI"/>
    <s v="R-D-1"/>
    <n v="5"/>
    <x v="307"/>
    <s v="balldridge93@yandex.ru"/>
    <x v="0"/>
    <x v="0"/>
    <s v="Rob"/>
    <x v="0"/>
    <s v="D"/>
    <x v="2"/>
    <x v="0"/>
    <n v="8.9499999999999993"/>
    <n v="44.75"/>
  </r>
  <r>
    <s v="MQU-86100-929"/>
    <x v="274"/>
    <s v="64418-01720-VW"/>
    <s v="L-L-0.5"/>
    <n v="4"/>
    <x v="308"/>
    <s v=""/>
    <x v="0"/>
    <x v="0"/>
    <s v="Lib"/>
    <x v="3"/>
    <s v="L"/>
    <x v="1"/>
    <x v="1"/>
    <n v="9.51"/>
    <n v="38.04"/>
  </r>
  <r>
    <s v="XUR-14132-391"/>
    <x v="275"/>
    <s v="96836-09258-RI"/>
    <s v="R-D-0.5"/>
    <n v="4"/>
    <x v="309"/>
    <s v="lgoodger95@guardian.co.uk"/>
    <x v="0"/>
    <x v="0"/>
    <s v="Rob"/>
    <x v="0"/>
    <s v="D"/>
    <x v="2"/>
    <x v="1"/>
    <n v="5.37"/>
    <n v="21.48"/>
  </r>
  <r>
    <s v="OVI-27064-381"/>
    <x v="276"/>
    <s v="37274-08534-FM"/>
    <s v="R-D-0.5"/>
    <n v="3"/>
    <x v="298"/>
    <s v="smcmillian8t@csmonitor.com"/>
    <x v="0"/>
    <x v="1"/>
    <s v="Rob"/>
    <x v="0"/>
    <s v="D"/>
    <x v="2"/>
    <x v="1"/>
    <n v="5.37"/>
    <n v="16.11"/>
  </r>
  <r>
    <s v="SHP-17012-870"/>
    <x v="277"/>
    <s v="69529-07533-CV"/>
    <s v="R-M-2.5"/>
    <n v="1"/>
    <x v="310"/>
    <s v="cdrewett97@wikipedia.org"/>
    <x v="0"/>
    <x v="0"/>
    <s v="Rob"/>
    <x v="0"/>
    <s v="M"/>
    <x v="0"/>
    <x v="2"/>
    <n v="22.885000000000002"/>
    <n v="22.885000000000002"/>
  </r>
  <r>
    <s v="FDY-03414-903"/>
    <x v="278"/>
    <s v="94840-49457-UD"/>
    <s v="A-D-0.5"/>
    <n v="3"/>
    <x v="311"/>
    <s v="qparsons98@blogtalkradio.com"/>
    <x v="0"/>
    <x v="0"/>
    <s v="Ara"/>
    <x v="2"/>
    <s v="D"/>
    <x v="2"/>
    <x v="1"/>
    <n v="5.97"/>
    <n v="17.91"/>
  </r>
  <r>
    <s v="WXT-85291-143"/>
    <x v="279"/>
    <s v="81414-81273-DK"/>
    <s v="R-M-0.5"/>
    <n v="4"/>
    <x v="312"/>
    <s v="vceely99@auda.org.au"/>
    <x v="0"/>
    <x v="0"/>
    <s v="Rob"/>
    <x v="0"/>
    <s v="M"/>
    <x v="0"/>
    <x v="1"/>
    <n v="5.97"/>
    <n v="23.88"/>
  </r>
  <r>
    <s v="QNP-18893-547"/>
    <x v="280"/>
    <s v="76930-61689-CH"/>
    <s v="R-L-1"/>
    <n v="5"/>
    <x v="313"/>
    <s v=""/>
    <x v="0"/>
    <x v="1"/>
    <s v="Rob"/>
    <x v="0"/>
    <s v="L"/>
    <x v="1"/>
    <x v="0"/>
    <n v="11.95"/>
    <n v="59.75"/>
  </r>
  <r>
    <s v="DOH-92927-530"/>
    <x v="281"/>
    <s v="12839-56537-TQ"/>
    <s v="L-L-0.2"/>
    <n v="6"/>
    <x v="314"/>
    <s v="cvasiliev9b@discuz.net"/>
    <x v="0"/>
    <x v="0"/>
    <s v="Lib"/>
    <x v="3"/>
    <s v="L"/>
    <x v="1"/>
    <x v="3"/>
    <n v="4.7549999999999999"/>
    <n v="28.53"/>
  </r>
  <r>
    <s v="HGJ-82768-173"/>
    <x v="282"/>
    <s v="62741-01322-HU"/>
    <s v="A-M-1"/>
    <n v="4"/>
    <x v="315"/>
    <s v="tomoylan9c@liveinternet.ru"/>
    <x v="2"/>
    <x v="1"/>
    <s v="Ara"/>
    <x v="2"/>
    <s v="M"/>
    <x v="0"/>
    <x v="0"/>
    <n v="11.25"/>
    <n v="45"/>
  </r>
  <r>
    <s v="YPT-95383-088"/>
    <x v="283"/>
    <s v="43439-94003-DW"/>
    <s v="E-D-2.5"/>
    <n v="2"/>
    <x v="306"/>
    <s v=""/>
    <x v="0"/>
    <x v="1"/>
    <s v="Exc"/>
    <x v="1"/>
    <s v="D"/>
    <x v="2"/>
    <x v="2"/>
    <n v="27.945"/>
    <n v="55.89"/>
  </r>
  <r>
    <s v="OYH-16533-767"/>
    <x v="284"/>
    <s v="44932-34838-RM"/>
    <s v="E-L-1"/>
    <n v="4"/>
    <x v="316"/>
    <s v="wfetherston9e@constantcontact.com"/>
    <x v="0"/>
    <x v="1"/>
    <s v="Exc"/>
    <x v="1"/>
    <s v="L"/>
    <x v="1"/>
    <x v="0"/>
    <n v="14.85"/>
    <n v="59.4"/>
  </r>
  <r>
    <s v="DWW-28642-549"/>
    <x v="285"/>
    <s v="91181-19412-RQ"/>
    <s v="E-D-0.2"/>
    <n v="2"/>
    <x v="317"/>
    <s v="erasmus9f@techcrunch.com"/>
    <x v="0"/>
    <x v="0"/>
    <s v="Exc"/>
    <x v="1"/>
    <s v="D"/>
    <x v="2"/>
    <x v="3"/>
    <n v="3.645"/>
    <n v="7.29"/>
  </r>
  <r>
    <s v="CGO-79583-871"/>
    <x v="286"/>
    <s v="37182-54930-XC"/>
    <s v="E-D-0.5"/>
    <n v="1"/>
    <x v="318"/>
    <s v="wgiorgioni9g@wikipedia.org"/>
    <x v="0"/>
    <x v="0"/>
    <s v="Exc"/>
    <x v="1"/>
    <s v="D"/>
    <x v="2"/>
    <x v="1"/>
    <n v="7.29"/>
    <n v="7.29"/>
  </r>
  <r>
    <s v="TFY-52090-386"/>
    <x v="287"/>
    <s v="08613-17327-XT"/>
    <s v="E-L-0.5"/>
    <n v="2"/>
    <x v="319"/>
    <s v="lscargle9h@myspace.com"/>
    <x v="0"/>
    <x v="1"/>
    <s v="Exc"/>
    <x v="1"/>
    <s v="L"/>
    <x v="1"/>
    <x v="1"/>
    <n v="8.91"/>
    <n v="17.82"/>
  </r>
  <r>
    <s v="TFY-52090-386"/>
    <x v="287"/>
    <s v="08613-17327-XT"/>
    <s v="L-D-0.5"/>
    <n v="5"/>
    <x v="319"/>
    <s v="lscargle9h@myspace.com"/>
    <x v="0"/>
    <x v="1"/>
    <s v="Lib"/>
    <x v="3"/>
    <s v="D"/>
    <x v="2"/>
    <x v="1"/>
    <n v="7.77"/>
    <n v="38.849999999999994"/>
  </r>
  <r>
    <s v="NYY-73968-094"/>
    <x v="288"/>
    <s v="70451-38048-AH"/>
    <s v="R-D-0.5"/>
    <n v="6"/>
    <x v="320"/>
    <s v="nclimance9j@europa.eu"/>
    <x v="0"/>
    <x v="1"/>
    <s v="Rob"/>
    <x v="0"/>
    <s v="D"/>
    <x v="2"/>
    <x v="1"/>
    <n v="5.37"/>
    <n v="32.22"/>
  </r>
  <r>
    <s v="QEY-71761-460"/>
    <x v="250"/>
    <s v="35442-75769-PL"/>
    <s v="R-M-1"/>
    <n v="2"/>
    <x v="321"/>
    <s v=""/>
    <x v="1"/>
    <x v="0"/>
    <s v="Rob"/>
    <x v="0"/>
    <s v="M"/>
    <x v="0"/>
    <x v="0"/>
    <n v="9.9499999999999993"/>
    <n v="19.899999999999999"/>
  </r>
  <r>
    <s v="GKQ-82603-910"/>
    <x v="289"/>
    <s v="83737-56117-JE"/>
    <s v="R-L-1"/>
    <n v="5"/>
    <x v="322"/>
    <s v="asnazle9l@oracle.com"/>
    <x v="0"/>
    <x v="1"/>
    <s v="Rob"/>
    <x v="0"/>
    <s v="L"/>
    <x v="1"/>
    <x v="0"/>
    <n v="11.95"/>
    <n v="59.75"/>
  </r>
  <r>
    <s v="IOB-32673-745"/>
    <x v="290"/>
    <s v="07095-81281-NJ"/>
    <s v="A-L-0.5"/>
    <n v="3"/>
    <x v="323"/>
    <s v="rworg9m@arstechnica.com"/>
    <x v="0"/>
    <x v="0"/>
    <s v="Ara"/>
    <x v="2"/>
    <s v="L"/>
    <x v="1"/>
    <x v="1"/>
    <n v="7.77"/>
    <n v="23.31"/>
  </r>
  <r>
    <s v="YAU-98893-150"/>
    <x v="291"/>
    <s v="77043-48851-HG"/>
    <s v="L-M-1"/>
    <n v="3"/>
    <x v="324"/>
    <s v="ldanes9n@umn.edu"/>
    <x v="0"/>
    <x v="1"/>
    <s v="Lib"/>
    <x v="3"/>
    <s v="M"/>
    <x v="0"/>
    <x v="0"/>
    <n v="14.55"/>
    <n v="43.650000000000006"/>
  </r>
  <r>
    <s v="XNM-14163-951"/>
    <x v="292"/>
    <s v="78224-60622-KH"/>
    <s v="E-L-2.5"/>
    <n v="6"/>
    <x v="325"/>
    <s v="skeynd9o@narod.ru"/>
    <x v="0"/>
    <x v="1"/>
    <s v="Exc"/>
    <x v="1"/>
    <s v="L"/>
    <x v="1"/>
    <x v="2"/>
    <n v="34.155000000000001"/>
    <n v="204.93"/>
  </r>
  <r>
    <s v="JPB-45297-000"/>
    <x v="293"/>
    <s v="83105-86631-IU"/>
    <s v="R-L-0.2"/>
    <n v="4"/>
    <x v="326"/>
    <s v="ddaveridge9p@arstechnica.com"/>
    <x v="0"/>
    <x v="1"/>
    <s v="Rob"/>
    <x v="0"/>
    <s v="L"/>
    <x v="1"/>
    <x v="3"/>
    <n v="3.585"/>
    <n v="14.34"/>
  </r>
  <r>
    <s v="MOU-74341-266"/>
    <x v="294"/>
    <s v="99358-65399-TC"/>
    <s v="A-D-0.5"/>
    <n v="4"/>
    <x v="327"/>
    <s v="jawdry9q@utexas.edu"/>
    <x v="0"/>
    <x v="1"/>
    <s v="Ara"/>
    <x v="2"/>
    <s v="D"/>
    <x v="2"/>
    <x v="1"/>
    <n v="5.97"/>
    <n v="23.88"/>
  </r>
  <r>
    <s v="DHJ-87461-571"/>
    <x v="295"/>
    <s v="94525-76037-JP"/>
    <s v="A-M-1"/>
    <n v="2"/>
    <x v="328"/>
    <s v="eryles9r@fastcompany.com"/>
    <x v="0"/>
    <x v="1"/>
    <s v="Ara"/>
    <x v="2"/>
    <s v="M"/>
    <x v="0"/>
    <x v="0"/>
    <n v="11.25"/>
    <n v="22.5"/>
  </r>
  <r>
    <s v="DKM-97676-850"/>
    <x v="296"/>
    <s v="43439-94003-DW"/>
    <s v="E-D-0.5"/>
    <n v="5"/>
    <x v="306"/>
    <s v=""/>
    <x v="0"/>
    <x v="1"/>
    <s v="Exc"/>
    <x v="1"/>
    <s v="D"/>
    <x v="2"/>
    <x v="1"/>
    <n v="7.29"/>
    <n v="36.450000000000003"/>
  </r>
  <r>
    <s v="UEB-09112-118"/>
    <x v="297"/>
    <s v="82718-93677-XO"/>
    <s v="A-M-0.5"/>
    <n v="4"/>
    <x v="329"/>
    <s v=""/>
    <x v="0"/>
    <x v="0"/>
    <s v="Ara"/>
    <x v="2"/>
    <s v="M"/>
    <x v="0"/>
    <x v="1"/>
    <n v="6.75"/>
    <n v="27"/>
  </r>
  <r>
    <s v="ORZ-67699-748"/>
    <x v="298"/>
    <s v="44708-78241-DF"/>
    <s v="A-M-2.5"/>
    <n v="6"/>
    <x v="330"/>
    <s v="jcaldicott9u@usda.gov"/>
    <x v="0"/>
    <x v="1"/>
    <s v="Ara"/>
    <x v="2"/>
    <s v="M"/>
    <x v="0"/>
    <x v="2"/>
    <n v="25.875"/>
    <n v="155.25"/>
  </r>
  <r>
    <s v="JXP-28398-485"/>
    <x v="299"/>
    <s v="23039-93032-FN"/>
    <s v="A-D-2.5"/>
    <n v="5"/>
    <x v="331"/>
    <s v="mvedmore9v@a8.net"/>
    <x v="0"/>
    <x v="0"/>
    <s v="Ara"/>
    <x v="2"/>
    <s v="D"/>
    <x v="2"/>
    <x v="2"/>
    <n v="22.885000000000002"/>
    <n v="114.42500000000001"/>
  </r>
  <r>
    <s v="WWH-92259-198"/>
    <x v="300"/>
    <s v="35256-12529-FT"/>
    <s v="L-D-1"/>
    <n v="4"/>
    <x v="332"/>
    <s v="wromao9w@chronoengine.com"/>
    <x v="0"/>
    <x v="0"/>
    <s v="Lib"/>
    <x v="3"/>
    <s v="D"/>
    <x v="2"/>
    <x v="0"/>
    <n v="12.95"/>
    <n v="51.8"/>
  </r>
  <r>
    <s v="FLR-82914-153"/>
    <x v="301"/>
    <s v="86100-33488-WP"/>
    <s v="A-M-2.5"/>
    <n v="6"/>
    <x v="333"/>
    <s v=""/>
    <x v="0"/>
    <x v="1"/>
    <s v="Ara"/>
    <x v="2"/>
    <s v="M"/>
    <x v="0"/>
    <x v="2"/>
    <n v="25.875"/>
    <n v="155.25"/>
  </r>
  <r>
    <s v="AMB-93600-000"/>
    <x v="302"/>
    <s v="64435-53100-WM"/>
    <s v="A-L-2.5"/>
    <n v="1"/>
    <x v="334"/>
    <s v="tcotmore9y@amazonaws.com"/>
    <x v="0"/>
    <x v="1"/>
    <s v="Ara"/>
    <x v="2"/>
    <s v="L"/>
    <x v="1"/>
    <x v="2"/>
    <n v="29.785"/>
    <n v="29.785"/>
  </r>
  <r>
    <s v="FEP-36895-658"/>
    <x v="303"/>
    <s v="44699-43836-UH"/>
    <s v="R-L-0.2"/>
    <n v="6"/>
    <x v="335"/>
    <s v="yskipsey9z@spotify.com"/>
    <x v="2"/>
    <x v="1"/>
    <s v="Rob"/>
    <x v="0"/>
    <s v="L"/>
    <x v="1"/>
    <x v="3"/>
    <n v="3.585"/>
    <n v="21.509999999999998"/>
  </r>
  <r>
    <s v="RXW-91413-276"/>
    <x v="304"/>
    <s v="29588-35679-RG"/>
    <s v="R-D-2.5"/>
    <n v="2"/>
    <x v="336"/>
    <s v="ncorpsa0@gmpg.org"/>
    <x v="0"/>
    <x v="1"/>
    <s v="Rob"/>
    <x v="0"/>
    <s v="D"/>
    <x v="2"/>
    <x v="2"/>
    <n v="20.585000000000001"/>
    <n v="41.17"/>
  </r>
  <r>
    <s v="RXW-91413-276"/>
    <x v="304"/>
    <s v="29588-35679-RG"/>
    <s v="R-M-0.5"/>
    <n v="1"/>
    <x v="336"/>
    <s v="ncorpsa0@gmpg.org"/>
    <x v="0"/>
    <x v="1"/>
    <s v="Rob"/>
    <x v="0"/>
    <s v="M"/>
    <x v="0"/>
    <x v="1"/>
    <n v="5.97"/>
    <n v="5.97"/>
  </r>
  <r>
    <s v="SDB-77492-188"/>
    <x v="305"/>
    <s v="64815-54078-HH"/>
    <s v="E-L-1"/>
    <n v="5"/>
    <x v="337"/>
    <s v="fbabbera2@stanford.edu"/>
    <x v="0"/>
    <x v="0"/>
    <s v="Exc"/>
    <x v="1"/>
    <s v="L"/>
    <x v="1"/>
    <x v="0"/>
    <n v="14.85"/>
    <n v="74.25"/>
  </r>
  <r>
    <s v="RZN-65182-395"/>
    <x v="196"/>
    <s v="59572-41990-XY"/>
    <s v="L-M-1"/>
    <n v="6"/>
    <x v="338"/>
    <s v="kloxtona3@opensource.org"/>
    <x v="0"/>
    <x v="1"/>
    <s v="Lib"/>
    <x v="3"/>
    <s v="M"/>
    <x v="0"/>
    <x v="0"/>
    <n v="14.55"/>
    <n v="87.300000000000011"/>
  </r>
  <r>
    <s v="HDQ-86094-507"/>
    <x v="110"/>
    <s v="32481-61533-ZJ"/>
    <s v="E-D-1"/>
    <n v="6"/>
    <x v="339"/>
    <s v="ptoffula4@posterous.com"/>
    <x v="0"/>
    <x v="0"/>
    <s v="Exc"/>
    <x v="1"/>
    <s v="D"/>
    <x v="2"/>
    <x v="0"/>
    <n v="12.15"/>
    <n v="72.900000000000006"/>
  </r>
  <r>
    <s v="YXO-79631-417"/>
    <x v="24"/>
    <s v="31587-92570-HL"/>
    <s v="L-D-0.5"/>
    <n v="1"/>
    <x v="340"/>
    <s v="cgwinnetta5@behance.net"/>
    <x v="0"/>
    <x v="1"/>
    <s v="Lib"/>
    <x v="3"/>
    <s v="D"/>
    <x v="2"/>
    <x v="1"/>
    <n v="7.77"/>
    <n v="7.77"/>
  </r>
  <r>
    <s v="SNF-57032-096"/>
    <x v="306"/>
    <s v="93832-04799-ID"/>
    <s v="E-D-0.5"/>
    <n v="6"/>
    <x v="341"/>
    <s v=""/>
    <x v="0"/>
    <x v="1"/>
    <s v="Exc"/>
    <x v="1"/>
    <s v="D"/>
    <x v="2"/>
    <x v="1"/>
    <n v="7.29"/>
    <n v="43.74"/>
  </r>
  <r>
    <s v="DGL-29648-995"/>
    <x v="307"/>
    <s v="59367-30821-ZQ"/>
    <s v="L-M-0.2"/>
    <n v="2"/>
    <x v="342"/>
    <s v=""/>
    <x v="0"/>
    <x v="0"/>
    <s v="Lib"/>
    <x v="3"/>
    <s v="M"/>
    <x v="0"/>
    <x v="3"/>
    <n v="4.3650000000000002"/>
    <n v="8.73"/>
  </r>
  <r>
    <s v="GPU-65651-504"/>
    <x v="308"/>
    <s v="83947-45528-ET"/>
    <s v="E-M-2.5"/>
    <n v="2"/>
    <x v="343"/>
    <s v="lflaoniera8@wordpress.org"/>
    <x v="0"/>
    <x v="1"/>
    <s v="Exc"/>
    <x v="1"/>
    <s v="M"/>
    <x v="0"/>
    <x v="2"/>
    <n v="31.625"/>
    <n v="63.25"/>
  </r>
  <r>
    <s v="OJU-34452-896"/>
    <x v="309"/>
    <s v="60799-92593-CX"/>
    <s v="E-L-0.5"/>
    <n v="1"/>
    <x v="344"/>
    <s v=""/>
    <x v="0"/>
    <x v="0"/>
    <s v="Exc"/>
    <x v="1"/>
    <s v="L"/>
    <x v="1"/>
    <x v="1"/>
    <n v="8.91"/>
    <n v="8.91"/>
  </r>
  <r>
    <s v="GZS-50547-887"/>
    <x v="310"/>
    <s v="61600-55136-UM"/>
    <s v="E-D-1"/>
    <n v="2"/>
    <x v="345"/>
    <s v="ccatchesideaa@macromedia.com"/>
    <x v="0"/>
    <x v="0"/>
    <s v="Exc"/>
    <x v="1"/>
    <s v="D"/>
    <x v="2"/>
    <x v="0"/>
    <n v="12.15"/>
    <n v="24.3"/>
  </r>
  <r>
    <s v="ESR-54041-053"/>
    <x v="311"/>
    <s v="59771-90302-OF"/>
    <s v="A-L-0.5"/>
    <n v="6"/>
    <x v="346"/>
    <s v="cgibbonsonab@accuweather.com"/>
    <x v="0"/>
    <x v="0"/>
    <s v="Ara"/>
    <x v="2"/>
    <s v="L"/>
    <x v="1"/>
    <x v="1"/>
    <n v="7.77"/>
    <n v="46.62"/>
  </r>
  <r>
    <s v="OGD-10781-526"/>
    <x v="132"/>
    <s v="16880-78077-FB"/>
    <s v="R-L-0.5"/>
    <n v="6"/>
    <x v="347"/>
    <s v="tfarraac@behance.net"/>
    <x v="0"/>
    <x v="1"/>
    <s v="Rob"/>
    <x v="0"/>
    <s v="L"/>
    <x v="1"/>
    <x v="1"/>
    <n v="7.17"/>
    <n v="43.019999999999996"/>
  </r>
  <r>
    <s v="FVH-29271-315"/>
    <x v="312"/>
    <s v="74415-50873-FC"/>
    <s v="A-D-0.5"/>
    <n v="3"/>
    <x v="348"/>
    <s v=""/>
    <x v="1"/>
    <x v="0"/>
    <s v="Ara"/>
    <x v="2"/>
    <s v="D"/>
    <x v="2"/>
    <x v="1"/>
    <n v="5.97"/>
    <n v="17.91"/>
  </r>
  <r>
    <s v="BNZ-20544-633"/>
    <x v="313"/>
    <s v="31798-95707-NR"/>
    <s v="L-L-0.5"/>
    <n v="4"/>
    <x v="349"/>
    <s v="gbamfieldae@yellowpages.com"/>
    <x v="0"/>
    <x v="0"/>
    <s v="Lib"/>
    <x v="3"/>
    <s v="L"/>
    <x v="1"/>
    <x v="1"/>
    <n v="9.51"/>
    <n v="38.04"/>
  </r>
  <r>
    <s v="FUX-85791-078"/>
    <x v="156"/>
    <s v="59122-08794-WT"/>
    <s v="A-M-0.2"/>
    <n v="2"/>
    <x v="350"/>
    <s v="whollingdaleaf@about.me"/>
    <x v="0"/>
    <x v="0"/>
    <s v="Ara"/>
    <x v="2"/>
    <s v="M"/>
    <x v="0"/>
    <x v="3"/>
    <n v="3.375"/>
    <n v="6.75"/>
  </r>
  <r>
    <s v="YXP-20078-116"/>
    <x v="314"/>
    <s v="37238-52421-JJ"/>
    <s v="R-M-0.5"/>
    <n v="1"/>
    <x v="351"/>
    <s v="jdeag@xrea.com"/>
    <x v="0"/>
    <x v="0"/>
    <s v="Rob"/>
    <x v="0"/>
    <s v="M"/>
    <x v="0"/>
    <x v="1"/>
    <n v="5.97"/>
    <n v="5.97"/>
  </r>
  <r>
    <s v="VQV-59984-866"/>
    <x v="315"/>
    <s v="48854-01899-FN"/>
    <s v="R-D-0.2"/>
    <n v="3"/>
    <x v="352"/>
    <s v="vskulletah@tinyurl.com"/>
    <x v="1"/>
    <x v="1"/>
    <s v="Rob"/>
    <x v="0"/>
    <s v="D"/>
    <x v="2"/>
    <x v="3"/>
    <n v="2.6850000000000001"/>
    <n v="8.0549999999999997"/>
  </r>
  <r>
    <s v="JEH-37276-048"/>
    <x v="316"/>
    <s v="80896-38819-DW"/>
    <s v="A-L-0.5"/>
    <n v="3"/>
    <x v="353"/>
    <s v="jrudeforthai@wunderground.com"/>
    <x v="1"/>
    <x v="0"/>
    <s v="Ara"/>
    <x v="2"/>
    <s v="L"/>
    <x v="1"/>
    <x v="1"/>
    <n v="7.77"/>
    <n v="23.31"/>
  </r>
  <r>
    <s v="VYD-28555-589"/>
    <x v="317"/>
    <s v="29814-01459-RC"/>
    <s v="R-L-0.5"/>
    <n v="6"/>
    <x v="354"/>
    <s v="atomaszewskiaj@answers.com"/>
    <x v="2"/>
    <x v="0"/>
    <s v="Rob"/>
    <x v="0"/>
    <s v="L"/>
    <x v="1"/>
    <x v="1"/>
    <n v="7.17"/>
    <n v="43.019999999999996"/>
  </r>
  <r>
    <s v="WUG-76466-650"/>
    <x v="318"/>
    <s v="43439-94003-DW"/>
    <s v="L-D-0.5"/>
    <n v="3"/>
    <x v="306"/>
    <s v=""/>
    <x v="0"/>
    <x v="1"/>
    <s v="Lib"/>
    <x v="3"/>
    <s v="D"/>
    <x v="2"/>
    <x v="1"/>
    <n v="7.77"/>
    <n v="23.31"/>
  </r>
  <r>
    <s v="RJV-08261-583"/>
    <x v="182"/>
    <s v="48497-29281-FE"/>
    <s v="A-D-0.2"/>
    <n v="5"/>
    <x v="355"/>
    <s v="pbessal@qq.com"/>
    <x v="0"/>
    <x v="0"/>
    <s v="Ara"/>
    <x v="2"/>
    <s v="D"/>
    <x v="2"/>
    <x v="3"/>
    <n v="2.9849999999999999"/>
    <n v="14.924999999999999"/>
  </r>
  <r>
    <s v="PMR-56062-609"/>
    <x v="319"/>
    <s v="43605-12616-YH"/>
    <s v="E-D-0.5"/>
    <n v="3"/>
    <x v="356"/>
    <s v="ewindressam@marketwatch.com"/>
    <x v="0"/>
    <x v="1"/>
    <s v="Exc"/>
    <x v="1"/>
    <s v="D"/>
    <x v="2"/>
    <x v="1"/>
    <n v="7.29"/>
    <n v="21.87"/>
  </r>
  <r>
    <s v="XLD-12920-505"/>
    <x v="320"/>
    <s v="21907-75962-VB"/>
    <s v="E-L-0.5"/>
    <n v="6"/>
    <x v="357"/>
    <s v=""/>
    <x v="0"/>
    <x v="0"/>
    <s v="Exc"/>
    <x v="1"/>
    <s v="L"/>
    <x v="1"/>
    <x v="1"/>
    <n v="8.91"/>
    <n v="53.46"/>
  </r>
  <r>
    <s v="UBW-50312-037"/>
    <x v="321"/>
    <s v="69503-12127-YD"/>
    <s v="A-L-2.5"/>
    <n v="4"/>
    <x v="358"/>
    <s v=""/>
    <x v="0"/>
    <x v="1"/>
    <s v="Ara"/>
    <x v="2"/>
    <s v="L"/>
    <x v="1"/>
    <x v="2"/>
    <n v="29.785"/>
    <n v="119.14"/>
  </r>
  <r>
    <s v="QAW-05889-019"/>
    <x v="322"/>
    <s v="68810-07329-EU"/>
    <s v="L-M-0.5"/>
    <n v="5"/>
    <x v="359"/>
    <s v="vbaumadierap@google.cn"/>
    <x v="0"/>
    <x v="0"/>
    <s v="Lib"/>
    <x v="3"/>
    <s v="M"/>
    <x v="0"/>
    <x v="1"/>
    <n v="8.73"/>
    <n v="43.650000000000006"/>
  </r>
  <r>
    <s v="EPT-12715-397"/>
    <x v="128"/>
    <s v="08478-75251-OG"/>
    <s v="A-D-0.2"/>
    <n v="6"/>
    <x v="360"/>
    <s v=""/>
    <x v="0"/>
    <x v="0"/>
    <s v="Ara"/>
    <x v="2"/>
    <s v="D"/>
    <x v="2"/>
    <x v="3"/>
    <n v="2.9849999999999999"/>
    <n v="17.91"/>
  </r>
  <r>
    <s v="DHT-93810-053"/>
    <x v="323"/>
    <s v="17005-82030-EA"/>
    <s v="E-L-1"/>
    <n v="5"/>
    <x v="361"/>
    <s v="sweldsar@wired.com"/>
    <x v="0"/>
    <x v="0"/>
    <s v="Exc"/>
    <x v="1"/>
    <s v="L"/>
    <x v="1"/>
    <x v="0"/>
    <n v="14.85"/>
    <n v="74.25"/>
  </r>
  <r>
    <s v="DMY-96037-963"/>
    <x v="324"/>
    <s v="42179-95059-DO"/>
    <s v="L-D-0.2"/>
    <n v="3"/>
    <x v="362"/>
    <s v="msarvaras@artisteer.com"/>
    <x v="0"/>
    <x v="0"/>
    <s v="Lib"/>
    <x v="3"/>
    <s v="D"/>
    <x v="2"/>
    <x v="3"/>
    <n v="3.8849999999999998"/>
    <n v="11.654999999999999"/>
  </r>
  <r>
    <s v="MBM-55936-917"/>
    <x v="325"/>
    <s v="55989-39849-WO"/>
    <s v="L-D-0.5"/>
    <n v="3"/>
    <x v="363"/>
    <s v="ahavickat@nsw.gov.au"/>
    <x v="0"/>
    <x v="0"/>
    <s v="Lib"/>
    <x v="3"/>
    <s v="D"/>
    <x v="2"/>
    <x v="1"/>
    <n v="7.77"/>
    <n v="23.31"/>
  </r>
  <r>
    <s v="TPA-93614-840"/>
    <x v="326"/>
    <s v="28932-49296-TM"/>
    <s v="E-D-0.5"/>
    <n v="2"/>
    <x v="364"/>
    <s v="sdivinyau@ask.com"/>
    <x v="0"/>
    <x v="0"/>
    <s v="Exc"/>
    <x v="1"/>
    <s v="D"/>
    <x v="2"/>
    <x v="1"/>
    <n v="7.29"/>
    <n v="14.58"/>
  </r>
  <r>
    <s v="WDM-77521-710"/>
    <x v="327"/>
    <s v="86144-10144-CB"/>
    <s v="A-M-0.5"/>
    <n v="2"/>
    <x v="365"/>
    <s v="inorquoyav@businessweek.com"/>
    <x v="0"/>
    <x v="1"/>
    <s v="Ara"/>
    <x v="2"/>
    <s v="M"/>
    <x v="0"/>
    <x v="1"/>
    <n v="6.75"/>
    <n v="13.5"/>
  </r>
  <r>
    <s v="EIP-19142-462"/>
    <x v="328"/>
    <s v="60973-72562-DQ"/>
    <s v="E-L-1"/>
    <n v="6"/>
    <x v="366"/>
    <s v="aiddisonaw@usa.gov"/>
    <x v="0"/>
    <x v="1"/>
    <s v="Exc"/>
    <x v="1"/>
    <s v="L"/>
    <x v="1"/>
    <x v="0"/>
    <n v="14.85"/>
    <n v="89.1"/>
  </r>
  <r>
    <s v="EIP-19142-462"/>
    <x v="328"/>
    <s v="60973-72562-DQ"/>
    <s v="A-L-0.2"/>
    <n v="1"/>
    <x v="366"/>
    <s v="aiddisonaw@usa.gov"/>
    <x v="0"/>
    <x v="1"/>
    <s v="Ara"/>
    <x v="2"/>
    <s v="L"/>
    <x v="1"/>
    <x v="3"/>
    <n v="3.8849999999999998"/>
    <n v="3.8849999999999998"/>
  </r>
  <r>
    <s v="ZZL-76364-387"/>
    <x v="128"/>
    <s v="11263-86515-VU"/>
    <s v="R-L-2.5"/>
    <n v="4"/>
    <x v="367"/>
    <s v="rlongfielday@bluehost.com"/>
    <x v="0"/>
    <x v="1"/>
    <s v="Rob"/>
    <x v="0"/>
    <s v="L"/>
    <x v="1"/>
    <x v="2"/>
    <n v="27.484999999999999"/>
    <n v="109.94"/>
  </r>
  <r>
    <s v="GMF-18638-786"/>
    <x v="329"/>
    <s v="60004-62976-NI"/>
    <s v="L-D-0.5"/>
    <n v="6"/>
    <x v="368"/>
    <s v="gkislingburyaz@samsung.com"/>
    <x v="0"/>
    <x v="0"/>
    <s v="Lib"/>
    <x v="3"/>
    <s v="D"/>
    <x v="2"/>
    <x v="1"/>
    <n v="7.77"/>
    <n v="46.62"/>
  </r>
  <r>
    <s v="TDJ-20844-787"/>
    <x v="330"/>
    <s v="77876-28498-HI"/>
    <s v="A-L-0.5"/>
    <n v="5"/>
    <x v="369"/>
    <s v="xgibbonsb0@artisteer.com"/>
    <x v="0"/>
    <x v="1"/>
    <s v="Ara"/>
    <x v="2"/>
    <s v="L"/>
    <x v="1"/>
    <x v="1"/>
    <n v="7.77"/>
    <n v="38.849999999999994"/>
  </r>
  <r>
    <s v="BWK-39400-446"/>
    <x v="331"/>
    <s v="61302-06948-EH"/>
    <s v="L-D-0.5"/>
    <n v="4"/>
    <x v="370"/>
    <s v="fparresb1@imageshack.us"/>
    <x v="0"/>
    <x v="0"/>
    <s v="Lib"/>
    <x v="3"/>
    <s v="D"/>
    <x v="2"/>
    <x v="1"/>
    <n v="7.77"/>
    <n v="31.08"/>
  </r>
  <r>
    <s v="LCB-02099-995"/>
    <x v="332"/>
    <s v="06757-96251-UH"/>
    <s v="A-D-0.2"/>
    <n v="6"/>
    <x v="371"/>
    <s v="gsibrayb2@wsj.com"/>
    <x v="0"/>
    <x v="0"/>
    <s v="Ara"/>
    <x v="2"/>
    <s v="D"/>
    <x v="2"/>
    <x v="3"/>
    <n v="2.9849999999999999"/>
    <n v="17.91"/>
  </r>
  <r>
    <s v="UBA-43678-174"/>
    <x v="333"/>
    <s v="44530-75983-OD"/>
    <s v="E-D-2.5"/>
    <n v="6"/>
    <x v="372"/>
    <s v="ihotchkinb3@mit.edu"/>
    <x v="2"/>
    <x v="1"/>
    <s v="Exc"/>
    <x v="1"/>
    <s v="D"/>
    <x v="2"/>
    <x v="2"/>
    <n v="27.945"/>
    <n v="167.67000000000002"/>
  </r>
  <r>
    <s v="UDH-24280-432"/>
    <x v="334"/>
    <s v="44865-58249-RY"/>
    <s v="L-L-1"/>
    <n v="4"/>
    <x v="373"/>
    <s v="nbroadberrieb4@gnu.org"/>
    <x v="0"/>
    <x v="1"/>
    <s v="Lib"/>
    <x v="3"/>
    <s v="L"/>
    <x v="1"/>
    <x v="0"/>
    <n v="15.85"/>
    <n v="63.4"/>
  </r>
  <r>
    <s v="IDQ-20193-502"/>
    <x v="335"/>
    <s v="36021-61205-DF"/>
    <s v="L-M-0.2"/>
    <n v="2"/>
    <x v="374"/>
    <s v="rpithcockb5@yellowbook.com"/>
    <x v="0"/>
    <x v="0"/>
    <s v="Lib"/>
    <x v="3"/>
    <s v="M"/>
    <x v="0"/>
    <x v="3"/>
    <n v="4.3650000000000002"/>
    <n v="8.73"/>
  </r>
  <r>
    <s v="DJG-14442-608"/>
    <x v="336"/>
    <s v="75716-12782-SS"/>
    <s v="R-D-1"/>
    <n v="3"/>
    <x v="375"/>
    <s v="gcroysdaleb6@nih.gov"/>
    <x v="0"/>
    <x v="0"/>
    <s v="Rob"/>
    <x v="0"/>
    <s v="D"/>
    <x v="2"/>
    <x v="0"/>
    <n v="8.9499999999999993"/>
    <n v="26.849999999999998"/>
  </r>
  <r>
    <s v="DWB-61381-370"/>
    <x v="337"/>
    <s v="11812-00461-KH"/>
    <s v="L-L-0.2"/>
    <n v="2"/>
    <x v="376"/>
    <s v="bgozzettb7@github.com"/>
    <x v="0"/>
    <x v="1"/>
    <s v="Lib"/>
    <x v="3"/>
    <s v="L"/>
    <x v="1"/>
    <x v="3"/>
    <n v="4.7549999999999999"/>
    <n v="9.51"/>
  </r>
  <r>
    <s v="FRD-17347-990"/>
    <x v="80"/>
    <s v="46681-78850-ZW"/>
    <s v="A-D-1"/>
    <n v="4"/>
    <x v="377"/>
    <s v="tcraggsb8@house.gov"/>
    <x v="1"/>
    <x v="1"/>
    <s v="Ara"/>
    <x v="2"/>
    <s v="D"/>
    <x v="2"/>
    <x v="0"/>
    <n v="9.9499999999999993"/>
    <n v="39.799999999999997"/>
  </r>
  <r>
    <s v="YPP-27450-525"/>
    <x v="338"/>
    <s v="01932-87052-KO"/>
    <s v="E-M-0.5"/>
    <n v="3"/>
    <x v="378"/>
    <s v="lcullrfordb9@xing.com"/>
    <x v="0"/>
    <x v="0"/>
    <s v="Exc"/>
    <x v="1"/>
    <s v="M"/>
    <x v="0"/>
    <x v="1"/>
    <n v="8.25"/>
    <n v="24.75"/>
  </r>
  <r>
    <s v="EFC-39577-424"/>
    <x v="339"/>
    <s v="16046-34805-ZF"/>
    <s v="E-M-1"/>
    <n v="5"/>
    <x v="379"/>
    <s v="arizonba@xing.com"/>
    <x v="0"/>
    <x v="0"/>
    <s v="Exc"/>
    <x v="1"/>
    <s v="M"/>
    <x v="0"/>
    <x v="0"/>
    <n v="13.75"/>
    <n v="68.75"/>
  </r>
  <r>
    <s v="LAW-80062-016"/>
    <x v="340"/>
    <s v="34546-70516-LR"/>
    <s v="E-M-0.5"/>
    <n v="6"/>
    <x v="380"/>
    <s v=""/>
    <x v="1"/>
    <x v="1"/>
    <s v="Exc"/>
    <x v="1"/>
    <s v="M"/>
    <x v="0"/>
    <x v="1"/>
    <n v="8.25"/>
    <n v="49.5"/>
  </r>
  <r>
    <s v="WKL-27981-758"/>
    <x v="177"/>
    <s v="73699-93557-FZ"/>
    <s v="A-M-2.5"/>
    <n v="2"/>
    <x v="381"/>
    <s v="fmiellbc@spiegel.de"/>
    <x v="0"/>
    <x v="0"/>
    <s v="Ara"/>
    <x v="2"/>
    <s v="M"/>
    <x v="0"/>
    <x v="2"/>
    <n v="25.875"/>
    <n v="51.75"/>
  </r>
  <r>
    <s v="VRT-39834-265"/>
    <x v="341"/>
    <s v="86686-37462-CK"/>
    <s v="L-L-1"/>
    <n v="3"/>
    <x v="382"/>
    <s v=""/>
    <x v="1"/>
    <x v="0"/>
    <s v="Lib"/>
    <x v="3"/>
    <s v="L"/>
    <x v="1"/>
    <x v="0"/>
    <n v="15.85"/>
    <n v="47.55"/>
  </r>
  <r>
    <s v="QTC-71005-730"/>
    <x v="342"/>
    <s v="14298-02150-KH"/>
    <s v="A-L-0.2"/>
    <n v="4"/>
    <x v="383"/>
    <s v=""/>
    <x v="0"/>
    <x v="1"/>
    <s v="Ara"/>
    <x v="2"/>
    <s v="L"/>
    <x v="1"/>
    <x v="3"/>
    <n v="3.8849999999999998"/>
    <n v="15.54"/>
  </r>
  <r>
    <s v="TNX-09857-717"/>
    <x v="343"/>
    <s v="48675-07824-HJ"/>
    <s v="L-M-1"/>
    <n v="6"/>
    <x v="384"/>
    <s v=""/>
    <x v="0"/>
    <x v="0"/>
    <s v="Lib"/>
    <x v="3"/>
    <s v="M"/>
    <x v="0"/>
    <x v="0"/>
    <n v="14.55"/>
    <n v="87.300000000000011"/>
  </r>
  <r>
    <s v="JZV-43874-185"/>
    <x v="344"/>
    <s v="18551-80943-YQ"/>
    <s v="A-M-1"/>
    <n v="5"/>
    <x v="385"/>
    <s v=""/>
    <x v="0"/>
    <x v="0"/>
    <s v="Ara"/>
    <x v="2"/>
    <s v="M"/>
    <x v="0"/>
    <x v="0"/>
    <n v="11.25"/>
    <n v="56.25"/>
  </r>
  <r>
    <s v="ICF-17486-106"/>
    <x v="47"/>
    <s v="19196-09748-DB"/>
    <s v="L-L-2.5"/>
    <n v="1"/>
    <x v="386"/>
    <s v="wspringallbh@jugem.jp"/>
    <x v="0"/>
    <x v="0"/>
    <s v="Lib"/>
    <x v="3"/>
    <s v="L"/>
    <x v="1"/>
    <x v="2"/>
    <n v="36.454999999999998"/>
    <n v="36.454999999999998"/>
  </r>
  <r>
    <s v="BMK-49520-383"/>
    <x v="345"/>
    <s v="72233-08665-IP"/>
    <s v="R-L-0.2"/>
    <n v="3"/>
    <x v="387"/>
    <s v=""/>
    <x v="0"/>
    <x v="0"/>
    <s v="Rob"/>
    <x v="0"/>
    <s v="L"/>
    <x v="1"/>
    <x v="3"/>
    <n v="3.585"/>
    <n v="10.754999999999999"/>
  </r>
  <r>
    <s v="HTS-15020-632"/>
    <x v="169"/>
    <s v="53817-13148-RK"/>
    <s v="R-M-0.2"/>
    <n v="3"/>
    <x v="388"/>
    <s v="ghawkyensbj@census.gov"/>
    <x v="0"/>
    <x v="1"/>
    <s v="Rob"/>
    <x v="0"/>
    <s v="M"/>
    <x v="0"/>
    <x v="3"/>
    <n v="2.9849999999999999"/>
    <n v="8.9550000000000001"/>
  </r>
  <r>
    <s v="YLE-18247-749"/>
    <x v="346"/>
    <s v="92227-49331-QR"/>
    <s v="A-L-0.5"/>
    <n v="3"/>
    <x v="389"/>
    <s v=""/>
    <x v="0"/>
    <x v="0"/>
    <s v="Ara"/>
    <x v="2"/>
    <s v="L"/>
    <x v="1"/>
    <x v="1"/>
    <n v="7.77"/>
    <n v="23.31"/>
  </r>
  <r>
    <s v="KJJ-12573-591"/>
    <x v="347"/>
    <s v="12997-41076-FQ"/>
    <s v="A-L-2.5"/>
    <n v="1"/>
    <x v="390"/>
    <s v=""/>
    <x v="0"/>
    <x v="0"/>
    <s v="Ara"/>
    <x v="2"/>
    <s v="L"/>
    <x v="1"/>
    <x v="2"/>
    <n v="29.785"/>
    <n v="29.785"/>
  </r>
  <r>
    <s v="RGU-43561-950"/>
    <x v="348"/>
    <s v="44220-00348-MB"/>
    <s v="A-L-2.5"/>
    <n v="5"/>
    <x v="391"/>
    <s v="bmcgilvrabm@so-net.ne.jp"/>
    <x v="0"/>
    <x v="0"/>
    <s v="Ara"/>
    <x v="2"/>
    <s v="L"/>
    <x v="1"/>
    <x v="2"/>
    <n v="29.785"/>
    <n v="148.92500000000001"/>
  </r>
  <r>
    <s v="JSN-73975-443"/>
    <x v="349"/>
    <s v="93047-98331-DD"/>
    <s v="L-M-0.5"/>
    <n v="1"/>
    <x v="392"/>
    <s v="adanzeybn@github.com"/>
    <x v="0"/>
    <x v="0"/>
    <s v="Lib"/>
    <x v="3"/>
    <s v="M"/>
    <x v="0"/>
    <x v="1"/>
    <n v="8.73"/>
    <n v="8.73"/>
  </r>
  <r>
    <s v="WNR-71736-993"/>
    <x v="350"/>
    <s v="16880-78077-FB"/>
    <s v="L-D-0.5"/>
    <n v="4"/>
    <x v="347"/>
    <s v="tfarraac@behance.net"/>
    <x v="0"/>
    <x v="1"/>
    <s v="Lib"/>
    <x v="3"/>
    <s v="D"/>
    <x v="2"/>
    <x v="1"/>
    <n v="7.77"/>
    <n v="31.08"/>
  </r>
  <r>
    <s v="WNR-71736-993"/>
    <x v="350"/>
    <s v="16880-78077-FB"/>
    <s v="A-D-2.5"/>
    <n v="6"/>
    <x v="347"/>
    <s v="tfarraac@behance.net"/>
    <x v="0"/>
    <x v="1"/>
    <s v="Ara"/>
    <x v="2"/>
    <s v="D"/>
    <x v="2"/>
    <x v="2"/>
    <n v="22.885000000000002"/>
    <n v="137.31"/>
  </r>
  <r>
    <s v="HNI-91338-546"/>
    <x v="54"/>
    <s v="67285-75317-XI"/>
    <s v="A-D-0.5"/>
    <n v="5"/>
    <x v="393"/>
    <s v=""/>
    <x v="0"/>
    <x v="1"/>
    <s v="Ara"/>
    <x v="2"/>
    <s v="D"/>
    <x v="2"/>
    <x v="1"/>
    <n v="5.97"/>
    <n v="29.849999999999998"/>
  </r>
  <r>
    <s v="CYH-53243-218"/>
    <x v="237"/>
    <s v="88167-57964-PH"/>
    <s v="R-M-0.5"/>
    <n v="3"/>
    <x v="394"/>
    <s v=""/>
    <x v="0"/>
    <x v="1"/>
    <s v="Rob"/>
    <x v="0"/>
    <s v="M"/>
    <x v="0"/>
    <x v="1"/>
    <n v="5.97"/>
    <n v="17.91"/>
  </r>
  <r>
    <s v="SVD-75407-177"/>
    <x v="351"/>
    <s v="16106-36039-QS"/>
    <s v="E-L-0.5"/>
    <n v="3"/>
    <x v="395"/>
    <s v="ydombrellbs@dedecms.com"/>
    <x v="0"/>
    <x v="0"/>
    <s v="Exc"/>
    <x v="1"/>
    <s v="L"/>
    <x v="1"/>
    <x v="1"/>
    <n v="8.91"/>
    <n v="26.73"/>
  </r>
  <r>
    <s v="NVN-66443-451"/>
    <x v="352"/>
    <s v="98921-82417-GN"/>
    <s v="R-D-1"/>
    <n v="2"/>
    <x v="396"/>
    <s v="adarthbt@t.co"/>
    <x v="0"/>
    <x v="1"/>
    <s v="Rob"/>
    <x v="0"/>
    <s v="D"/>
    <x v="2"/>
    <x v="0"/>
    <n v="8.9499999999999993"/>
    <n v="17.899999999999999"/>
  </r>
  <r>
    <s v="JUA-13580-095"/>
    <x v="102"/>
    <s v="55265-75151-AK"/>
    <s v="R-L-0.2"/>
    <n v="4"/>
    <x v="397"/>
    <s v="mdarrigoebu@hud.gov"/>
    <x v="1"/>
    <x v="0"/>
    <s v="Rob"/>
    <x v="0"/>
    <s v="L"/>
    <x v="1"/>
    <x v="3"/>
    <n v="3.585"/>
    <n v="14.34"/>
  </r>
  <r>
    <s v="ACY-56225-839"/>
    <x v="353"/>
    <s v="47386-50743-FG"/>
    <s v="A-M-2.5"/>
    <n v="3"/>
    <x v="398"/>
    <s v=""/>
    <x v="0"/>
    <x v="0"/>
    <s v="Ara"/>
    <x v="2"/>
    <s v="M"/>
    <x v="0"/>
    <x v="2"/>
    <n v="25.875"/>
    <n v="77.625"/>
  </r>
  <r>
    <s v="QBB-07903-622"/>
    <x v="354"/>
    <s v="32622-54551-UC"/>
    <s v="R-L-1"/>
    <n v="5"/>
    <x v="399"/>
    <s v="mackrillbw@bandcamp.com"/>
    <x v="0"/>
    <x v="1"/>
    <s v="Rob"/>
    <x v="0"/>
    <s v="L"/>
    <x v="1"/>
    <x v="0"/>
    <n v="11.95"/>
    <n v="59.75"/>
  </r>
  <r>
    <s v="JLJ-81802-619"/>
    <x v="135"/>
    <s v="16880-78077-FB"/>
    <s v="A-L-1"/>
    <n v="6"/>
    <x v="347"/>
    <s v="tfarraac@behance.net"/>
    <x v="0"/>
    <x v="1"/>
    <s v="Ara"/>
    <x v="2"/>
    <s v="L"/>
    <x v="1"/>
    <x v="0"/>
    <n v="12.95"/>
    <n v="77.699999999999989"/>
  </r>
  <r>
    <s v="HFT-77191-168"/>
    <x v="343"/>
    <s v="48419-02347-XP"/>
    <s v="R-D-0.2"/>
    <n v="2"/>
    <x v="400"/>
    <s v="mkippenby@dion.ne.jp"/>
    <x v="0"/>
    <x v="0"/>
    <s v="Rob"/>
    <x v="0"/>
    <s v="D"/>
    <x v="2"/>
    <x v="3"/>
    <n v="2.6850000000000001"/>
    <n v="5.37"/>
  </r>
  <r>
    <s v="SZR-35951-530"/>
    <x v="89"/>
    <s v="14121-20527-OJ"/>
    <s v="E-D-2.5"/>
    <n v="3"/>
    <x v="401"/>
    <s v="wransonbz@ted.com"/>
    <x v="1"/>
    <x v="0"/>
    <s v="Exc"/>
    <x v="1"/>
    <s v="D"/>
    <x v="2"/>
    <x v="2"/>
    <n v="27.945"/>
    <n v="83.835000000000008"/>
  </r>
  <r>
    <s v="IKL-95976-565"/>
    <x v="355"/>
    <s v="53486-73919-BQ"/>
    <s v="A-M-1"/>
    <n v="2"/>
    <x v="402"/>
    <s v=""/>
    <x v="0"/>
    <x v="1"/>
    <s v="Ara"/>
    <x v="2"/>
    <s v="M"/>
    <x v="0"/>
    <x v="0"/>
    <n v="11.25"/>
    <n v="22.5"/>
  </r>
  <r>
    <s v="XEY-48929-474"/>
    <x v="204"/>
    <s v="21889-94615-WT"/>
    <s v="L-M-2.5"/>
    <n v="6"/>
    <x v="403"/>
    <s v="lrignoldc1@miibeian.gov.cn"/>
    <x v="0"/>
    <x v="0"/>
    <s v="Lib"/>
    <x v="3"/>
    <s v="M"/>
    <x v="0"/>
    <x v="2"/>
    <n v="33.465000000000003"/>
    <n v="200.79000000000002"/>
  </r>
  <r>
    <s v="SQT-07286-736"/>
    <x v="356"/>
    <s v="87726-16941-QW"/>
    <s v="A-M-1"/>
    <n v="6"/>
    <x v="404"/>
    <s v=""/>
    <x v="0"/>
    <x v="1"/>
    <s v="Ara"/>
    <x v="2"/>
    <s v="M"/>
    <x v="0"/>
    <x v="0"/>
    <n v="11.25"/>
    <n v="67.5"/>
  </r>
  <r>
    <s v="QDU-45390-361"/>
    <x v="357"/>
    <s v="03677-09134-BC"/>
    <s v="E-M-0.5"/>
    <n v="1"/>
    <x v="405"/>
    <s v="crowthornc3@msn.com"/>
    <x v="0"/>
    <x v="1"/>
    <s v="Exc"/>
    <x v="1"/>
    <s v="M"/>
    <x v="0"/>
    <x v="1"/>
    <n v="8.25"/>
    <n v="8.25"/>
  </r>
  <r>
    <s v="RUJ-30649-712"/>
    <x v="300"/>
    <s v="93224-71517-WV"/>
    <s v="L-L-0.2"/>
    <n v="2"/>
    <x v="406"/>
    <s v="orylandc4@deviantart.com"/>
    <x v="0"/>
    <x v="0"/>
    <s v="Lib"/>
    <x v="3"/>
    <s v="L"/>
    <x v="1"/>
    <x v="3"/>
    <n v="4.7549999999999999"/>
    <n v="9.51"/>
  </r>
  <r>
    <s v="WSV-49732-075"/>
    <x v="358"/>
    <s v="76263-95145-GJ"/>
    <s v="L-D-2.5"/>
    <n v="1"/>
    <x v="407"/>
    <s v=""/>
    <x v="0"/>
    <x v="1"/>
    <s v="Lib"/>
    <x v="3"/>
    <s v="D"/>
    <x v="2"/>
    <x v="2"/>
    <n v="29.785"/>
    <n v="29.785"/>
  </r>
  <r>
    <s v="VJF-46305-323"/>
    <x v="161"/>
    <s v="68555-89840-GZ"/>
    <s v="L-D-0.5"/>
    <n v="2"/>
    <x v="408"/>
    <s v="msesonck@census.gov"/>
    <x v="0"/>
    <x v="1"/>
    <s v="Lib"/>
    <x v="3"/>
    <s v="D"/>
    <x v="2"/>
    <x v="1"/>
    <n v="7.77"/>
    <n v="15.54"/>
  </r>
  <r>
    <s v="CXD-74176-600"/>
    <x v="129"/>
    <s v="70624-19112-AO"/>
    <s v="E-L-0.5"/>
    <n v="4"/>
    <x v="409"/>
    <s v="craglessc7@webmd.com"/>
    <x v="1"/>
    <x v="1"/>
    <s v="Exc"/>
    <x v="1"/>
    <s v="L"/>
    <x v="1"/>
    <x v="1"/>
    <n v="8.91"/>
    <n v="35.64"/>
  </r>
  <r>
    <s v="ADX-50674-975"/>
    <x v="359"/>
    <s v="58916-61837-QH"/>
    <s v="A-M-2.5"/>
    <n v="4"/>
    <x v="410"/>
    <s v="fhollowsc8@blogtalkradio.com"/>
    <x v="0"/>
    <x v="0"/>
    <s v="Ara"/>
    <x v="2"/>
    <s v="M"/>
    <x v="0"/>
    <x v="2"/>
    <n v="25.875"/>
    <n v="103.5"/>
  </r>
  <r>
    <s v="RRP-51647-420"/>
    <x v="360"/>
    <s v="89292-52335-YZ"/>
    <s v="E-D-1"/>
    <n v="3"/>
    <x v="411"/>
    <s v="llathleiffc9@nationalgeographic.com"/>
    <x v="1"/>
    <x v="0"/>
    <s v="Exc"/>
    <x v="1"/>
    <s v="D"/>
    <x v="2"/>
    <x v="0"/>
    <n v="12.15"/>
    <n v="36.450000000000003"/>
  </r>
  <r>
    <s v="PKJ-99134-523"/>
    <x v="361"/>
    <s v="77284-34297-YY"/>
    <s v="R-L-0.5"/>
    <n v="5"/>
    <x v="412"/>
    <s v="kheadsca@jalbum.net"/>
    <x v="0"/>
    <x v="1"/>
    <s v="Rob"/>
    <x v="0"/>
    <s v="L"/>
    <x v="1"/>
    <x v="1"/>
    <n v="7.17"/>
    <n v="35.85"/>
  </r>
  <r>
    <s v="FZQ-29439-457"/>
    <x v="362"/>
    <s v="50449-80974-BZ"/>
    <s v="E-L-0.2"/>
    <n v="5"/>
    <x v="413"/>
    <s v="tbownecb@unicef.org"/>
    <x v="1"/>
    <x v="0"/>
    <s v="Exc"/>
    <x v="1"/>
    <s v="L"/>
    <x v="1"/>
    <x v="3"/>
    <n v="4.4550000000000001"/>
    <n v="22.274999999999999"/>
  </r>
  <r>
    <s v="USN-68115-161"/>
    <x v="363"/>
    <s v="08120-16183-AW"/>
    <s v="E-M-0.2"/>
    <n v="6"/>
    <x v="414"/>
    <s v="rjacquemardcc@acquirethisname.com"/>
    <x v="1"/>
    <x v="1"/>
    <s v="Exc"/>
    <x v="1"/>
    <s v="M"/>
    <x v="0"/>
    <x v="3"/>
    <n v="4.125"/>
    <n v="24.75"/>
  </r>
  <r>
    <s v="IXU-20263-532"/>
    <x v="364"/>
    <s v="68044-89277-ML"/>
    <s v="L-M-2.5"/>
    <n v="2"/>
    <x v="415"/>
    <s v="kwarmancd@printfriendly.com"/>
    <x v="1"/>
    <x v="0"/>
    <s v="Lib"/>
    <x v="3"/>
    <s v="M"/>
    <x v="0"/>
    <x v="2"/>
    <n v="33.465000000000003"/>
    <n v="66.930000000000007"/>
  </r>
  <r>
    <s v="CBT-15092-420"/>
    <x v="85"/>
    <s v="71364-35210-HS"/>
    <s v="L-M-0.5"/>
    <n v="1"/>
    <x v="416"/>
    <s v="wcholomince@about.com"/>
    <x v="2"/>
    <x v="0"/>
    <s v="Lib"/>
    <x v="3"/>
    <s v="M"/>
    <x v="0"/>
    <x v="1"/>
    <n v="8.73"/>
    <n v="8.73"/>
  </r>
  <r>
    <s v="PKQ-46841-696"/>
    <x v="365"/>
    <s v="37177-68797-ON"/>
    <s v="R-M-0.5"/>
    <n v="3"/>
    <x v="417"/>
    <s v="abraidmancf@census.gov"/>
    <x v="0"/>
    <x v="1"/>
    <s v="Rob"/>
    <x v="0"/>
    <s v="M"/>
    <x v="0"/>
    <x v="1"/>
    <n v="5.97"/>
    <n v="17.91"/>
  </r>
  <r>
    <s v="XDU-05471-219"/>
    <x v="366"/>
    <s v="60308-06944-GS"/>
    <s v="R-L-0.5"/>
    <n v="1"/>
    <x v="418"/>
    <s v="pdurbancg@symantec.com"/>
    <x v="1"/>
    <x v="1"/>
    <s v="Rob"/>
    <x v="0"/>
    <s v="L"/>
    <x v="1"/>
    <x v="1"/>
    <n v="7.17"/>
    <n v="7.17"/>
  </r>
  <r>
    <s v="NID-20149-329"/>
    <x v="367"/>
    <s v="49888-39458-PF"/>
    <s v="R-D-0.2"/>
    <n v="2"/>
    <x v="419"/>
    <s v="aharroldch@miibeian.gov.cn"/>
    <x v="0"/>
    <x v="1"/>
    <s v="Rob"/>
    <x v="0"/>
    <s v="D"/>
    <x v="2"/>
    <x v="3"/>
    <n v="2.6850000000000001"/>
    <n v="5.37"/>
  </r>
  <r>
    <s v="SVU-27222-213"/>
    <x v="142"/>
    <s v="60748-46813-DZ"/>
    <s v="L-L-0.2"/>
    <n v="5"/>
    <x v="420"/>
    <s v="spamphilonci@mlb.com"/>
    <x v="1"/>
    <x v="1"/>
    <s v="Lib"/>
    <x v="3"/>
    <s v="L"/>
    <x v="1"/>
    <x v="3"/>
    <n v="4.7549999999999999"/>
    <n v="23.774999999999999"/>
  </r>
  <r>
    <s v="RWI-84131-848"/>
    <x v="368"/>
    <s v="16385-11286-NX"/>
    <s v="R-D-2.5"/>
    <n v="2"/>
    <x v="421"/>
    <s v="mspurdencj@exblog.jp"/>
    <x v="0"/>
    <x v="0"/>
    <s v="Rob"/>
    <x v="0"/>
    <s v="D"/>
    <x v="2"/>
    <x v="2"/>
    <n v="20.585000000000001"/>
    <n v="41.17"/>
  </r>
  <r>
    <s v="GUU-40666-525"/>
    <x v="31"/>
    <s v="68555-89840-GZ"/>
    <s v="A-L-0.2"/>
    <n v="3"/>
    <x v="408"/>
    <s v="msesonck@census.gov"/>
    <x v="0"/>
    <x v="1"/>
    <s v="Ara"/>
    <x v="2"/>
    <s v="L"/>
    <x v="1"/>
    <x v="3"/>
    <n v="3.8849999999999998"/>
    <n v="11.654999999999999"/>
  </r>
  <r>
    <s v="SCN-51395-066"/>
    <x v="369"/>
    <s v="72164-90254-EJ"/>
    <s v="L-L-0.5"/>
    <n v="4"/>
    <x v="422"/>
    <s v="npirronecl@weibo.com"/>
    <x v="0"/>
    <x v="1"/>
    <s v="Lib"/>
    <x v="3"/>
    <s v="L"/>
    <x v="1"/>
    <x v="1"/>
    <n v="9.51"/>
    <n v="38.04"/>
  </r>
  <r>
    <s v="ULA-24644-321"/>
    <x v="370"/>
    <s v="67010-92988-CT"/>
    <s v="R-D-2.5"/>
    <n v="4"/>
    <x v="423"/>
    <s v="rcawleycm@yellowbook.com"/>
    <x v="1"/>
    <x v="0"/>
    <s v="Rob"/>
    <x v="0"/>
    <s v="D"/>
    <x v="2"/>
    <x v="2"/>
    <n v="20.585000000000001"/>
    <n v="82.34"/>
  </r>
  <r>
    <s v="EOL-92666-762"/>
    <x v="371"/>
    <s v="15776-91507-GT"/>
    <s v="L-L-0.2"/>
    <n v="2"/>
    <x v="424"/>
    <s v="sbarribalcn@microsoft.com"/>
    <x v="1"/>
    <x v="0"/>
    <s v="Lib"/>
    <x v="3"/>
    <s v="L"/>
    <x v="1"/>
    <x v="3"/>
    <n v="4.7549999999999999"/>
    <n v="9.51"/>
  </r>
  <r>
    <s v="AJV-18231-334"/>
    <x v="372"/>
    <s v="23473-41001-CD"/>
    <s v="R-D-2.5"/>
    <n v="2"/>
    <x v="425"/>
    <s v="aadamidesco@bizjournals.com"/>
    <x v="2"/>
    <x v="1"/>
    <s v="Rob"/>
    <x v="0"/>
    <s v="D"/>
    <x v="2"/>
    <x v="2"/>
    <n v="20.585000000000001"/>
    <n v="41.17"/>
  </r>
  <r>
    <s v="ZQI-47236-301"/>
    <x v="373"/>
    <s v="23446-47798-ID"/>
    <s v="L-L-0.5"/>
    <n v="5"/>
    <x v="426"/>
    <s v="cthowescp@craigslist.org"/>
    <x v="0"/>
    <x v="1"/>
    <s v="Lib"/>
    <x v="3"/>
    <s v="L"/>
    <x v="1"/>
    <x v="1"/>
    <n v="9.51"/>
    <n v="47.55"/>
  </r>
  <r>
    <s v="ZCR-15721-658"/>
    <x v="374"/>
    <s v="28327-84469-ND"/>
    <s v="A-M-1"/>
    <n v="4"/>
    <x v="427"/>
    <s v="rwillowaycq@admin.ch"/>
    <x v="0"/>
    <x v="1"/>
    <s v="Ara"/>
    <x v="2"/>
    <s v="M"/>
    <x v="0"/>
    <x v="0"/>
    <n v="11.25"/>
    <n v="45"/>
  </r>
  <r>
    <s v="QEW-47945-682"/>
    <x v="319"/>
    <s v="42466-87067-DT"/>
    <s v="L-L-0.2"/>
    <n v="5"/>
    <x v="428"/>
    <s v="aelwincr@privacy.gov.au"/>
    <x v="0"/>
    <x v="1"/>
    <s v="Lib"/>
    <x v="3"/>
    <s v="L"/>
    <x v="1"/>
    <x v="3"/>
    <n v="4.7549999999999999"/>
    <n v="23.774999999999999"/>
  </r>
  <r>
    <s v="PSY-45485-542"/>
    <x v="375"/>
    <s v="62246-99443-HF"/>
    <s v="R-D-0.5"/>
    <n v="3"/>
    <x v="429"/>
    <s v="abilbrookcs@booking.com"/>
    <x v="1"/>
    <x v="0"/>
    <s v="Rob"/>
    <x v="0"/>
    <s v="D"/>
    <x v="2"/>
    <x v="1"/>
    <n v="5.37"/>
    <n v="16.11"/>
  </r>
  <r>
    <s v="BAQ-74241-156"/>
    <x v="376"/>
    <s v="99869-55718-UU"/>
    <s v="R-D-0.2"/>
    <n v="4"/>
    <x v="430"/>
    <s v="rmckallct@sakura.ne.jp"/>
    <x v="2"/>
    <x v="0"/>
    <s v="Rob"/>
    <x v="0"/>
    <s v="D"/>
    <x v="2"/>
    <x v="3"/>
    <n v="2.6850000000000001"/>
    <n v="10.74"/>
  </r>
  <r>
    <s v="BVU-77367-451"/>
    <x v="377"/>
    <s v="77421-46059-RY"/>
    <s v="A-D-1"/>
    <n v="5"/>
    <x v="431"/>
    <s v="bdailecu@vistaprint.com"/>
    <x v="0"/>
    <x v="0"/>
    <s v="Ara"/>
    <x v="2"/>
    <s v="D"/>
    <x v="2"/>
    <x v="0"/>
    <n v="9.9499999999999993"/>
    <n v="49.75"/>
  </r>
  <r>
    <s v="TJE-91516-344"/>
    <x v="378"/>
    <s v="49894-06550-OQ"/>
    <s v="E-M-1"/>
    <n v="2"/>
    <x v="432"/>
    <s v="atrehernecv@state.tx.us"/>
    <x v="1"/>
    <x v="1"/>
    <s v="Exc"/>
    <x v="1"/>
    <s v="M"/>
    <x v="0"/>
    <x v="0"/>
    <n v="13.75"/>
    <n v="27.5"/>
  </r>
  <r>
    <s v="LIS-96202-702"/>
    <x v="277"/>
    <s v="72028-63343-SU"/>
    <s v="L-D-2.5"/>
    <n v="4"/>
    <x v="433"/>
    <s v="abrentnallcw@biglobe.ne.jp"/>
    <x v="2"/>
    <x v="1"/>
    <s v="Lib"/>
    <x v="3"/>
    <s v="D"/>
    <x v="2"/>
    <x v="2"/>
    <n v="29.785"/>
    <n v="119.14"/>
  </r>
  <r>
    <s v="VIO-27668-766"/>
    <x v="379"/>
    <s v="10074-20104-NN"/>
    <s v="R-D-2.5"/>
    <n v="1"/>
    <x v="434"/>
    <s v="ddrinkallcx@psu.edu"/>
    <x v="0"/>
    <x v="0"/>
    <s v="Rob"/>
    <x v="0"/>
    <s v="D"/>
    <x v="2"/>
    <x v="2"/>
    <n v="20.585000000000001"/>
    <n v="20.585000000000001"/>
  </r>
  <r>
    <s v="ZVG-20473-043"/>
    <x v="86"/>
    <s v="71769-10219-IM"/>
    <s v="A-D-0.2"/>
    <n v="3"/>
    <x v="435"/>
    <s v="dkornelcy@cyberchimps.com"/>
    <x v="0"/>
    <x v="0"/>
    <s v="Ara"/>
    <x v="2"/>
    <s v="D"/>
    <x v="2"/>
    <x v="3"/>
    <n v="2.9849999999999999"/>
    <n v="8.9550000000000001"/>
  </r>
  <r>
    <s v="KGZ-56395-231"/>
    <x v="380"/>
    <s v="22221-71106-JD"/>
    <s v="A-D-0.5"/>
    <n v="1"/>
    <x v="436"/>
    <s v="rlequeuxcz@newyorker.com"/>
    <x v="0"/>
    <x v="1"/>
    <s v="Ara"/>
    <x v="2"/>
    <s v="D"/>
    <x v="2"/>
    <x v="1"/>
    <n v="5.97"/>
    <n v="5.97"/>
  </r>
  <r>
    <s v="CUU-92244-729"/>
    <x v="381"/>
    <s v="99735-44927-OL"/>
    <s v="E-M-1"/>
    <n v="3"/>
    <x v="437"/>
    <s v="jmccaulld0@parallels.com"/>
    <x v="0"/>
    <x v="0"/>
    <s v="Exc"/>
    <x v="1"/>
    <s v="M"/>
    <x v="0"/>
    <x v="0"/>
    <n v="13.75"/>
    <n v="41.25"/>
  </r>
  <r>
    <s v="EHE-94714-312"/>
    <x v="382"/>
    <s v="27132-68907-RC"/>
    <s v="E-L-0.2"/>
    <n v="5"/>
    <x v="438"/>
    <s v="abrashda@plala.or.jp"/>
    <x v="0"/>
    <x v="0"/>
    <s v="Exc"/>
    <x v="1"/>
    <s v="L"/>
    <x v="1"/>
    <x v="3"/>
    <n v="4.4550000000000001"/>
    <n v="22.274999999999999"/>
  </r>
  <r>
    <s v="RTL-16205-161"/>
    <x v="11"/>
    <s v="90440-62727-HI"/>
    <s v="A-M-0.5"/>
    <n v="1"/>
    <x v="439"/>
    <s v="ahutchinsond2@imgur.com"/>
    <x v="0"/>
    <x v="0"/>
    <s v="Ara"/>
    <x v="2"/>
    <s v="M"/>
    <x v="0"/>
    <x v="1"/>
    <n v="6.75"/>
    <n v="6.75"/>
  </r>
  <r>
    <s v="GTS-22482-014"/>
    <x v="167"/>
    <s v="36769-16558-SX"/>
    <s v="L-M-2.5"/>
    <n v="4"/>
    <x v="440"/>
    <s v=""/>
    <x v="0"/>
    <x v="0"/>
    <s v="Lib"/>
    <x v="3"/>
    <s v="M"/>
    <x v="0"/>
    <x v="2"/>
    <n v="33.465000000000003"/>
    <n v="133.86000000000001"/>
  </r>
  <r>
    <s v="DYG-25473-881"/>
    <x v="383"/>
    <s v="10138-31681-SD"/>
    <s v="A-D-0.2"/>
    <n v="2"/>
    <x v="441"/>
    <s v="rdriversd4@hexun.com"/>
    <x v="0"/>
    <x v="1"/>
    <s v="Ara"/>
    <x v="2"/>
    <s v="D"/>
    <x v="2"/>
    <x v="3"/>
    <n v="2.9849999999999999"/>
    <n v="5.97"/>
  </r>
  <r>
    <s v="HTR-21838-286"/>
    <x v="18"/>
    <s v="24669-76297-SF"/>
    <s v="A-L-1"/>
    <n v="2"/>
    <x v="442"/>
    <s v="hzeald5@google.de"/>
    <x v="0"/>
    <x v="1"/>
    <s v="Ara"/>
    <x v="2"/>
    <s v="L"/>
    <x v="1"/>
    <x v="0"/>
    <n v="12.95"/>
    <n v="25.9"/>
  </r>
  <r>
    <s v="KYG-28296-920"/>
    <x v="84"/>
    <s v="78050-20355-DI"/>
    <s v="E-M-2.5"/>
    <n v="1"/>
    <x v="443"/>
    <s v="gsmallcombed6@ucla.edu"/>
    <x v="1"/>
    <x v="0"/>
    <s v="Exc"/>
    <x v="1"/>
    <s v="M"/>
    <x v="0"/>
    <x v="2"/>
    <n v="31.625"/>
    <n v="31.625"/>
  </r>
  <r>
    <s v="NNB-20459-430"/>
    <x v="384"/>
    <s v="79825-17822-UH"/>
    <s v="L-M-0.2"/>
    <n v="2"/>
    <x v="444"/>
    <s v="ddibleyd7@feedburner.com"/>
    <x v="0"/>
    <x v="1"/>
    <s v="Lib"/>
    <x v="3"/>
    <s v="M"/>
    <x v="0"/>
    <x v="3"/>
    <n v="4.3650000000000002"/>
    <n v="8.73"/>
  </r>
  <r>
    <s v="FEK-14025-351"/>
    <x v="385"/>
    <s v="03990-21586-MQ"/>
    <s v="E-L-0.2"/>
    <n v="6"/>
    <x v="445"/>
    <s v="gdimitrioud8@chronoengine.com"/>
    <x v="0"/>
    <x v="0"/>
    <s v="Exc"/>
    <x v="1"/>
    <s v="L"/>
    <x v="1"/>
    <x v="3"/>
    <n v="4.4550000000000001"/>
    <n v="26.73"/>
  </r>
  <r>
    <s v="AWH-16980-469"/>
    <x v="386"/>
    <s v="27493-46921-TZ"/>
    <s v="L-M-0.2"/>
    <n v="6"/>
    <x v="446"/>
    <s v="fflanagand9@woothemes.com"/>
    <x v="0"/>
    <x v="1"/>
    <s v="Lib"/>
    <x v="3"/>
    <s v="M"/>
    <x v="0"/>
    <x v="3"/>
    <n v="4.3650000000000002"/>
    <n v="26.19"/>
  </r>
  <r>
    <s v="ZPW-31329-741"/>
    <x v="387"/>
    <s v="27132-68907-RC"/>
    <s v="R-D-1"/>
    <n v="6"/>
    <x v="438"/>
    <s v="abrashda@plala.or.jp"/>
    <x v="0"/>
    <x v="0"/>
    <s v="Rob"/>
    <x v="0"/>
    <s v="D"/>
    <x v="2"/>
    <x v="0"/>
    <n v="8.9499999999999993"/>
    <n v="53.699999999999996"/>
  </r>
  <r>
    <s v="ZPW-31329-741"/>
    <x v="387"/>
    <s v="27132-68907-RC"/>
    <s v="E-M-2.5"/>
    <n v="4"/>
    <x v="438"/>
    <s v="abrashda@plala.or.jp"/>
    <x v="0"/>
    <x v="0"/>
    <s v="Exc"/>
    <x v="1"/>
    <s v="M"/>
    <x v="0"/>
    <x v="2"/>
    <n v="31.625"/>
    <n v="126.5"/>
  </r>
  <r>
    <s v="ZPW-31329-741"/>
    <x v="387"/>
    <s v="27132-68907-RC"/>
    <s v="E-M-0.2"/>
    <n v="1"/>
    <x v="438"/>
    <s v="abrashda@plala.or.jp"/>
    <x v="0"/>
    <x v="0"/>
    <s v="Exc"/>
    <x v="1"/>
    <s v="M"/>
    <x v="0"/>
    <x v="3"/>
    <n v="4.125"/>
    <n v="4.125"/>
  </r>
  <r>
    <s v="UBI-83843-396"/>
    <x v="388"/>
    <s v="58816-74064-TF"/>
    <s v="R-L-1"/>
    <n v="2"/>
    <x v="447"/>
    <s v="nizhakovdd@aol.com"/>
    <x v="2"/>
    <x v="1"/>
    <s v="Rob"/>
    <x v="0"/>
    <s v="L"/>
    <x v="1"/>
    <x v="0"/>
    <n v="11.95"/>
    <n v="23.9"/>
  </r>
  <r>
    <s v="VID-40587-569"/>
    <x v="389"/>
    <s v="09818-59895-EH"/>
    <s v="E-D-2.5"/>
    <n v="5"/>
    <x v="448"/>
    <s v="skeetsde@answers.com"/>
    <x v="0"/>
    <x v="0"/>
    <s v="Exc"/>
    <x v="1"/>
    <s v="D"/>
    <x v="2"/>
    <x v="2"/>
    <n v="27.945"/>
    <n v="139.72499999999999"/>
  </r>
  <r>
    <s v="KBB-52530-416"/>
    <x v="229"/>
    <s v="06488-46303-IZ"/>
    <s v="L-D-2.5"/>
    <n v="2"/>
    <x v="449"/>
    <s v=""/>
    <x v="0"/>
    <x v="0"/>
    <s v="Lib"/>
    <x v="3"/>
    <s v="D"/>
    <x v="2"/>
    <x v="2"/>
    <n v="29.785"/>
    <n v="59.57"/>
  </r>
  <r>
    <s v="ISJ-48676-420"/>
    <x v="390"/>
    <s v="93046-67561-AY"/>
    <s v="L-L-0.5"/>
    <n v="6"/>
    <x v="450"/>
    <s v="kcakedg@huffingtonpost.com"/>
    <x v="0"/>
    <x v="1"/>
    <s v="Lib"/>
    <x v="3"/>
    <s v="L"/>
    <x v="1"/>
    <x v="1"/>
    <n v="9.51"/>
    <n v="57.06"/>
  </r>
  <r>
    <s v="MIF-17920-768"/>
    <x v="391"/>
    <s v="68946-40750-LK"/>
    <s v="R-L-0.2"/>
    <n v="6"/>
    <x v="451"/>
    <s v="mhanseddh@instagram.com"/>
    <x v="1"/>
    <x v="0"/>
    <s v="Rob"/>
    <x v="0"/>
    <s v="L"/>
    <x v="1"/>
    <x v="3"/>
    <n v="3.585"/>
    <n v="21.509999999999998"/>
  </r>
  <r>
    <s v="CPX-19312-088"/>
    <x v="117"/>
    <s v="38387-64959-WW"/>
    <s v="L-M-0.5"/>
    <n v="6"/>
    <x v="452"/>
    <s v="fkienleindi@trellian.com"/>
    <x v="1"/>
    <x v="0"/>
    <s v="Lib"/>
    <x v="3"/>
    <s v="M"/>
    <x v="0"/>
    <x v="1"/>
    <n v="8.73"/>
    <n v="52.38"/>
  </r>
  <r>
    <s v="RXI-67978-260"/>
    <x v="392"/>
    <s v="48418-60841-CC"/>
    <s v="E-D-1"/>
    <n v="6"/>
    <x v="453"/>
    <s v="kegglestonedj@sphinn.com"/>
    <x v="1"/>
    <x v="1"/>
    <s v="Exc"/>
    <x v="1"/>
    <s v="D"/>
    <x v="2"/>
    <x v="0"/>
    <n v="12.15"/>
    <n v="72.900000000000006"/>
  </r>
  <r>
    <s v="LKE-14821-285"/>
    <x v="393"/>
    <s v="13736-92418-JS"/>
    <s v="R-M-0.2"/>
    <n v="5"/>
    <x v="454"/>
    <s v="bsemkinsdk@unc.edu"/>
    <x v="1"/>
    <x v="0"/>
    <s v="Rob"/>
    <x v="0"/>
    <s v="M"/>
    <x v="0"/>
    <x v="3"/>
    <n v="2.9849999999999999"/>
    <n v="14.924999999999999"/>
  </r>
  <r>
    <s v="LRK-97117-150"/>
    <x v="394"/>
    <s v="33000-22405-LO"/>
    <s v="L-L-1"/>
    <n v="6"/>
    <x v="455"/>
    <s v="slorenzettidl@is.gd"/>
    <x v="0"/>
    <x v="1"/>
    <s v="Lib"/>
    <x v="3"/>
    <s v="L"/>
    <x v="1"/>
    <x v="0"/>
    <n v="15.85"/>
    <n v="95.1"/>
  </r>
  <r>
    <s v="IGK-51227-573"/>
    <x v="137"/>
    <s v="46959-60474-LT"/>
    <s v="L-D-0.5"/>
    <n v="2"/>
    <x v="456"/>
    <s v="bgiannazzidm@apple.com"/>
    <x v="0"/>
    <x v="1"/>
    <s v="Lib"/>
    <x v="3"/>
    <s v="D"/>
    <x v="2"/>
    <x v="1"/>
    <n v="7.77"/>
    <n v="15.54"/>
  </r>
  <r>
    <s v="ZAY-43009-775"/>
    <x v="395"/>
    <s v="73431-39823-UP"/>
    <s v="L-D-0.2"/>
    <n v="6"/>
    <x v="457"/>
    <s v=""/>
    <x v="0"/>
    <x v="1"/>
    <s v="Lib"/>
    <x v="3"/>
    <s v="D"/>
    <x v="2"/>
    <x v="3"/>
    <n v="3.8849999999999998"/>
    <n v="23.31"/>
  </r>
  <r>
    <s v="EMA-63190-618"/>
    <x v="396"/>
    <s v="90993-98984-JK"/>
    <s v="E-M-0.2"/>
    <n v="1"/>
    <x v="458"/>
    <s v="ulethbrigdo@hc360.com"/>
    <x v="0"/>
    <x v="0"/>
    <s v="Exc"/>
    <x v="1"/>
    <s v="M"/>
    <x v="0"/>
    <x v="3"/>
    <n v="4.125"/>
    <n v="4.125"/>
  </r>
  <r>
    <s v="FBI-35855-418"/>
    <x v="189"/>
    <s v="06552-04430-AG"/>
    <s v="R-M-0.5"/>
    <n v="6"/>
    <x v="459"/>
    <s v="sfarnishdp@dmoz.org"/>
    <x v="2"/>
    <x v="1"/>
    <s v="Rob"/>
    <x v="0"/>
    <s v="M"/>
    <x v="0"/>
    <x v="1"/>
    <n v="5.97"/>
    <n v="35.82"/>
  </r>
  <r>
    <s v="TXB-80533-417"/>
    <x v="8"/>
    <s v="54597-57004-QM"/>
    <s v="L-L-1"/>
    <n v="2"/>
    <x v="460"/>
    <s v="fjecockdq@unicef.org"/>
    <x v="0"/>
    <x v="1"/>
    <s v="Lib"/>
    <x v="3"/>
    <s v="L"/>
    <x v="1"/>
    <x v="0"/>
    <n v="15.85"/>
    <n v="31.7"/>
  </r>
  <r>
    <s v="MBM-00112-248"/>
    <x v="397"/>
    <s v="50238-24377-ZS"/>
    <s v="L-L-1"/>
    <n v="5"/>
    <x v="461"/>
    <s v=""/>
    <x v="0"/>
    <x v="0"/>
    <s v="Lib"/>
    <x v="3"/>
    <s v="L"/>
    <x v="1"/>
    <x v="0"/>
    <n v="15.85"/>
    <n v="79.25"/>
  </r>
  <r>
    <s v="EUO-69145-988"/>
    <x v="398"/>
    <s v="60370-41934-IF"/>
    <s v="E-D-0.2"/>
    <n v="3"/>
    <x v="462"/>
    <s v="hpallisterds@ning.com"/>
    <x v="0"/>
    <x v="1"/>
    <s v="Exc"/>
    <x v="1"/>
    <s v="D"/>
    <x v="2"/>
    <x v="3"/>
    <n v="3.645"/>
    <n v="10.935"/>
  </r>
  <r>
    <s v="GYA-80327-368"/>
    <x v="399"/>
    <s v="06899-54551-EH"/>
    <s v="A-D-1"/>
    <n v="4"/>
    <x v="463"/>
    <s v="cmershdt@drupal.org"/>
    <x v="1"/>
    <x v="1"/>
    <s v="Ara"/>
    <x v="2"/>
    <s v="D"/>
    <x v="2"/>
    <x v="0"/>
    <n v="9.9499999999999993"/>
    <n v="39.799999999999997"/>
  </r>
  <r>
    <s v="TNW-41601-420"/>
    <x v="400"/>
    <s v="66458-91190-YC"/>
    <s v="R-M-1"/>
    <n v="5"/>
    <x v="464"/>
    <s v="murione5@alexa.com"/>
    <x v="1"/>
    <x v="0"/>
    <s v="Rob"/>
    <x v="0"/>
    <s v="M"/>
    <x v="0"/>
    <x v="0"/>
    <n v="9.9499999999999993"/>
    <n v="49.75"/>
  </r>
  <r>
    <s v="ALR-62963-723"/>
    <x v="401"/>
    <s v="80463-43913-WZ"/>
    <s v="R-D-0.2"/>
    <n v="3"/>
    <x v="465"/>
    <s v=""/>
    <x v="1"/>
    <x v="0"/>
    <s v="Rob"/>
    <x v="0"/>
    <s v="D"/>
    <x v="2"/>
    <x v="3"/>
    <n v="2.6850000000000001"/>
    <n v="8.0549999999999997"/>
  </r>
  <r>
    <s v="JIG-27636-870"/>
    <x v="402"/>
    <s v="67204-04870-LG"/>
    <s v="R-L-1"/>
    <n v="4"/>
    <x v="466"/>
    <s v=""/>
    <x v="0"/>
    <x v="1"/>
    <s v="Rob"/>
    <x v="0"/>
    <s v="L"/>
    <x v="1"/>
    <x v="0"/>
    <n v="11.95"/>
    <n v="47.8"/>
  </r>
  <r>
    <s v="CTE-31437-326"/>
    <x v="6"/>
    <s v="22721-63196-UJ"/>
    <s v="R-M-0.2"/>
    <n v="4"/>
    <x v="467"/>
    <s v="gduckerdx@patch.com"/>
    <x v="2"/>
    <x v="1"/>
    <s v="Rob"/>
    <x v="0"/>
    <s v="M"/>
    <x v="0"/>
    <x v="3"/>
    <n v="2.9849999999999999"/>
    <n v="11.94"/>
  </r>
  <r>
    <s v="CTE-31437-326"/>
    <x v="6"/>
    <s v="22721-63196-UJ"/>
    <s v="E-M-0.2"/>
    <n v="4"/>
    <x v="467"/>
    <s v="gduckerdx@patch.com"/>
    <x v="2"/>
    <x v="1"/>
    <s v="Exc"/>
    <x v="1"/>
    <s v="M"/>
    <x v="0"/>
    <x v="3"/>
    <n v="4.125"/>
    <n v="16.5"/>
  </r>
  <r>
    <s v="CTE-31437-326"/>
    <x v="6"/>
    <s v="22721-63196-UJ"/>
    <s v="L-D-1"/>
    <n v="4"/>
    <x v="467"/>
    <s v="gduckerdx@patch.com"/>
    <x v="2"/>
    <x v="1"/>
    <s v="Lib"/>
    <x v="3"/>
    <s v="D"/>
    <x v="2"/>
    <x v="0"/>
    <n v="12.95"/>
    <n v="51.8"/>
  </r>
  <r>
    <s v="CTE-31437-326"/>
    <x v="6"/>
    <s v="22721-63196-UJ"/>
    <s v="L-L-0.2"/>
    <n v="3"/>
    <x v="467"/>
    <s v="gduckerdx@patch.com"/>
    <x v="2"/>
    <x v="1"/>
    <s v="Lib"/>
    <x v="3"/>
    <s v="L"/>
    <x v="1"/>
    <x v="3"/>
    <n v="4.7549999999999999"/>
    <n v="14.265000000000001"/>
  </r>
  <r>
    <s v="SLD-63003-334"/>
    <x v="403"/>
    <s v="55515-37571-RS"/>
    <s v="L-M-0.2"/>
    <n v="6"/>
    <x v="468"/>
    <s v="wstearleye1@census.gov"/>
    <x v="0"/>
    <x v="1"/>
    <s v="Lib"/>
    <x v="3"/>
    <s v="M"/>
    <x v="0"/>
    <x v="3"/>
    <n v="4.3650000000000002"/>
    <n v="26.19"/>
  </r>
  <r>
    <s v="BXN-64230-789"/>
    <x v="404"/>
    <s v="25598-77476-CB"/>
    <s v="A-L-1"/>
    <n v="2"/>
    <x v="469"/>
    <s v="dwincere2@marriott.com"/>
    <x v="0"/>
    <x v="0"/>
    <s v="Ara"/>
    <x v="2"/>
    <s v="L"/>
    <x v="1"/>
    <x v="0"/>
    <n v="12.95"/>
    <n v="25.9"/>
  </r>
  <r>
    <s v="XEE-37895-169"/>
    <x v="21"/>
    <s v="14888-85625-TM"/>
    <s v="A-L-2.5"/>
    <n v="3"/>
    <x v="470"/>
    <s v="plyfielde3@baidu.com"/>
    <x v="0"/>
    <x v="0"/>
    <s v="Ara"/>
    <x v="2"/>
    <s v="L"/>
    <x v="1"/>
    <x v="2"/>
    <n v="29.785"/>
    <n v="89.355000000000004"/>
  </r>
  <r>
    <s v="ZTX-80764-911"/>
    <x v="239"/>
    <s v="92793-68332-NR"/>
    <s v="L-D-0.5"/>
    <n v="6"/>
    <x v="471"/>
    <s v="hperrise4@studiopress.com"/>
    <x v="1"/>
    <x v="1"/>
    <s v="Lib"/>
    <x v="3"/>
    <s v="D"/>
    <x v="2"/>
    <x v="1"/>
    <n v="7.77"/>
    <n v="46.62"/>
  </r>
  <r>
    <s v="WVT-88135-549"/>
    <x v="405"/>
    <s v="66458-91190-YC"/>
    <s v="A-D-1"/>
    <n v="3"/>
    <x v="464"/>
    <s v="murione5@alexa.com"/>
    <x v="1"/>
    <x v="0"/>
    <s v="Ara"/>
    <x v="2"/>
    <s v="D"/>
    <x v="2"/>
    <x v="0"/>
    <n v="9.9499999999999993"/>
    <n v="29.849999999999998"/>
  </r>
  <r>
    <s v="IPA-94170-889"/>
    <x v="292"/>
    <s v="64439-27325-LG"/>
    <s v="R-L-0.2"/>
    <n v="3"/>
    <x v="472"/>
    <s v="ckide6@narod.ru"/>
    <x v="1"/>
    <x v="0"/>
    <s v="Rob"/>
    <x v="0"/>
    <s v="L"/>
    <x v="1"/>
    <x v="3"/>
    <n v="3.585"/>
    <n v="10.754999999999999"/>
  </r>
  <r>
    <s v="YQL-63755-365"/>
    <x v="117"/>
    <s v="78570-76770-LB"/>
    <s v="A-M-0.2"/>
    <n v="4"/>
    <x v="473"/>
    <s v="cbeinee7@xinhuanet.com"/>
    <x v="0"/>
    <x v="0"/>
    <s v="Ara"/>
    <x v="2"/>
    <s v="M"/>
    <x v="0"/>
    <x v="3"/>
    <n v="3.375"/>
    <n v="13.5"/>
  </r>
  <r>
    <s v="RKW-81145-984"/>
    <x v="406"/>
    <s v="98661-69719-VI"/>
    <s v="L-L-1"/>
    <n v="3"/>
    <x v="474"/>
    <s v="cbakeupe8@globo.com"/>
    <x v="0"/>
    <x v="1"/>
    <s v="Lib"/>
    <x v="3"/>
    <s v="L"/>
    <x v="1"/>
    <x v="0"/>
    <n v="15.85"/>
    <n v="47.55"/>
  </r>
  <r>
    <s v="MBT-23379-866"/>
    <x v="407"/>
    <s v="82990-92703-IX"/>
    <s v="L-L-1"/>
    <n v="5"/>
    <x v="475"/>
    <s v="nhelkine9@example.com"/>
    <x v="0"/>
    <x v="1"/>
    <s v="Lib"/>
    <x v="3"/>
    <s v="L"/>
    <x v="1"/>
    <x v="0"/>
    <n v="15.85"/>
    <n v="79.25"/>
  </r>
  <r>
    <s v="GEJ-39834-935"/>
    <x v="408"/>
    <s v="49412-86877-VY"/>
    <s v="L-M-0.2"/>
    <n v="6"/>
    <x v="476"/>
    <s v="pwitheringtonea@networkadvertising.org"/>
    <x v="0"/>
    <x v="0"/>
    <s v="Lib"/>
    <x v="3"/>
    <s v="M"/>
    <x v="0"/>
    <x v="3"/>
    <n v="4.3650000000000002"/>
    <n v="26.19"/>
  </r>
  <r>
    <s v="KRW-91640-596"/>
    <x v="409"/>
    <s v="70879-00984-FJ"/>
    <s v="R-L-0.5"/>
    <n v="3"/>
    <x v="477"/>
    <s v="ttilzeyeb@hostgator.com"/>
    <x v="0"/>
    <x v="1"/>
    <s v="Rob"/>
    <x v="0"/>
    <s v="L"/>
    <x v="1"/>
    <x v="1"/>
    <n v="7.17"/>
    <n v="21.509999999999998"/>
  </r>
  <r>
    <s v="AOT-70449-651"/>
    <x v="410"/>
    <s v="53414-73391-CR"/>
    <s v="R-D-2.5"/>
    <n v="5"/>
    <x v="478"/>
    <s v=""/>
    <x v="0"/>
    <x v="0"/>
    <s v="Rob"/>
    <x v="0"/>
    <s v="D"/>
    <x v="2"/>
    <x v="2"/>
    <n v="20.585000000000001"/>
    <n v="102.92500000000001"/>
  </r>
  <r>
    <s v="DGC-21813-731"/>
    <x v="127"/>
    <s v="43606-83072-OA"/>
    <s v="L-D-0.2"/>
    <n v="2"/>
    <x v="479"/>
    <s v=""/>
    <x v="0"/>
    <x v="1"/>
    <s v="Lib"/>
    <x v="3"/>
    <s v="D"/>
    <x v="2"/>
    <x v="3"/>
    <n v="3.8849999999999998"/>
    <n v="7.77"/>
  </r>
  <r>
    <s v="JBE-92943-643"/>
    <x v="411"/>
    <s v="84466-22864-CE"/>
    <s v="E-D-2.5"/>
    <n v="5"/>
    <x v="480"/>
    <s v="kimortsee@alexa.com"/>
    <x v="0"/>
    <x v="1"/>
    <s v="Exc"/>
    <x v="1"/>
    <s v="D"/>
    <x v="2"/>
    <x v="2"/>
    <n v="27.945"/>
    <n v="139.72499999999999"/>
  </r>
  <r>
    <s v="ZIL-34948-499"/>
    <x v="112"/>
    <s v="66458-91190-YC"/>
    <s v="A-D-0.5"/>
    <n v="2"/>
    <x v="464"/>
    <s v="murione5@alexa.com"/>
    <x v="1"/>
    <x v="0"/>
    <s v="Ara"/>
    <x v="2"/>
    <s v="D"/>
    <x v="2"/>
    <x v="1"/>
    <n v="5.97"/>
    <n v="11.94"/>
  </r>
  <r>
    <s v="JSU-23781-256"/>
    <x v="412"/>
    <s v="76499-89100-JQ"/>
    <s v="L-D-0.2"/>
    <n v="1"/>
    <x v="481"/>
    <s v="marmisteadeg@blogtalkradio.com"/>
    <x v="0"/>
    <x v="1"/>
    <s v="Lib"/>
    <x v="3"/>
    <s v="D"/>
    <x v="2"/>
    <x v="3"/>
    <n v="3.8849999999999998"/>
    <n v="3.8849999999999998"/>
  </r>
  <r>
    <s v="JSU-23781-256"/>
    <x v="412"/>
    <s v="76499-89100-JQ"/>
    <s v="R-M-1"/>
    <n v="4"/>
    <x v="481"/>
    <s v="marmisteadeg@blogtalkradio.com"/>
    <x v="0"/>
    <x v="1"/>
    <s v="Rob"/>
    <x v="0"/>
    <s v="M"/>
    <x v="0"/>
    <x v="0"/>
    <n v="9.9499999999999993"/>
    <n v="39.799999999999997"/>
  </r>
  <r>
    <s v="VPX-44956-367"/>
    <x v="413"/>
    <s v="39582-35773-ZJ"/>
    <s v="R-M-0.5"/>
    <n v="5"/>
    <x v="482"/>
    <s v="vupstoneei@google.pl"/>
    <x v="0"/>
    <x v="1"/>
    <s v="Rob"/>
    <x v="0"/>
    <s v="M"/>
    <x v="0"/>
    <x v="1"/>
    <n v="5.97"/>
    <n v="29.849999999999998"/>
  </r>
  <r>
    <s v="VTB-46451-959"/>
    <x v="414"/>
    <s v="66240-46962-IO"/>
    <s v="L-D-2.5"/>
    <n v="1"/>
    <x v="483"/>
    <s v="bbeelbyej@rediff.com"/>
    <x v="1"/>
    <x v="1"/>
    <s v="Lib"/>
    <x v="3"/>
    <s v="D"/>
    <x v="2"/>
    <x v="2"/>
    <n v="29.785"/>
    <n v="29.785"/>
  </r>
  <r>
    <s v="DNZ-11665-950"/>
    <x v="415"/>
    <s v="10637-45522-ID"/>
    <s v="L-L-2.5"/>
    <n v="2"/>
    <x v="484"/>
    <s v=""/>
    <x v="0"/>
    <x v="1"/>
    <s v="Lib"/>
    <x v="3"/>
    <s v="L"/>
    <x v="1"/>
    <x v="2"/>
    <n v="36.454999999999998"/>
    <n v="72.91"/>
  </r>
  <r>
    <s v="ITR-54735-364"/>
    <x v="416"/>
    <s v="92599-58687-CS"/>
    <s v="R-D-0.2"/>
    <n v="5"/>
    <x v="485"/>
    <s v=""/>
    <x v="0"/>
    <x v="0"/>
    <s v="Rob"/>
    <x v="0"/>
    <s v="D"/>
    <x v="2"/>
    <x v="3"/>
    <n v="2.6850000000000001"/>
    <n v="13.425000000000001"/>
  </r>
  <r>
    <s v="YDS-02797-307"/>
    <x v="417"/>
    <s v="06058-48844-PI"/>
    <s v="E-M-2.5"/>
    <n v="4"/>
    <x v="486"/>
    <s v="wspeechlyem@amazon.com"/>
    <x v="0"/>
    <x v="0"/>
    <s v="Exc"/>
    <x v="1"/>
    <s v="M"/>
    <x v="0"/>
    <x v="2"/>
    <n v="31.625"/>
    <n v="126.5"/>
  </r>
  <r>
    <s v="BPG-68988-842"/>
    <x v="418"/>
    <s v="53631-24432-SY"/>
    <s v="E-M-0.5"/>
    <n v="5"/>
    <x v="487"/>
    <s v="iphillpoten@buzzfeed.com"/>
    <x v="2"/>
    <x v="1"/>
    <s v="Exc"/>
    <x v="1"/>
    <s v="M"/>
    <x v="0"/>
    <x v="1"/>
    <n v="8.25"/>
    <n v="41.25"/>
  </r>
  <r>
    <s v="XZG-51938-658"/>
    <x v="419"/>
    <s v="18275-73980-KL"/>
    <s v="E-L-0.5"/>
    <n v="6"/>
    <x v="488"/>
    <s v="lpennaccieo@statcounter.com"/>
    <x v="0"/>
    <x v="1"/>
    <s v="Exc"/>
    <x v="1"/>
    <s v="L"/>
    <x v="1"/>
    <x v="1"/>
    <n v="8.91"/>
    <n v="53.46"/>
  </r>
  <r>
    <s v="KAR-24978-271"/>
    <x v="420"/>
    <s v="23187-65750-HZ"/>
    <s v="R-M-1"/>
    <n v="6"/>
    <x v="489"/>
    <s v="sarpinep@moonfruit.com"/>
    <x v="0"/>
    <x v="1"/>
    <s v="Rob"/>
    <x v="0"/>
    <s v="M"/>
    <x v="0"/>
    <x v="0"/>
    <n v="9.9499999999999993"/>
    <n v="59.699999999999996"/>
  </r>
  <r>
    <s v="FQK-28730-361"/>
    <x v="421"/>
    <s v="22725-79522-GP"/>
    <s v="R-M-1"/>
    <n v="6"/>
    <x v="490"/>
    <s v="dfrieseq@cargocollective.com"/>
    <x v="0"/>
    <x v="1"/>
    <s v="Rob"/>
    <x v="0"/>
    <s v="M"/>
    <x v="0"/>
    <x v="0"/>
    <n v="9.9499999999999993"/>
    <n v="59.699999999999996"/>
  </r>
  <r>
    <s v="BGB-67996-089"/>
    <x v="422"/>
    <s v="06279-72603-JE"/>
    <s v="R-D-1"/>
    <n v="5"/>
    <x v="491"/>
    <s v="rsharerer@flavors.me"/>
    <x v="0"/>
    <x v="1"/>
    <s v="Rob"/>
    <x v="0"/>
    <s v="D"/>
    <x v="2"/>
    <x v="0"/>
    <n v="8.9499999999999993"/>
    <n v="44.75"/>
  </r>
  <r>
    <s v="XMC-20620-809"/>
    <x v="423"/>
    <s v="83543-79246-ON"/>
    <s v="E-M-0.5"/>
    <n v="2"/>
    <x v="492"/>
    <s v="nnasebyes@umich.edu"/>
    <x v="0"/>
    <x v="0"/>
    <s v="Exc"/>
    <x v="1"/>
    <s v="M"/>
    <x v="0"/>
    <x v="1"/>
    <n v="8.25"/>
    <n v="16.5"/>
  </r>
  <r>
    <s v="ZSO-58292-191"/>
    <x v="109"/>
    <s v="66794-66795-VW"/>
    <s v="R-D-0.5"/>
    <n v="4"/>
    <x v="493"/>
    <s v=""/>
    <x v="0"/>
    <x v="1"/>
    <s v="Rob"/>
    <x v="0"/>
    <s v="D"/>
    <x v="2"/>
    <x v="1"/>
    <n v="5.37"/>
    <n v="21.48"/>
  </r>
  <r>
    <s v="LWJ-06793-303"/>
    <x v="204"/>
    <s v="95424-67020-AP"/>
    <s v="R-M-2.5"/>
    <n v="2"/>
    <x v="494"/>
    <s v="koculleneu@ca.gov"/>
    <x v="1"/>
    <x v="0"/>
    <s v="Rob"/>
    <x v="0"/>
    <s v="M"/>
    <x v="0"/>
    <x v="2"/>
    <n v="22.885000000000002"/>
    <n v="45.77"/>
  </r>
  <r>
    <s v="FLM-82229-989"/>
    <x v="424"/>
    <s v="73017-69644-MS"/>
    <s v="L-L-0.2"/>
    <n v="2"/>
    <x v="495"/>
    <s v=""/>
    <x v="1"/>
    <x v="1"/>
    <s v="Lib"/>
    <x v="3"/>
    <s v="L"/>
    <x v="1"/>
    <x v="3"/>
    <n v="4.7549999999999999"/>
    <n v="9.51"/>
  </r>
  <r>
    <s v="CPV-90280-133"/>
    <x v="13"/>
    <s v="66458-91190-YC"/>
    <s v="R-D-0.2"/>
    <n v="3"/>
    <x v="464"/>
    <s v="murione5@alexa.com"/>
    <x v="1"/>
    <x v="0"/>
    <s v="Rob"/>
    <x v="0"/>
    <s v="D"/>
    <x v="2"/>
    <x v="3"/>
    <n v="2.6850000000000001"/>
    <n v="8.0549999999999997"/>
  </r>
  <r>
    <s v="OGW-60685-912"/>
    <x v="224"/>
    <s v="67423-10113-LM"/>
    <s v="E-D-2.5"/>
    <n v="4"/>
    <x v="496"/>
    <s v="hbranganex@woothemes.com"/>
    <x v="0"/>
    <x v="0"/>
    <s v="Exc"/>
    <x v="1"/>
    <s v="D"/>
    <x v="2"/>
    <x v="2"/>
    <n v="27.945"/>
    <n v="111.78"/>
  </r>
  <r>
    <s v="DEC-11160-362"/>
    <x v="220"/>
    <s v="48582-05061-RY"/>
    <s v="R-D-0.2"/>
    <n v="4"/>
    <x v="497"/>
    <s v="agallyoney@engadget.com"/>
    <x v="0"/>
    <x v="0"/>
    <s v="Rob"/>
    <x v="0"/>
    <s v="D"/>
    <x v="2"/>
    <x v="3"/>
    <n v="2.6850000000000001"/>
    <n v="10.74"/>
  </r>
  <r>
    <s v="WCT-07869-499"/>
    <x v="91"/>
    <s v="32031-49093-KE"/>
    <s v="R-D-0.5"/>
    <n v="5"/>
    <x v="498"/>
    <s v="bdomangeez@yahoo.co.jp"/>
    <x v="0"/>
    <x v="1"/>
    <s v="Rob"/>
    <x v="0"/>
    <s v="D"/>
    <x v="2"/>
    <x v="1"/>
    <n v="5.37"/>
    <n v="26.85"/>
  </r>
  <r>
    <s v="FHD-89872-325"/>
    <x v="425"/>
    <s v="31715-98714-OO"/>
    <s v="L-L-1"/>
    <n v="4"/>
    <x v="499"/>
    <s v="koslerf0@gmpg.org"/>
    <x v="0"/>
    <x v="0"/>
    <s v="Lib"/>
    <x v="3"/>
    <s v="L"/>
    <x v="1"/>
    <x v="0"/>
    <n v="15.85"/>
    <n v="63.4"/>
  </r>
  <r>
    <s v="AZF-45991-584"/>
    <x v="426"/>
    <s v="73759-17258-KA"/>
    <s v="A-D-2.5"/>
    <n v="1"/>
    <x v="500"/>
    <s v=""/>
    <x v="1"/>
    <x v="0"/>
    <s v="Ara"/>
    <x v="2"/>
    <s v="D"/>
    <x v="2"/>
    <x v="2"/>
    <n v="22.885000000000002"/>
    <n v="22.885000000000002"/>
  </r>
  <r>
    <s v="MDG-14481-513"/>
    <x v="427"/>
    <s v="64897-79178-MH"/>
    <s v="A-M-2.5"/>
    <n v="4"/>
    <x v="501"/>
    <s v="zpellettf2@dailymotion.com"/>
    <x v="0"/>
    <x v="1"/>
    <s v="Ara"/>
    <x v="2"/>
    <s v="M"/>
    <x v="0"/>
    <x v="2"/>
    <n v="25.875"/>
    <n v="103.5"/>
  </r>
  <r>
    <s v="OFN-49424-848"/>
    <x v="428"/>
    <s v="73346-85564-JB"/>
    <s v="R-L-2.5"/>
    <n v="2"/>
    <x v="502"/>
    <s v="isprakesf3@spiegel.de"/>
    <x v="0"/>
    <x v="1"/>
    <s v="Rob"/>
    <x v="0"/>
    <s v="L"/>
    <x v="1"/>
    <x v="2"/>
    <n v="27.484999999999999"/>
    <n v="54.97"/>
  </r>
  <r>
    <s v="NFA-03411-746"/>
    <x v="383"/>
    <s v="07476-13102-NJ"/>
    <s v="A-L-0.5"/>
    <n v="2"/>
    <x v="503"/>
    <s v="hfromantf4@ucsd.edu"/>
    <x v="0"/>
    <x v="1"/>
    <s v="Ara"/>
    <x v="2"/>
    <s v="L"/>
    <x v="1"/>
    <x v="1"/>
    <n v="7.77"/>
    <n v="15.54"/>
  </r>
  <r>
    <s v="CYM-74988-450"/>
    <x v="156"/>
    <s v="87223-37422-SK"/>
    <s v="L-D-0.2"/>
    <n v="4"/>
    <x v="504"/>
    <s v="rflearf5@artisteer.com"/>
    <x v="2"/>
    <x v="1"/>
    <s v="Lib"/>
    <x v="3"/>
    <s v="D"/>
    <x v="2"/>
    <x v="3"/>
    <n v="3.8849999999999998"/>
    <n v="15.54"/>
  </r>
  <r>
    <s v="WTV-24996-658"/>
    <x v="429"/>
    <s v="57837-15577-YK"/>
    <s v="E-D-2.5"/>
    <n v="3"/>
    <x v="505"/>
    <s v=""/>
    <x v="1"/>
    <x v="1"/>
    <s v="Exc"/>
    <x v="1"/>
    <s v="D"/>
    <x v="2"/>
    <x v="2"/>
    <n v="27.945"/>
    <n v="83.835000000000008"/>
  </r>
  <r>
    <s v="DSL-69915-544"/>
    <x v="103"/>
    <s v="10142-55267-YO"/>
    <s v="R-L-0.2"/>
    <n v="3"/>
    <x v="506"/>
    <s v="wlightollersf9@baidu.com"/>
    <x v="0"/>
    <x v="0"/>
    <s v="Rob"/>
    <x v="0"/>
    <s v="L"/>
    <x v="1"/>
    <x v="3"/>
    <n v="3.585"/>
    <n v="10.754999999999999"/>
  </r>
  <r>
    <s v="NBT-35757-542"/>
    <x v="361"/>
    <s v="73647-66148-VM"/>
    <s v="E-L-0.2"/>
    <n v="3"/>
    <x v="507"/>
    <s v="bmundenf8@elpais.com"/>
    <x v="0"/>
    <x v="0"/>
    <s v="Exc"/>
    <x v="1"/>
    <s v="L"/>
    <x v="1"/>
    <x v="3"/>
    <n v="4.4550000000000001"/>
    <n v="13.365"/>
  </r>
  <r>
    <s v="OYU-25085-528"/>
    <x v="120"/>
    <s v="10142-55267-YO"/>
    <s v="E-L-0.2"/>
    <n v="4"/>
    <x v="506"/>
    <s v="wlightollersf9@baidu.com"/>
    <x v="0"/>
    <x v="0"/>
    <s v="Exc"/>
    <x v="1"/>
    <s v="L"/>
    <x v="1"/>
    <x v="3"/>
    <n v="4.4550000000000001"/>
    <n v="17.82"/>
  </r>
  <r>
    <s v="XCG-07109-195"/>
    <x v="430"/>
    <s v="92976-19453-DT"/>
    <s v="L-D-0.2"/>
    <n v="6"/>
    <x v="508"/>
    <s v="nbrakespearfa@rediff.com"/>
    <x v="0"/>
    <x v="0"/>
    <s v="Lib"/>
    <x v="3"/>
    <s v="D"/>
    <x v="2"/>
    <x v="3"/>
    <n v="3.8849999999999998"/>
    <n v="23.31"/>
  </r>
  <r>
    <s v="YZA-25234-630"/>
    <x v="125"/>
    <s v="89757-51438-HX"/>
    <s v="E-D-0.2"/>
    <n v="2"/>
    <x v="509"/>
    <s v="mglawsopfb@reverbnation.com"/>
    <x v="0"/>
    <x v="1"/>
    <s v="Exc"/>
    <x v="1"/>
    <s v="D"/>
    <x v="2"/>
    <x v="3"/>
    <n v="3.645"/>
    <n v="7.29"/>
  </r>
  <r>
    <s v="OKU-29966-417"/>
    <x v="431"/>
    <s v="76192-13390-HZ"/>
    <s v="E-L-0.2"/>
    <n v="4"/>
    <x v="510"/>
    <s v="galbertsfc@etsy.com"/>
    <x v="2"/>
    <x v="0"/>
    <s v="Exc"/>
    <x v="1"/>
    <s v="L"/>
    <x v="1"/>
    <x v="3"/>
    <n v="4.4550000000000001"/>
    <n v="17.82"/>
  </r>
  <r>
    <s v="MEX-29350-659"/>
    <x v="40"/>
    <s v="02009-87294-SY"/>
    <s v="E-M-1"/>
    <n v="5"/>
    <x v="511"/>
    <s v="vpolglasefd@about.me"/>
    <x v="0"/>
    <x v="1"/>
    <s v="Exc"/>
    <x v="1"/>
    <s v="M"/>
    <x v="0"/>
    <x v="0"/>
    <n v="13.75"/>
    <n v="68.75"/>
  </r>
  <r>
    <s v="NOY-99738-977"/>
    <x v="432"/>
    <s v="82872-34456-LJ"/>
    <s v="R-L-2.5"/>
    <n v="2"/>
    <x v="512"/>
    <s v=""/>
    <x v="2"/>
    <x v="0"/>
    <s v="Rob"/>
    <x v="0"/>
    <s v="L"/>
    <x v="1"/>
    <x v="2"/>
    <n v="27.484999999999999"/>
    <n v="54.97"/>
  </r>
  <r>
    <s v="TCR-01064-030"/>
    <x v="254"/>
    <s v="13181-04387-LI"/>
    <s v="E-M-1"/>
    <n v="6"/>
    <x v="513"/>
    <s v="sbuschff@so-net.ne.jp"/>
    <x v="1"/>
    <x v="1"/>
    <s v="Exc"/>
    <x v="1"/>
    <s v="M"/>
    <x v="0"/>
    <x v="0"/>
    <n v="13.75"/>
    <n v="82.5"/>
  </r>
  <r>
    <s v="YUL-42750-776"/>
    <x v="219"/>
    <s v="24845-36117-TI"/>
    <s v="L-M-0.2"/>
    <n v="2"/>
    <x v="514"/>
    <s v="craisbeckfg@webnode.com"/>
    <x v="0"/>
    <x v="0"/>
    <s v="Lib"/>
    <x v="3"/>
    <s v="M"/>
    <x v="0"/>
    <x v="3"/>
    <n v="4.3650000000000002"/>
    <n v="8.73"/>
  </r>
  <r>
    <s v="XQJ-86887-506"/>
    <x v="433"/>
    <s v="66458-91190-YC"/>
    <s v="E-L-1"/>
    <n v="4"/>
    <x v="464"/>
    <s v="murione5@alexa.com"/>
    <x v="1"/>
    <x v="0"/>
    <s v="Exc"/>
    <x v="1"/>
    <s v="L"/>
    <x v="1"/>
    <x v="0"/>
    <n v="14.85"/>
    <n v="59.4"/>
  </r>
  <r>
    <s v="CUN-90044-279"/>
    <x v="434"/>
    <s v="86646-65810-TD"/>
    <s v="L-D-0.2"/>
    <n v="4"/>
    <x v="515"/>
    <s v=""/>
    <x v="0"/>
    <x v="0"/>
    <s v="Lib"/>
    <x v="3"/>
    <s v="D"/>
    <x v="2"/>
    <x v="3"/>
    <n v="3.8849999999999998"/>
    <n v="15.54"/>
  </r>
  <r>
    <s v="ICC-73030-502"/>
    <x v="435"/>
    <s v="59480-02795-IU"/>
    <s v="A-L-1"/>
    <n v="3"/>
    <x v="516"/>
    <s v="raynoldfj@ustream.tv"/>
    <x v="0"/>
    <x v="0"/>
    <s v="Ara"/>
    <x v="2"/>
    <s v="L"/>
    <x v="1"/>
    <x v="0"/>
    <n v="12.95"/>
    <n v="38.849999999999994"/>
  </r>
  <r>
    <s v="ADP-04506-084"/>
    <x v="436"/>
    <s v="61809-87758-LJ"/>
    <s v="E-M-2.5"/>
    <n v="6"/>
    <x v="517"/>
    <s v=""/>
    <x v="0"/>
    <x v="0"/>
    <s v="Exc"/>
    <x v="1"/>
    <s v="M"/>
    <x v="0"/>
    <x v="2"/>
    <n v="31.625"/>
    <n v="189.75"/>
  </r>
  <r>
    <s v="PNU-22150-408"/>
    <x v="437"/>
    <s v="77408-43873-RS"/>
    <s v="A-D-0.2"/>
    <n v="6"/>
    <x v="518"/>
    <s v=""/>
    <x v="1"/>
    <x v="0"/>
    <s v="Ara"/>
    <x v="2"/>
    <s v="D"/>
    <x v="2"/>
    <x v="3"/>
    <n v="2.9849999999999999"/>
    <n v="17.91"/>
  </r>
  <r>
    <s v="VSQ-07182-513"/>
    <x v="438"/>
    <s v="18366-65239-WF"/>
    <s v="L-L-0.2"/>
    <n v="6"/>
    <x v="519"/>
    <s v="bgrecefm@naver.com"/>
    <x v="2"/>
    <x v="1"/>
    <s v="Lib"/>
    <x v="3"/>
    <s v="L"/>
    <x v="1"/>
    <x v="3"/>
    <n v="4.7549999999999999"/>
    <n v="28.53"/>
  </r>
  <r>
    <s v="SPF-31673-217"/>
    <x v="439"/>
    <s v="19485-98072-PS"/>
    <s v="E-M-1"/>
    <n v="6"/>
    <x v="520"/>
    <s v="dflintiffg1@e-recht24.de"/>
    <x v="2"/>
    <x v="1"/>
    <s v="Exc"/>
    <x v="1"/>
    <s v="M"/>
    <x v="0"/>
    <x v="0"/>
    <n v="13.75"/>
    <n v="82.5"/>
  </r>
  <r>
    <s v="NEX-63825-598"/>
    <x v="175"/>
    <s v="72072-33025-SD"/>
    <s v="R-L-0.5"/>
    <n v="2"/>
    <x v="521"/>
    <s v="athysfo@cdc.gov"/>
    <x v="0"/>
    <x v="1"/>
    <s v="Rob"/>
    <x v="0"/>
    <s v="L"/>
    <x v="1"/>
    <x v="1"/>
    <n v="7.17"/>
    <n v="14.34"/>
  </r>
  <r>
    <s v="XPG-66112-335"/>
    <x v="440"/>
    <s v="58118-22461-GC"/>
    <s v="R-D-2.5"/>
    <n v="4"/>
    <x v="522"/>
    <s v="jchuggfp@about.me"/>
    <x v="0"/>
    <x v="1"/>
    <s v="Rob"/>
    <x v="0"/>
    <s v="D"/>
    <x v="2"/>
    <x v="2"/>
    <n v="20.585000000000001"/>
    <n v="82.34"/>
  </r>
  <r>
    <s v="NSQ-72210-345"/>
    <x v="441"/>
    <s v="90940-63327-DJ"/>
    <s v="A-M-0.2"/>
    <n v="6"/>
    <x v="523"/>
    <s v="akelstonfq@sakura.ne.jp"/>
    <x v="0"/>
    <x v="0"/>
    <s v="Ara"/>
    <x v="2"/>
    <s v="M"/>
    <x v="0"/>
    <x v="3"/>
    <n v="3.375"/>
    <n v="20.25"/>
  </r>
  <r>
    <s v="XRR-28376-277"/>
    <x v="442"/>
    <s v="64481-42546-II"/>
    <s v="R-L-2.5"/>
    <n v="6"/>
    <x v="524"/>
    <s v=""/>
    <x v="1"/>
    <x v="1"/>
    <s v="Rob"/>
    <x v="0"/>
    <s v="L"/>
    <x v="1"/>
    <x v="2"/>
    <n v="27.484999999999999"/>
    <n v="164.91"/>
  </r>
  <r>
    <s v="WHQ-25197-475"/>
    <x v="443"/>
    <s v="27536-28463-NJ"/>
    <s v="L-L-0.2"/>
    <n v="4"/>
    <x v="525"/>
    <s v="cmottramfs@harvard.edu"/>
    <x v="0"/>
    <x v="0"/>
    <s v="Lib"/>
    <x v="3"/>
    <s v="L"/>
    <x v="1"/>
    <x v="3"/>
    <n v="4.7549999999999999"/>
    <n v="19.02"/>
  </r>
  <r>
    <s v="HMB-30634-745"/>
    <x v="216"/>
    <s v="19485-98072-PS"/>
    <s v="A-D-2.5"/>
    <n v="6"/>
    <x v="520"/>
    <s v="dflintiffg1@e-recht24.de"/>
    <x v="2"/>
    <x v="1"/>
    <s v="Ara"/>
    <x v="2"/>
    <s v="D"/>
    <x v="2"/>
    <x v="2"/>
    <n v="22.885000000000002"/>
    <n v="137.31"/>
  </r>
  <r>
    <s v="XTL-68000-371"/>
    <x v="444"/>
    <s v="70140-82812-KD"/>
    <s v="A-M-0.5"/>
    <n v="4"/>
    <x v="526"/>
    <s v="dsangwinfu@weebly.com"/>
    <x v="0"/>
    <x v="1"/>
    <s v="Ara"/>
    <x v="2"/>
    <s v="M"/>
    <x v="0"/>
    <x v="1"/>
    <n v="6.75"/>
    <n v="27"/>
  </r>
  <r>
    <s v="YES-51109-625"/>
    <x v="37"/>
    <s v="91895-55605-LS"/>
    <s v="E-L-0.5"/>
    <n v="4"/>
    <x v="527"/>
    <s v="eaizikowitzfv@virginia.edu"/>
    <x v="2"/>
    <x v="1"/>
    <s v="Exc"/>
    <x v="1"/>
    <s v="L"/>
    <x v="1"/>
    <x v="1"/>
    <n v="8.91"/>
    <n v="35.64"/>
  </r>
  <r>
    <s v="EAY-89850-211"/>
    <x v="445"/>
    <s v="43155-71724-XP"/>
    <s v="A-D-0.2"/>
    <n v="2"/>
    <x v="528"/>
    <s v=""/>
    <x v="0"/>
    <x v="0"/>
    <s v="Ara"/>
    <x v="2"/>
    <s v="D"/>
    <x v="2"/>
    <x v="3"/>
    <n v="2.9849999999999999"/>
    <n v="5.97"/>
  </r>
  <r>
    <s v="IOQ-84840-827"/>
    <x v="446"/>
    <s v="32038-81174-JF"/>
    <s v="A-M-1"/>
    <n v="6"/>
    <x v="529"/>
    <s v="cvenourfx@ask.com"/>
    <x v="0"/>
    <x v="1"/>
    <s v="Ara"/>
    <x v="2"/>
    <s v="M"/>
    <x v="0"/>
    <x v="0"/>
    <n v="11.25"/>
    <n v="67.5"/>
  </r>
  <r>
    <s v="FBD-56220-430"/>
    <x v="245"/>
    <s v="59205-20324-NB"/>
    <s v="R-L-0.2"/>
    <n v="6"/>
    <x v="530"/>
    <s v="mharbyfy@163.com"/>
    <x v="0"/>
    <x v="0"/>
    <s v="Rob"/>
    <x v="0"/>
    <s v="L"/>
    <x v="1"/>
    <x v="3"/>
    <n v="3.585"/>
    <n v="21.509999999999998"/>
  </r>
  <r>
    <s v="COV-52659-202"/>
    <x v="447"/>
    <s v="99899-54612-NX"/>
    <s v="L-M-2.5"/>
    <n v="2"/>
    <x v="531"/>
    <s v="rthickpennyfz@cafepress.com"/>
    <x v="0"/>
    <x v="1"/>
    <s v="Lib"/>
    <x v="3"/>
    <s v="M"/>
    <x v="0"/>
    <x v="2"/>
    <n v="33.465000000000003"/>
    <n v="66.930000000000007"/>
  </r>
  <r>
    <s v="YUO-76652-814"/>
    <x v="448"/>
    <s v="26248-84194-FI"/>
    <s v="A-D-0.2"/>
    <n v="6"/>
    <x v="532"/>
    <s v="pormerodg0@redcross.org"/>
    <x v="0"/>
    <x v="1"/>
    <s v="Ara"/>
    <x v="2"/>
    <s v="D"/>
    <x v="2"/>
    <x v="3"/>
    <n v="2.9849999999999999"/>
    <n v="17.91"/>
  </r>
  <r>
    <s v="PBT-36926-102"/>
    <x v="344"/>
    <s v="19485-98072-PS"/>
    <s v="L-M-1"/>
    <n v="4"/>
    <x v="520"/>
    <s v="dflintiffg1@e-recht24.de"/>
    <x v="2"/>
    <x v="1"/>
    <s v="Lib"/>
    <x v="3"/>
    <s v="M"/>
    <x v="0"/>
    <x v="0"/>
    <n v="14.55"/>
    <n v="58.2"/>
  </r>
  <r>
    <s v="BLV-60087-454"/>
    <x v="152"/>
    <s v="84493-71314-WX"/>
    <s v="E-L-0.2"/>
    <n v="3"/>
    <x v="533"/>
    <s v="tzanettig2@gravatar.com"/>
    <x v="1"/>
    <x v="1"/>
    <s v="Exc"/>
    <x v="1"/>
    <s v="L"/>
    <x v="1"/>
    <x v="3"/>
    <n v="4.4550000000000001"/>
    <n v="13.365"/>
  </r>
  <r>
    <s v="BLV-60087-454"/>
    <x v="152"/>
    <s v="84493-71314-WX"/>
    <s v="A-M-0.5"/>
    <n v="5"/>
    <x v="533"/>
    <s v="tzanettig2@gravatar.com"/>
    <x v="1"/>
    <x v="1"/>
    <s v="Ara"/>
    <x v="2"/>
    <s v="M"/>
    <x v="0"/>
    <x v="1"/>
    <n v="6.75"/>
    <n v="33.75"/>
  </r>
  <r>
    <s v="QYC-63914-195"/>
    <x v="449"/>
    <s v="39789-43945-IV"/>
    <s v="E-L-1"/>
    <n v="3"/>
    <x v="534"/>
    <s v="rkirtleyg4@hatena.ne.jp"/>
    <x v="0"/>
    <x v="0"/>
    <s v="Exc"/>
    <x v="1"/>
    <s v="L"/>
    <x v="1"/>
    <x v="0"/>
    <n v="14.85"/>
    <n v="44.55"/>
  </r>
  <r>
    <s v="OIB-77163-890"/>
    <x v="450"/>
    <s v="38972-89678-ZM"/>
    <s v="E-L-0.5"/>
    <n v="5"/>
    <x v="535"/>
    <s v="cclemencetg5@weather.com"/>
    <x v="2"/>
    <x v="0"/>
    <s v="Exc"/>
    <x v="1"/>
    <s v="L"/>
    <x v="1"/>
    <x v="1"/>
    <n v="8.91"/>
    <n v="44.55"/>
  </r>
  <r>
    <s v="SGS-87525-238"/>
    <x v="451"/>
    <s v="91465-84526-IJ"/>
    <s v="E-D-1"/>
    <n v="5"/>
    <x v="536"/>
    <s v="rdonetg6@oakley.com"/>
    <x v="0"/>
    <x v="1"/>
    <s v="Exc"/>
    <x v="1"/>
    <s v="D"/>
    <x v="2"/>
    <x v="0"/>
    <n v="12.15"/>
    <n v="60.75"/>
  </r>
  <r>
    <s v="GQR-12490-152"/>
    <x v="83"/>
    <s v="22832-98538-RB"/>
    <s v="R-L-0.2"/>
    <n v="1"/>
    <x v="537"/>
    <s v="sgaweng7@creativecommons.org"/>
    <x v="0"/>
    <x v="0"/>
    <s v="Rob"/>
    <x v="0"/>
    <s v="L"/>
    <x v="1"/>
    <x v="3"/>
    <n v="3.585"/>
    <n v="3.585"/>
  </r>
  <r>
    <s v="UOJ-28238-299"/>
    <x v="452"/>
    <s v="30844-91890-ZA"/>
    <s v="R-L-0.2"/>
    <n v="6"/>
    <x v="538"/>
    <s v="rreadieg8@guardian.co.uk"/>
    <x v="0"/>
    <x v="1"/>
    <s v="Rob"/>
    <x v="0"/>
    <s v="L"/>
    <x v="1"/>
    <x v="3"/>
    <n v="3.585"/>
    <n v="21.509999999999998"/>
  </r>
  <r>
    <s v="ETD-58130-674"/>
    <x v="453"/>
    <s v="05325-97750-WP"/>
    <s v="E-M-0.5"/>
    <n v="2"/>
    <x v="539"/>
    <s v="cverissimogh@theglobeandmail.com"/>
    <x v="2"/>
    <x v="0"/>
    <s v="Exc"/>
    <x v="1"/>
    <s v="M"/>
    <x v="0"/>
    <x v="1"/>
    <n v="8.25"/>
    <n v="16.5"/>
  </r>
  <r>
    <s v="UPF-60123-025"/>
    <x v="454"/>
    <s v="88992-49081-AT"/>
    <s v="R-L-2.5"/>
    <n v="3"/>
    <x v="540"/>
    <s v=""/>
    <x v="0"/>
    <x v="1"/>
    <s v="Rob"/>
    <x v="0"/>
    <s v="L"/>
    <x v="1"/>
    <x v="2"/>
    <n v="27.484999999999999"/>
    <n v="82.454999999999998"/>
  </r>
  <r>
    <s v="NQS-01613-687"/>
    <x v="455"/>
    <s v="10204-31464-SA"/>
    <s v="L-D-0.5"/>
    <n v="1"/>
    <x v="541"/>
    <s v="bogb@elpais.com"/>
    <x v="0"/>
    <x v="0"/>
    <s v="Lib"/>
    <x v="3"/>
    <s v="D"/>
    <x v="2"/>
    <x v="1"/>
    <n v="7.77"/>
    <n v="7.77"/>
  </r>
  <r>
    <s v="MGH-36050-573"/>
    <x v="456"/>
    <s v="75156-80911-YT"/>
    <s v="R-M-0.5"/>
    <n v="2"/>
    <x v="542"/>
    <s v="vstansburygc@unblog.fr"/>
    <x v="0"/>
    <x v="0"/>
    <s v="Rob"/>
    <x v="0"/>
    <s v="M"/>
    <x v="0"/>
    <x v="1"/>
    <n v="5.97"/>
    <n v="11.94"/>
  </r>
  <r>
    <s v="UVF-59322-459"/>
    <x v="373"/>
    <s v="53971-49906-PZ"/>
    <s v="E-L-2.5"/>
    <n v="6"/>
    <x v="543"/>
    <s v="dheinonengd@printfriendly.com"/>
    <x v="0"/>
    <x v="1"/>
    <s v="Exc"/>
    <x v="1"/>
    <s v="L"/>
    <x v="1"/>
    <x v="2"/>
    <n v="34.155000000000001"/>
    <n v="204.93"/>
  </r>
  <r>
    <s v="VET-41158-896"/>
    <x v="457"/>
    <s v="10728-17633-ST"/>
    <s v="E-M-2.5"/>
    <n v="2"/>
    <x v="544"/>
    <s v="jshentonge@google.com.hk"/>
    <x v="0"/>
    <x v="0"/>
    <s v="Exc"/>
    <x v="1"/>
    <s v="M"/>
    <x v="0"/>
    <x v="2"/>
    <n v="31.625"/>
    <n v="63.25"/>
  </r>
  <r>
    <s v="XYL-52196-459"/>
    <x v="458"/>
    <s v="13549-65017-VE"/>
    <s v="R-D-0.2"/>
    <n v="3"/>
    <x v="545"/>
    <s v="jwilkissongf@nba.com"/>
    <x v="0"/>
    <x v="0"/>
    <s v="Rob"/>
    <x v="0"/>
    <s v="D"/>
    <x v="2"/>
    <x v="3"/>
    <n v="2.6850000000000001"/>
    <n v="8.0549999999999997"/>
  </r>
  <r>
    <s v="BPZ-51283-916"/>
    <x v="264"/>
    <s v="87688-42420-TO"/>
    <s v="A-M-2.5"/>
    <n v="2"/>
    <x v="546"/>
    <s v=""/>
    <x v="0"/>
    <x v="1"/>
    <s v="Ara"/>
    <x v="2"/>
    <s v="M"/>
    <x v="0"/>
    <x v="2"/>
    <n v="25.875"/>
    <n v="51.75"/>
  </r>
  <r>
    <s v="VQW-91903-926"/>
    <x v="459"/>
    <s v="05325-97750-WP"/>
    <s v="E-D-2.5"/>
    <n v="1"/>
    <x v="539"/>
    <s v="cverissimogh@theglobeandmail.com"/>
    <x v="2"/>
    <x v="0"/>
    <s v="Exc"/>
    <x v="1"/>
    <s v="D"/>
    <x v="2"/>
    <x v="2"/>
    <n v="27.945"/>
    <n v="27.945"/>
  </r>
  <r>
    <s v="OLF-77983-457"/>
    <x v="460"/>
    <s v="51901-35210-UI"/>
    <s v="A-L-2.5"/>
    <n v="2"/>
    <x v="547"/>
    <s v="gstarcksgi@abc.net.au"/>
    <x v="0"/>
    <x v="1"/>
    <s v="Ara"/>
    <x v="2"/>
    <s v="L"/>
    <x v="1"/>
    <x v="2"/>
    <n v="29.785"/>
    <n v="59.57"/>
  </r>
  <r>
    <s v="MVI-04946-827"/>
    <x v="461"/>
    <s v="62483-50867-OM"/>
    <s v="E-L-1"/>
    <n v="1"/>
    <x v="548"/>
    <s v=""/>
    <x v="2"/>
    <x v="1"/>
    <s v="Exc"/>
    <x v="1"/>
    <s v="L"/>
    <x v="1"/>
    <x v="0"/>
    <n v="14.85"/>
    <n v="14.85"/>
  </r>
  <r>
    <s v="UOG-94188-104"/>
    <x v="219"/>
    <s v="92753-50029-SD"/>
    <s v="A-M-0.5"/>
    <n v="5"/>
    <x v="549"/>
    <s v="kscholardgk@sbwire.com"/>
    <x v="0"/>
    <x v="1"/>
    <s v="Ara"/>
    <x v="2"/>
    <s v="M"/>
    <x v="0"/>
    <x v="1"/>
    <n v="6.75"/>
    <n v="33.75"/>
  </r>
  <r>
    <s v="DSN-15872-519"/>
    <x v="462"/>
    <s v="53809-98498-SN"/>
    <s v="L-L-2.5"/>
    <n v="4"/>
    <x v="550"/>
    <s v="bkindleygl@wikimedia.org"/>
    <x v="0"/>
    <x v="0"/>
    <s v="Lib"/>
    <x v="3"/>
    <s v="L"/>
    <x v="1"/>
    <x v="2"/>
    <n v="36.454999999999998"/>
    <n v="145.82"/>
  </r>
  <r>
    <s v="OUQ-73954-002"/>
    <x v="463"/>
    <s v="66308-13503-KD"/>
    <s v="R-M-0.2"/>
    <n v="4"/>
    <x v="551"/>
    <s v="khammettgm@dmoz.org"/>
    <x v="0"/>
    <x v="0"/>
    <s v="Rob"/>
    <x v="0"/>
    <s v="M"/>
    <x v="0"/>
    <x v="3"/>
    <n v="2.9849999999999999"/>
    <n v="11.94"/>
  </r>
  <r>
    <s v="LGL-16843-667"/>
    <x v="464"/>
    <s v="82458-87830-JE"/>
    <s v="A-D-0.2"/>
    <n v="4"/>
    <x v="552"/>
    <s v="ahulburtgn@fda.gov"/>
    <x v="0"/>
    <x v="0"/>
    <s v="Ara"/>
    <x v="2"/>
    <s v="D"/>
    <x v="2"/>
    <x v="3"/>
    <n v="2.9849999999999999"/>
    <n v="11.94"/>
  </r>
  <r>
    <s v="TCC-89722-031"/>
    <x v="465"/>
    <s v="41611-34336-WT"/>
    <s v="L-D-0.5"/>
    <n v="1"/>
    <x v="553"/>
    <s v="plauritzengo@photobucket.com"/>
    <x v="0"/>
    <x v="1"/>
    <s v="Lib"/>
    <x v="3"/>
    <s v="D"/>
    <x v="2"/>
    <x v="1"/>
    <n v="7.77"/>
    <n v="7.77"/>
  </r>
  <r>
    <s v="TRA-79507-007"/>
    <x v="466"/>
    <s v="70089-27418-UJ"/>
    <s v="R-L-2.5"/>
    <n v="4"/>
    <x v="554"/>
    <s v="aburgwingp@redcross.org"/>
    <x v="0"/>
    <x v="0"/>
    <s v="Rob"/>
    <x v="0"/>
    <s v="L"/>
    <x v="1"/>
    <x v="2"/>
    <n v="27.484999999999999"/>
    <n v="109.94"/>
  </r>
  <r>
    <s v="MZJ-77284-941"/>
    <x v="467"/>
    <s v="99978-56910-BN"/>
    <s v="E-L-0.2"/>
    <n v="5"/>
    <x v="555"/>
    <s v="erolingq@google.fr"/>
    <x v="0"/>
    <x v="0"/>
    <s v="Exc"/>
    <x v="1"/>
    <s v="L"/>
    <x v="1"/>
    <x v="3"/>
    <n v="4.4550000000000001"/>
    <n v="22.274999999999999"/>
  </r>
  <r>
    <s v="AXN-57779-891"/>
    <x v="468"/>
    <s v="09668-23340-IC"/>
    <s v="R-M-0.2"/>
    <n v="3"/>
    <x v="556"/>
    <s v="dfowlegr@epa.gov"/>
    <x v="0"/>
    <x v="1"/>
    <s v="Rob"/>
    <x v="0"/>
    <s v="M"/>
    <x v="0"/>
    <x v="3"/>
    <n v="2.9849999999999999"/>
    <n v="8.9550000000000001"/>
  </r>
  <r>
    <s v="PJB-15659-994"/>
    <x v="469"/>
    <s v="39457-62611-YK"/>
    <s v="L-D-2.5"/>
    <n v="4"/>
    <x v="557"/>
    <s v=""/>
    <x v="1"/>
    <x v="1"/>
    <s v="Lib"/>
    <x v="3"/>
    <s v="D"/>
    <x v="2"/>
    <x v="2"/>
    <n v="29.785"/>
    <n v="119.14"/>
  </r>
  <r>
    <s v="LTS-03470-353"/>
    <x v="470"/>
    <s v="90985-89807-RW"/>
    <s v="A-L-2.5"/>
    <n v="5"/>
    <x v="558"/>
    <s v="wpowleslandgt@soundcloud.com"/>
    <x v="0"/>
    <x v="0"/>
    <s v="Ara"/>
    <x v="2"/>
    <s v="L"/>
    <x v="1"/>
    <x v="2"/>
    <n v="29.785"/>
    <n v="148.92500000000001"/>
  </r>
  <r>
    <s v="UMM-28497-689"/>
    <x v="471"/>
    <s v="05325-97750-WP"/>
    <s v="L-L-2.5"/>
    <n v="3"/>
    <x v="539"/>
    <s v="cverissimogh@theglobeandmail.com"/>
    <x v="2"/>
    <x v="0"/>
    <s v="Lib"/>
    <x v="3"/>
    <s v="L"/>
    <x v="1"/>
    <x v="2"/>
    <n v="36.454999999999998"/>
    <n v="109.36499999999999"/>
  </r>
  <r>
    <s v="MJZ-93232-402"/>
    <x v="472"/>
    <s v="17816-67941-ZS"/>
    <s v="E-D-0.2"/>
    <n v="1"/>
    <x v="559"/>
    <s v="lellinghamgv@sciencedaily.com"/>
    <x v="0"/>
    <x v="0"/>
    <s v="Exc"/>
    <x v="1"/>
    <s v="D"/>
    <x v="2"/>
    <x v="3"/>
    <n v="3.645"/>
    <n v="3.645"/>
  </r>
  <r>
    <s v="UHW-74617-126"/>
    <x v="173"/>
    <s v="90816-65619-LM"/>
    <s v="E-D-2.5"/>
    <n v="2"/>
    <x v="560"/>
    <s v=""/>
    <x v="0"/>
    <x v="1"/>
    <s v="Exc"/>
    <x v="1"/>
    <s v="D"/>
    <x v="2"/>
    <x v="2"/>
    <n v="27.945"/>
    <n v="55.89"/>
  </r>
  <r>
    <s v="RIK-61730-794"/>
    <x v="473"/>
    <s v="69761-61146-KD"/>
    <s v="L-M-0.2"/>
    <n v="6"/>
    <x v="561"/>
    <s v="afendtgx@forbes.com"/>
    <x v="0"/>
    <x v="0"/>
    <s v="Lib"/>
    <x v="3"/>
    <s v="M"/>
    <x v="0"/>
    <x v="3"/>
    <n v="4.3650000000000002"/>
    <n v="26.19"/>
  </r>
  <r>
    <s v="IDJ-55379-750"/>
    <x v="474"/>
    <s v="24040-20817-QB"/>
    <s v="R-M-1"/>
    <n v="4"/>
    <x v="562"/>
    <s v="acleyburngy@lycos.com"/>
    <x v="0"/>
    <x v="1"/>
    <s v="Rob"/>
    <x v="0"/>
    <s v="M"/>
    <x v="0"/>
    <x v="0"/>
    <n v="9.9499999999999993"/>
    <n v="39.799999999999997"/>
  </r>
  <r>
    <s v="OHX-11953-965"/>
    <x v="475"/>
    <s v="19524-21432-XP"/>
    <s v="E-L-2.5"/>
    <n v="2"/>
    <x v="563"/>
    <s v="tcastiglionegz@xing.com"/>
    <x v="0"/>
    <x v="1"/>
    <s v="Exc"/>
    <x v="1"/>
    <s v="L"/>
    <x v="1"/>
    <x v="2"/>
    <n v="34.155000000000001"/>
    <n v="68.31"/>
  </r>
  <r>
    <s v="TVV-42245-088"/>
    <x v="476"/>
    <s v="14398-43114-RV"/>
    <s v="A-M-0.2"/>
    <n v="4"/>
    <x v="564"/>
    <s v=""/>
    <x v="1"/>
    <x v="1"/>
    <s v="Ara"/>
    <x v="2"/>
    <s v="M"/>
    <x v="0"/>
    <x v="3"/>
    <n v="3.375"/>
    <n v="13.5"/>
  </r>
  <r>
    <s v="DYP-74337-787"/>
    <x v="431"/>
    <s v="41486-52502-QQ"/>
    <s v="R-M-0.5"/>
    <n v="1"/>
    <x v="565"/>
    <s v=""/>
    <x v="0"/>
    <x v="1"/>
    <s v="Rob"/>
    <x v="0"/>
    <s v="M"/>
    <x v="0"/>
    <x v="1"/>
    <n v="5.97"/>
    <n v="5.97"/>
  </r>
  <r>
    <s v="OKA-93124-100"/>
    <x v="477"/>
    <s v="05325-97750-WP"/>
    <s v="R-M-0.5"/>
    <n v="5"/>
    <x v="539"/>
    <s v="cverissimogh@theglobeandmail.com"/>
    <x v="2"/>
    <x v="0"/>
    <s v="Rob"/>
    <x v="0"/>
    <s v="M"/>
    <x v="0"/>
    <x v="1"/>
    <n v="5.97"/>
    <n v="29.849999999999998"/>
  </r>
  <r>
    <s v="IXW-20780-268"/>
    <x v="478"/>
    <s v="20236-64364-QL"/>
    <s v="L-L-2.5"/>
    <n v="2"/>
    <x v="566"/>
    <s v="scouronneh3@mozilla.org"/>
    <x v="0"/>
    <x v="0"/>
    <s v="Lib"/>
    <x v="3"/>
    <s v="L"/>
    <x v="1"/>
    <x v="2"/>
    <n v="36.454999999999998"/>
    <n v="72.91"/>
  </r>
  <r>
    <s v="NGG-24006-937"/>
    <x v="45"/>
    <s v="29102-40100-TZ"/>
    <s v="E-M-2.5"/>
    <n v="4"/>
    <x v="567"/>
    <s v="lflippellih4@github.io"/>
    <x v="2"/>
    <x v="1"/>
    <s v="Exc"/>
    <x v="1"/>
    <s v="M"/>
    <x v="0"/>
    <x v="2"/>
    <n v="31.625"/>
    <n v="126.5"/>
  </r>
  <r>
    <s v="JZC-31180-557"/>
    <x v="444"/>
    <s v="09171-42203-EB"/>
    <s v="L-M-2.5"/>
    <n v="1"/>
    <x v="568"/>
    <s v="relizabethh5@live.com"/>
    <x v="0"/>
    <x v="1"/>
    <s v="Lib"/>
    <x v="3"/>
    <s v="M"/>
    <x v="0"/>
    <x v="2"/>
    <n v="33.465000000000003"/>
    <n v="33.465000000000003"/>
  </r>
  <r>
    <s v="ZMU-63715-204"/>
    <x v="479"/>
    <s v="29060-75856-UI"/>
    <s v="E-D-1"/>
    <n v="6"/>
    <x v="569"/>
    <s v="irenhardh6@i2i.jp"/>
    <x v="0"/>
    <x v="0"/>
    <s v="Exc"/>
    <x v="1"/>
    <s v="D"/>
    <x v="2"/>
    <x v="0"/>
    <n v="12.15"/>
    <n v="72.900000000000006"/>
  </r>
  <r>
    <s v="GND-08192-056"/>
    <x v="480"/>
    <s v="17088-16989-PL"/>
    <s v="L-D-0.5"/>
    <n v="2"/>
    <x v="570"/>
    <s v="wrocheh7@xinhuanet.com"/>
    <x v="0"/>
    <x v="0"/>
    <s v="Lib"/>
    <x v="3"/>
    <s v="D"/>
    <x v="2"/>
    <x v="1"/>
    <n v="7.77"/>
    <n v="15.54"/>
  </r>
  <r>
    <s v="RYY-38961-093"/>
    <x v="481"/>
    <s v="14756-18321-CL"/>
    <s v="A-M-0.2"/>
    <n v="6"/>
    <x v="571"/>
    <s v="lalawayhh@weather.com"/>
    <x v="0"/>
    <x v="1"/>
    <s v="Ara"/>
    <x v="2"/>
    <s v="M"/>
    <x v="0"/>
    <x v="3"/>
    <n v="3.375"/>
    <n v="20.25"/>
  </r>
  <r>
    <s v="CVA-64996-969"/>
    <x v="478"/>
    <s v="13324-78688-MI"/>
    <s v="A-L-1"/>
    <n v="6"/>
    <x v="572"/>
    <s v="codgaardh9@nsw.gov.au"/>
    <x v="0"/>
    <x v="1"/>
    <s v="Ara"/>
    <x v="2"/>
    <s v="L"/>
    <x v="1"/>
    <x v="0"/>
    <n v="12.95"/>
    <n v="77.699999999999989"/>
  </r>
  <r>
    <s v="XTH-67276-442"/>
    <x v="482"/>
    <s v="73799-04749-BM"/>
    <s v="L-M-2.5"/>
    <n v="4"/>
    <x v="573"/>
    <s v="bbyrdha@4shared.com"/>
    <x v="0"/>
    <x v="1"/>
    <s v="Lib"/>
    <x v="3"/>
    <s v="M"/>
    <x v="0"/>
    <x v="2"/>
    <n v="33.465000000000003"/>
    <n v="133.86000000000001"/>
  </r>
  <r>
    <s v="PVU-02950-470"/>
    <x v="353"/>
    <s v="01927-46702-YT"/>
    <s v="E-D-1"/>
    <n v="1"/>
    <x v="574"/>
    <s v=""/>
    <x v="2"/>
    <x v="1"/>
    <s v="Exc"/>
    <x v="1"/>
    <s v="D"/>
    <x v="2"/>
    <x v="0"/>
    <n v="12.15"/>
    <n v="12.15"/>
  </r>
  <r>
    <s v="XSN-26809-910"/>
    <x v="199"/>
    <s v="80467-17137-TO"/>
    <s v="E-M-2.5"/>
    <n v="2"/>
    <x v="575"/>
    <s v="dchardinhc@nhs.uk"/>
    <x v="1"/>
    <x v="0"/>
    <s v="Exc"/>
    <x v="1"/>
    <s v="M"/>
    <x v="0"/>
    <x v="2"/>
    <n v="31.625"/>
    <n v="63.25"/>
  </r>
  <r>
    <s v="UDN-88321-005"/>
    <x v="372"/>
    <s v="14640-87215-BK"/>
    <s v="R-L-0.5"/>
    <n v="5"/>
    <x v="576"/>
    <s v="hradbonehd@newsvine.com"/>
    <x v="0"/>
    <x v="1"/>
    <s v="Rob"/>
    <x v="0"/>
    <s v="L"/>
    <x v="1"/>
    <x v="1"/>
    <n v="7.17"/>
    <n v="35.85"/>
  </r>
  <r>
    <s v="EXP-21628-670"/>
    <x v="267"/>
    <s v="94447-35885-HK"/>
    <s v="A-M-2.5"/>
    <n v="3"/>
    <x v="577"/>
    <s v="wbernthhe@miitbeian.gov.cn"/>
    <x v="0"/>
    <x v="1"/>
    <s v="Ara"/>
    <x v="2"/>
    <s v="M"/>
    <x v="0"/>
    <x v="2"/>
    <n v="25.875"/>
    <n v="77.625"/>
  </r>
  <r>
    <s v="VGM-24161-361"/>
    <x v="480"/>
    <s v="71034-49694-CS"/>
    <s v="E-M-2.5"/>
    <n v="2"/>
    <x v="578"/>
    <s v="bacarsonhf@cnn.com"/>
    <x v="0"/>
    <x v="0"/>
    <s v="Exc"/>
    <x v="1"/>
    <s v="M"/>
    <x v="0"/>
    <x v="2"/>
    <n v="31.625"/>
    <n v="63.25"/>
  </r>
  <r>
    <s v="PKN-19556-918"/>
    <x v="483"/>
    <s v="00445-42781-KX"/>
    <s v="E-L-0.2"/>
    <n v="6"/>
    <x v="579"/>
    <s v="fbrighamhg@blog.com"/>
    <x v="1"/>
    <x v="0"/>
    <s v="Exc"/>
    <x v="1"/>
    <s v="L"/>
    <x v="1"/>
    <x v="3"/>
    <n v="4.4550000000000001"/>
    <n v="26.73"/>
  </r>
  <r>
    <s v="PKN-19556-918"/>
    <x v="483"/>
    <s v="00445-42781-KX"/>
    <s v="L-D-0.5"/>
    <n v="4"/>
    <x v="579"/>
    <s v="fbrighamhg@blog.com"/>
    <x v="1"/>
    <x v="0"/>
    <s v="Lib"/>
    <x v="3"/>
    <s v="D"/>
    <x v="2"/>
    <x v="1"/>
    <n v="7.77"/>
    <n v="31.08"/>
  </r>
  <r>
    <s v="PKN-19556-918"/>
    <x v="483"/>
    <s v="00445-42781-KX"/>
    <s v="A-D-0.2"/>
    <n v="1"/>
    <x v="579"/>
    <s v="fbrighamhg@blog.com"/>
    <x v="1"/>
    <x v="0"/>
    <s v="Ara"/>
    <x v="2"/>
    <s v="D"/>
    <x v="2"/>
    <x v="3"/>
    <n v="2.9849999999999999"/>
    <n v="2.9849999999999999"/>
  </r>
  <r>
    <s v="PKN-19556-918"/>
    <x v="483"/>
    <s v="00445-42781-KX"/>
    <s v="R-D-2.5"/>
    <n v="5"/>
    <x v="579"/>
    <s v="fbrighamhg@blog.com"/>
    <x v="1"/>
    <x v="0"/>
    <s v="Rob"/>
    <x v="0"/>
    <s v="D"/>
    <x v="2"/>
    <x v="2"/>
    <n v="20.585000000000001"/>
    <n v="102.92500000000001"/>
  </r>
  <r>
    <s v="DXQ-44537-297"/>
    <x v="484"/>
    <s v="96116-24737-LV"/>
    <s v="E-L-0.5"/>
    <n v="4"/>
    <x v="580"/>
    <s v="myoxenhk@google.com"/>
    <x v="0"/>
    <x v="1"/>
    <s v="Exc"/>
    <x v="1"/>
    <s v="L"/>
    <x v="1"/>
    <x v="1"/>
    <n v="8.91"/>
    <n v="35.64"/>
  </r>
  <r>
    <s v="BPC-54727-307"/>
    <x v="485"/>
    <s v="18684-73088-YL"/>
    <s v="R-L-1"/>
    <n v="4"/>
    <x v="581"/>
    <s v="gmcgavinhl@histats.com"/>
    <x v="0"/>
    <x v="1"/>
    <s v="Rob"/>
    <x v="0"/>
    <s v="L"/>
    <x v="1"/>
    <x v="0"/>
    <n v="11.95"/>
    <n v="47.8"/>
  </r>
  <r>
    <s v="KSH-47717-456"/>
    <x v="486"/>
    <s v="74671-55639-TU"/>
    <s v="L-M-1"/>
    <n v="3"/>
    <x v="582"/>
    <s v="luttermarehm@engadget.com"/>
    <x v="0"/>
    <x v="1"/>
    <s v="Lib"/>
    <x v="3"/>
    <s v="M"/>
    <x v="0"/>
    <x v="0"/>
    <n v="14.55"/>
    <n v="43.650000000000006"/>
  </r>
  <r>
    <s v="ANK-59436-446"/>
    <x v="487"/>
    <s v="17488-65879-XL"/>
    <s v="E-L-0.5"/>
    <n v="4"/>
    <x v="583"/>
    <s v="edambrogiohn@techcrunch.com"/>
    <x v="0"/>
    <x v="0"/>
    <s v="Exc"/>
    <x v="1"/>
    <s v="L"/>
    <x v="1"/>
    <x v="1"/>
    <n v="8.91"/>
    <n v="35.64"/>
  </r>
  <r>
    <s v="AYY-83051-752"/>
    <x v="488"/>
    <s v="46431-09298-OU"/>
    <s v="L-L-1"/>
    <n v="6"/>
    <x v="584"/>
    <s v="cwinchcombeho@jiathis.com"/>
    <x v="0"/>
    <x v="0"/>
    <s v="Lib"/>
    <x v="3"/>
    <s v="L"/>
    <x v="1"/>
    <x v="0"/>
    <n v="15.85"/>
    <n v="95.1"/>
  </r>
  <r>
    <s v="CSW-59644-267"/>
    <x v="489"/>
    <s v="60378-26473-FE"/>
    <s v="E-M-2.5"/>
    <n v="1"/>
    <x v="585"/>
    <s v="bpaumierhp@umn.edu"/>
    <x v="1"/>
    <x v="0"/>
    <s v="Exc"/>
    <x v="1"/>
    <s v="M"/>
    <x v="0"/>
    <x v="2"/>
    <n v="31.625"/>
    <n v="31.625"/>
  </r>
  <r>
    <s v="ITY-92466-909"/>
    <x v="162"/>
    <s v="34927-68586-ZV"/>
    <s v="A-M-2.5"/>
    <n v="3"/>
    <x v="586"/>
    <s v=""/>
    <x v="1"/>
    <x v="0"/>
    <s v="Ara"/>
    <x v="2"/>
    <s v="M"/>
    <x v="0"/>
    <x v="2"/>
    <n v="25.875"/>
    <n v="77.625"/>
  </r>
  <r>
    <s v="IGW-04801-466"/>
    <x v="490"/>
    <s v="29051-27555-GD"/>
    <s v="L-D-0.2"/>
    <n v="1"/>
    <x v="587"/>
    <s v="jcapeyhr@bravesites.com"/>
    <x v="0"/>
    <x v="0"/>
    <s v="Lib"/>
    <x v="3"/>
    <s v="D"/>
    <x v="2"/>
    <x v="3"/>
    <n v="3.8849999999999998"/>
    <n v="3.8849999999999998"/>
  </r>
  <r>
    <s v="LJN-34281-921"/>
    <x v="491"/>
    <s v="52143-35672-JF"/>
    <s v="R-L-2.5"/>
    <n v="5"/>
    <x v="588"/>
    <s v="tmathonneti0@google.co.jp"/>
    <x v="0"/>
    <x v="1"/>
    <s v="Rob"/>
    <x v="0"/>
    <s v="L"/>
    <x v="1"/>
    <x v="2"/>
    <n v="27.484999999999999"/>
    <n v="137.42500000000001"/>
  </r>
  <r>
    <s v="BWZ-46364-547"/>
    <x v="301"/>
    <s v="64918-67725-MN"/>
    <s v="R-L-1"/>
    <n v="3"/>
    <x v="589"/>
    <s v="ybasillht@theguardian.com"/>
    <x v="0"/>
    <x v="0"/>
    <s v="Rob"/>
    <x v="0"/>
    <s v="L"/>
    <x v="1"/>
    <x v="0"/>
    <n v="11.95"/>
    <n v="35.849999999999994"/>
  </r>
  <r>
    <s v="SBC-95710-706"/>
    <x v="194"/>
    <s v="85634-61759-ND"/>
    <s v="E-M-0.2"/>
    <n v="2"/>
    <x v="590"/>
    <s v="mbaistowhu@i2i.jp"/>
    <x v="2"/>
    <x v="0"/>
    <s v="Exc"/>
    <x v="1"/>
    <s v="M"/>
    <x v="0"/>
    <x v="3"/>
    <n v="4.125"/>
    <n v="8.25"/>
  </r>
  <r>
    <s v="WRN-55114-031"/>
    <x v="26"/>
    <s v="40180-22940-QB"/>
    <s v="E-L-2.5"/>
    <n v="3"/>
    <x v="591"/>
    <s v="cpallanthv@typepad.com"/>
    <x v="0"/>
    <x v="0"/>
    <s v="Exc"/>
    <x v="1"/>
    <s v="L"/>
    <x v="1"/>
    <x v="2"/>
    <n v="34.155000000000001"/>
    <n v="102.465"/>
  </r>
  <r>
    <s v="TZU-64255-831"/>
    <x v="125"/>
    <s v="34666-76738-SQ"/>
    <s v="R-D-2.5"/>
    <n v="2"/>
    <x v="592"/>
    <s v=""/>
    <x v="0"/>
    <x v="1"/>
    <s v="Rob"/>
    <x v="0"/>
    <s v="D"/>
    <x v="2"/>
    <x v="2"/>
    <n v="20.585000000000001"/>
    <n v="41.17"/>
  </r>
  <r>
    <s v="JVF-91003-729"/>
    <x v="492"/>
    <s v="98536-88616-FF"/>
    <s v="A-D-2.5"/>
    <n v="3"/>
    <x v="593"/>
    <s v="dohx@redcross.org"/>
    <x v="0"/>
    <x v="0"/>
    <s v="Ara"/>
    <x v="2"/>
    <s v="D"/>
    <x v="2"/>
    <x v="2"/>
    <n v="22.885000000000002"/>
    <n v="68.655000000000001"/>
  </r>
  <r>
    <s v="MVB-22135-665"/>
    <x v="462"/>
    <s v="55621-06130-SA"/>
    <s v="A-D-1"/>
    <n v="1"/>
    <x v="594"/>
    <s v="drallinhy@howstuffworks.com"/>
    <x v="0"/>
    <x v="0"/>
    <s v="Ara"/>
    <x v="2"/>
    <s v="D"/>
    <x v="2"/>
    <x v="0"/>
    <n v="9.9499999999999993"/>
    <n v="9.9499999999999993"/>
  </r>
  <r>
    <s v="CKS-47815-571"/>
    <x v="493"/>
    <s v="45666-86771-EH"/>
    <s v="L-L-0.5"/>
    <n v="3"/>
    <x v="595"/>
    <s v="achillhz@epa.gov"/>
    <x v="2"/>
    <x v="0"/>
    <s v="Lib"/>
    <x v="3"/>
    <s v="L"/>
    <x v="1"/>
    <x v="1"/>
    <n v="9.51"/>
    <n v="28.53"/>
  </r>
  <r>
    <s v="OAW-17338-101"/>
    <x v="494"/>
    <s v="52143-35672-JF"/>
    <s v="R-D-0.2"/>
    <n v="6"/>
    <x v="588"/>
    <s v="tmathonneti0@google.co.jp"/>
    <x v="0"/>
    <x v="1"/>
    <s v="Rob"/>
    <x v="0"/>
    <s v="D"/>
    <x v="2"/>
    <x v="3"/>
    <n v="2.6850000000000001"/>
    <n v="16.11"/>
  </r>
  <r>
    <s v="ALP-37623-536"/>
    <x v="495"/>
    <s v="24689-69376-XX"/>
    <s v="L-L-1"/>
    <n v="6"/>
    <x v="596"/>
    <s v="cdenysi1@is.gd"/>
    <x v="2"/>
    <x v="1"/>
    <s v="Lib"/>
    <x v="3"/>
    <s v="L"/>
    <x v="1"/>
    <x v="0"/>
    <n v="15.85"/>
    <n v="95.1"/>
  </r>
  <r>
    <s v="WMU-87639-108"/>
    <x v="496"/>
    <s v="71891-51101-VQ"/>
    <s v="R-D-0.5"/>
    <n v="1"/>
    <x v="597"/>
    <s v="cstebbingsi2@drupal.org"/>
    <x v="0"/>
    <x v="0"/>
    <s v="Rob"/>
    <x v="0"/>
    <s v="D"/>
    <x v="2"/>
    <x v="1"/>
    <n v="5.37"/>
    <n v="5.37"/>
  </r>
  <r>
    <s v="USN-44968-231"/>
    <x v="497"/>
    <s v="71749-05400-CN"/>
    <s v="R-L-1"/>
    <n v="4"/>
    <x v="598"/>
    <s v=""/>
    <x v="0"/>
    <x v="1"/>
    <s v="Rob"/>
    <x v="0"/>
    <s v="L"/>
    <x v="1"/>
    <x v="0"/>
    <n v="11.95"/>
    <n v="47.8"/>
  </r>
  <r>
    <s v="YZG-20575-451"/>
    <x v="498"/>
    <s v="64845-00270-NO"/>
    <s v="L-L-1"/>
    <n v="4"/>
    <x v="599"/>
    <s v="rzywickii4@ifeng.com"/>
    <x v="1"/>
    <x v="1"/>
    <s v="Lib"/>
    <x v="3"/>
    <s v="L"/>
    <x v="1"/>
    <x v="0"/>
    <n v="15.85"/>
    <n v="63.4"/>
  </r>
  <r>
    <s v="HTH-52867-812"/>
    <x v="382"/>
    <s v="29851-36402-UX"/>
    <s v="A-M-2.5"/>
    <n v="4"/>
    <x v="600"/>
    <s v="aburgetti5@moonfruit.com"/>
    <x v="0"/>
    <x v="1"/>
    <s v="Ara"/>
    <x v="2"/>
    <s v="M"/>
    <x v="0"/>
    <x v="2"/>
    <n v="25.875"/>
    <n v="103.5"/>
  </r>
  <r>
    <s v="FWU-44971-444"/>
    <x v="499"/>
    <s v="12190-25421-WM"/>
    <s v="A-D-2.5"/>
    <n v="3"/>
    <x v="601"/>
    <s v="mmalloyi6@seattletimes.com"/>
    <x v="0"/>
    <x v="1"/>
    <s v="Ara"/>
    <x v="2"/>
    <s v="D"/>
    <x v="2"/>
    <x v="2"/>
    <n v="22.885000000000002"/>
    <n v="68.655000000000001"/>
  </r>
  <r>
    <s v="EQI-82205-066"/>
    <x v="500"/>
    <s v="52316-30571-GD"/>
    <s v="R-M-2.5"/>
    <n v="2"/>
    <x v="602"/>
    <s v="mmcparlandi7@w3.org"/>
    <x v="0"/>
    <x v="0"/>
    <s v="Rob"/>
    <x v="0"/>
    <s v="M"/>
    <x v="0"/>
    <x v="2"/>
    <n v="22.885000000000002"/>
    <n v="45.77"/>
  </r>
  <r>
    <s v="NAR-00747-074"/>
    <x v="501"/>
    <s v="23243-92649-RY"/>
    <s v="L-D-1"/>
    <n v="4"/>
    <x v="603"/>
    <s v="sjennaroyi8@purevolume.com"/>
    <x v="0"/>
    <x v="1"/>
    <s v="Lib"/>
    <x v="3"/>
    <s v="D"/>
    <x v="2"/>
    <x v="0"/>
    <n v="12.95"/>
    <n v="51.8"/>
  </r>
  <r>
    <s v="JYR-22052-185"/>
    <x v="502"/>
    <s v="39528-19971-OR"/>
    <s v="A-M-0.5"/>
    <n v="2"/>
    <x v="604"/>
    <s v="wplacei9@wsj.com"/>
    <x v="0"/>
    <x v="0"/>
    <s v="Ara"/>
    <x v="2"/>
    <s v="M"/>
    <x v="0"/>
    <x v="1"/>
    <n v="6.75"/>
    <n v="13.5"/>
  </r>
  <r>
    <s v="XKO-54097-932"/>
    <x v="503"/>
    <s v="32743-78448-KT"/>
    <s v="E-M-0.5"/>
    <n v="3"/>
    <x v="605"/>
    <s v="jmillettik@addtoany.com"/>
    <x v="0"/>
    <x v="0"/>
    <s v="Exc"/>
    <x v="1"/>
    <s v="M"/>
    <x v="0"/>
    <x v="1"/>
    <n v="8.25"/>
    <n v="24.75"/>
  </r>
  <r>
    <s v="HXA-72415-025"/>
    <x v="504"/>
    <s v="93417-12322-YB"/>
    <s v="A-D-2.5"/>
    <n v="2"/>
    <x v="606"/>
    <s v="dgadsdenib@google.com.hk"/>
    <x v="1"/>
    <x v="0"/>
    <s v="Ara"/>
    <x v="2"/>
    <s v="D"/>
    <x v="2"/>
    <x v="2"/>
    <n v="22.885000000000002"/>
    <n v="45.77"/>
  </r>
  <r>
    <s v="MJF-20065-335"/>
    <x v="497"/>
    <s v="56891-86662-UY"/>
    <s v="E-L-0.5"/>
    <n v="6"/>
    <x v="607"/>
    <s v="vwakelinic@unesco.org"/>
    <x v="0"/>
    <x v="1"/>
    <s v="Exc"/>
    <x v="1"/>
    <s v="L"/>
    <x v="1"/>
    <x v="1"/>
    <n v="8.91"/>
    <n v="53.46"/>
  </r>
  <r>
    <s v="GFI-83300-059"/>
    <x v="501"/>
    <s v="40414-26467-VE"/>
    <s v="A-M-0.2"/>
    <n v="6"/>
    <x v="608"/>
    <s v="acampsallid@zimbio.com"/>
    <x v="0"/>
    <x v="0"/>
    <s v="Ara"/>
    <x v="2"/>
    <s v="M"/>
    <x v="0"/>
    <x v="3"/>
    <n v="3.375"/>
    <n v="20.25"/>
  </r>
  <r>
    <s v="WJR-51493-682"/>
    <x v="1"/>
    <s v="87858-83734-RK"/>
    <s v="L-D-2.5"/>
    <n v="5"/>
    <x v="609"/>
    <s v="smosebyie@stanford.edu"/>
    <x v="0"/>
    <x v="1"/>
    <s v="Lib"/>
    <x v="3"/>
    <s v="D"/>
    <x v="2"/>
    <x v="2"/>
    <n v="29.785"/>
    <n v="148.92500000000001"/>
  </r>
  <r>
    <s v="SHP-55648-472"/>
    <x v="505"/>
    <s v="46818-20198-GB"/>
    <s v="A-M-1"/>
    <n v="6"/>
    <x v="610"/>
    <s v="cwassif@prweb.com"/>
    <x v="0"/>
    <x v="1"/>
    <s v="Ara"/>
    <x v="2"/>
    <s v="M"/>
    <x v="0"/>
    <x v="0"/>
    <n v="11.25"/>
    <n v="67.5"/>
  </r>
  <r>
    <s v="HYR-03455-684"/>
    <x v="506"/>
    <s v="29808-89098-XD"/>
    <s v="E-D-1"/>
    <n v="6"/>
    <x v="611"/>
    <s v="isjostromig@pbs.org"/>
    <x v="0"/>
    <x v="1"/>
    <s v="Exc"/>
    <x v="1"/>
    <s v="D"/>
    <x v="2"/>
    <x v="0"/>
    <n v="12.15"/>
    <n v="72.900000000000006"/>
  </r>
  <r>
    <s v="HYR-03455-684"/>
    <x v="506"/>
    <s v="29808-89098-XD"/>
    <s v="L-D-0.2"/>
    <n v="2"/>
    <x v="611"/>
    <s v="isjostromig@pbs.org"/>
    <x v="0"/>
    <x v="1"/>
    <s v="Lib"/>
    <x v="3"/>
    <s v="D"/>
    <x v="2"/>
    <x v="3"/>
    <n v="3.8849999999999998"/>
    <n v="7.77"/>
  </r>
  <r>
    <s v="HUG-52766-375"/>
    <x v="507"/>
    <s v="78786-77449-RQ"/>
    <s v="A-D-2.5"/>
    <n v="4"/>
    <x v="612"/>
    <s v="jbranchettii@bravesites.com"/>
    <x v="0"/>
    <x v="1"/>
    <s v="Ara"/>
    <x v="2"/>
    <s v="D"/>
    <x v="2"/>
    <x v="2"/>
    <n v="22.885000000000002"/>
    <n v="91.54"/>
  </r>
  <r>
    <s v="DAH-46595-917"/>
    <x v="508"/>
    <s v="27878-42224-QF"/>
    <s v="A-D-1"/>
    <n v="6"/>
    <x v="613"/>
    <s v="nrudlandij@blogs.com"/>
    <x v="1"/>
    <x v="1"/>
    <s v="Ara"/>
    <x v="2"/>
    <s v="D"/>
    <x v="2"/>
    <x v="0"/>
    <n v="9.9499999999999993"/>
    <n v="59.699999999999996"/>
  </r>
  <r>
    <s v="VEM-79839-466"/>
    <x v="509"/>
    <s v="32743-78448-KT"/>
    <s v="R-L-2.5"/>
    <n v="5"/>
    <x v="605"/>
    <s v="jmillettik@addtoany.com"/>
    <x v="0"/>
    <x v="0"/>
    <s v="Rob"/>
    <x v="0"/>
    <s v="L"/>
    <x v="1"/>
    <x v="2"/>
    <n v="27.484999999999999"/>
    <n v="137.42500000000001"/>
  </r>
  <r>
    <s v="OWH-11126-533"/>
    <x v="131"/>
    <s v="25331-13794-SB"/>
    <s v="L-M-2.5"/>
    <n v="2"/>
    <x v="614"/>
    <s v="ftourryil@google.de"/>
    <x v="0"/>
    <x v="1"/>
    <s v="Lib"/>
    <x v="3"/>
    <s v="M"/>
    <x v="0"/>
    <x v="2"/>
    <n v="33.465000000000003"/>
    <n v="66.930000000000007"/>
  </r>
  <r>
    <s v="UMT-26130-151"/>
    <x v="510"/>
    <s v="55864-37682-GQ"/>
    <s v="L-M-0.2"/>
    <n v="3"/>
    <x v="615"/>
    <s v="cweatherallim@toplist.cz"/>
    <x v="0"/>
    <x v="0"/>
    <s v="Lib"/>
    <x v="3"/>
    <s v="M"/>
    <x v="0"/>
    <x v="3"/>
    <n v="4.3650000000000002"/>
    <n v="13.095000000000001"/>
  </r>
  <r>
    <s v="JKA-27899-806"/>
    <x v="511"/>
    <s v="97005-25609-CQ"/>
    <s v="R-L-1"/>
    <n v="5"/>
    <x v="616"/>
    <s v="gheindrickin@usda.gov"/>
    <x v="0"/>
    <x v="1"/>
    <s v="Rob"/>
    <x v="0"/>
    <s v="L"/>
    <x v="1"/>
    <x v="0"/>
    <n v="11.95"/>
    <n v="59.75"/>
  </r>
  <r>
    <s v="ULU-07744-724"/>
    <x v="512"/>
    <s v="94058-95794-IJ"/>
    <s v="L-M-0.5"/>
    <n v="5"/>
    <x v="617"/>
    <s v="limasonio@discuz.net"/>
    <x v="0"/>
    <x v="0"/>
    <s v="Lib"/>
    <x v="3"/>
    <s v="M"/>
    <x v="0"/>
    <x v="1"/>
    <n v="8.73"/>
    <n v="43.650000000000006"/>
  </r>
  <r>
    <s v="NOM-56457-507"/>
    <x v="513"/>
    <s v="40214-03678-GU"/>
    <s v="E-M-1"/>
    <n v="6"/>
    <x v="618"/>
    <s v="hsaillip@odnoklassniki.ru"/>
    <x v="0"/>
    <x v="0"/>
    <s v="Exc"/>
    <x v="1"/>
    <s v="M"/>
    <x v="0"/>
    <x v="0"/>
    <n v="13.75"/>
    <n v="82.5"/>
  </r>
  <r>
    <s v="NZN-71683-705"/>
    <x v="514"/>
    <s v="04921-85445-SL"/>
    <s v="A-L-2.5"/>
    <n v="6"/>
    <x v="619"/>
    <s v="hlarvoriq@last.fm"/>
    <x v="0"/>
    <x v="0"/>
    <s v="Ara"/>
    <x v="2"/>
    <s v="L"/>
    <x v="1"/>
    <x v="2"/>
    <n v="29.785"/>
    <n v="178.71"/>
  </r>
  <r>
    <s v="WMA-34232-850"/>
    <x v="7"/>
    <s v="53386-94266-LJ"/>
    <s v="L-D-2.5"/>
    <n v="4"/>
    <x v="620"/>
    <s v=""/>
    <x v="0"/>
    <x v="0"/>
    <s v="Lib"/>
    <x v="3"/>
    <s v="D"/>
    <x v="2"/>
    <x v="2"/>
    <n v="29.785"/>
    <n v="119.14"/>
  </r>
  <r>
    <s v="EZL-27919-704"/>
    <x v="481"/>
    <s v="49480-85909-DG"/>
    <s v="L-L-0.5"/>
    <n v="5"/>
    <x v="621"/>
    <s v=""/>
    <x v="0"/>
    <x v="1"/>
    <s v="Lib"/>
    <x v="3"/>
    <s v="L"/>
    <x v="1"/>
    <x v="1"/>
    <n v="9.51"/>
    <n v="47.55"/>
  </r>
  <r>
    <s v="ZYU-11345-774"/>
    <x v="515"/>
    <s v="18293-78136-MN"/>
    <s v="L-M-0.5"/>
    <n v="5"/>
    <x v="622"/>
    <s v="cpenwardenit@mlb.com"/>
    <x v="1"/>
    <x v="1"/>
    <s v="Lib"/>
    <x v="3"/>
    <s v="M"/>
    <x v="0"/>
    <x v="1"/>
    <n v="8.73"/>
    <n v="43.650000000000006"/>
  </r>
  <r>
    <s v="CPW-34587-459"/>
    <x v="516"/>
    <s v="84641-67384-TD"/>
    <s v="A-L-2.5"/>
    <n v="6"/>
    <x v="623"/>
    <s v="mmiddisiu@dmoz.org"/>
    <x v="0"/>
    <x v="0"/>
    <s v="Ara"/>
    <x v="2"/>
    <s v="L"/>
    <x v="1"/>
    <x v="2"/>
    <n v="29.785"/>
    <n v="178.71"/>
  </r>
  <r>
    <s v="NQZ-82067-394"/>
    <x v="517"/>
    <s v="72320-29738-EB"/>
    <s v="R-L-2.5"/>
    <n v="1"/>
    <x v="624"/>
    <s v="avairowiv@studiopress.com"/>
    <x v="2"/>
    <x v="1"/>
    <s v="Rob"/>
    <x v="0"/>
    <s v="L"/>
    <x v="1"/>
    <x v="2"/>
    <n v="27.484999999999999"/>
    <n v="27.484999999999999"/>
  </r>
  <r>
    <s v="JBW-95055-851"/>
    <x v="518"/>
    <s v="47355-97488-XS"/>
    <s v="A-M-1"/>
    <n v="5"/>
    <x v="625"/>
    <s v="agoldieiw@goo.gl"/>
    <x v="0"/>
    <x v="1"/>
    <s v="Ara"/>
    <x v="2"/>
    <s v="M"/>
    <x v="0"/>
    <x v="0"/>
    <n v="11.25"/>
    <n v="56.25"/>
  </r>
  <r>
    <s v="AHY-20324-088"/>
    <x v="519"/>
    <s v="63499-24884-PP"/>
    <s v="L-L-0.2"/>
    <n v="2"/>
    <x v="626"/>
    <s v="nayrisix@t-online.de"/>
    <x v="2"/>
    <x v="0"/>
    <s v="Lib"/>
    <x v="3"/>
    <s v="L"/>
    <x v="1"/>
    <x v="3"/>
    <n v="4.7549999999999999"/>
    <n v="9.51"/>
  </r>
  <r>
    <s v="ZSL-66684-103"/>
    <x v="520"/>
    <s v="39193-51770-FM"/>
    <s v="E-M-0.2"/>
    <n v="2"/>
    <x v="627"/>
    <s v="lbenediktovichiy@wunderground.com"/>
    <x v="0"/>
    <x v="0"/>
    <s v="Exc"/>
    <x v="1"/>
    <s v="M"/>
    <x v="0"/>
    <x v="3"/>
    <n v="4.125"/>
    <n v="8.25"/>
  </r>
  <r>
    <s v="WNE-73911-475"/>
    <x v="521"/>
    <s v="61323-91967-GG"/>
    <s v="L-D-0.5"/>
    <n v="6"/>
    <x v="628"/>
    <s v="tjacobovitziz@cbc.ca"/>
    <x v="0"/>
    <x v="1"/>
    <s v="Lib"/>
    <x v="3"/>
    <s v="D"/>
    <x v="2"/>
    <x v="1"/>
    <n v="7.77"/>
    <n v="46.62"/>
  </r>
  <r>
    <s v="EZB-68383-559"/>
    <x v="418"/>
    <s v="90123-01967-KS"/>
    <s v="R-L-1"/>
    <n v="6"/>
    <x v="629"/>
    <s v=""/>
    <x v="0"/>
    <x v="1"/>
    <s v="Rob"/>
    <x v="0"/>
    <s v="L"/>
    <x v="1"/>
    <x v="0"/>
    <n v="11.95"/>
    <n v="71.699999999999989"/>
  </r>
  <r>
    <s v="OVO-01283-090"/>
    <x v="122"/>
    <s v="15958-25089-OS"/>
    <s v="L-L-2.5"/>
    <n v="2"/>
    <x v="630"/>
    <s v="jdruittj1@feedburner.com"/>
    <x v="0"/>
    <x v="0"/>
    <s v="Lib"/>
    <x v="3"/>
    <s v="L"/>
    <x v="1"/>
    <x v="2"/>
    <n v="36.454999999999998"/>
    <n v="72.91"/>
  </r>
  <r>
    <s v="TXH-78646-919"/>
    <x v="423"/>
    <s v="98430-37820-UV"/>
    <s v="R-D-0.2"/>
    <n v="3"/>
    <x v="631"/>
    <s v="dshortallj2@wikipedia.org"/>
    <x v="0"/>
    <x v="0"/>
    <s v="Rob"/>
    <x v="0"/>
    <s v="D"/>
    <x v="2"/>
    <x v="3"/>
    <n v="2.6850000000000001"/>
    <n v="8.0549999999999997"/>
  </r>
  <r>
    <s v="CYZ-37122-164"/>
    <x v="463"/>
    <s v="21798-04171-XC"/>
    <s v="E-M-0.5"/>
    <n v="2"/>
    <x v="632"/>
    <s v="wcottierj3@cafepress.com"/>
    <x v="0"/>
    <x v="1"/>
    <s v="Exc"/>
    <x v="1"/>
    <s v="M"/>
    <x v="0"/>
    <x v="1"/>
    <n v="8.25"/>
    <n v="16.5"/>
  </r>
  <r>
    <s v="AGQ-06534-750"/>
    <x v="273"/>
    <s v="52798-46508-HP"/>
    <s v="A-L-1"/>
    <n v="5"/>
    <x v="633"/>
    <s v="kgrinstedj4@google.com.br"/>
    <x v="1"/>
    <x v="1"/>
    <s v="Ara"/>
    <x v="2"/>
    <s v="L"/>
    <x v="1"/>
    <x v="0"/>
    <n v="12.95"/>
    <n v="64.75"/>
  </r>
  <r>
    <s v="QVL-32245-818"/>
    <x v="522"/>
    <s v="46478-42970-EM"/>
    <s v="A-M-0.5"/>
    <n v="5"/>
    <x v="634"/>
    <s v="dskynerj5@hubpages.com"/>
    <x v="0"/>
    <x v="1"/>
    <s v="Ara"/>
    <x v="2"/>
    <s v="M"/>
    <x v="0"/>
    <x v="1"/>
    <n v="6.75"/>
    <n v="33.75"/>
  </r>
  <r>
    <s v="LTD-96842-834"/>
    <x v="523"/>
    <s v="00246-15080-LE"/>
    <s v="L-D-2.5"/>
    <n v="6"/>
    <x v="635"/>
    <s v=""/>
    <x v="0"/>
    <x v="1"/>
    <s v="Lib"/>
    <x v="3"/>
    <s v="D"/>
    <x v="2"/>
    <x v="2"/>
    <n v="29.785"/>
    <n v="178.71"/>
  </r>
  <r>
    <s v="SEC-91807-425"/>
    <x v="260"/>
    <s v="94091-86957-HX"/>
    <s v="A-M-1"/>
    <n v="2"/>
    <x v="636"/>
    <s v="jdymokeje@prnewswire.com"/>
    <x v="1"/>
    <x v="1"/>
    <s v="Ara"/>
    <x v="2"/>
    <s v="M"/>
    <x v="0"/>
    <x v="0"/>
    <n v="11.25"/>
    <n v="22.5"/>
  </r>
  <r>
    <s v="MHM-44857-599"/>
    <x v="331"/>
    <s v="26295-44907-DK"/>
    <s v="L-D-1"/>
    <n v="1"/>
    <x v="637"/>
    <s v="aweinmannj8@shinystat.com"/>
    <x v="0"/>
    <x v="1"/>
    <s v="Lib"/>
    <x v="3"/>
    <s v="D"/>
    <x v="2"/>
    <x v="0"/>
    <n v="12.95"/>
    <n v="12.95"/>
  </r>
  <r>
    <s v="KGC-95046-911"/>
    <x v="524"/>
    <s v="95351-96177-QV"/>
    <s v="A-M-2.5"/>
    <n v="2"/>
    <x v="638"/>
    <s v="eandriessenj9@europa.eu"/>
    <x v="0"/>
    <x v="0"/>
    <s v="Ara"/>
    <x v="2"/>
    <s v="M"/>
    <x v="0"/>
    <x v="2"/>
    <n v="25.875"/>
    <n v="51.75"/>
  </r>
  <r>
    <s v="RZC-75150-413"/>
    <x v="525"/>
    <s v="92204-96636-BS"/>
    <s v="E-D-0.5"/>
    <n v="5"/>
    <x v="639"/>
    <s v="rdeaconsonja@archive.org"/>
    <x v="0"/>
    <x v="1"/>
    <s v="Exc"/>
    <x v="1"/>
    <s v="D"/>
    <x v="2"/>
    <x v="1"/>
    <n v="7.29"/>
    <n v="36.450000000000003"/>
  </r>
  <r>
    <s v="EYH-88288-452"/>
    <x v="526"/>
    <s v="03010-30348-UA"/>
    <s v="L-L-2.5"/>
    <n v="5"/>
    <x v="640"/>
    <s v="dcarojb@twitter.com"/>
    <x v="0"/>
    <x v="0"/>
    <s v="Lib"/>
    <x v="3"/>
    <s v="L"/>
    <x v="1"/>
    <x v="2"/>
    <n v="36.454999999999998"/>
    <n v="182.27499999999998"/>
  </r>
  <r>
    <s v="NYQ-24237-772"/>
    <x v="104"/>
    <s v="13441-34686-SW"/>
    <s v="L-D-0.5"/>
    <n v="4"/>
    <x v="641"/>
    <s v="jbluckjc@imageshack.us"/>
    <x v="0"/>
    <x v="1"/>
    <s v="Lib"/>
    <x v="3"/>
    <s v="D"/>
    <x v="2"/>
    <x v="1"/>
    <n v="7.77"/>
    <n v="31.08"/>
  </r>
  <r>
    <s v="WKB-21680-566"/>
    <x v="491"/>
    <s v="96612-41722-VJ"/>
    <s v="A-M-0.5"/>
    <n v="3"/>
    <x v="642"/>
    <s v=""/>
    <x v="1"/>
    <x v="1"/>
    <s v="Ara"/>
    <x v="2"/>
    <s v="M"/>
    <x v="0"/>
    <x v="1"/>
    <n v="6.75"/>
    <n v="20.25"/>
  </r>
  <r>
    <s v="THE-61147-027"/>
    <x v="157"/>
    <s v="94091-86957-HX"/>
    <s v="L-D-1"/>
    <n v="2"/>
    <x v="636"/>
    <s v="jdymokeje@prnewswire.com"/>
    <x v="1"/>
    <x v="1"/>
    <s v="Lib"/>
    <x v="3"/>
    <s v="D"/>
    <x v="2"/>
    <x v="0"/>
    <n v="12.95"/>
    <n v="25.9"/>
  </r>
  <r>
    <s v="PTY-86420-119"/>
    <x v="527"/>
    <s v="25504-41681-WA"/>
    <s v="A-D-0.5"/>
    <n v="4"/>
    <x v="643"/>
    <s v="otadmanjf@ft.com"/>
    <x v="0"/>
    <x v="0"/>
    <s v="Ara"/>
    <x v="2"/>
    <s v="D"/>
    <x v="2"/>
    <x v="1"/>
    <n v="5.97"/>
    <n v="23.88"/>
  </r>
  <r>
    <s v="QHL-27188-431"/>
    <x v="528"/>
    <s v="75443-07820-DZ"/>
    <s v="L-L-0.5"/>
    <n v="2"/>
    <x v="644"/>
    <s v="bguddejg@dailymotion.com"/>
    <x v="0"/>
    <x v="1"/>
    <s v="Lib"/>
    <x v="3"/>
    <s v="L"/>
    <x v="1"/>
    <x v="1"/>
    <n v="9.51"/>
    <n v="19.02"/>
  </r>
  <r>
    <s v="MIS-54381-047"/>
    <x v="99"/>
    <s v="39276-95489-XV"/>
    <s v="A-D-0.5"/>
    <n v="5"/>
    <x v="645"/>
    <s v="nsictornesjh@buzzfeed.com"/>
    <x v="1"/>
    <x v="0"/>
    <s v="Ara"/>
    <x v="2"/>
    <s v="D"/>
    <x v="2"/>
    <x v="1"/>
    <n v="5.97"/>
    <n v="29.849999999999998"/>
  </r>
  <r>
    <s v="TBB-29780-459"/>
    <x v="529"/>
    <s v="61437-83623-PZ"/>
    <s v="A-L-0.5"/>
    <n v="1"/>
    <x v="646"/>
    <s v="vdunningji@independent.co.uk"/>
    <x v="0"/>
    <x v="0"/>
    <s v="Ara"/>
    <x v="2"/>
    <s v="L"/>
    <x v="1"/>
    <x v="1"/>
    <n v="7.77"/>
    <n v="7.77"/>
  </r>
  <r>
    <s v="QLC-52637-305"/>
    <x v="530"/>
    <s v="34317-87258-HQ"/>
    <s v="L-D-2.5"/>
    <n v="4"/>
    <x v="647"/>
    <s v=""/>
    <x v="1"/>
    <x v="0"/>
    <s v="Lib"/>
    <x v="3"/>
    <s v="D"/>
    <x v="2"/>
    <x v="2"/>
    <n v="29.785"/>
    <n v="119.14"/>
  </r>
  <r>
    <s v="CWT-27056-328"/>
    <x v="531"/>
    <s v="18570-80998-ZS"/>
    <s v="E-D-0.2"/>
    <n v="6"/>
    <x v="648"/>
    <s v=""/>
    <x v="0"/>
    <x v="0"/>
    <s v="Exc"/>
    <x v="1"/>
    <s v="D"/>
    <x v="2"/>
    <x v="3"/>
    <n v="3.645"/>
    <n v="21.87"/>
  </r>
  <r>
    <s v="ASS-05878-128"/>
    <x v="210"/>
    <s v="66580-33745-OQ"/>
    <s v="E-L-0.5"/>
    <n v="2"/>
    <x v="649"/>
    <s v="sgehringjl@gnu.org"/>
    <x v="0"/>
    <x v="1"/>
    <s v="Exc"/>
    <x v="1"/>
    <s v="L"/>
    <x v="1"/>
    <x v="1"/>
    <n v="8.91"/>
    <n v="17.82"/>
  </r>
  <r>
    <s v="EGK-03027-418"/>
    <x v="532"/>
    <s v="19820-29285-FD"/>
    <s v="E-M-0.2"/>
    <n v="3"/>
    <x v="650"/>
    <s v="bfallowesjm@purevolume.com"/>
    <x v="0"/>
    <x v="1"/>
    <s v="Exc"/>
    <x v="1"/>
    <s v="M"/>
    <x v="0"/>
    <x v="3"/>
    <n v="4.125"/>
    <n v="12.375"/>
  </r>
  <r>
    <s v="KCY-61732-849"/>
    <x v="533"/>
    <s v="11349-55147-SN"/>
    <s v="L-D-1"/>
    <n v="2"/>
    <x v="651"/>
    <s v=""/>
    <x v="1"/>
    <x v="1"/>
    <s v="Lib"/>
    <x v="3"/>
    <s v="D"/>
    <x v="2"/>
    <x v="0"/>
    <n v="12.95"/>
    <n v="25.9"/>
  </r>
  <r>
    <s v="BLI-21697-702"/>
    <x v="534"/>
    <s v="21141-12455-VB"/>
    <s v="A-M-0.5"/>
    <n v="2"/>
    <x v="652"/>
    <s v="sdejo@newsvine.com"/>
    <x v="0"/>
    <x v="0"/>
    <s v="Ara"/>
    <x v="2"/>
    <s v="M"/>
    <x v="0"/>
    <x v="1"/>
    <n v="6.75"/>
    <n v="13.5"/>
  </r>
  <r>
    <s v="KFJ-46568-890"/>
    <x v="535"/>
    <s v="71003-85639-HB"/>
    <s v="E-L-0.5"/>
    <n v="2"/>
    <x v="653"/>
    <s v=""/>
    <x v="0"/>
    <x v="0"/>
    <s v="Exc"/>
    <x v="1"/>
    <s v="L"/>
    <x v="1"/>
    <x v="1"/>
    <n v="8.91"/>
    <n v="17.82"/>
  </r>
  <r>
    <s v="SOK-43535-680"/>
    <x v="536"/>
    <s v="58443-95866-YO"/>
    <s v="E-M-0.5"/>
    <n v="3"/>
    <x v="654"/>
    <s v="scountjq@nba.com"/>
    <x v="0"/>
    <x v="1"/>
    <s v="Exc"/>
    <x v="1"/>
    <s v="M"/>
    <x v="0"/>
    <x v="1"/>
    <n v="8.25"/>
    <n v="24.75"/>
  </r>
  <r>
    <s v="XUE-87260-201"/>
    <x v="537"/>
    <s v="89646-21249-OH"/>
    <s v="R-M-0.2"/>
    <n v="6"/>
    <x v="655"/>
    <s v="sraglesjr@blogtalkradio.com"/>
    <x v="0"/>
    <x v="1"/>
    <s v="Rob"/>
    <x v="0"/>
    <s v="M"/>
    <x v="0"/>
    <x v="3"/>
    <n v="2.9849999999999999"/>
    <n v="17.91"/>
  </r>
  <r>
    <s v="CZF-40873-691"/>
    <x v="61"/>
    <s v="64988-20636-XQ"/>
    <s v="E-M-0.5"/>
    <n v="2"/>
    <x v="656"/>
    <s v=""/>
    <x v="2"/>
    <x v="1"/>
    <s v="Exc"/>
    <x v="1"/>
    <s v="M"/>
    <x v="0"/>
    <x v="1"/>
    <n v="8.25"/>
    <n v="16.5"/>
  </r>
  <r>
    <s v="AIA-98989-755"/>
    <x v="242"/>
    <s v="34704-83143-KS"/>
    <s v="R-M-0.2"/>
    <n v="1"/>
    <x v="657"/>
    <s v="sbruunjt@blogtalkradio.com"/>
    <x v="0"/>
    <x v="1"/>
    <s v="Rob"/>
    <x v="0"/>
    <s v="M"/>
    <x v="0"/>
    <x v="3"/>
    <n v="2.9849999999999999"/>
    <n v="2.9849999999999999"/>
  </r>
  <r>
    <s v="ITZ-21793-986"/>
    <x v="299"/>
    <s v="67388-17544-XX"/>
    <s v="E-D-0.2"/>
    <n v="4"/>
    <x v="658"/>
    <s v="aplluju@dagondesign.com"/>
    <x v="1"/>
    <x v="0"/>
    <s v="Exc"/>
    <x v="1"/>
    <s v="D"/>
    <x v="2"/>
    <x v="3"/>
    <n v="3.645"/>
    <n v="14.58"/>
  </r>
  <r>
    <s v="YOK-93322-608"/>
    <x v="343"/>
    <s v="69411-48470-ID"/>
    <s v="E-L-1"/>
    <n v="6"/>
    <x v="659"/>
    <s v="gcornierjv@techcrunch.com"/>
    <x v="0"/>
    <x v="1"/>
    <s v="Exc"/>
    <x v="1"/>
    <s v="L"/>
    <x v="1"/>
    <x v="0"/>
    <n v="14.85"/>
    <n v="89.1"/>
  </r>
  <r>
    <s v="LXK-00634-611"/>
    <x v="538"/>
    <s v="94091-86957-HX"/>
    <s v="R-L-1"/>
    <n v="3"/>
    <x v="636"/>
    <s v="jdymokeje@prnewswire.com"/>
    <x v="1"/>
    <x v="1"/>
    <s v="Rob"/>
    <x v="0"/>
    <s v="L"/>
    <x v="1"/>
    <x v="0"/>
    <n v="11.95"/>
    <n v="35.849999999999994"/>
  </r>
  <r>
    <s v="CQW-37388-302"/>
    <x v="539"/>
    <s v="97741-98924-KT"/>
    <s v="A-D-2.5"/>
    <n v="3"/>
    <x v="660"/>
    <s v="wharvisonjx@gizmodo.com"/>
    <x v="0"/>
    <x v="1"/>
    <s v="Ara"/>
    <x v="2"/>
    <s v="D"/>
    <x v="2"/>
    <x v="2"/>
    <n v="22.885000000000002"/>
    <n v="68.655000000000001"/>
  </r>
  <r>
    <s v="SPA-79365-334"/>
    <x v="27"/>
    <s v="79857-78167-KO"/>
    <s v="L-D-1"/>
    <n v="3"/>
    <x v="661"/>
    <s v="dheafordjy@twitpic.com"/>
    <x v="0"/>
    <x v="1"/>
    <s v="Lib"/>
    <x v="3"/>
    <s v="D"/>
    <x v="2"/>
    <x v="0"/>
    <n v="12.95"/>
    <n v="38.849999999999994"/>
  </r>
  <r>
    <s v="VPX-08817-517"/>
    <x v="540"/>
    <s v="46963-10322-ZA"/>
    <s v="L-L-1"/>
    <n v="5"/>
    <x v="662"/>
    <s v="gfanthamjz@hexun.com"/>
    <x v="0"/>
    <x v="0"/>
    <s v="Lib"/>
    <x v="3"/>
    <s v="L"/>
    <x v="1"/>
    <x v="0"/>
    <n v="15.85"/>
    <n v="79.25"/>
  </r>
  <r>
    <s v="PBP-87115-410"/>
    <x v="541"/>
    <s v="93812-74772-MV"/>
    <s v="E-D-0.5"/>
    <n v="5"/>
    <x v="663"/>
    <s v="rcrookshanksk0@unc.edu"/>
    <x v="0"/>
    <x v="0"/>
    <s v="Exc"/>
    <x v="1"/>
    <s v="D"/>
    <x v="2"/>
    <x v="1"/>
    <n v="7.29"/>
    <n v="36.450000000000003"/>
  </r>
  <r>
    <s v="SFB-93752-440"/>
    <x v="390"/>
    <s v="48203-23480-UB"/>
    <s v="R-M-0.2"/>
    <n v="3"/>
    <x v="664"/>
    <s v="nleakek1@cmu.edu"/>
    <x v="0"/>
    <x v="0"/>
    <s v="Rob"/>
    <x v="0"/>
    <s v="M"/>
    <x v="0"/>
    <x v="3"/>
    <n v="2.9849999999999999"/>
    <n v="8.9550000000000001"/>
  </r>
  <r>
    <s v="TBU-65158-068"/>
    <x v="396"/>
    <s v="60357-65386-RD"/>
    <s v="E-D-1"/>
    <n v="2"/>
    <x v="665"/>
    <s v=""/>
    <x v="0"/>
    <x v="1"/>
    <s v="Exc"/>
    <x v="1"/>
    <s v="D"/>
    <x v="2"/>
    <x v="0"/>
    <n v="12.15"/>
    <n v="24.3"/>
  </r>
  <r>
    <s v="TEH-08414-216"/>
    <x v="185"/>
    <s v="35099-13971-JI"/>
    <s v="E-M-2.5"/>
    <n v="2"/>
    <x v="666"/>
    <s v="geilhersenk3@networksolutions.com"/>
    <x v="0"/>
    <x v="1"/>
    <s v="Exc"/>
    <x v="1"/>
    <s v="M"/>
    <x v="0"/>
    <x v="2"/>
    <n v="31.625"/>
    <n v="63.25"/>
  </r>
  <r>
    <s v="MAY-77231-536"/>
    <x v="542"/>
    <s v="01304-59807-OB"/>
    <s v="A-M-0.2"/>
    <n v="2"/>
    <x v="667"/>
    <s v=""/>
    <x v="0"/>
    <x v="0"/>
    <s v="Ara"/>
    <x v="2"/>
    <s v="M"/>
    <x v="0"/>
    <x v="3"/>
    <n v="3.375"/>
    <n v="6.75"/>
  </r>
  <r>
    <s v="ATY-28980-884"/>
    <x v="117"/>
    <s v="50705-17295-NK"/>
    <s v="A-L-0.2"/>
    <n v="6"/>
    <x v="668"/>
    <s v="caleixok5@globo.com"/>
    <x v="0"/>
    <x v="1"/>
    <s v="Ara"/>
    <x v="2"/>
    <s v="L"/>
    <x v="1"/>
    <x v="3"/>
    <n v="3.8849999999999998"/>
    <n v="23.31"/>
  </r>
  <r>
    <s v="SWP-88281-918"/>
    <x v="543"/>
    <s v="77657-61366-FY"/>
    <s v="L-L-2.5"/>
    <n v="4"/>
    <x v="669"/>
    <s v=""/>
    <x v="0"/>
    <x v="1"/>
    <s v="Lib"/>
    <x v="3"/>
    <s v="L"/>
    <x v="1"/>
    <x v="2"/>
    <n v="36.454999999999998"/>
    <n v="145.82"/>
  </r>
  <r>
    <s v="VCE-56531-986"/>
    <x v="544"/>
    <s v="57192-13428-PL"/>
    <s v="R-M-0.5"/>
    <n v="5"/>
    <x v="670"/>
    <s v="rtomkowiczk7@bravesites.com"/>
    <x v="1"/>
    <x v="0"/>
    <s v="Rob"/>
    <x v="0"/>
    <s v="M"/>
    <x v="0"/>
    <x v="1"/>
    <n v="5.97"/>
    <n v="29.849999999999998"/>
  </r>
  <r>
    <s v="FVV-75700-005"/>
    <x v="545"/>
    <s v="24891-77957-LU"/>
    <s v="E-D-0.5"/>
    <n v="3"/>
    <x v="671"/>
    <s v="rhuscroftk8@jimdo.com"/>
    <x v="0"/>
    <x v="0"/>
    <s v="Exc"/>
    <x v="1"/>
    <s v="D"/>
    <x v="2"/>
    <x v="1"/>
    <n v="7.29"/>
    <n v="21.87"/>
  </r>
  <r>
    <s v="CFZ-53492-600"/>
    <x v="546"/>
    <s v="64896-18468-BT"/>
    <s v="L-M-0.2"/>
    <n v="1"/>
    <x v="672"/>
    <s v="sscurrerk9@flavors.me"/>
    <x v="2"/>
    <x v="1"/>
    <s v="Lib"/>
    <x v="3"/>
    <s v="M"/>
    <x v="0"/>
    <x v="3"/>
    <n v="4.3650000000000002"/>
    <n v="4.3650000000000002"/>
  </r>
  <r>
    <s v="LDK-71031-121"/>
    <x v="420"/>
    <s v="84761-40784-SV"/>
    <s v="L-L-2.5"/>
    <n v="1"/>
    <x v="673"/>
    <s v="arudramka@prnewswire.com"/>
    <x v="0"/>
    <x v="1"/>
    <s v="Lib"/>
    <x v="3"/>
    <s v="L"/>
    <x v="1"/>
    <x v="2"/>
    <n v="36.454999999999998"/>
    <n v="36.454999999999998"/>
  </r>
  <r>
    <s v="EBA-82404-343"/>
    <x v="547"/>
    <s v="20236-42322-CM"/>
    <s v="L-D-0.2"/>
    <n v="4"/>
    <x v="674"/>
    <s v=""/>
    <x v="0"/>
    <x v="0"/>
    <s v="Lib"/>
    <x v="3"/>
    <s v="D"/>
    <x v="2"/>
    <x v="3"/>
    <n v="3.8849999999999998"/>
    <n v="15.54"/>
  </r>
  <r>
    <s v="USA-42811-560"/>
    <x v="548"/>
    <s v="49671-11547-WG"/>
    <s v="E-L-0.2"/>
    <n v="2"/>
    <x v="675"/>
    <s v="jmahakc@cyberchimps.com"/>
    <x v="0"/>
    <x v="1"/>
    <s v="Exc"/>
    <x v="1"/>
    <s v="L"/>
    <x v="1"/>
    <x v="3"/>
    <n v="4.4550000000000001"/>
    <n v="8.91"/>
  </r>
  <r>
    <s v="SNL-83703-516"/>
    <x v="549"/>
    <s v="57976-33535-WK"/>
    <s v="L-M-2.5"/>
    <n v="3"/>
    <x v="676"/>
    <s v="gclemonkd@networksolutions.com"/>
    <x v="0"/>
    <x v="0"/>
    <s v="Lib"/>
    <x v="3"/>
    <s v="M"/>
    <x v="0"/>
    <x v="2"/>
    <n v="33.465000000000003"/>
    <n v="100.39500000000001"/>
  </r>
  <r>
    <s v="SUZ-83036-175"/>
    <x v="550"/>
    <s v="55915-19477-MK"/>
    <s v="R-D-0.2"/>
    <n v="5"/>
    <x v="677"/>
    <s v=""/>
    <x v="0"/>
    <x v="1"/>
    <s v="Rob"/>
    <x v="0"/>
    <s v="D"/>
    <x v="2"/>
    <x v="3"/>
    <n v="2.6850000000000001"/>
    <n v="13.425000000000001"/>
  </r>
  <r>
    <s v="RGM-01187-513"/>
    <x v="551"/>
    <s v="28121-11641-UA"/>
    <s v="E-D-0.2"/>
    <n v="6"/>
    <x v="678"/>
    <s v="bpollinskf@shinystat.com"/>
    <x v="0"/>
    <x v="1"/>
    <s v="Exc"/>
    <x v="1"/>
    <s v="D"/>
    <x v="2"/>
    <x v="3"/>
    <n v="3.645"/>
    <n v="21.87"/>
  </r>
  <r>
    <s v="CZG-01299-952"/>
    <x v="552"/>
    <s v="09540-70637-EV"/>
    <s v="L-D-1"/>
    <n v="2"/>
    <x v="679"/>
    <s v="jtoyekg@pinterest.com"/>
    <x v="1"/>
    <x v="0"/>
    <s v="Lib"/>
    <x v="3"/>
    <s v="D"/>
    <x v="2"/>
    <x v="0"/>
    <n v="12.95"/>
    <n v="25.9"/>
  </r>
  <r>
    <s v="KLD-88731-484"/>
    <x v="553"/>
    <s v="17775-77072-PP"/>
    <s v="A-M-1"/>
    <n v="5"/>
    <x v="680"/>
    <s v="clinskillkh@sphinn.com"/>
    <x v="0"/>
    <x v="1"/>
    <s v="Ara"/>
    <x v="2"/>
    <s v="M"/>
    <x v="0"/>
    <x v="0"/>
    <n v="11.25"/>
    <n v="56.25"/>
  </r>
  <r>
    <s v="BQK-38412-229"/>
    <x v="554"/>
    <s v="90392-73338-BC"/>
    <s v="R-L-0.2"/>
    <n v="3"/>
    <x v="681"/>
    <s v="nvigrasski@ezinearticles.com"/>
    <x v="2"/>
    <x v="1"/>
    <s v="Rob"/>
    <x v="0"/>
    <s v="L"/>
    <x v="1"/>
    <x v="3"/>
    <n v="3.585"/>
    <n v="10.754999999999999"/>
  </r>
  <r>
    <s v="TCX-76953-071"/>
    <x v="555"/>
    <s v="94091-86957-HX"/>
    <s v="E-D-0.2"/>
    <n v="5"/>
    <x v="636"/>
    <s v="jdymokeje@prnewswire.com"/>
    <x v="1"/>
    <x v="1"/>
    <s v="Exc"/>
    <x v="1"/>
    <s v="D"/>
    <x v="2"/>
    <x v="3"/>
    <n v="3.645"/>
    <n v="18.225000000000001"/>
  </r>
  <r>
    <s v="LIN-88046-551"/>
    <x v="150"/>
    <s v="10725-45724-CO"/>
    <s v="R-L-0.5"/>
    <n v="4"/>
    <x v="682"/>
    <s v="kcragellkk@google.com"/>
    <x v="1"/>
    <x v="1"/>
    <s v="Rob"/>
    <x v="0"/>
    <s v="L"/>
    <x v="1"/>
    <x v="1"/>
    <n v="7.17"/>
    <n v="28.68"/>
  </r>
  <r>
    <s v="PMV-54491-220"/>
    <x v="556"/>
    <s v="87242-18006-IR"/>
    <s v="L-M-0.2"/>
    <n v="2"/>
    <x v="683"/>
    <s v="libertkl@huffingtonpost.com"/>
    <x v="0"/>
    <x v="1"/>
    <s v="Lib"/>
    <x v="3"/>
    <s v="M"/>
    <x v="0"/>
    <x v="3"/>
    <n v="4.3650000000000002"/>
    <n v="8.73"/>
  </r>
  <r>
    <s v="SKA-73676-005"/>
    <x v="327"/>
    <s v="36572-91896-PP"/>
    <s v="L-M-1"/>
    <n v="4"/>
    <x v="684"/>
    <s v="rlidgeykm@vimeo.com"/>
    <x v="0"/>
    <x v="1"/>
    <s v="Lib"/>
    <x v="3"/>
    <s v="M"/>
    <x v="0"/>
    <x v="0"/>
    <n v="14.55"/>
    <n v="58.2"/>
  </r>
  <r>
    <s v="TKH-62197-239"/>
    <x v="557"/>
    <s v="25181-97933-UX"/>
    <s v="A-D-0.5"/>
    <n v="3"/>
    <x v="685"/>
    <s v="tcastagnekn@wikia.com"/>
    <x v="0"/>
    <x v="1"/>
    <s v="Ara"/>
    <x v="2"/>
    <s v="D"/>
    <x v="2"/>
    <x v="1"/>
    <n v="5.97"/>
    <n v="17.91"/>
  </r>
  <r>
    <s v="YXF-57218-272"/>
    <x v="333"/>
    <s v="55374-03175-IA"/>
    <s v="R-M-0.2"/>
    <n v="6"/>
    <x v="686"/>
    <s v=""/>
    <x v="0"/>
    <x v="0"/>
    <s v="Rob"/>
    <x v="0"/>
    <s v="M"/>
    <x v="0"/>
    <x v="3"/>
    <n v="2.9849999999999999"/>
    <n v="17.91"/>
  </r>
  <r>
    <s v="PKJ-30083-501"/>
    <x v="558"/>
    <s v="76948-43532-JS"/>
    <s v="E-D-0.5"/>
    <n v="2"/>
    <x v="687"/>
    <s v="jhaldenkp@comcast.net"/>
    <x v="1"/>
    <x v="1"/>
    <s v="Exc"/>
    <x v="1"/>
    <s v="D"/>
    <x v="2"/>
    <x v="1"/>
    <n v="7.29"/>
    <n v="14.58"/>
  </r>
  <r>
    <s v="WTT-91832-645"/>
    <x v="559"/>
    <s v="24344-88599-PP"/>
    <s v="A-M-1"/>
    <n v="3"/>
    <x v="688"/>
    <s v="holliffkq@sciencedirect.com"/>
    <x v="1"/>
    <x v="1"/>
    <s v="Ara"/>
    <x v="2"/>
    <s v="M"/>
    <x v="0"/>
    <x v="0"/>
    <n v="11.25"/>
    <n v="33.75"/>
  </r>
  <r>
    <s v="TRZ-94735-865"/>
    <x v="310"/>
    <s v="54462-58311-YF"/>
    <s v="L-M-0.5"/>
    <n v="4"/>
    <x v="689"/>
    <s v="tquadrikr@opensource.org"/>
    <x v="1"/>
    <x v="0"/>
    <s v="Lib"/>
    <x v="3"/>
    <s v="M"/>
    <x v="0"/>
    <x v="1"/>
    <n v="8.73"/>
    <n v="34.92"/>
  </r>
  <r>
    <s v="UDB-09651-780"/>
    <x v="560"/>
    <s v="90767-92589-LV"/>
    <s v="E-D-0.5"/>
    <n v="2"/>
    <x v="690"/>
    <s v="feshmadeks@umn.edu"/>
    <x v="0"/>
    <x v="1"/>
    <s v="Exc"/>
    <x v="1"/>
    <s v="D"/>
    <x v="2"/>
    <x v="1"/>
    <n v="7.29"/>
    <n v="14.58"/>
  </r>
  <r>
    <s v="EHJ-82097-549"/>
    <x v="561"/>
    <s v="27517-43747-YD"/>
    <s v="R-D-0.2"/>
    <n v="2"/>
    <x v="691"/>
    <s v="moilierkt@paginegialle.it"/>
    <x v="1"/>
    <x v="0"/>
    <s v="Rob"/>
    <x v="0"/>
    <s v="D"/>
    <x v="2"/>
    <x v="3"/>
    <n v="2.6850000000000001"/>
    <n v="5.37"/>
  </r>
  <r>
    <s v="ZFR-79447-696"/>
    <x v="562"/>
    <s v="77828-66867-KH"/>
    <s v="R-M-0.5"/>
    <n v="1"/>
    <x v="692"/>
    <s v=""/>
    <x v="0"/>
    <x v="0"/>
    <s v="Rob"/>
    <x v="0"/>
    <s v="M"/>
    <x v="0"/>
    <x v="1"/>
    <n v="5.97"/>
    <n v="5.97"/>
  </r>
  <r>
    <s v="NUU-03893-975"/>
    <x v="563"/>
    <s v="41054-59693-XE"/>
    <s v="L-L-0.5"/>
    <n v="2"/>
    <x v="693"/>
    <s v="vshoebothamkv@redcross.org"/>
    <x v="0"/>
    <x v="1"/>
    <s v="Lib"/>
    <x v="3"/>
    <s v="L"/>
    <x v="1"/>
    <x v="1"/>
    <n v="9.51"/>
    <n v="19.02"/>
  </r>
  <r>
    <s v="GVG-59542-307"/>
    <x v="564"/>
    <s v="26314-66792-VP"/>
    <s v="E-M-1"/>
    <n v="2"/>
    <x v="694"/>
    <s v="bsterkekw@biblegateway.com"/>
    <x v="0"/>
    <x v="0"/>
    <s v="Exc"/>
    <x v="1"/>
    <s v="M"/>
    <x v="0"/>
    <x v="0"/>
    <n v="13.75"/>
    <n v="27.5"/>
  </r>
  <r>
    <s v="YLY-35287-172"/>
    <x v="565"/>
    <s v="69410-04668-MA"/>
    <s v="A-D-0.5"/>
    <n v="5"/>
    <x v="695"/>
    <s v="scaponkx@craigslist.org"/>
    <x v="0"/>
    <x v="1"/>
    <s v="Ara"/>
    <x v="2"/>
    <s v="D"/>
    <x v="2"/>
    <x v="1"/>
    <n v="5.97"/>
    <n v="29.849999999999998"/>
  </r>
  <r>
    <s v="DCI-96254-548"/>
    <x v="566"/>
    <s v="94091-86957-HX"/>
    <s v="A-D-0.2"/>
    <n v="6"/>
    <x v="636"/>
    <s v="jdymokeje@prnewswire.com"/>
    <x v="1"/>
    <x v="1"/>
    <s v="Ara"/>
    <x v="2"/>
    <s v="D"/>
    <x v="2"/>
    <x v="3"/>
    <n v="2.9849999999999999"/>
    <n v="17.91"/>
  </r>
  <r>
    <s v="KHZ-26264-253"/>
    <x v="160"/>
    <s v="24972-55878-KX"/>
    <s v="L-L-0.2"/>
    <n v="6"/>
    <x v="696"/>
    <s v="fconstancekz@ifeng.com"/>
    <x v="0"/>
    <x v="1"/>
    <s v="Lib"/>
    <x v="3"/>
    <s v="L"/>
    <x v="1"/>
    <x v="3"/>
    <n v="4.7549999999999999"/>
    <n v="28.53"/>
  </r>
  <r>
    <s v="AAQ-13644-699"/>
    <x v="567"/>
    <s v="46296-42617-OQ"/>
    <s v="R-D-1"/>
    <n v="4"/>
    <x v="697"/>
    <s v="fsulmanl0@washington.edu"/>
    <x v="0"/>
    <x v="0"/>
    <s v="Rob"/>
    <x v="0"/>
    <s v="D"/>
    <x v="2"/>
    <x v="0"/>
    <n v="8.9499999999999993"/>
    <n v="35.799999999999997"/>
  </r>
  <r>
    <s v="LWL-68108-794"/>
    <x v="568"/>
    <s v="44494-89923-UW"/>
    <s v="A-D-0.5"/>
    <n v="3"/>
    <x v="698"/>
    <s v="dhollymanl1@ibm.com"/>
    <x v="0"/>
    <x v="0"/>
    <s v="Ara"/>
    <x v="2"/>
    <s v="D"/>
    <x v="2"/>
    <x v="1"/>
    <n v="5.97"/>
    <n v="17.91"/>
  </r>
  <r>
    <s v="JQT-14347-517"/>
    <x v="569"/>
    <s v="11621-09964-ID"/>
    <s v="R-D-1"/>
    <n v="1"/>
    <x v="699"/>
    <s v="lnardonil2@hao123.com"/>
    <x v="0"/>
    <x v="1"/>
    <s v="Rob"/>
    <x v="0"/>
    <s v="D"/>
    <x v="2"/>
    <x v="0"/>
    <n v="8.9499999999999993"/>
    <n v="8.9499999999999993"/>
  </r>
  <r>
    <s v="BMM-86471-923"/>
    <x v="570"/>
    <s v="76319-80715-II"/>
    <s v="L-D-2.5"/>
    <n v="1"/>
    <x v="700"/>
    <s v="dyarhaml3@moonfruit.com"/>
    <x v="0"/>
    <x v="0"/>
    <s v="Lib"/>
    <x v="3"/>
    <s v="D"/>
    <x v="2"/>
    <x v="2"/>
    <n v="29.785"/>
    <n v="29.785"/>
  </r>
  <r>
    <s v="IXU-67272-326"/>
    <x v="571"/>
    <s v="91654-79216-IC"/>
    <s v="E-L-0.5"/>
    <n v="5"/>
    <x v="701"/>
    <s v="aferreal4@wikia.com"/>
    <x v="0"/>
    <x v="1"/>
    <s v="Exc"/>
    <x v="1"/>
    <s v="L"/>
    <x v="1"/>
    <x v="1"/>
    <n v="8.91"/>
    <n v="44.55"/>
  </r>
  <r>
    <s v="ITE-28312-615"/>
    <x v="139"/>
    <s v="56450-21890-HK"/>
    <s v="E-L-1"/>
    <n v="6"/>
    <x v="702"/>
    <s v="ckendrickl5@webnode.com"/>
    <x v="0"/>
    <x v="0"/>
    <s v="Exc"/>
    <x v="1"/>
    <s v="L"/>
    <x v="1"/>
    <x v="0"/>
    <n v="14.85"/>
    <n v="89.1"/>
  </r>
  <r>
    <s v="ZHQ-30471-635"/>
    <x v="303"/>
    <s v="40600-58915-WZ"/>
    <s v="L-M-0.5"/>
    <n v="5"/>
    <x v="703"/>
    <s v="sdanilchikl6@mit.edu"/>
    <x v="2"/>
    <x v="1"/>
    <s v="Lib"/>
    <x v="3"/>
    <s v="M"/>
    <x v="0"/>
    <x v="1"/>
    <n v="8.73"/>
    <n v="43.650000000000006"/>
  </r>
  <r>
    <s v="LTP-31133-134"/>
    <x v="572"/>
    <s v="66527-94478-PB"/>
    <s v="A-L-0.5"/>
    <n v="3"/>
    <x v="704"/>
    <s v=""/>
    <x v="0"/>
    <x v="1"/>
    <s v="Ara"/>
    <x v="2"/>
    <s v="L"/>
    <x v="1"/>
    <x v="1"/>
    <n v="7.77"/>
    <n v="23.31"/>
  </r>
  <r>
    <s v="ZVQ-26122-859"/>
    <x v="573"/>
    <s v="77154-45038-IH"/>
    <s v="A-L-2.5"/>
    <n v="6"/>
    <x v="705"/>
    <s v="bfolomkinl8@yolasite.com"/>
    <x v="0"/>
    <x v="0"/>
    <s v="Ara"/>
    <x v="2"/>
    <s v="L"/>
    <x v="1"/>
    <x v="2"/>
    <n v="29.785"/>
    <n v="178.71"/>
  </r>
  <r>
    <s v="MIU-01481-194"/>
    <x v="574"/>
    <s v="08439-55669-AI"/>
    <s v="R-M-1"/>
    <n v="6"/>
    <x v="706"/>
    <s v="rpursglovel9@biblegateway.com"/>
    <x v="0"/>
    <x v="0"/>
    <s v="Rob"/>
    <x v="0"/>
    <s v="M"/>
    <x v="0"/>
    <x v="0"/>
    <n v="9.9499999999999993"/>
    <n v="59.699999999999996"/>
  </r>
  <r>
    <s v="MIU-01481-194"/>
    <x v="574"/>
    <s v="08439-55669-AI"/>
    <s v="A-L-0.5"/>
    <n v="2"/>
    <x v="706"/>
    <s v="rpursglovel9@biblegateway.com"/>
    <x v="0"/>
    <x v="0"/>
    <s v="Ara"/>
    <x v="2"/>
    <s v="L"/>
    <x v="1"/>
    <x v="1"/>
    <n v="7.77"/>
    <n v="15.54"/>
  </r>
  <r>
    <s v="UEA-72681-629"/>
    <x v="455"/>
    <s v="24972-55878-KX"/>
    <s v="A-L-2.5"/>
    <n v="3"/>
    <x v="696"/>
    <s v="fconstancekz@ifeng.com"/>
    <x v="0"/>
    <x v="1"/>
    <s v="Ara"/>
    <x v="2"/>
    <s v="L"/>
    <x v="1"/>
    <x v="2"/>
    <n v="29.785"/>
    <n v="89.355000000000004"/>
  </r>
  <r>
    <s v="CVE-15042-481"/>
    <x v="575"/>
    <s v="24972-55878-KX"/>
    <s v="R-L-1"/>
    <n v="2"/>
    <x v="696"/>
    <s v="fconstancekz@ifeng.com"/>
    <x v="0"/>
    <x v="1"/>
    <s v="Rob"/>
    <x v="0"/>
    <s v="L"/>
    <x v="1"/>
    <x v="0"/>
    <n v="11.95"/>
    <n v="23.9"/>
  </r>
  <r>
    <s v="EJA-79176-833"/>
    <x v="576"/>
    <s v="91509-62250-GN"/>
    <s v="R-M-2.5"/>
    <n v="6"/>
    <x v="707"/>
    <s v="deburahld@google.co.jp"/>
    <x v="2"/>
    <x v="1"/>
    <s v="Rob"/>
    <x v="0"/>
    <s v="M"/>
    <x v="0"/>
    <x v="2"/>
    <n v="22.885000000000002"/>
    <n v="137.31"/>
  </r>
  <r>
    <s v="AHQ-40440-522"/>
    <x v="577"/>
    <s v="83833-46106-ZC"/>
    <s v="A-D-1"/>
    <n v="1"/>
    <x v="708"/>
    <s v="mbrimilcombele@cnn.com"/>
    <x v="0"/>
    <x v="1"/>
    <s v="Ara"/>
    <x v="2"/>
    <s v="D"/>
    <x v="2"/>
    <x v="0"/>
    <n v="9.9499999999999993"/>
    <n v="9.9499999999999993"/>
  </r>
  <r>
    <s v="TID-21626-411"/>
    <x v="578"/>
    <s v="19383-33606-PW"/>
    <s v="R-L-0.5"/>
    <n v="3"/>
    <x v="709"/>
    <s v="sbollamlf@list-manage.com"/>
    <x v="0"/>
    <x v="1"/>
    <s v="Rob"/>
    <x v="0"/>
    <s v="L"/>
    <x v="1"/>
    <x v="1"/>
    <n v="7.17"/>
    <n v="21.509999999999998"/>
  </r>
  <r>
    <s v="RSR-96390-187"/>
    <x v="579"/>
    <s v="67052-76184-CB"/>
    <s v="E-M-1"/>
    <n v="6"/>
    <x v="710"/>
    <s v=""/>
    <x v="0"/>
    <x v="1"/>
    <s v="Exc"/>
    <x v="1"/>
    <s v="M"/>
    <x v="0"/>
    <x v="0"/>
    <n v="13.75"/>
    <n v="82.5"/>
  </r>
  <r>
    <s v="BZE-96093-118"/>
    <x v="91"/>
    <s v="43452-18035-DH"/>
    <s v="L-M-0.2"/>
    <n v="2"/>
    <x v="711"/>
    <s v="afilipczaklh@ning.com"/>
    <x v="1"/>
    <x v="1"/>
    <s v="Lib"/>
    <x v="3"/>
    <s v="M"/>
    <x v="0"/>
    <x v="3"/>
    <n v="4.3650000000000002"/>
    <n v="8.73"/>
  </r>
  <r>
    <s v="LOU-41819-242"/>
    <x v="272"/>
    <s v="88060-50676-MV"/>
    <s v="R-M-1"/>
    <n v="2"/>
    <x v="712"/>
    <s v=""/>
    <x v="0"/>
    <x v="0"/>
    <s v="Rob"/>
    <x v="0"/>
    <s v="M"/>
    <x v="0"/>
    <x v="0"/>
    <n v="9.9499999999999993"/>
    <n v="19.899999999999999"/>
  </r>
  <r>
    <s v="FND-99527-640"/>
    <x v="65"/>
    <s v="89574-96203-EP"/>
    <s v="E-L-0.5"/>
    <n v="2"/>
    <x v="713"/>
    <s v="relnaughlj@comsenz.com"/>
    <x v="0"/>
    <x v="0"/>
    <s v="Exc"/>
    <x v="1"/>
    <s v="L"/>
    <x v="1"/>
    <x v="1"/>
    <n v="8.91"/>
    <n v="17.82"/>
  </r>
  <r>
    <s v="ASG-27179-958"/>
    <x v="580"/>
    <s v="12607-75113-UV"/>
    <s v="A-M-0.5"/>
    <n v="3"/>
    <x v="714"/>
    <s v="jdeehanlk@about.me"/>
    <x v="0"/>
    <x v="1"/>
    <s v="Ara"/>
    <x v="2"/>
    <s v="M"/>
    <x v="0"/>
    <x v="1"/>
    <n v="6.75"/>
    <n v="20.25"/>
  </r>
  <r>
    <s v="YKX-23510-272"/>
    <x v="581"/>
    <s v="56991-05510-PR"/>
    <s v="A-L-2.5"/>
    <n v="2"/>
    <x v="715"/>
    <s v="jedenll@e-recht24.de"/>
    <x v="0"/>
    <x v="1"/>
    <s v="Ara"/>
    <x v="2"/>
    <s v="L"/>
    <x v="1"/>
    <x v="2"/>
    <n v="29.785"/>
    <n v="59.57"/>
  </r>
  <r>
    <s v="FSA-98650-921"/>
    <x v="489"/>
    <s v="01841-48191-NL"/>
    <s v="L-L-0.5"/>
    <n v="2"/>
    <x v="716"/>
    <s v="cjewsterlu@moonfruit.com"/>
    <x v="0"/>
    <x v="0"/>
    <s v="Lib"/>
    <x v="3"/>
    <s v="L"/>
    <x v="1"/>
    <x v="1"/>
    <n v="9.51"/>
    <n v="19.02"/>
  </r>
  <r>
    <s v="ZUR-55774-294"/>
    <x v="234"/>
    <s v="33269-10023-CO"/>
    <s v="L-D-1"/>
    <n v="6"/>
    <x v="717"/>
    <s v="usoutherdenln@hao123.com"/>
    <x v="0"/>
    <x v="0"/>
    <s v="Lib"/>
    <x v="3"/>
    <s v="D"/>
    <x v="2"/>
    <x v="0"/>
    <n v="12.95"/>
    <n v="77.699999999999989"/>
  </r>
  <r>
    <s v="FUO-99821-974"/>
    <x v="175"/>
    <s v="31245-81098-PJ"/>
    <s v="E-M-1"/>
    <n v="3"/>
    <x v="718"/>
    <s v=""/>
    <x v="0"/>
    <x v="1"/>
    <s v="Exc"/>
    <x v="1"/>
    <s v="M"/>
    <x v="0"/>
    <x v="0"/>
    <n v="13.75"/>
    <n v="41.25"/>
  </r>
  <r>
    <s v="YVH-19865-819"/>
    <x v="582"/>
    <s v="08946-56610-IH"/>
    <s v="L-L-2.5"/>
    <n v="4"/>
    <x v="719"/>
    <s v="lburtenshawlp@shinystat.com"/>
    <x v="0"/>
    <x v="1"/>
    <s v="Lib"/>
    <x v="3"/>
    <s v="L"/>
    <x v="1"/>
    <x v="2"/>
    <n v="36.454999999999998"/>
    <n v="145.82"/>
  </r>
  <r>
    <s v="NNF-47422-501"/>
    <x v="583"/>
    <s v="20260-32948-EB"/>
    <s v="E-L-0.2"/>
    <n v="6"/>
    <x v="720"/>
    <s v="agregorattilq@vistaprint.com"/>
    <x v="1"/>
    <x v="1"/>
    <s v="Exc"/>
    <x v="1"/>
    <s v="L"/>
    <x v="1"/>
    <x v="3"/>
    <n v="4.4550000000000001"/>
    <n v="26.73"/>
  </r>
  <r>
    <s v="RJI-71409-490"/>
    <x v="548"/>
    <s v="31613-41626-KX"/>
    <s v="L-M-0.5"/>
    <n v="5"/>
    <x v="721"/>
    <s v="ccrosterlr@gov.uk"/>
    <x v="0"/>
    <x v="0"/>
    <s v="Lib"/>
    <x v="3"/>
    <s v="M"/>
    <x v="0"/>
    <x v="1"/>
    <n v="8.73"/>
    <n v="43.650000000000006"/>
  </r>
  <r>
    <s v="UZL-46108-213"/>
    <x v="584"/>
    <s v="75961-20170-RD"/>
    <s v="L-L-1"/>
    <n v="2"/>
    <x v="722"/>
    <s v="gwhiteheadls@hp.com"/>
    <x v="0"/>
    <x v="1"/>
    <s v="Lib"/>
    <x v="3"/>
    <s v="L"/>
    <x v="1"/>
    <x v="0"/>
    <n v="15.85"/>
    <n v="31.7"/>
  </r>
  <r>
    <s v="AOX-44467-109"/>
    <x v="64"/>
    <s v="72524-06410-KD"/>
    <s v="A-D-2.5"/>
    <n v="1"/>
    <x v="723"/>
    <s v="hjodrellelt@samsung.com"/>
    <x v="0"/>
    <x v="1"/>
    <s v="Ara"/>
    <x v="2"/>
    <s v="D"/>
    <x v="2"/>
    <x v="2"/>
    <n v="22.885000000000002"/>
    <n v="22.885000000000002"/>
  </r>
  <r>
    <s v="TZD-67261-174"/>
    <x v="585"/>
    <s v="01841-48191-NL"/>
    <s v="E-D-2.5"/>
    <n v="1"/>
    <x v="716"/>
    <s v="cjewsterlu@moonfruit.com"/>
    <x v="0"/>
    <x v="0"/>
    <s v="Exc"/>
    <x v="1"/>
    <s v="D"/>
    <x v="2"/>
    <x v="2"/>
    <n v="27.945"/>
    <n v="27.945"/>
  </r>
  <r>
    <s v="TBU-64277-625"/>
    <x v="32"/>
    <s v="98918-34330-GY"/>
    <s v="E-M-1"/>
    <n v="6"/>
    <x v="724"/>
    <s v=""/>
    <x v="0"/>
    <x v="0"/>
    <s v="Exc"/>
    <x v="1"/>
    <s v="M"/>
    <x v="0"/>
    <x v="0"/>
    <n v="13.75"/>
    <n v="82.5"/>
  </r>
  <r>
    <s v="TYP-85767-944"/>
    <x v="586"/>
    <s v="51497-50894-WU"/>
    <s v="R-M-2.5"/>
    <n v="2"/>
    <x v="725"/>
    <s v="knottramlw@odnoklassniki.ru"/>
    <x v="1"/>
    <x v="0"/>
    <s v="Rob"/>
    <x v="0"/>
    <s v="M"/>
    <x v="0"/>
    <x v="2"/>
    <n v="22.885000000000002"/>
    <n v="45.77"/>
  </r>
  <r>
    <s v="GTT-73214-334"/>
    <x v="535"/>
    <s v="98636-90072-YE"/>
    <s v="A-L-1"/>
    <n v="6"/>
    <x v="726"/>
    <s v="nbuneylx@jugem.jp"/>
    <x v="0"/>
    <x v="1"/>
    <s v="Ara"/>
    <x v="2"/>
    <s v="L"/>
    <x v="1"/>
    <x v="0"/>
    <n v="12.95"/>
    <n v="77.699999999999989"/>
  </r>
  <r>
    <s v="WAI-89905-069"/>
    <x v="587"/>
    <s v="47011-57815-HJ"/>
    <s v="A-L-0.5"/>
    <n v="3"/>
    <x v="727"/>
    <s v="smcshealy@photobucket.com"/>
    <x v="0"/>
    <x v="1"/>
    <s v="Ara"/>
    <x v="2"/>
    <s v="L"/>
    <x v="1"/>
    <x v="1"/>
    <n v="7.77"/>
    <n v="23.31"/>
  </r>
  <r>
    <s v="OJL-96844-459"/>
    <x v="393"/>
    <s v="61253-98356-VD"/>
    <s v="L-L-0.2"/>
    <n v="5"/>
    <x v="728"/>
    <s v="khuddartlz@about.com"/>
    <x v="0"/>
    <x v="0"/>
    <s v="Lib"/>
    <x v="3"/>
    <s v="L"/>
    <x v="1"/>
    <x v="3"/>
    <n v="4.7549999999999999"/>
    <n v="23.774999999999999"/>
  </r>
  <r>
    <s v="VGI-33205-360"/>
    <x v="588"/>
    <s v="96762-10814-DA"/>
    <s v="L-M-0.5"/>
    <n v="6"/>
    <x v="729"/>
    <s v="jgippesm0@cloudflare.com"/>
    <x v="2"/>
    <x v="0"/>
    <s v="Lib"/>
    <x v="3"/>
    <s v="M"/>
    <x v="0"/>
    <x v="1"/>
    <n v="8.73"/>
    <n v="52.38"/>
  </r>
  <r>
    <s v="PCA-14081-576"/>
    <x v="15"/>
    <s v="63112-10870-LC"/>
    <s v="R-L-0.2"/>
    <n v="5"/>
    <x v="730"/>
    <s v="lwhittleseem1@e-recht24.de"/>
    <x v="0"/>
    <x v="1"/>
    <s v="Rob"/>
    <x v="0"/>
    <s v="L"/>
    <x v="1"/>
    <x v="3"/>
    <n v="3.585"/>
    <n v="17.925000000000001"/>
  </r>
  <r>
    <s v="SCS-67069-962"/>
    <x v="507"/>
    <s v="21403-49423-PD"/>
    <s v="A-L-2.5"/>
    <n v="5"/>
    <x v="731"/>
    <s v="gtrengrovem2@elpais.com"/>
    <x v="0"/>
    <x v="1"/>
    <s v="Ara"/>
    <x v="2"/>
    <s v="L"/>
    <x v="1"/>
    <x v="2"/>
    <n v="29.785"/>
    <n v="148.92500000000001"/>
  </r>
  <r>
    <s v="BDM-03174-485"/>
    <x v="533"/>
    <s v="29581-13303-VB"/>
    <s v="R-L-0.5"/>
    <n v="4"/>
    <x v="732"/>
    <s v="wcalderom3@stumbleupon.com"/>
    <x v="0"/>
    <x v="1"/>
    <s v="Rob"/>
    <x v="0"/>
    <s v="L"/>
    <x v="1"/>
    <x v="1"/>
    <n v="7.17"/>
    <n v="28.68"/>
  </r>
  <r>
    <s v="UJV-32333-364"/>
    <x v="589"/>
    <s v="86110-83695-YS"/>
    <s v="L-L-0.5"/>
    <n v="1"/>
    <x v="733"/>
    <s v=""/>
    <x v="0"/>
    <x v="1"/>
    <s v="Lib"/>
    <x v="3"/>
    <s v="L"/>
    <x v="1"/>
    <x v="1"/>
    <n v="9.51"/>
    <n v="9.51"/>
  </r>
  <r>
    <s v="FLI-11493-954"/>
    <x v="590"/>
    <s v="80454-42225-FT"/>
    <s v="A-L-0.5"/>
    <n v="4"/>
    <x v="734"/>
    <s v="jkennicottm5@yahoo.co.jp"/>
    <x v="0"/>
    <x v="1"/>
    <s v="Ara"/>
    <x v="2"/>
    <s v="L"/>
    <x v="1"/>
    <x v="1"/>
    <n v="7.77"/>
    <n v="31.08"/>
  </r>
  <r>
    <s v="IWL-13117-537"/>
    <x v="457"/>
    <s v="29129-60664-KO"/>
    <s v="R-D-0.2"/>
    <n v="3"/>
    <x v="735"/>
    <s v="gruggenm6@nymag.com"/>
    <x v="0"/>
    <x v="0"/>
    <s v="Rob"/>
    <x v="0"/>
    <s v="D"/>
    <x v="2"/>
    <x v="3"/>
    <n v="2.6850000000000001"/>
    <n v="8.0549999999999997"/>
  </r>
  <r>
    <s v="OAM-76916-748"/>
    <x v="591"/>
    <s v="63025-62939-AN"/>
    <s v="E-D-1"/>
    <n v="3"/>
    <x v="736"/>
    <s v=""/>
    <x v="0"/>
    <x v="0"/>
    <s v="Exc"/>
    <x v="1"/>
    <s v="D"/>
    <x v="2"/>
    <x v="0"/>
    <n v="12.15"/>
    <n v="36.450000000000003"/>
  </r>
  <r>
    <s v="UMB-11223-710"/>
    <x v="592"/>
    <s v="49012-12987-QT"/>
    <s v="R-D-0.2"/>
    <n v="6"/>
    <x v="737"/>
    <s v="mfrightm8@harvard.edu"/>
    <x v="1"/>
    <x v="1"/>
    <s v="Rob"/>
    <x v="0"/>
    <s v="D"/>
    <x v="2"/>
    <x v="3"/>
    <n v="2.6850000000000001"/>
    <n v="16.11"/>
  </r>
  <r>
    <s v="LXR-09892-726"/>
    <x v="402"/>
    <s v="50924-94200-SQ"/>
    <s v="R-D-2.5"/>
    <n v="2"/>
    <x v="738"/>
    <s v="btartem9@aol.com"/>
    <x v="0"/>
    <x v="0"/>
    <s v="Rob"/>
    <x v="0"/>
    <s v="D"/>
    <x v="2"/>
    <x v="2"/>
    <n v="20.585000000000001"/>
    <n v="41.17"/>
  </r>
  <r>
    <s v="QXX-89943-393"/>
    <x v="593"/>
    <s v="15673-18812-IU"/>
    <s v="R-D-0.2"/>
    <n v="4"/>
    <x v="739"/>
    <s v="ckrzysztofiakma@skyrock.com"/>
    <x v="0"/>
    <x v="1"/>
    <s v="Rob"/>
    <x v="0"/>
    <s v="D"/>
    <x v="2"/>
    <x v="3"/>
    <n v="2.6850000000000001"/>
    <n v="10.74"/>
  </r>
  <r>
    <s v="WVS-57822-366"/>
    <x v="594"/>
    <s v="52151-75971-YY"/>
    <s v="E-M-2.5"/>
    <n v="4"/>
    <x v="740"/>
    <s v="dpenquetmb@diigo.com"/>
    <x v="0"/>
    <x v="1"/>
    <s v="Exc"/>
    <x v="1"/>
    <s v="M"/>
    <x v="0"/>
    <x v="2"/>
    <n v="31.625"/>
    <n v="126.5"/>
  </r>
  <r>
    <s v="CLJ-23403-689"/>
    <x v="77"/>
    <s v="19413-02045-CG"/>
    <s v="R-L-1"/>
    <n v="2"/>
    <x v="741"/>
    <s v=""/>
    <x v="2"/>
    <x v="1"/>
    <s v="Rob"/>
    <x v="0"/>
    <s v="L"/>
    <x v="1"/>
    <x v="0"/>
    <n v="11.95"/>
    <n v="23.9"/>
  </r>
  <r>
    <s v="XNU-83276-288"/>
    <x v="595"/>
    <s v="98185-92775-KT"/>
    <s v="R-M-0.5"/>
    <n v="1"/>
    <x v="742"/>
    <s v=""/>
    <x v="0"/>
    <x v="1"/>
    <s v="Rob"/>
    <x v="0"/>
    <s v="M"/>
    <x v="0"/>
    <x v="1"/>
    <n v="5.97"/>
    <n v="5.97"/>
  </r>
  <r>
    <s v="YOG-94666-679"/>
    <x v="596"/>
    <s v="86991-53901-AT"/>
    <s v="L-D-0.2"/>
    <n v="2"/>
    <x v="743"/>
    <s v=""/>
    <x v="2"/>
    <x v="0"/>
    <s v="Lib"/>
    <x v="3"/>
    <s v="D"/>
    <x v="2"/>
    <x v="3"/>
    <n v="3.8849999999999998"/>
    <n v="7.77"/>
  </r>
  <r>
    <s v="KHG-33953-115"/>
    <x v="514"/>
    <s v="78226-97287-JI"/>
    <s v="L-D-0.5"/>
    <n v="3"/>
    <x v="744"/>
    <s v="kferrettimf@huffingtonpost.com"/>
    <x v="1"/>
    <x v="1"/>
    <s v="Lib"/>
    <x v="3"/>
    <s v="D"/>
    <x v="2"/>
    <x v="1"/>
    <n v="7.77"/>
    <n v="23.31"/>
  </r>
  <r>
    <s v="MHD-95615-696"/>
    <x v="54"/>
    <s v="27930-59250-JT"/>
    <s v="R-L-2.5"/>
    <n v="5"/>
    <x v="745"/>
    <s v=""/>
    <x v="0"/>
    <x v="1"/>
    <s v="Rob"/>
    <x v="0"/>
    <s v="L"/>
    <x v="1"/>
    <x v="2"/>
    <n v="27.484999999999999"/>
    <n v="137.42500000000001"/>
  </r>
  <r>
    <s v="HBH-64794-080"/>
    <x v="597"/>
    <s v="40560-18556-YE"/>
    <s v="R-D-0.2"/>
    <n v="3"/>
    <x v="746"/>
    <s v=""/>
    <x v="0"/>
    <x v="0"/>
    <s v="Rob"/>
    <x v="0"/>
    <s v="D"/>
    <x v="2"/>
    <x v="3"/>
    <n v="2.6850000000000001"/>
    <n v="8.0549999999999997"/>
  </r>
  <r>
    <s v="CNJ-56058-223"/>
    <x v="105"/>
    <s v="40780-22081-LX"/>
    <s v="L-L-0.5"/>
    <n v="3"/>
    <x v="747"/>
    <s v="abalsdonemi@toplist.cz"/>
    <x v="0"/>
    <x v="1"/>
    <s v="Lib"/>
    <x v="3"/>
    <s v="L"/>
    <x v="1"/>
    <x v="1"/>
    <n v="9.51"/>
    <n v="28.53"/>
  </r>
  <r>
    <s v="KHO-27106-786"/>
    <x v="210"/>
    <s v="01603-43789-TN"/>
    <s v="A-M-1"/>
    <n v="6"/>
    <x v="748"/>
    <s v="bromeramj@list-manage.com"/>
    <x v="1"/>
    <x v="0"/>
    <s v="Ara"/>
    <x v="2"/>
    <s v="M"/>
    <x v="0"/>
    <x v="0"/>
    <n v="11.25"/>
    <n v="67.5"/>
  </r>
  <r>
    <s v="KHO-27106-786"/>
    <x v="210"/>
    <s v="01603-43789-TN"/>
    <s v="L-D-2.5"/>
    <n v="6"/>
    <x v="748"/>
    <s v="bromeramj@list-manage.com"/>
    <x v="1"/>
    <x v="0"/>
    <s v="Lib"/>
    <x v="3"/>
    <s v="D"/>
    <x v="2"/>
    <x v="2"/>
    <n v="29.785"/>
    <n v="178.71"/>
  </r>
  <r>
    <s v="YAC-50329-982"/>
    <x v="598"/>
    <s v="75419-92838-TI"/>
    <s v="E-M-2.5"/>
    <n v="1"/>
    <x v="749"/>
    <s v="cbrydeml@tuttocitta.it"/>
    <x v="0"/>
    <x v="0"/>
    <s v="Exc"/>
    <x v="1"/>
    <s v="M"/>
    <x v="0"/>
    <x v="2"/>
    <n v="31.625"/>
    <n v="31.625"/>
  </r>
  <r>
    <s v="VVL-95291-039"/>
    <x v="360"/>
    <s v="96516-97464-MF"/>
    <s v="E-L-0.2"/>
    <n v="2"/>
    <x v="750"/>
    <s v="senefermm@blog.com"/>
    <x v="0"/>
    <x v="1"/>
    <s v="Exc"/>
    <x v="1"/>
    <s v="L"/>
    <x v="1"/>
    <x v="3"/>
    <n v="4.4550000000000001"/>
    <n v="8.91"/>
  </r>
  <r>
    <s v="VUT-20974-364"/>
    <x v="62"/>
    <s v="90285-56295-PO"/>
    <s v="R-M-0.5"/>
    <n v="6"/>
    <x v="751"/>
    <s v="lhaggerstonemn@independent.co.uk"/>
    <x v="0"/>
    <x v="1"/>
    <s v="Rob"/>
    <x v="0"/>
    <s v="M"/>
    <x v="0"/>
    <x v="1"/>
    <n v="5.97"/>
    <n v="35.82"/>
  </r>
  <r>
    <s v="SFC-34054-213"/>
    <x v="599"/>
    <s v="08100-71102-HQ"/>
    <s v="L-L-0.5"/>
    <n v="4"/>
    <x v="752"/>
    <s v="mgundrymo@omniture.com"/>
    <x v="1"/>
    <x v="1"/>
    <s v="Lib"/>
    <x v="3"/>
    <s v="L"/>
    <x v="1"/>
    <x v="1"/>
    <n v="9.51"/>
    <n v="38.04"/>
  </r>
  <r>
    <s v="UDS-04807-593"/>
    <x v="600"/>
    <s v="84074-28110-OV"/>
    <s v="L-D-0.5"/>
    <n v="2"/>
    <x v="753"/>
    <s v="bwellanmp@cafepress.com"/>
    <x v="0"/>
    <x v="1"/>
    <s v="Lib"/>
    <x v="3"/>
    <s v="D"/>
    <x v="2"/>
    <x v="1"/>
    <n v="7.77"/>
    <n v="15.54"/>
  </r>
  <r>
    <s v="FWE-98471-488"/>
    <x v="601"/>
    <s v="27930-59250-JT"/>
    <s v="L-L-1"/>
    <n v="5"/>
    <x v="745"/>
    <s v=""/>
    <x v="0"/>
    <x v="1"/>
    <s v="Lib"/>
    <x v="3"/>
    <s v="L"/>
    <x v="1"/>
    <x v="0"/>
    <n v="15.85"/>
    <n v="79.25"/>
  </r>
  <r>
    <s v="RAU-17060-674"/>
    <x v="602"/>
    <s v="12747-63766-EU"/>
    <s v="L-L-0.2"/>
    <n v="1"/>
    <x v="754"/>
    <s v="catchesonmr@xinhuanet.com"/>
    <x v="0"/>
    <x v="0"/>
    <s v="Lib"/>
    <x v="3"/>
    <s v="L"/>
    <x v="1"/>
    <x v="3"/>
    <n v="4.7549999999999999"/>
    <n v="4.7549999999999999"/>
  </r>
  <r>
    <s v="AOL-13866-711"/>
    <x v="603"/>
    <s v="83490-88357-LJ"/>
    <s v="E-M-1"/>
    <n v="4"/>
    <x v="755"/>
    <s v="estentonms@google.it"/>
    <x v="0"/>
    <x v="0"/>
    <s v="Exc"/>
    <x v="1"/>
    <s v="M"/>
    <x v="0"/>
    <x v="0"/>
    <n v="13.75"/>
    <n v="55"/>
  </r>
  <r>
    <s v="NOA-79645-377"/>
    <x v="604"/>
    <s v="53729-30320-XZ"/>
    <s v="R-D-0.5"/>
    <n v="5"/>
    <x v="756"/>
    <s v="etrippmt@wp.com"/>
    <x v="0"/>
    <x v="1"/>
    <s v="Rob"/>
    <x v="0"/>
    <s v="D"/>
    <x v="2"/>
    <x v="1"/>
    <n v="5.37"/>
    <n v="26.85"/>
  </r>
  <r>
    <s v="KMS-49214-806"/>
    <x v="605"/>
    <s v="50384-52703-LA"/>
    <s v="E-L-2.5"/>
    <n v="4"/>
    <x v="757"/>
    <s v="lmacmanusmu@imdb.com"/>
    <x v="0"/>
    <x v="1"/>
    <s v="Exc"/>
    <x v="1"/>
    <s v="L"/>
    <x v="1"/>
    <x v="2"/>
    <n v="34.155000000000001"/>
    <n v="136.62"/>
  </r>
  <r>
    <s v="ABK-08091-531"/>
    <x v="606"/>
    <s v="53864-36201-FG"/>
    <s v="L-L-1"/>
    <n v="3"/>
    <x v="758"/>
    <s v="tbenediktovichmv@ebay.com"/>
    <x v="0"/>
    <x v="0"/>
    <s v="Lib"/>
    <x v="3"/>
    <s v="L"/>
    <x v="1"/>
    <x v="0"/>
    <n v="15.85"/>
    <n v="47.55"/>
  </r>
  <r>
    <s v="GPT-67705-953"/>
    <x v="446"/>
    <s v="70631-33225-MZ"/>
    <s v="A-M-0.2"/>
    <n v="5"/>
    <x v="759"/>
    <s v="cbournermw@chronoengine.com"/>
    <x v="0"/>
    <x v="0"/>
    <s v="Ara"/>
    <x v="2"/>
    <s v="M"/>
    <x v="0"/>
    <x v="3"/>
    <n v="3.375"/>
    <n v="16.875"/>
  </r>
  <r>
    <s v="JNA-21450-177"/>
    <x v="18"/>
    <s v="54798-14109-HC"/>
    <s v="A-D-1"/>
    <n v="3"/>
    <x v="760"/>
    <s v="oskermen3@hatena.ne.jp"/>
    <x v="0"/>
    <x v="0"/>
    <s v="Ara"/>
    <x v="2"/>
    <s v="D"/>
    <x v="2"/>
    <x v="0"/>
    <n v="9.9499999999999993"/>
    <n v="29.849999999999998"/>
  </r>
  <r>
    <s v="MPQ-23421-608"/>
    <x v="180"/>
    <s v="08023-52962-ET"/>
    <s v="E-M-0.5"/>
    <n v="5"/>
    <x v="761"/>
    <s v="kheddanmy@icq.com"/>
    <x v="0"/>
    <x v="0"/>
    <s v="Exc"/>
    <x v="1"/>
    <s v="M"/>
    <x v="0"/>
    <x v="1"/>
    <n v="8.25"/>
    <n v="41.25"/>
  </r>
  <r>
    <s v="NLI-63891-565"/>
    <x v="580"/>
    <s v="41899-00283-VK"/>
    <s v="E-M-0.2"/>
    <n v="5"/>
    <x v="762"/>
    <s v="ichartersmz@abc.net.au"/>
    <x v="0"/>
    <x v="1"/>
    <s v="Exc"/>
    <x v="1"/>
    <s v="M"/>
    <x v="0"/>
    <x v="3"/>
    <n v="4.125"/>
    <n v="20.625"/>
  </r>
  <r>
    <s v="HHF-36647-854"/>
    <x v="453"/>
    <s v="39011-18412-GR"/>
    <s v="A-D-2.5"/>
    <n v="6"/>
    <x v="763"/>
    <s v="aroubertn0@tmall.com"/>
    <x v="0"/>
    <x v="0"/>
    <s v="Ara"/>
    <x v="2"/>
    <s v="D"/>
    <x v="2"/>
    <x v="2"/>
    <n v="22.885000000000002"/>
    <n v="137.31"/>
  </r>
  <r>
    <s v="SBN-16537-046"/>
    <x v="259"/>
    <s v="60255-12579-PZ"/>
    <s v="A-D-0.2"/>
    <n v="1"/>
    <x v="764"/>
    <s v="hmairsn1@so-net.ne.jp"/>
    <x v="0"/>
    <x v="1"/>
    <s v="Ara"/>
    <x v="2"/>
    <s v="D"/>
    <x v="2"/>
    <x v="3"/>
    <n v="2.9849999999999999"/>
    <n v="2.9849999999999999"/>
  </r>
  <r>
    <s v="XZD-44484-632"/>
    <x v="607"/>
    <s v="80541-38332-BP"/>
    <s v="E-M-1"/>
    <n v="2"/>
    <x v="765"/>
    <s v="hrainforthn2@blog.com"/>
    <x v="0"/>
    <x v="1"/>
    <s v="Exc"/>
    <x v="1"/>
    <s v="M"/>
    <x v="0"/>
    <x v="0"/>
    <n v="13.75"/>
    <n v="27.5"/>
  </r>
  <r>
    <s v="XZD-44484-632"/>
    <x v="607"/>
    <s v="80541-38332-BP"/>
    <s v="A-D-0.2"/>
    <n v="2"/>
    <x v="765"/>
    <s v="hrainforthn2@blog.com"/>
    <x v="0"/>
    <x v="1"/>
    <s v="Ara"/>
    <x v="2"/>
    <s v="D"/>
    <x v="2"/>
    <x v="3"/>
    <n v="2.9849999999999999"/>
    <n v="5.97"/>
  </r>
  <r>
    <s v="IKQ-39946-768"/>
    <x v="385"/>
    <s v="72778-50968-UQ"/>
    <s v="R-M-1"/>
    <n v="6"/>
    <x v="766"/>
    <s v="ijespern4@theglobeandmail.com"/>
    <x v="0"/>
    <x v="1"/>
    <s v="Rob"/>
    <x v="0"/>
    <s v="M"/>
    <x v="0"/>
    <x v="0"/>
    <n v="9.9499999999999993"/>
    <n v="59.699999999999996"/>
  </r>
  <r>
    <s v="KMB-95211-174"/>
    <x v="608"/>
    <s v="23941-30203-MO"/>
    <s v="R-D-2.5"/>
    <n v="4"/>
    <x v="767"/>
    <s v="ldwerryhousen5@gravatar.com"/>
    <x v="0"/>
    <x v="0"/>
    <s v="Rob"/>
    <x v="0"/>
    <s v="D"/>
    <x v="2"/>
    <x v="2"/>
    <n v="20.585000000000001"/>
    <n v="82.34"/>
  </r>
  <r>
    <s v="QWY-99467-368"/>
    <x v="609"/>
    <s v="96434-50068-DZ"/>
    <s v="A-D-2.5"/>
    <n v="1"/>
    <x v="768"/>
    <s v="nbroomern6@examiner.com"/>
    <x v="0"/>
    <x v="1"/>
    <s v="Ara"/>
    <x v="2"/>
    <s v="D"/>
    <x v="2"/>
    <x v="2"/>
    <n v="22.885000000000002"/>
    <n v="22.885000000000002"/>
  </r>
  <r>
    <s v="SRG-76791-614"/>
    <x v="147"/>
    <s v="11729-74102-XB"/>
    <s v="E-L-0.5"/>
    <n v="1"/>
    <x v="769"/>
    <s v="kthoumassonn7@bloglovin.com"/>
    <x v="0"/>
    <x v="0"/>
    <s v="Exc"/>
    <x v="1"/>
    <s v="L"/>
    <x v="1"/>
    <x v="1"/>
    <n v="8.91"/>
    <n v="8.91"/>
  </r>
  <r>
    <s v="VSN-94485-621"/>
    <x v="172"/>
    <s v="88116-12604-TE"/>
    <s v="A-D-0.2"/>
    <n v="4"/>
    <x v="770"/>
    <s v="fhabberghamn8@discovery.com"/>
    <x v="0"/>
    <x v="1"/>
    <s v="Ara"/>
    <x v="2"/>
    <s v="D"/>
    <x v="2"/>
    <x v="3"/>
    <n v="2.9849999999999999"/>
    <n v="11.94"/>
  </r>
  <r>
    <s v="UFZ-24348-219"/>
    <x v="610"/>
    <s v="27930-59250-JT"/>
    <s v="L-M-2.5"/>
    <n v="3"/>
    <x v="745"/>
    <s v=""/>
    <x v="0"/>
    <x v="1"/>
    <s v="Lib"/>
    <x v="3"/>
    <s v="M"/>
    <x v="0"/>
    <x v="2"/>
    <n v="33.465000000000003"/>
    <n v="100.39500000000001"/>
  </r>
  <r>
    <s v="UKS-93055-397"/>
    <x v="611"/>
    <s v="13082-41034-PD"/>
    <s v="A-D-2.5"/>
    <n v="5"/>
    <x v="771"/>
    <s v="ravrashinna@tamu.edu"/>
    <x v="0"/>
    <x v="1"/>
    <s v="Ara"/>
    <x v="2"/>
    <s v="D"/>
    <x v="2"/>
    <x v="2"/>
    <n v="22.885000000000002"/>
    <n v="114.42500000000001"/>
  </r>
  <r>
    <s v="AVH-56062-335"/>
    <x v="612"/>
    <s v="18082-74419-QH"/>
    <s v="E-M-0.5"/>
    <n v="5"/>
    <x v="772"/>
    <s v="mdoidgenb@etsy.com"/>
    <x v="0"/>
    <x v="1"/>
    <s v="Exc"/>
    <x v="1"/>
    <s v="M"/>
    <x v="0"/>
    <x v="1"/>
    <n v="8.25"/>
    <n v="41.25"/>
  </r>
  <r>
    <s v="HGE-19842-613"/>
    <x v="613"/>
    <s v="49401-45041-ZU"/>
    <s v="R-L-0.5"/>
    <n v="4"/>
    <x v="773"/>
    <s v="jedinboronc@reverbnation.com"/>
    <x v="0"/>
    <x v="0"/>
    <s v="Rob"/>
    <x v="0"/>
    <s v="L"/>
    <x v="1"/>
    <x v="1"/>
    <n v="7.17"/>
    <n v="28.68"/>
  </r>
  <r>
    <s v="WBA-85905-175"/>
    <x v="611"/>
    <s v="41252-45992-VS"/>
    <s v="L-M-0.2"/>
    <n v="1"/>
    <x v="774"/>
    <s v="ttewelsonnd@cdbaby.com"/>
    <x v="0"/>
    <x v="1"/>
    <s v="Lib"/>
    <x v="3"/>
    <s v="M"/>
    <x v="0"/>
    <x v="3"/>
    <n v="4.3650000000000002"/>
    <n v="4.3650000000000002"/>
  </r>
  <r>
    <s v="DZI-35365-596"/>
    <x v="493"/>
    <s v="54798-14109-HC"/>
    <s v="E-M-0.2"/>
    <n v="2"/>
    <x v="760"/>
    <s v="oskermen3@hatena.ne.jp"/>
    <x v="0"/>
    <x v="0"/>
    <s v="Exc"/>
    <x v="1"/>
    <s v="M"/>
    <x v="0"/>
    <x v="3"/>
    <n v="4.125"/>
    <n v="8.25"/>
  </r>
  <r>
    <s v="XIR-88982-743"/>
    <x v="614"/>
    <s v="00852-54571-WP"/>
    <s v="E-M-0.2"/>
    <n v="2"/>
    <x v="775"/>
    <s v="ddrewittnf@mapquest.com"/>
    <x v="0"/>
    <x v="0"/>
    <s v="Exc"/>
    <x v="1"/>
    <s v="M"/>
    <x v="0"/>
    <x v="3"/>
    <n v="4.125"/>
    <n v="8.25"/>
  </r>
  <r>
    <s v="VUC-72395-865"/>
    <x v="151"/>
    <s v="13321-57602-GK"/>
    <s v="A-D-0.5"/>
    <n v="6"/>
    <x v="776"/>
    <s v="agladhillng@stanford.edu"/>
    <x v="0"/>
    <x v="0"/>
    <s v="Ara"/>
    <x v="2"/>
    <s v="D"/>
    <x v="2"/>
    <x v="1"/>
    <n v="5.97"/>
    <n v="35.82"/>
  </r>
  <r>
    <s v="BQJ-44755-910"/>
    <x v="489"/>
    <s v="75006-89922-VW"/>
    <s v="E-D-2.5"/>
    <n v="6"/>
    <x v="777"/>
    <s v="mlorineznh@whitehouse.gov"/>
    <x v="0"/>
    <x v="1"/>
    <s v="Exc"/>
    <x v="1"/>
    <s v="D"/>
    <x v="2"/>
    <x v="2"/>
    <n v="27.945"/>
    <n v="167.67000000000002"/>
  </r>
  <r>
    <s v="JKC-64636-831"/>
    <x v="615"/>
    <s v="52098-80103-FD"/>
    <s v="A-M-2.5"/>
    <n v="2"/>
    <x v="778"/>
    <s v=""/>
    <x v="0"/>
    <x v="0"/>
    <s v="Ara"/>
    <x v="2"/>
    <s v="M"/>
    <x v="0"/>
    <x v="2"/>
    <n v="25.875"/>
    <n v="51.75"/>
  </r>
  <r>
    <s v="ZKI-78561-066"/>
    <x v="616"/>
    <s v="60121-12432-VU"/>
    <s v="A-D-0.2"/>
    <n v="3"/>
    <x v="779"/>
    <s v="mvannj@wikipedia.org"/>
    <x v="0"/>
    <x v="0"/>
    <s v="Ara"/>
    <x v="2"/>
    <s v="D"/>
    <x v="2"/>
    <x v="3"/>
    <n v="2.9849999999999999"/>
    <n v="8.9550000000000001"/>
  </r>
  <r>
    <s v="IMP-12563-728"/>
    <x v="578"/>
    <s v="68346-14810-UA"/>
    <s v="E-L-0.5"/>
    <n v="6"/>
    <x v="780"/>
    <s v=""/>
    <x v="0"/>
    <x v="1"/>
    <s v="Exc"/>
    <x v="1"/>
    <s v="L"/>
    <x v="1"/>
    <x v="1"/>
    <n v="8.91"/>
    <n v="53.46"/>
  </r>
  <r>
    <s v="MZL-81126-390"/>
    <x v="617"/>
    <s v="48464-99723-HK"/>
    <s v="A-L-0.2"/>
    <n v="6"/>
    <x v="781"/>
    <s v="jethelstonnl@creativecommons.org"/>
    <x v="0"/>
    <x v="0"/>
    <s v="Ara"/>
    <x v="2"/>
    <s v="L"/>
    <x v="1"/>
    <x v="3"/>
    <n v="3.8849999999999998"/>
    <n v="23.31"/>
  </r>
  <r>
    <s v="MZL-81126-390"/>
    <x v="617"/>
    <s v="48464-99723-HK"/>
    <s v="A-M-0.2"/>
    <n v="2"/>
    <x v="781"/>
    <s v="jethelstonnl@creativecommons.org"/>
    <x v="0"/>
    <x v="0"/>
    <s v="Ara"/>
    <x v="2"/>
    <s v="M"/>
    <x v="0"/>
    <x v="3"/>
    <n v="3.375"/>
    <n v="6.75"/>
  </r>
  <r>
    <s v="TVF-57766-608"/>
    <x v="155"/>
    <s v="88420-46464-XE"/>
    <s v="L-D-0.5"/>
    <n v="1"/>
    <x v="782"/>
    <s v="peberznn@woothemes.com"/>
    <x v="0"/>
    <x v="0"/>
    <s v="Lib"/>
    <x v="3"/>
    <s v="D"/>
    <x v="2"/>
    <x v="1"/>
    <n v="7.77"/>
    <n v="7.77"/>
  </r>
  <r>
    <s v="RUX-37995-892"/>
    <x v="461"/>
    <s v="37762-09530-MP"/>
    <s v="L-D-2.5"/>
    <n v="4"/>
    <x v="783"/>
    <s v="bgaishno@altervista.org"/>
    <x v="0"/>
    <x v="0"/>
    <s v="Lib"/>
    <x v="3"/>
    <s v="D"/>
    <x v="2"/>
    <x v="2"/>
    <n v="29.785"/>
    <n v="119.14"/>
  </r>
  <r>
    <s v="AVK-76526-953"/>
    <x v="87"/>
    <s v="47268-50127-XY"/>
    <s v="A-D-1"/>
    <n v="2"/>
    <x v="784"/>
    <s v="ldantonnp@miitbeian.gov.cn"/>
    <x v="0"/>
    <x v="1"/>
    <s v="Ara"/>
    <x v="2"/>
    <s v="D"/>
    <x v="2"/>
    <x v="0"/>
    <n v="9.9499999999999993"/>
    <n v="19.899999999999999"/>
  </r>
  <r>
    <s v="RIU-02231-623"/>
    <x v="618"/>
    <s v="25544-84179-QC"/>
    <s v="R-L-0.5"/>
    <n v="5"/>
    <x v="785"/>
    <s v="smorrallnq@answers.com"/>
    <x v="0"/>
    <x v="0"/>
    <s v="Rob"/>
    <x v="0"/>
    <s v="L"/>
    <x v="1"/>
    <x v="1"/>
    <n v="7.17"/>
    <n v="35.85"/>
  </r>
  <r>
    <s v="WFK-99317-827"/>
    <x v="619"/>
    <s v="32058-76765-ZL"/>
    <s v="L-D-2.5"/>
    <n v="3"/>
    <x v="786"/>
    <s v="dcrownshawnr@photobucket.com"/>
    <x v="0"/>
    <x v="1"/>
    <s v="Lib"/>
    <x v="3"/>
    <s v="D"/>
    <x v="2"/>
    <x v="2"/>
    <n v="29.785"/>
    <n v="89.355000000000004"/>
  </r>
  <r>
    <s v="SFD-00372-284"/>
    <x v="440"/>
    <s v="54798-14109-HC"/>
    <s v="L-M-0.2"/>
    <n v="2"/>
    <x v="760"/>
    <s v="oskermen3@hatena.ne.jp"/>
    <x v="0"/>
    <x v="0"/>
    <s v="Lib"/>
    <x v="3"/>
    <s v="M"/>
    <x v="0"/>
    <x v="3"/>
    <n v="4.3650000000000002"/>
    <n v="8.73"/>
  </r>
  <r>
    <s v="SXC-62166-515"/>
    <x v="489"/>
    <s v="69171-65646-UC"/>
    <s v="R-L-2.5"/>
    <n v="5"/>
    <x v="787"/>
    <s v="jreddochnt@sun.com"/>
    <x v="0"/>
    <x v="1"/>
    <s v="Rob"/>
    <x v="0"/>
    <s v="L"/>
    <x v="1"/>
    <x v="2"/>
    <n v="27.484999999999999"/>
    <n v="137.42500000000001"/>
  </r>
  <r>
    <s v="YIE-87008-621"/>
    <x v="620"/>
    <s v="22503-52799-MI"/>
    <s v="L-M-0.5"/>
    <n v="4"/>
    <x v="788"/>
    <s v="stitleynu@whitehouse.gov"/>
    <x v="0"/>
    <x v="1"/>
    <s v="Lib"/>
    <x v="3"/>
    <s v="M"/>
    <x v="0"/>
    <x v="1"/>
    <n v="8.73"/>
    <n v="34.92"/>
  </r>
  <r>
    <s v="HRM-94548-288"/>
    <x v="621"/>
    <s v="08934-65581-ZI"/>
    <s v="A-L-2.5"/>
    <n v="6"/>
    <x v="789"/>
    <s v="rsimaonv@simplemachines.org"/>
    <x v="0"/>
    <x v="1"/>
    <s v="Ara"/>
    <x v="2"/>
    <s v="L"/>
    <x v="1"/>
    <x v="2"/>
    <n v="29.785"/>
    <n v="178.71"/>
  </r>
  <r>
    <s v="UJG-34731-295"/>
    <x v="374"/>
    <s v="15764-22559-ZT"/>
    <s v="A-M-2.5"/>
    <n v="1"/>
    <x v="790"/>
    <s v=""/>
    <x v="0"/>
    <x v="1"/>
    <s v="Ara"/>
    <x v="2"/>
    <s v="M"/>
    <x v="0"/>
    <x v="2"/>
    <n v="25.875"/>
    <n v="25.875"/>
  </r>
  <r>
    <s v="TWD-70988-853"/>
    <x v="345"/>
    <s v="87519-68847-ZG"/>
    <s v="L-D-1"/>
    <n v="6"/>
    <x v="791"/>
    <s v="nchisholmnx@example.com"/>
    <x v="0"/>
    <x v="0"/>
    <s v="Lib"/>
    <x v="3"/>
    <s v="D"/>
    <x v="2"/>
    <x v="0"/>
    <n v="12.95"/>
    <n v="77.699999999999989"/>
  </r>
  <r>
    <s v="CIX-22904-641"/>
    <x v="622"/>
    <s v="78012-56878-UB"/>
    <s v="R-M-1"/>
    <n v="1"/>
    <x v="792"/>
    <s v="goatsny@live.com"/>
    <x v="0"/>
    <x v="0"/>
    <s v="Rob"/>
    <x v="0"/>
    <s v="M"/>
    <x v="0"/>
    <x v="0"/>
    <n v="9.9499999999999993"/>
    <n v="9.9499999999999993"/>
  </r>
  <r>
    <s v="DLV-65840-759"/>
    <x v="623"/>
    <s v="77192-72145-RG"/>
    <s v="L-M-1"/>
    <n v="2"/>
    <x v="793"/>
    <s v="mbirkinnz@java.com"/>
    <x v="0"/>
    <x v="0"/>
    <s v="Lib"/>
    <x v="3"/>
    <s v="M"/>
    <x v="0"/>
    <x v="0"/>
    <n v="14.55"/>
    <n v="29.1"/>
  </r>
  <r>
    <s v="RXN-55491-201"/>
    <x v="354"/>
    <s v="86071-79238-CX"/>
    <s v="R-L-0.2"/>
    <n v="6"/>
    <x v="794"/>
    <s v="rpysono0@constantcontact.com"/>
    <x v="1"/>
    <x v="1"/>
    <s v="Rob"/>
    <x v="0"/>
    <s v="L"/>
    <x v="1"/>
    <x v="3"/>
    <n v="3.585"/>
    <n v="21.509999999999998"/>
  </r>
  <r>
    <s v="UHK-63283-868"/>
    <x v="624"/>
    <s v="16809-16936-WF"/>
    <s v="A-M-0.5"/>
    <n v="1"/>
    <x v="795"/>
    <s v="mmacconnechieo9@reuters.com"/>
    <x v="0"/>
    <x v="0"/>
    <s v="Ara"/>
    <x v="2"/>
    <s v="M"/>
    <x v="0"/>
    <x v="1"/>
    <n v="6.75"/>
    <n v="6.75"/>
  </r>
  <r>
    <s v="PJC-31401-893"/>
    <x v="561"/>
    <s v="11212-69985-ZJ"/>
    <s v="A-D-0.5"/>
    <n v="3"/>
    <x v="796"/>
    <s v="rtreachero2@usa.gov"/>
    <x v="1"/>
    <x v="1"/>
    <s v="Ara"/>
    <x v="2"/>
    <s v="D"/>
    <x v="2"/>
    <x v="1"/>
    <n v="5.97"/>
    <n v="17.91"/>
  </r>
  <r>
    <s v="HHO-79903-185"/>
    <x v="42"/>
    <s v="53893-01719-CL"/>
    <s v="A-L-2.5"/>
    <n v="1"/>
    <x v="797"/>
    <s v="bfattorinio3@quantcast.com"/>
    <x v="1"/>
    <x v="0"/>
    <s v="Ara"/>
    <x v="2"/>
    <s v="L"/>
    <x v="1"/>
    <x v="2"/>
    <n v="29.785"/>
    <n v="29.785"/>
  </r>
  <r>
    <s v="YWM-07310-594"/>
    <x v="267"/>
    <s v="66028-99867-WJ"/>
    <s v="E-M-0.5"/>
    <n v="5"/>
    <x v="798"/>
    <s v="mpalleskeo4@nyu.edu"/>
    <x v="0"/>
    <x v="0"/>
    <s v="Exc"/>
    <x v="1"/>
    <s v="M"/>
    <x v="0"/>
    <x v="1"/>
    <n v="8.25"/>
    <n v="41.25"/>
  </r>
  <r>
    <s v="FHD-94983-982"/>
    <x v="625"/>
    <s v="62839-56723-CH"/>
    <s v="R-M-0.5"/>
    <n v="3"/>
    <x v="799"/>
    <s v=""/>
    <x v="0"/>
    <x v="0"/>
    <s v="Rob"/>
    <x v="0"/>
    <s v="M"/>
    <x v="0"/>
    <x v="1"/>
    <n v="5.97"/>
    <n v="17.91"/>
  </r>
  <r>
    <s v="WQK-10857-119"/>
    <x v="616"/>
    <s v="96849-52854-CR"/>
    <s v="E-D-0.5"/>
    <n v="1"/>
    <x v="800"/>
    <s v="fantcliffeo6@amazon.co.jp"/>
    <x v="1"/>
    <x v="0"/>
    <s v="Exc"/>
    <x v="1"/>
    <s v="D"/>
    <x v="2"/>
    <x v="1"/>
    <n v="7.29"/>
    <n v="7.29"/>
  </r>
  <r>
    <s v="DXA-50313-073"/>
    <x v="626"/>
    <s v="19755-55847-VW"/>
    <s v="E-L-1"/>
    <n v="2"/>
    <x v="801"/>
    <s v="pmatignono7@harvard.edu"/>
    <x v="2"/>
    <x v="0"/>
    <s v="Exc"/>
    <x v="1"/>
    <s v="L"/>
    <x v="1"/>
    <x v="0"/>
    <n v="14.85"/>
    <n v="29.7"/>
  </r>
  <r>
    <s v="ONW-00560-570"/>
    <x v="52"/>
    <s v="32900-82606-BO"/>
    <s v="A-M-1"/>
    <n v="2"/>
    <x v="802"/>
    <s v="cweondo8@theglobeandmail.com"/>
    <x v="0"/>
    <x v="1"/>
    <s v="Ara"/>
    <x v="2"/>
    <s v="M"/>
    <x v="0"/>
    <x v="0"/>
    <n v="11.25"/>
    <n v="22.5"/>
  </r>
  <r>
    <s v="BRJ-19414-277"/>
    <x v="622"/>
    <s v="16809-16936-WF"/>
    <s v="R-M-0.2"/>
    <n v="4"/>
    <x v="795"/>
    <s v="mmacconnechieo9@reuters.com"/>
    <x v="0"/>
    <x v="0"/>
    <s v="Rob"/>
    <x v="0"/>
    <s v="M"/>
    <x v="0"/>
    <x v="3"/>
    <n v="2.9849999999999999"/>
    <n v="11.94"/>
  </r>
  <r>
    <s v="MIQ-16322-908"/>
    <x v="627"/>
    <s v="20118-28138-QD"/>
    <s v="A-L-1"/>
    <n v="2"/>
    <x v="803"/>
    <s v="jskentelberyoa@paypal.com"/>
    <x v="0"/>
    <x v="1"/>
    <s v="Ara"/>
    <x v="2"/>
    <s v="L"/>
    <x v="1"/>
    <x v="0"/>
    <n v="12.95"/>
    <n v="25.9"/>
  </r>
  <r>
    <s v="MVO-39328-830"/>
    <x v="628"/>
    <s v="84057-45461-AH"/>
    <s v="L-M-0.5"/>
    <n v="5"/>
    <x v="804"/>
    <s v="ocomberob@goo.gl"/>
    <x v="1"/>
    <x v="1"/>
    <s v="Lib"/>
    <x v="3"/>
    <s v="M"/>
    <x v="0"/>
    <x v="1"/>
    <n v="8.73"/>
    <n v="43.650000000000006"/>
  </r>
  <r>
    <s v="MVO-39328-830"/>
    <x v="628"/>
    <s v="84057-45461-AH"/>
    <s v="A-L-0.5"/>
    <n v="6"/>
    <x v="804"/>
    <s v="ocomberob@goo.gl"/>
    <x v="1"/>
    <x v="1"/>
    <s v="Ara"/>
    <x v="2"/>
    <s v="L"/>
    <x v="1"/>
    <x v="1"/>
    <n v="7.77"/>
    <n v="46.62"/>
  </r>
  <r>
    <s v="NTJ-88319-746"/>
    <x v="629"/>
    <s v="90882-88130-KQ"/>
    <s v="L-L-0.5"/>
    <n v="3"/>
    <x v="805"/>
    <s v="ztramelod@netlog.com"/>
    <x v="0"/>
    <x v="1"/>
    <s v="Lib"/>
    <x v="3"/>
    <s v="L"/>
    <x v="1"/>
    <x v="1"/>
    <n v="9.51"/>
    <n v="28.53"/>
  </r>
  <r>
    <s v="LCY-24377-948"/>
    <x v="630"/>
    <s v="21617-79890-DD"/>
    <s v="R-L-2.5"/>
    <n v="1"/>
    <x v="806"/>
    <s v=""/>
    <x v="0"/>
    <x v="0"/>
    <s v="Rob"/>
    <x v="0"/>
    <s v="L"/>
    <x v="1"/>
    <x v="2"/>
    <n v="27.484999999999999"/>
    <n v="27.484999999999999"/>
  </r>
  <r>
    <s v="FWD-85967-769"/>
    <x v="631"/>
    <s v="20256-54689-LO"/>
    <s v="E-D-0.2"/>
    <n v="3"/>
    <x v="807"/>
    <s v=""/>
    <x v="0"/>
    <x v="1"/>
    <s v="Exc"/>
    <x v="1"/>
    <s v="D"/>
    <x v="2"/>
    <x v="3"/>
    <n v="3.645"/>
    <n v="10.935"/>
  </r>
  <r>
    <s v="KTO-53793-109"/>
    <x v="229"/>
    <s v="17572-27091-AA"/>
    <s v="R-L-0.2"/>
    <n v="2"/>
    <x v="808"/>
    <s v="chatfullog@ebay.com"/>
    <x v="0"/>
    <x v="1"/>
    <s v="Rob"/>
    <x v="0"/>
    <s v="L"/>
    <x v="1"/>
    <x v="3"/>
    <n v="3.585"/>
    <n v="7.17"/>
  </r>
  <r>
    <s v="OCK-89033-348"/>
    <x v="632"/>
    <s v="82300-88786-UE"/>
    <s v="A-L-0.2"/>
    <n v="6"/>
    <x v="809"/>
    <s v=""/>
    <x v="0"/>
    <x v="0"/>
    <s v="Ara"/>
    <x v="2"/>
    <s v="L"/>
    <x v="1"/>
    <x v="3"/>
    <n v="3.8849999999999998"/>
    <n v="23.31"/>
  </r>
  <r>
    <s v="GPZ-36017-366"/>
    <x v="633"/>
    <s v="65732-22589-OW"/>
    <s v="A-D-2.5"/>
    <n v="5"/>
    <x v="810"/>
    <s v="kmarrisonoq@dropbox.com"/>
    <x v="0"/>
    <x v="0"/>
    <s v="Ara"/>
    <x v="2"/>
    <s v="D"/>
    <x v="2"/>
    <x v="2"/>
    <n v="22.885000000000002"/>
    <n v="114.42500000000001"/>
  </r>
  <r>
    <s v="BZP-33213-637"/>
    <x v="95"/>
    <s v="77175-09826-SF"/>
    <s v="A-M-2.5"/>
    <n v="3"/>
    <x v="811"/>
    <s v="lagnolooj@pinterest.com"/>
    <x v="0"/>
    <x v="0"/>
    <s v="Ara"/>
    <x v="2"/>
    <s v="M"/>
    <x v="0"/>
    <x v="2"/>
    <n v="25.875"/>
    <n v="77.625"/>
  </r>
  <r>
    <s v="WFH-21507-708"/>
    <x v="521"/>
    <s v="07237-32539-NB"/>
    <s v="R-D-0.5"/>
    <n v="1"/>
    <x v="812"/>
    <s v="dkiddyok@fda.gov"/>
    <x v="0"/>
    <x v="0"/>
    <s v="Rob"/>
    <x v="0"/>
    <s v="D"/>
    <x v="2"/>
    <x v="1"/>
    <n v="5.37"/>
    <n v="5.37"/>
  </r>
  <r>
    <s v="HST-96923-073"/>
    <x v="76"/>
    <s v="54722-76431-EX"/>
    <s v="R-D-2.5"/>
    <n v="6"/>
    <x v="813"/>
    <s v="hpetroulisol@state.tx.us"/>
    <x v="1"/>
    <x v="1"/>
    <s v="Rob"/>
    <x v="0"/>
    <s v="D"/>
    <x v="2"/>
    <x v="2"/>
    <n v="20.585000000000001"/>
    <n v="123.51"/>
  </r>
  <r>
    <s v="ENN-79947-323"/>
    <x v="634"/>
    <s v="67847-82662-TE"/>
    <s v="L-M-0.5"/>
    <n v="2"/>
    <x v="814"/>
    <s v="mschollom@taobao.com"/>
    <x v="0"/>
    <x v="1"/>
    <s v="Lib"/>
    <x v="3"/>
    <s v="M"/>
    <x v="0"/>
    <x v="1"/>
    <n v="8.73"/>
    <n v="17.46"/>
  </r>
  <r>
    <s v="BHA-47429-889"/>
    <x v="635"/>
    <s v="51114-51191-EW"/>
    <s v="E-L-0.2"/>
    <n v="3"/>
    <x v="815"/>
    <s v="kfersonon@g.co"/>
    <x v="0"/>
    <x v="1"/>
    <s v="Exc"/>
    <x v="1"/>
    <s v="L"/>
    <x v="1"/>
    <x v="3"/>
    <n v="4.4550000000000001"/>
    <n v="13.365"/>
  </r>
  <r>
    <s v="SZY-63017-318"/>
    <x v="636"/>
    <s v="91809-58808-TV"/>
    <s v="A-L-0.2"/>
    <n v="2"/>
    <x v="816"/>
    <s v="bkellowayoo@omniture.com"/>
    <x v="0"/>
    <x v="0"/>
    <s v="Ara"/>
    <x v="2"/>
    <s v="L"/>
    <x v="1"/>
    <x v="3"/>
    <n v="3.8849999999999998"/>
    <n v="7.77"/>
  </r>
  <r>
    <s v="LCU-93317-340"/>
    <x v="637"/>
    <s v="84996-26826-DK"/>
    <s v="R-D-0.2"/>
    <n v="1"/>
    <x v="817"/>
    <s v="soliffeop@yellowbook.com"/>
    <x v="0"/>
    <x v="0"/>
    <s v="Rob"/>
    <x v="0"/>
    <s v="D"/>
    <x v="2"/>
    <x v="3"/>
    <n v="2.6850000000000001"/>
    <n v="2.6850000000000001"/>
  </r>
  <r>
    <s v="UOM-71431-481"/>
    <x v="182"/>
    <s v="65732-22589-OW"/>
    <s v="R-D-2.5"/>
    <n v="1"/>
    <x v="810"/>
    <s v="kmarrisonoq@dropbox.com"/>
    <x v="0"/>
    <x v="0"/>
    <s v="Rob"/>
    <x v="0"/>
    <s v="D"/>
    <x v="2"/>
    <x v="2"/>
    <n v="20.585000000000001"/>
    <n v="20.585000000000001"/>
  </r>
  <r>
    <s v="PJH-42618-877"/>
    <x v="479"/>
    <s v="93676-95250-XJ"/>
    <s v="A-D-2.5"/>
    <n v="5"/>
    <x v="818"/>
    <s v="cdolohuntyor@dailymail.co.uk"/>
    <x v="0"/>
    <x v="0"/>
    <s v="Ara"/>
    <x v="2"/>
    <s v="D"/>
    <x v="2"/>
    <x v="2"/>
    <n v="22.885000000000002"/>
    <n v="114.42500000000001"/>
  </r>
  <r>
    <s v="XED-90333-402"/>
    <x v="638"/>
    <s v="28300-14355-GF"/>
    <s v="E-M-0.2"/>
    <n v="5"/>
    <x v="819"/>
    <s v="pvasilenkoos@addtoany.com"/>
    <x v="2"/>
    <x v="1"/>
    <s v="Exc"/>
    <x v="1"/>
    <s v="M"/>
    <x v="0"/>
    <x v="3"/>
    <n v="4.125"/>
    <n v="20.625"/>
  </r>
  <r>
    <s v="IKK-62234-199"/>
    <x v="639"/>
    <s v="91190-84826-IQ"/>
    <s v="L-L-0.5"/>
    <n v="6"/>
    <x v="820"/>
    <s v="rschankelborgot@ameblo.jp"/>
    <x v="0"/>
    <x v="0"/>
    <s v="Lib"/>
    <x v="3"/>
    <s v="L"/>
    <x v="1"/>
    <x v="1"/>
    <n v="9.51"/>
    <n v="57.06"/>
  </r>
  <r>
    <s v="KAW-95195-329"/>
    <x v="640"/>
    <s v="34570-99384-AF"/>
    <s v="R-D-2.5"/>
    <n v="4"/>
    <x v="821"/>
    <s v=""/>
    <x v="1"/>
    <x v="0"/>
    <s v="Rob"/>
    <x v="0"/>
    <s v="D"/>
    <x v="2"/>
    <x v="2"/>
    <n v="20.585000000000001"/>
    <n v="82.34"/>
  </r>
  <r>
    <s v="QDO-57268-842"/>
    <x v="612"/>
    <s v="57808-90533-UE"/>
    <s v="E-M-2.5"/>
    <n v="5"/>
    <x v="822"/>
    <s v=""/>
    <x v="0"/>
    <x v="1"/>
    <s v="Exc"/>
    <x v="1"/>
    <s v="M"/>
    <x v="0"/>
    <x v="2"/>
    <n v="31.625"/>
    <n v="158.125"/>
  </r>
  <r>
    <s v="IIZ-24416-212"/>
    <x v="641"/>
    <s v="76060-30540-LB"/>
    <s v="R-D-0.5"/>
    <n v="6"/>
    <x v="823"/>
    <s v="bcargenow@geocities.jp"/>
    <x v="0"/>
    <x v="0"/>
    <s v="Rob"/>
    <x v="0"/>
    <s v="D"/>
    <x v="2"/>
    <x v="1"/>
    <n v="5.37"/>
    <n v="32.22"/>
  </r>
  <r>
    <s v="AWP-11469-510"/>
    <x v="36"/>
    <s v="76730-63769-ND"/>
    <s v="E-D-1"/>
    <n v="2"/>
    <x v="824"/>
    <s v="rsticklerox@printfriendly.com"/>
    <x v="2"/>
    <x v="1"/>
    <s v="Exc"/>
    <x v="1"/>
    <s v="D"/>
    <x v="2"/>
    <x v="0"/>
    <n v="12.15"/>
    <n v="24.3"/>
  </r>
  <r>
    <s v="KXA-27983-918"/>
    <x v="642"/>
    <s v="96042-27290-EQ"/>
    <s v="R-L-0.5"/>
    <n v="5"/>
    <x v="825"/>
    <s v=""/>
    <x v="0"/>
    <x v="1"/>
    <s v="Rob"/>
    <x v="0"/>
    <s v="L"/>
    <x v="1"/>
    <x v="1"/>
    <n v="7.17"/>
    <n v="35.85"/>
  </r>
  <r>
    <s v="VKQ-39009-292"/>
    <x v="219"/>
    <s v="57808-90533-UE"/>
    <s v="L-M-1"/>
    <n v="5"/>
    <x v="822"/>
    <s v=""/>
    <x v="0"/>
    <x v="1"/>
    <s v="Lib"/>
    <x v="3"/>
    <s v="M"/>
    <x v="0"/>
    <x v="0"/>
    <n v="14.55"/>
    <n v="72.75"/>
  </r>
  <r>
    <s v="PDB-98743-282"/>
    <x v="643"/>
    <s v="51940-02669-OR"/>
    <s v="L-L-1"/>
    <n v="3"/>
    <x v="826"/>
    <s v=""/>
    <x v="1"/>
    <x v="1"/>
    <s v="Lib"/>
    <x v="3"/>
    <s v="L"/>
    <x v="1"/>
    <x v="0"/>
    <n v="15.85"/>
    <n v="47.55"/>
  </r>
  <r>
    <s v="SXW-34014-556"/>
    <x v="644"/>
    <s v="99144-98314-GN"/>
    <s v="R-L-0.2"/>
    <n v="1"/>
    <x v="827"/>
    <s v="djevonp1@ibm.com"/>
    <x v="0"/>
    <x v="0"/>
    <s v="Rob"/>
    <x v="0"/>
    <s v="L"/>
    <x v="1"/>
    <x v="3"/>
    <n v="3.585"/>
    <n v="3.585"/>
  </r>
  <r>
    <s v="QOJ-38788-727"/>
    <x v="136"/>
    <s v="16358-63919-CE"/>
    <s v="E-M-2.5"/>
    <n v="5"/>
    <x v="828"/>
    <s v="hrannerp2@omniture.com"/>
    <x v="0"/>
    <x v="1"/>
    <s v="Exc"/>
    <x v="1"/>
    <s v="M"/>
    <x v="0"/>
    <x v="2"/>
    <n v="31.625"/>
    <n v="158.125"/>
  </r>
  <r>
    <s v="TGF-38649-658"/>
    <x v="645"/>
    <s v="67743-54817-UT"/>
    <s v="L-M-0.5"/>
    <n v="2"/>
    <x v="829"/>
    <s v="bimriep3@addtoany.com"/>
    <x v="0"/>
    <x v="1"/>
    <s v="Lib"/>
    <x v="3"/>
    <s v="M"/>
    <x v="0"/>
    <x v="1"/>
    <n v="8.73"/>
    <n v="17.46"/>
  </r>
  <r>
    <s v="EAI-25194-209"/>
    <x v="646"/>
    <s v="44601-51441-BH"/>
    <s v="A-L-2.5"/>
    <n v="5"/>
    <x v="830"/>
    <s v="dsopperp4@eventbrite.com"/>
    <x v="0"/>
    <x v="1"/>
    <s v="Ara"/>
    <x v="2"/>
    <s v="L"/>
    <x v="1"/>
    <x v="2"/>
    <n v="29.785"/>
    <n v="148.92500000000001"/>
  </r>
  <r>
    <s v="IJK-34441-720"/>
    <x v="647"/>
    <s v="97201-58870-WB"/>
    <s v="A-M-0.5"/>
    <n v="6"/>
    <x v="831"/>
    <s v=""/>
    <x v="0"/>
    <x v="0"/>
    <s v="Ara"/>
    <x v="2"/>
    <s v="M"/>
    <x v="0"/>
    <x v="1"/>
    <n v="6.75"/>
    <n v="40.5"/>
  </r>
  <r>
    <s v="ZMC-00336-619"/>
    <x v="591"/>
    <s v="19849-12926-QF"/>
    <s v="A-M-0.5"/>
    <n v="4"/>
    <x v="832"/>
    <s v="lledgleyp6@de.vu"/>
    <x v="0"/>
    <x v="0"/>
    <s v="Ara"/>
    <x v="2"/>
    <s v="M"/>
    <x v="0"/>
    <x v="1"/>
    <n v="6.75"/>
    <n v="27"/>
  </r>
  <r>
    <s v="UPX-54529-618"/>
    <x v="648"/>
    <s v="40535-56770-UM"/>
    <s v="L-D-1"/>
    <n v="3"/>
    <x v="833"/>
    <s v="tmenaryp7@phoca.cz"/>
    <x v="0"/>
    <x v="1"/>
    <s v="Lib"/>
    <x v="3"/>
    <s v="D"/>
    <x v="2"/>
    <x v="0"/>
    <n v="12.95"/>
    <n v="38.849999999999994"/>
  </r>
  <r>
    <s v="DLX-01059-899"/>
    <x v="191"/>
    <s v="74940-09646-MU"/>
    <s v="R-L-1"/>
    <n v="5"/>
    <x v="834"/>
    <s v="gciccottip8@so-net.ne.jp"/>
    <x v="0"/>
    <x v="1"/>
    <s v="Rob"/>
    <x v="0"/>
    <s v="L"/>
    <x v="1"/>
    <x v="0"/>
    <n v="11.95"/>
    <n v="59.75"/>
  </r>
  <r>
    <s v="MEK-85120-243"/>
    <x v="649"/>
    <s v="06623-54610-HC"/>
    <s v="R-L-0.2"/>
    <n v="3"/>
    <x v="835"/>
    <s v=""/>
    <x v="0"/>
    <x v="1"/>
    <s v="Rob"/>
    <x v="0"/>
    <s v="L"/>
    <x v="1"/>
    <x v="3"/>
    <n v="3.585"/>
    <n v="10.754999999999999"/>
  </r>
  <r>
    <s v="NFI-37188-246"/>
    <x v="553"/>
    <s v="89490-75361-AF"/>
    <s v="A-D-2.5"/>
    <n v="4"/>
    <x v="836"/>
    <s v="wjallinpa@pcworld.com"/>
    <x v="0"/>
    <x v="1"/>
    <s v="Ara"/>
    <x v="2"/>
    <s v="D"/>
    <x v="2"/>
    <x v="2"/>
    <n v="22.885000000000002"/>
    <n v="91.54"/>
  </r>
  <r>
    <s v="BXH-62195-013"/>
    <x v="584"/>
    <s v="94526-79230-GZ"/>
    <s v="A-M-1"/>
    <n v="4"/>
    <x v="837"/>
    <s v="mbogeypb@thetimes.co.uk"/>
    <x v="0"/>
    <x v="0"/>
    <s v="Ara"/>
    <x v="2"/>
    <s v="M"/>
    <x v="0"/>
    <x v="0"/>
    <n v="11.25"/>
    <n v="45"/>
  </r>
  <r>
    <s v="YLK-78851-470"/>
    <x v="650"/>
    <s v="58559-08254-UY"/>
    <s v="R-M-2.5"/>
    <n v="6"/>
    <x v="838"/>
    <s v=""/>
    <x v="0"/>
    <x v="0"/>
    <s v="Rob"/>
    <x v="0"/>
    <s v="M"/>
    <x v="0"/>
    <x v="2"/>
    <n v="22.885000000000002"/>
    <n v="137.31"/>
  </r>
  <r>
    <s v="DXY-76225-633"/>
    <x v="121"/>
    <s v="88574-37083-WX"/>
    <s v="A-M-0.5"/>
    <n v="1"/>
    <x v="839"/>
    <s v="mcobbledickpd@ucsd.edu"/>
    <x v="0"/>
    <x v="1"/>
    <s v="Ara"/>
    <x v="2"/>
    <s v="M"/>
    <x v="0"/>
    <x v="1"/>
    <n v="6.75"/>
    <n v="6.75"/>
  </r>
  <r>
    <s v="UHP-24614-199"/>
    <x v="472"/>
    <s v="67953-79896-AC"/>
    <s v="A-M-1"/>
    <n v="4"/>
    <x v="840"/>
    <s v="alewrype@whitehouse.gov"/>
    <x v="0"/>
    <x v="1"/>
    <s v="Ara"/>
    <x v="2"/>
    <s v="M"/>
    <x v="0"/>
    <x v="0"/>
    <n v="11.25"/>
    <n v="45"/>
  </r>
  <r>
    <s v="HBY-35655-049"/>
    <x v="594"/>
    <s v="69207-93422-CQ"/>
    <s v="E-D-2.5"/>
    <n v="3"/>
    <x v="841"/>
    <s v="ihesselpf@ox.ac.uk"/>
    <x v="0"/>
    <x v="0"/>
    <s v="Exc"/>
    <x v="1"/>
    <s v="D"/>
    <x v="2"/>
    <x v="2"/>
    <n v="27.945"/>
    <n v="83.835000000000008"/>
  </r>
  <r>
    <s v="DCE-22886-861"/>
    <x v="89"/>
    <s v="56060-17602-RG"/>
    <s v="E-D-0.2"/>
    <n v="1"/>
    <x v="842"/>
    <s v=""/>
    <x v="1"/>
    <x v="0"/>
    <s v="Exc"/>
    <x v="1"/>
    <s v="D"/>
    <x v="2"/>
    <x v="3"/>
    <n v="3.645"/>
    <n v="3.645"/>
  </r>
  <r>
    <s v="QTG-93823-843"/>
    <x v="651"/>
    <s v="46859-14212-FI"/>
    <s v="A-M-0.5"/>
    <n v="1"/>
    <x v="843"/>
    <s v="csorrellph@amazon.com"/>
    <x v="2"/>
    <x v="1"/>
    <s v="Ara"/>
    <x v="2"/>
    <s v="M"/>
    <x v="0"/>
    <x v="1"/>
    <n v="6.75"/>
    <n v="6.75"/>
  </r>
  <r>
    <s v="QTG-93823-843"/>
    <x v="651"/>
    <s v="46859-14212-FI"/>
    <s v="E-D-0.5"/>
    <n v="3"/>
    <x v="843"/>
    <s v="csorrellph@amazon.com"/>
    <x v="2"/>
    <x v="1"/>
    <s v="Exc"/>
    <x v="1"/>
    <s v="D"/>
    <x v="2"/>
    <x v="1"/>
    <n v="7.29"/>
    <n v="21.87"/>
  </r>
  <r>
    <s v="WFT-16178-396"/>
    <x v="249"/>
    <s v="33555-01585-RP"/>
    <s v="R-D-0.2"/>
    <n v="5"/>
    <x v="844"/>
    <s v="qheavysidepj@unc.edu"/>
    <x v="0"/>
    <x v="0"/>
    <s v="Rob"/>
    <x v="0"/>
    <s v="D"/>
    <x v="2"/>
    <x v="3"/>
    <n v="2.6850000000000001"/>
    <n v="13.425000000000001"/>
  </r>
  <r>
    <s v="ERC-54560-934"/>
    <x v="652"/>
    <s v="11932-85629-CU"/>
    <s v="R-D-2.5"/>
    <n v="6"/>
    <x v="845"/>
    <s v="hreuvenpk@whitehouse.gov"/>
    <x v="0"/>
    <x v="1"/>
    <s v="Rob"/>
    <x v="0"/>
    <s v="D"/>
    <x v="2"/>
    <x v="2"/>
    <n v="20.585000000000001"/>
    <n v="123.51"/>
  </r>
  <r>
    <s v="RUK-78200-416"/>
    <x v="653"/>
    <s v="36192-07175-XC"/>
    <s v="L-D-0.2"/>
    <n v="2"/>
    <x v="846"/>
    <s v="mattwoolpl@nba.com"/>
    <x v="0"/>
    <x v="1"/>
    <s v="Lib"/>
    <x v="3"/>
    <s v="D"/>
    <x v="2"/>
    <x v="3"/>
    <n v="3.8849999999999998"/>
    <n v="7.77"/>
  </r>
  <r>
    <s v="KHK-13105-388"/>
    <x v="177"/>
    <s v="46242-54946-ZW"/>
    <s v="A-M-1"/>
    <n v="6"/>
    <x v="847"/>
    <s v=""/>
    <x v="0"/>
    <x v="0"/>
    <s v="Ara"/>
    <x v="2"/>
    <s v="M"/>
    <x v="0"/>
    <x v="0"/>
    <n v="11.25"/>
    <n v="67.5"/>
  </r>
  <r>
    <s v="NJR-03699-189"/>
    <x v="22"/>
    <s v="95152-82155-VQ"/>
    <s v="E-D-2.5"/>
    <n v="1"/>
    <x v="848"/>
    <s v="gwynespn@dagondesign.com"/>
    <x v="0"/>
    <x v="1"/>
    <s v="Exc"/>
    <x v="1"/>
    <s v="D"/>
    <x v="2"/>
    <x v="2"/>
    <n v="27.945"/>
    <n v="27.945"/>
  </r>
  <r>
    <s v="PJV-20427-019"/>
    <x v="508"/>
    <s v="13404-39127-WQ"/>
    <s v="A-L-2.5"/>
    <n v="3"/>
    <x v="849"/>
    <s v="cmaccourtpo@amazon.com"/>
    <x v="0"/>
    <x v="1"/>
    <s v="Ara"/>
    <x v="2"/>
    <s v="L"/>
    <x v="1"/>
    <x v="2"/>
    <n v="29.785"/>
    <n v="89.355000000000004"/>
  </r>
  <r>
    <s v="UGK-07613-982"/>
    <x v="654"/>
    <s v="57808-90533-UE"/>
    <s v="A-M-0.5"/>
    <n v="3"/>
    <x v="822"/>
    <s v=""/>
    <x v="0"/>
    <x v="1"/>
    <s v="Ara"/>
    <x v="2"/>
    <s v="M"/>
    <x v="0"/>
    <x v="1"/>
    <n v="6.75"/>
    <n v="20.25"/>
  </r>
  <r>
    <s v="OLA-68289-577"/>
    <x v="524"/>
    <s v="40226-52317-IO"/>
    <s v="A-M-0.5"/>
    <n v="5"/>
    <x v="850"/>
    <s v="ewilsonepq@eepurl.com"/>
    <x v="0"/>
    <x v="0"/>
    <s v="Ara"/>
    <x v="2"/>
    <s v="M"/>
    <x v="0"/>
    <x v="1"/>
    <n v="6.75"/>
    <n v="33.75"/>
  </r>
  <r>
    <s v="TNR-84447-052"/>
    <x v="655"/>
    <s v="34419-18068-AG"/>
    <s v="E-D-2.5"/>
    <n v="4"/>
    <x v="851"/>
    <s v="dduffiepr@time.com"/>
    <x v="0"/>
    <x v="1"/>
    <s v="Exc"/>
    <x v="1"/>
    <s v="D"/>
    <x v="2"/>
    <x v="2"/>
    <n v="27.945"/>
    <n v="111.78"/>
  </r>
  <r>
    <s v="FBZ-64200-586"/>
    <x v="523"/>
    <s v="51738-61457-RS"/>
    <s v="E-M-2.5"/>
    <n v="2"/>
    <x v="852"/>
    <s v="mmatiasekps@ucoz.ru"/>
    <x v="0"/>
    <x v="0"/>
    <s v="Exc"/>
    <x v="1"/>
    <s v="M"/>
    <x v="0"/>
    <x v="2"/>
    <n v="31.625"/>
    <n v="63.25"/>
  </r>
  <r>
    <s v="OBN-66334-505"/>
    <x v="656"/>
    <s v="86757-52367-ON"/>
    <s v="E-L-0.2"/>
    <n v="2"/>
    <x v="853"/>
    <s v="jcamillopt@shinystat.com"/>
    <x v="0"/>
    <x v="0"/>
    <s v="Exc"/>
    <x v="1"/>
    <s v="L"/>
    <x v="1"/>
    <x v="3"/>
    <n v="4.4550000000000001"/>
    <n v="8.91"/>
  </r>
  <r>
    <s v="NXM-89323-646"/>
    <x v="657"/>
    <s v="28158-93383-CK"/>
    <s v="E-D-1"/>
    <n v="1"/>
    <x v="854"/>
    <s v="kphilbrickpu@cdc.gov"/>
    <x v="0"/>
    <x v="0"/>
    <s v="Exc"/>
    <x v="1"/>
    <s v="D"/>
    <x v="2"/>
    <x v="0"/>
    <n v="12.15"/>
    <n v="12.15"/>
  </r>
  <r>
    <s v="NHI-23264-055"/>
    <x v="658"/>
    <s v="44799-09711-XW"/>
    <s v="A-D-0.5"/>
    <n v="4"/>
    <x v="855"/>
    <s v=""/>
    <x v="0"/>
    <x v="0"/>
    <s v="Ara"/>
    <x v="2"/>
    <s v="D"/>
    <x v="2"/>
    <x v="1"/>
    <n v="5.97"/>
    <n v="23.88"/>
  </r>
  <r>
    <s v="EQH-53569-934"/>
    <x v="659"/>
    <s v="53667-91553-LT"/>
    <s v="E-M-1"/>
    <n v="4"/>
    <x v="856"/>
    <s v="bsillispw@istockphoto.com"/>
    <x v="0"/>
    <x v="1"/>
    <s v="Exc"/>
    <x v="1"/>
    <s v="M"/>
    <x v="0"/>
    <x v="0"/>
    <n v="13.75"/>
    <n v="55"/>
  </r>
  <r>
    <s v="XKK-06692-189"/>
    <x v="558"/>
    <s v="86579-92122-OC"/>
    <s v="R-D-1"/>
    <n v="3"/>
    <x v="857"/>
    <s v=""/>
    <x v="0"/>
    <x v="0"/>
    <s v="Rob"/>
    <x v="0"/>
    <s v="D"/>
    <x v="2"/>
    <x v="0"/>
    <n v="8.9499999999999993"/>
    <n v="26.849999999999998"/>
  </r>
  <r>
    <s v="BYP-16005-016"/>
    <x v="660"/>
    <s v="01474-63436-TP"/>
    <s v="R-M-2.5"/>
    <n v="5"/>
    <x v="858"/>
    <s v="rcuttspy@techcrunch.com"/>
    <x v="0"/>
    <x v="1"/>
    <s v="Rob"/>
    <x v="0"/>
    <s v="M"/>
    <x v="0"/>
    <x v="2"/>
    <n v="22.885000000000002"/>
    <n v="114.42500000000001"/>
  </r>
  <r>
    <s v="LWS-13938-905"/>
    <x v="661"/>
    <s v="90533-82440-EE"/>
    <s v="A-M-2.5"/>
    <n v="6"/>
    <x v="859"/>
    <s v="mdelvespz@nature.com"/>
    <x v="0"/>
    <x v="0"/>
    <s v="Ara"/>
    <x v="2"/>
    <s v="M"/>
    <x v="0"/>
    <x v="2"/>
    <n v="25.875"/>
    <n v="155.25"/>
  </r>
  <r>
    <s v="OLH-95722-362"/>
    <x v="662"/>
    <s v="48553-69225-VX"/>
    <s v="L-D-0.5"/>
    <n v="3"/>
    <x v="860"/>
    <s v="dgrittonq0@nydailynews.com"/>
    <x v="0"/>
    <x v="0"/>
    <s v="Lib"/>
    <x v="3"/>
    <s v="D"/>
    <x v="2"/>
    <x v="1"/>
    <n v="7.77"/>
    <n v="23.31"/>
  </r>
  <r>
    <s v="OLH-95722-362"/>
    <x v="662"/>
    <s v="48553-69225-VX"/>
    <s v="R-M-2.5"/>
    <n v="4"/>
    <x v="860"/>
    <s v="dgrittonq0@nydailynews.com"/>
    <x v="0"/>
    <x v="0"/>
    <s v="Rob"/>
    <x v="0"/>
    <s v="M"/>
    <x v="0"/>
    <x v="2"/>
    <n v="22.885000000000002"/>
    <n v="91.54"/>
  </r>
  <r>
    <s v="KCW-50949-318"/>
    <x v="184"/>
    <s v="52374-27313-IV"/>
    <s v="E-L-1"/>
    <n v="5"/>
    <x v="861"/>
    <s v="dgutq2@umich.edu"/>
    <x v="0"/>
    <x v="0"/>
    <s v="Exc"/>
    <x v="1"/>
    <s v="L"/>
    <x v="1"/>
    <x v="0"/>
    <n v="14.85"/>
    <n v="74.25"/>
  </r>
  <r>
    <s v="JGZ-16947-591"/>
    <x v="663"/>
    <s v="14264-41252-SL"/>
    <s v="L-L-0.2"/>
    <n v="6"/>
    <x v="862"/>
    <s v="wpummeryq3@topsy.com"/>
    <x v="0"/>
    <x v="1"/>
    <s v="Lib"/>
    <x v="3"/>
    <s v="L"/>
    <x v="1"/>
    <x v="3"/>
    <n v="4.7549999999999999"/>
    <n v="28.53"/>
  </r>
  <r>
    <s v="LXS-63326-144"/>
    <x v="334"/>
    <s v="35367-50483-AR"/>
    <s v="R-L-0.5"/>
    <n v="2"/>
    <x v="863"/>
    <s v="gsiudaq4@nytimes.com"/>
    <x v="0"/>
    <x v="0"/>
    <s v="Rob"/>
    <x v="0"/>
    <s v="L"/>
    <x v="1"/>
    <x v="1"/>
    <n v="7.17"/>
    <n v="14.34"/>
  </r>
  <r>
    <s v="CZG-86544-655"/>
    <x v="664"/>
    <s v="69443-77665-QW"/>
    <s v="A-L-0.5"/>
    <n v="2"/>
    <x v="864"/>
    <s v="hcrowneq5@wufoo.com"/>
    <x v="1"/>
    <x v="0"/>
    <s v="Ara"/>
    <x v="2"/>
    <s v="L"/>
    <x v="1"/>
    <x v="1"/>
    <n v="7.77"/>
    <n v="15.54"/>
  </r>
  <r>
    <s v="WFV-88138-247"/>
    <x v="24"/>
    <s v="63411-51758-QC"/>
    <s v="R-L-1"/>
    <n v="3"/>
    <x v="865"/>
    <s v="vpawseyq6@tiny.cc"/>
    <x v="0"/>
    <x v="1"/>
    <s v="Rob"/>
    <x v="0"/>
    <s v="L"/>
    <x v="1"/>
    <x v="0"/>
    <n v="11.95"/>
    <n v="35.849999999999994"/>
  </r>
  <r>
    <s v="RFG-28227-288"/>
    <x v="12"/>
    <s v="68605-21835-UF"/>
    <s v="A-L-0.5"/>
    <n v="6"/>
    <x v="866"/>
    <s v="awaterhouseq7@istockphoto.com"/>
    <x v="0"/>
    <x v="1"/>
    <s v="Ara"/>
    <x v="2"/>
    <s v="L"/>
    <x v="1"/>
    <x v="1"/>
    <n v="7.77"/>
    <n v="46.62"/>
  </r>
  <r>
    <s v="QAK-77286-758"/>
    <x v="105"/>
    <s v="34786-30419-XY"/>
    <s v="R-L-0.5"/>
    <n v="5"/>
    <x v="867"/>
    <s v="fhaughianq8@1688.com"/>
    <x v="0"/>
    <x v="1"/>
    <s v="Rob"/>
    <x v="0"/>
    <s v="L"/>
    <x v="1"/>
    <x v="1"/>
    <n v="7.17"/>
    <n v="35.85"/>
  </r>
  <r>
    <s v="CZD-56716-840"/>
    <x v="665"/>
    <s v="15456-29250-RU"/>
    <s v="L-D-2.5"/>
    <n v="4"/>
    <x v="868"/>
    <s v=""/>
    <x v="0"/>
    <x v="1"/>
    <s v="Lib"/>
    <x v="3"/>
    <s v="D"/>
    <x v="2"/>
    <x v="2"/>
    <n v="29.785"/>
    <n v="119.14"/>
  </r>
  <r>
    <s v="UBI-59229-277"/>
    <x v="44"/>
    <s v="00886-35803-FG"/>
    <s v="L-D-0.5"/>
    <n v="3"/>
    <x v="869"/>
    <s v=""/>
    <x v="0"/>
    <x v="1"/>
    <s v="Lib"/>
    <x v="3"/>
    <s v="D"/>
    <x v="2"/>
    <x v="1"/>
    <n v="7.77"/>
    <n v="23.31"/>
  </r>
  <r>
    <s v="WJJ-37489-898"/>
    <x v="171"/>
    <s v="31599-82152-AD"/>
    <s v="A-M-1"/>
    <n v="1"/>
    <x v="870"/>
    <s v="rfaltinqb@topsy.com"/>
    <x v="1"/>
    <x v="1"/>
    <s v="Ara"/>
    <x v="2"/>
    <s v="M"/>
    <x v="0"/>
    <x v="0"/>
    <n v="11.25"/>
    <n v="11.25"/>
  </r>
  <r>
    <s v="ORX-57454-917"/>
    <x v="328"/>
    <s v="76209-39601-ZR"/>
    <s v="E-D-2.5"/>
    <n v="3"/>
    <x v="871"/>
    <s v="gcheekeqc@sitemeter.com"/>
    <x v="2"/>
    <x v="0"/>
    <s v="Exc"/>
    <x v="1"/>
    <s v="D"/>
    <x v="2"/>
    <x v="2"/>
    <n v="27.945"/>
    <n v="83.835000000000008"/>
  </r>
  <r>
    <s v="GRB-68838-629"/>
    <x v="648"/>
    <s v="15064-65241-HB"/>
    <s v="R-L-2.5"/>
    <n v="4"/>
    <x v="872"/>
    <s v="grattqd@phpbb.com"/>
    <x v="1"/>
    <x v="1"/>
    <s v="Rob"/>
    <x v="0"/>
    <s v="L"/>
    <x v="1"/>
    <x v="2"/>
    <n v="27.484999999999999"/>
    <n v="109.94"/>
  </r>
  <r>
    <s v="SHT-04865-419"/>
    <x v="666"/>
    <s v="69215-90789-DL"/>
    <s v="R-L-0.2"/>
    <n v="4"/>
    <x v="873"/>
    <s v=""/>
    <x v="0"/>
    <x v="0"/>
    <s v="Rob"/>
    <x v="0"/>
    <s v="L"/>
    <x v="1"/>
    <x v="3"/>
    <n v="3.585"/>
    <n v="14.34"/>
  </r>
  <r>
    <s v="UQI-28177-865"/>
    <x v="577"/>
    <s v="04317-46176-TB"/>
    <s v="R-L-0.2"/>
    <n v="6"/>
    <x v="874"/>
    <s v="ieberleinqf@hc360.com"/>
    <x v="0"/>
    <x v="1"/>
    <s v="Rob"/>
    <x v="0"/>
    <s v="L"/>
    <x v="1"/>
    <x v="3"/>
    <n v="3.585"/>
    <n v="21.509999999999998"/>
  </r>
  <r>
    <s v="OIB-13664-879"/>
    <x v="114"/>
    <s v="04713-57765-KR"/>
    <s v="A-M-1"/>
    <n v="2"/>
    <x v="875"/>
    <s v="jdrengqg@uiuc.edu"/>
    <x v="1"/>
    <x v="0"/>
    <s v="Ara"/>
    <x v="2"/>
    <s v="M"/>
    <x v="0"/>
    <x v="0"/>
    <n v="11.25"/>
    <n v="22.5"/>
  </r>
  <r>
    <s v="PJS-30996-485"/>
    <x v="4"/>
    <s v="86579-92122-OC"/>
    <s v="A-L-0.2"/>
    <n v="1"/>
    <x v="857"/>
    <s v=""/>
    <x v="0"/>
    <x v="0"/>
    <s v="Ara"/>
    <x v="2"/>
    <s v="L"/>
    <x v="1"/>
    <x v="3"/>
    <n v="3.8849999999999998"/>
    <n v="3.8849999999999998"/>
  </r>
  <r>
    <s v="HEL-86709-449"/>
    <x v="667"/>
    <s v="86579-92122-OC"/>
    <s v="E-D-2.5"/>
    <n v="1"/>
    <x v="857"/>
    <s v=""/>
    <x v="0"/>
    <x v="0"/>
    <s v="Exc"/>
    <x v="1"/>
    <s v="D"/>
    <x v="2"/>
    <x v="2"/>
    <n v="27.945"/>
    <n v="27.945"/>
  </r>
  <r>
    <s v="NCH-55389-562"/>
    <x v="110"/>
    <s v="86579-92122-OC"/>
    <s v="E-L-2.5"/>
    <n v="5"/>
    <x v="857"/>
    <s v=""/>
    <x v="0"/>
    <x v="0"/>
    <s v="Exc"/>
    <x v="1"/>
    <s v="L"/>
    <x v="1"/>
    <x v="2"/>
    <n v="34.155000000000001"/>
    <n v="170.77500000000001"/>
  </r>
  <r>
    <s v="NCH-55389-562"/>
    <x v="110"/>
    <s v="86579-92122-OC"/>
    <s v="R-L-2.5"/>
    <n v="2"/>
    <x v="857"/>
    <s v=""/>
    <x v="0"/>
    <x v="0"/>
    <s v="Rob"/>
    <x v="0"/>
    <s v="L"/>
    <x v="1"/>
    <x v="2"/>
    <n v="27.484999999999999"/>
    <n v="54.97"/>
  </r>
  <r>
    <s v="NCH-55389-562"/>
    <x v="110"/>
    <s v="86579-92122-OC"/>
    <s v="E-L-1"/>
    <n v="1"/>
    <x v="857"/>
    <s v=""/>
    <x v="0"/>
    <x v="0"/>
    <s v="Exc"/>
    <x v="1"/>
    <s v="L"/>
    <x v="1"/>
    <x v="0"/>
    <n v="14.85"/>
    <n v="14.85"/>
  </r>
  <r>
    <s v="NCH-55389-562"/>
    <x v="110"/>
    <s v="86579-92122-OC"/>
    <s v="A-L-0.2"/>
    <n v="2"/>
    <x v="857"/>
    <s v=""/>
    <x v="0"/>
    <x v="0"/>
    <s v="Ara"/>
    <x v="2"/>
    <s v="L"/>
    <x v="1"/>
    <x v="3"/>
    <n v="3.8849999999999998"/>
    <n v="7.77"/>
  </r>
  <r>
    <s v="GUG-45603-775"/>
    <x v="668"/>
    <s v="40959-32642-DN"/>
    <s v="L-L-0.2"/>
    <n v="5"/>
    <x v="876"/>
    <s v="rstrathernqn@devhub.com"/>
    <x v="0"/>
    <x v="0"/>
    <s v="Lib"/>
    <x v="3"/>
    <s v="L"/>
    <x v="1"/>
    <x v="3"/>
    <n v="4.7549999999999999"/>
    <n v="23.774999999999999"/>
  </r>
  <r>
    <s v="KJB-98240-098"/>
    <x v="422"/>
    <s v="77746-08153-PM"/>
    <s v="L-L-1"/>
    <n v="5"/>
    <x v="877"/>
    <s v="cmiguelqo@exblog.jp"/>
    <x v="0"/>
    <x v="0"/>
    <s v="Lib"/>
    <x v="3"/>
    <s v="L"/>
    <x v="1"/>
    <x v="0"/>
    <n v="15.85"/>
    <n v="79.25"/>
  </r>
  <r>
    <s v="JMS-48374-462"/>
    <x v="669"/>
    <s v="49667-96708-JL"/>
    <s v="A-D-2.5"/>
    <n v="2"/>
    <x v="878"/>
    <s v=""/>
    <x v="0"/>
    <x v="0"/>
    <s v="Ara"/>
    <x v="2"/>
    <s v="D"/>
    <x v="2"/>
    <x v="2"/>
    <n v="22.885000000000002"/>
    <n v="45.77"/>
  </r>
  <r>
    <s v="YIT-15877-117"/>
    <x v="670"/>
    <s v="24155-79322-EQ"/>
    <s v="R-D-1"/>
    <n v="1"/>
    <x v="879"/>
    <s v="mrocksqq@exblog.jp"/>
    <x v="1"/>
    <x v="0"/>
    <s v="Rob"/>
    <x v="0"/>
    <s v="D"/>
    <x v="2"/>
    <x v="0"/>
    <n v="8.9499999999999993"/>
    <n v="8.9499999999999993"/>
  </r>
  <r>
    <s v="YVK-82679-655"/>
    <x v="341"/>
    <s v="95342-88311-SF"/>
    <s v="R-M-0.5"/>
    <n v="4"/>
    <x v="880"/>
    <s v="yburrellsqr@vinaora.com"/>
    <x v="0"/>
    <x v="0"/>
    <s v="Rob"/>
    <x v="0"/>
    <s v="M"/>
    <x v="0"/>
    <x v="1"/>
    <n v="5.97"/>
    <n v="23.88"/>
  </r>
  <r>
    <s v="TYH-81940-054"/>
    <x v="671"/>
    <s v="69374-08133-RI"/>
    <s v="E-L-0.2"/>
    <n v="5"/>
    <x v="881"/>
    <s v="cgoodrumqs@goodreads.com"/>
    <x v="0"/>
    <x v="1"/>
    <s v="Exc"/>
    <x v="1"/>
    <s v="L"/>
    <x v="1"/>
    <x v="3"/>
    <n v="4.4550000000000001"/>
    <n v="22.274999999999999"/>
  </r>
  <r>
    <s v="HTY-30660-254"/>
    <x v="672"/>
    <s v="83844-95908-RX"/>
    <s v="R-M-1"/>
    <n v="3"/>
    <x v="882"/>
    <s v="jjefferysqt@blog.com"/>
    <x v="0"/>
    <x v="0"/>
    <s v="Rob"/>
    <x v="0"/>
    <s v="M"/>
    <x v="0"/>
    <x v="0"/>
    <n v="9.9499999999999993"/>
    <n v="29.849999999999998"/>
  </r>
  <r>
    <s v="GPW-43956-761"/>
    <x v="673"/>
    <s v="09667-09231-YM"/>
    <s v="E-L-0.5"/>
    <n v="6"/>
    <x v="883"/>
    <s v="bwardellqu@adobe.com"/>
    <x v="0"/>
    <x v="0"/>
    <s v="Exc"/>
    <x v="1"/>
    <s v="L"/>
    <x v="1"/>
    <x v="1"/>
    <n v="8.91"/>
    <n v="53.46"/>
  </r>
  <r>
    <s v="DWY-56352-412"/>
    <x v="674"/>
    <s v="55427-08059-DF"/>
    <s v="R-D-0.2"/>
    <n v="1"/>
    <x v="884"/>
    <s v="zwalisiakqv@ucsd.edu"/>
    <x v="1"/>
    <x v="0"/>
    <s v="Rob"/>
    <x v="0"/>
    <s v="D"/>
    <x v="2"/>
    <x v="3"/>
    <n v="2.6850000000000001"/>
    <n v="2.6850000000000001"/>
  </r>
  <r>
    <s v="PUH-55647-976"/>
    <x v="675"/>
    <s v="06624-54037-BQ"/>
    <s v="R-M-0.2"/>
    <n v="2"/>
    <x v="885"/>
    <s v="wleopoldqw@blogspot.com"/>
    <x v="0"/>
    <x v="1"/>
    <s v="Rob"/>
    <x v="0"/>
    <s v="M"/>
    <x v="0"/>
    <x v="3"/>
    <n v="2.9849999999999999"/>
    <n v="5.97"/>
  </r>
  <r>
    <s v="DTB-71371-705"/>
    <x v="539"/>
    <s v="48544-90737-AZ"/>
    <s v="L-D-1"/>
    <n v="1"/>
    <x v="886"/>
    <s v="cshaldersqx@cisco.com"/>
    <x v="0"/>
    <x v="0"/>
    <s v="Lib"/>
    <x v="3"/>
    <s v="D"/>
    <x v="2"/>
    <x v="0"/>
    <n v="12.95"/>
    <n v="12.95"/>
  </r>
  <r>
    <s v="ZDC-64769-740"/>
    <x v="676"/>
    <s v="79463-01597-FQ"/>
    <s v="E-M-0.5"/>
    <n v="1"/>
    <x v="887"/>
    <s v=""/>
    <x v="0"/>
    <x v="1"/>
    <s v="Exc"/>
    <x v="1"/>
    <s v="M"/>
    <x v="0"/>
    <x v="1"/>
    <n v="8.25"/>
    <n v="8.25"/>
  </r>
  <r>
    <s v="TED-81959-419"/>
    <x v="677"/>
    <s v="27702-50024-XC"/>
    <s v="A-L-2.5"/>
    <n v="5"/>
    <x v="888"/>
    <s v="nfurberqz@jugem.jp"/>
    <x v="0"/>
    <x v="1"/>
    <s v="Ara"/>
    <x v="2"/>
    <s v="L"/>
    <x v="1"/>
    <x v="2"/>
    <n v="29.785"/>
    <n v="148.92500000000001"/>
  </r>
  <r>
    <s v="FDO-25756-141"/>
    <x v="629"/>
    <s v="57360-46846-NS"/>
    <s v="A-L-2.5"/>
    <n v="3"/>
    <x v="889"/>
    <s v=""/>
    <x v="1"/>
    <x v="0"/>
    <s v="Ara"/>
    <x v="2"/>
    <s v="L"/>
    <x v="1"/>
    <x v="2"/>
    <n v="29.785"/>
    <n v="89.355000000000004"/>
  </r>
  <r>
    <s v="HKN-31467-517"/>
    <x v="662"/>
    <s v="84045-66771-SL"/>
    <s v="L-M-1"/>
    <n v="6"/>
    <x v="890"/>
    <s v="ckeaver1@ucoz.com"/>
    <x v="0"/>
    <x v="1"/>
    <s v="Lib"/>
    <x v="3"/>
    <s v="M"/>
    <x v="0"/>
    <x v="0"/>
    <n v="14.55"/>
    <n v="87.300000000000011"/>
  </r>
  <r>
    <s v="POF-29666-012"/>
    <x v="102"/>
    <s v="46885-00260-TL"/>
    <s v="R-D-0.5"/>
    <n v="1"/>
    <x v="891"/>
    <s v="sroseboroughr2@virginia.edu"/>
    <x v="0"/>
    <x v="0"/>
    <s v="Rob"/>
    <x v="0"/>
    <s v="D"/>
    <x v="2"/>
    <x v="1"/>
    <n v="5.37"/>
    <n v="5.37"/>
  </r>
  <r>
    <s v="IRX-59256-644"/>
    <x v="678"/>
    <s v="96446-62142-EN"/>
    <s v="A-D-0.2"/>
    <n v="3"/>
    <x v="892"/>
    <s v="ckingwellr3@squarespace.com"/>
    <x v="1"/>
    <x v="0"/>
    <s v="Ara"/>
    <x v="2"/>
    <s v="D"/>
    <x v="2"/>
    <x v="3"/>
    <n v="2.9849999999999999"/>
    <n v="8.9550000000000001"/>
  </r>
  <r>
    <s v="LTN-89139-350"/>
    <x v="679"/>
    <s v="07756-71018-GU"/>
    <s v="R-L-2.5"/>
    <n v="5"/>
    <x v="893"/>
    <s v="kcantor4@gmpg.org"/>
    <x v="0"/>
    <x v="0"/>
    <s v="Rob"/>
    <x v="0"/>
    <s v="L"/>
    <x v="1"/>
    <x v="2"/>
    <n v="27.484999999999999"/>
    <n v="137.42500000000001"/>
  </r>
  <r>
    <s v="TXF-79780-017"/>
    <x v="112"/>
    <s v="92048-47813-QB"/>
    <s v="R-L-1"/>
    <n v="5"/>
    <x v="894"/>
    <s v="mblakemorer5@nsw.gov.au"/>
    <x v="0"/>
    <x v="1"/>
    <s v="Rob"/>
    <x v="0"/>
    <s v="L"/>
    <x v="1"/>
    <x v="0"/>
    <n v="11.95"/>
    <n v="59.75"/>
  </r>
  <r>
    <s v="ALM-80762-974"/>
    <x v="55"/>
    <s v="84045-66771-SL"/>
    <s v="A-L-0.5"/>
    <n v="3"/>
    <x v="890"/>
    <s v="ckeaver1@ucoz.com"/>
    <x v="0"/>
    <x v="1"/>
    <s v="Ara"/>
    <x v="2"/>
    <s v="L"/>
    <x v="1"/>
    <x v="1"/>
    <n v="7.77"/>
    <n v="23.31"/>
  </r>
  <r>
    <s v="NXF-15738-707"/>
    <x v="680"/>
    <s v="28699-16256-XV"/>
    <s v="R-D-0.5"/>
    <n v="2"/>
    <x v="895"/>
    <s v=""/>
    <x v="0"/>
    <x v="1"/>
    <s v="Rob"/>
    <x v="0"/>
    <s v="D"/>
    <x v="2"/>
    <x v="1"/>
    <n v="5.37"/>
    <n v="10.74"/>
  </r>
  <r>
    <s v="MVV-19034-198"/>
    <x v="94"/>
    <s v="98476-63654-CG"/>
    <s v="E-D-2.5"/>
    <n v="6"/>
    <x v="896"/>
    <s v=""/>
    <x v="0"/>
    <x v="0"/>
    <s v="Exc"/>
    <x v="1"/>
    <s v="D"/>
    <x v="2"/>
    <x v="2"/>
    <n v="27.945"/>
    <n v="167.67000000000002"/>
  </r>
  <r>
    <s v="KUX-19632-830"/>
    <x v="160"/>
    <s v="55409-07759-YG"/>
    <s v="E-D-0.2"/>
    <n v="6"/>
    <x v="897"/>
    <s v="cbernardotr9@wix.com"/>
    <x v="0"/>
    <x v="0"/>
    <s v="Exc"/>
    <x v="1"/>
    <s v="D"/>
    <x v="2"/>
    <x v="3"/>
    <n v="3.645"/>
    <n v="21.87"/>
  </r>
  <r>
    <s v="SNZ-44595-152"/>
    <x v="681"/>
    <s v="06136-65250-PG"/>
    <s v="R-L-1"/>
    <n v="2"/>
    <x v="898"/>
    <s v="kkemeryra@t.co"/>
    <x v="0"/>
    <x v="0"/>
    <s v="Rob"/>
    <x v="0"/>
    <s v="L"/>
    <x v="1"/>
    <x v="0"/>
    <n v="11.95"/>
    <n v="23.9"/>
  </r>
  <r>
    <s v="GQA-37241-629"/>
    <x v="502"/>
    <s v="08405-33165-BS"/>
    <s v="A-M-0.2"/>
    <n v="2"/>
    <x v="899"/>
    <s v="fparlotrb@forbes.com"/>
    <x v="0"/>
    <x v="0"/>
    <s v="Ara"/>
    <x v="2"/>
    <s v="M"/>
    <x v="0"/>
    <x v="3"/>
    <n v="3.375"/>
    <n v="6.75"/>
  </r>
  <r>
    <s v="WVV-79948-067"/>
    <x v="682"/>
    <s v="66070-30559-WI"/>
    <s v="E-M-2.5"/>
    <n v="1"/>
    <x v="900"/>
    <s v="rcheakrc@tripadvisor.com"/>
    <x v="1"/>
    <x v="0"/>
    <s v="Exc"/>
    <x v="1"/>
    <s v="M"/>
    <x v="0"/>
    <x v="2"/>
    <n v="31.625"/>
    <n v="31.625"/>
  </r>
  <r>
    <s v="LHX-81117-166"/>
    <x v="683"/>
    <s v="01282-28364-RZ"/>
    <s v="R-L-1"/>
    <n v="4"/>
    <x v="901"/>
    <s v="kogeneayrd@utexas.edu"/>
    <x v="0"/>
    <x v="1"/>
    <s v="Rob"/>
    <x v="0"/>
    <s v="L"/>
    <x v="1"/>
    <x v="0"/>
    <n v="11.95"/>
    <n v="47.8"/>
  </r>
  <r>
    <s v="GCD-75444-320"/>
    <x v="594"/>
    <s v="51277-93873-RP"/>
    <s v="L-M-2.5"/>
    <n v="1"/>
    <x v="902"/>
    <s v="cayrere@symantec.com"/>
    <x v="0"/>
    <x v="1"/>
    <s v="Lib"/>
    <x v="3"/>
    <s v="M"/>
    <x v="0"/>
    <x v="2"/>
    <n v="33.465000000000003"/>
    <n v="33.465000000000003"/>
  </r>
  <r>
    <s v="SGA-30059-217"/>
    <x v="389"/>
    <s v="84405-83364-DG"/>
    <s v="A-D-0.5"/>
    <n v="5"/>
    <x v="903"/>
    <s v="lkynetonrf@macromedia.com"/>
    <x v="2"/>
    <x v="0"/>
    <s v="Ara"/>
    <x v="2"/>
    <s v="D"/>
    <x v="2"/>
    <x v="1"/>
    <n v="5.97"/>
    <n v="29.849999999999998"/>
  </r>
  <r>
    <s v="GNL-98714-885"/>
    <x v="583"/>
    <s v="83731-53280-YC"/>
    <s v="R-M-1"/>
    <n v="3"/>
    <x v="904"/>
    <s v=""/>
    <x v="2"/>
    <x v="0"/>
    <s v="Rob"/>
    <x v="0"/>
    <s v="M"/>
    <x v="0"/>
    <x v="0"/>
    <n v="9.9499999999999993"/>
    <n v="29.849999999999998"/>
  </r>
  <r>
    <s v="OQA-93249-841"/>
    <x v="647"/>
    <s v="03917-13632-KC"/>
    <s v="A-M-2.5"/>
    <n v="6"/>
    <x v="905"/>
    <s v=""/>
    <x v="0"/>
    <x v="0"/>
    <s v="Ara"/>
    <x v="2"/>
    <s v="M"/>
    <x v="0"/>
    <x v="2"/>
    <n v="25.875"/>
    <n v="155.25"/>
  </r>
  <r>
    <s v="DUV-12075-132"/>
    <x v="366"/>
    <s v="62494-09113-RP"/>
    <s v="E-D-0.2"/>
    <n v="5"/>
    <x v="906"/>
    <s v=""/>
    <x v="0"/>
    <x v="1"/>
    <s v="Exc"/>
    <x v="1"/>
    <s v="D"/>
    <x v="2"/>
    <x v="3"/>
    <n v="3.645"/>
    <n v="18.225000000000001"/>
  </r>
  <r>
    <s v="DUV-12075-132"/>
    <x v="366"/>
    <s v="62494-09113-RP"/>
    <s v="L-D-0.5"/>
    <n v="2"/>
    <x v="906"/>
    <s v=""/>
    <x v="0"/>
    <x v="1"/>
    <s v="Lib"/>
    <x v="3"/>
    <s v="D"/>
    <x v="2"/>
    <x v="1"/>
    <n v="7.77"/>
    <n v="15.54"/>
  </r>
  <r>
    <s v="KPO-24942-184"/>
    <x v="684"/>
    <s v="70567-65133-CN"/>
    <s v="L-L-2.5"/>
    <n v="3"/>
    <x v="907"/>
    <s v=""/>
    <x v="1"/>
    <x v="1"/>
    <s v="Lib"/>
    <x v="3"/>
    <s v="L"/>
    <x v="1"/>
    <x v="2"/>
    <n v="36.454999999999998"/>
    <n v="109.36499999999999"/>
  </r>
  <r>
    <s v="SRJ-79353-838"/>
    <x v="506"/>
    <s v="77869-81373-AY"/>
    <s v="A-L-1"/>
    <n v="6"/>
    <x v="908"/>
    <s v=""/>
    <x v="0"/>
    <x v="1"/>
    <s v="Ara"/>
    <x v="2"/>
    <s v="L"/>
    <x v="1"/>
    <x v="0"/>
    <n v="12.95"/>
    <n v="77.699999999999989"/>
  </r>
  <r>
    <s v="XBV-40336-071"/>
    <x v="685"/>
    <s v="38536-98293-JZ"/>
    <s v="A-D-0.2"/>
    <n v="3"/>
    <x v="909"/>
    <s v=""/>
    <x v="1"/>
    <x v="1"/>
    <s v="Ara"/>
    <x v="2"/>
    <s v="D"/>
    <x v="2"/>
    <x v="3"/>
    <n v="2.9849999999999999"/>
    <n v="8.9550000000000001"/>
  </r>
  <r>
    <s v="RLM-96511-467"/>
    <x v="191"/>
    <s v="43014-53743-XK"/>
    <s v="R-L-2.5"/>
    <n v="1"/>
    <x v="910"/>
    <s v="jtewelsonrn@samsung.com"/>
    <x v="0"/>
    <x v="1"/>
    <s v="Rob"/>
    <x v="0"/>
    <s v="L"/>
    <x v="1"/>
    <x v="2"/>
    <n v="27.484999999999999"/>
    <n v="27.484999999999999"/>
  </r>
  <r>
    <s v="AEZ-13242-456"/>
    <x v="686"/>
    <s v="62494-09113-RP"/>
    <s v="R-M-0.5"/>
    <n v="5"/>
    <x v="906"/>
    <s v=""/>
    <x v="0"/>
    <x v="1"/>
    <s v="Rob"/>
    <x v="0"/>
    <s v="M"/>
    <x v="0"/>
    <x v="1"/>
    <n v="5.97"/>
    <n v="29.849999999999998"/>
  </r>
  <r>
    <s v="UME-75640-698"/>
    <x v="687"/>
    <s v="62494-09113-RP"/>
    <s v="A-M-0.5"/>
    <n v="4"/>
    <x v="906"/>
    <s v=""/>
    <x v="0"/>
    <x v="1"/>
    <s v="Ara"/>
    <x v="2"/>
    <s v="M"/>
    <x v="0"/>
    <x v="1"/>
    <n v="6.75"/>
    <n v="27"/>
  </r>
  <r>
    <s v="GJC-66474-557"/>
    <x v="629"/>
    <s v="64965-78386-MY"/>
    <s v="A-D-1"/>
    <n v="1"/>
    <x v="911"/>
    <s v="njennyrq@bigcartel.com"/>
    <x v="0"/>
    <x v="1"/>
    <s v="Ara"/>
    <x v="2"/>
    <s v="D"/>
    <x v="2"/>
    <x v="0"/>
    <n v="9.9499999999999993"/>
    <n v="9.9499999999999993"/>
  </r>
  <r>
    <s v="IRV-20769-219"/>
    <x v="688"/>
    <s v="77131-58092-GE"/>
    <s v="E-M-0.2"/>
    <n v="3"/>
    <x v="912"/>
    <s v=""/>
    <x v="2"/>
    <x v="0"/>
    <s v="Exc"/>
    <x v="1"/>
    <s v="M"/>
    <x v="0"/>
    <x v="3"/>
    <n v="4.125"/>
    <n v="12.3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55A0A5-E132-4930-A6DA-3D190EEB077B}" name="Total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0">
  <location ref="A3:G53" firstHeaderRow="1" firstDataRow="2" firstDataCol="2"/>
  <pivotFields count="18">
    <pivotField compact="0" outline="0" subtotalTop="0" showAll="0"/>
    <pivotField compact="0" numFmtId="166" outline="0" subtotalTop="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ubtotalTop="0" showAll="0"/>
    <pivotField compact="0" outline="0" subtotalTop="0" showAll="0"/>
    <pivotField compact="0" numFmtId="1" outline="0" subtotalTop="0" showAll="0"/>
    <pivotField compact="0" outline="0" subtotalTop="0" showAll="0"/>
    <pivotField compact="0" outline="0" subtotalTop="0" showAll="0"/>
    <pivotField compact="0" outline="0" subtotalTop="0" showAll="0"/>
    <pivotField compact="0" outline="0" subtotalTop="0" showAll="0">
      <items count="5">
        <item x="1"/>
        <item x="0"/>
        <item m="1" x="3"/>
        <item m="1" x="2"/>
        <item t="default"/>
      </items>
    </pivotField>
    <pivotField compact="0" outline="0" subtotalTop="0" showAll="0"/>
    <pivotField axis="axisCol" compact="0" outline="0" subtotalTop="0" showAll="0">
      <items count="5">
        <item x="2"/>
        <item x="1"/>
        <item x="3"/>
        <item x="0"/>
        <item t="default"/>
      </items>
    </pivotField>
    <pivotField compact="0" outline="0" subtotalTop="0" showAll="0"/>
    <pivotField compact="0" outline="0" subtotalTop="0" showAll="0">
      <items count="4">
        <item x="2"/>
        <item x="1"/>
        <item x="0"/>
        <item t="default"/>
      </items>
    </pivotField>
    <pivotField compact="0" numFmtId="2" outline="0" subtotalTop="0" showAll="0">
      <items count="5">
        <item x="3"/>
        <item x="1"/>
        <item x="0"/>
        <item x="2"/>
        <item t="default"/>
      </items>
    </pivotField>
    <pivotField compact="0" numFmtId="164" outline="0" subtotalTop="0" showAll="0"/>
    <pivotField dataField="1" compact="0" numFmtId="164" outline="0" subtotalTop="0" showAll="0"/>
    <pivotField axis="axisRow" compact="0" outline="0" subtotalTop="0" showAll="0">
      <items count="15">
        <item x="0"/>
        <item x="1"/>
        <item x="2"/>
        <item x="3"/>
        <item x="4"/>
        <item x="5"/>
        <item x="6"/>
        <item x="7"/>
        <item x="8"/>
        <item x="9"/>
        <item x="10"/>
        <item x="11"/>
        <item x="12"/>
        <item x="13"/>
        <item t="default"/>
      </items>
    </pivotField>
    <pivotField axis="axisRow" compact="0" outline="0" subtotalTop="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0"/>
  </colFields>
  <colItems count="5">
    <i>
      <x/>
    </i>
    <i>
      <x v="1"/>
    </i>
    <i>
      <x v="2"/>
    </i>
    <i>
      <x v="3"/>
    </i>
    <i t="grand">
      <x/>
    </i>
  </colItems>
  <dataFields count="1">
    <dataField name="Sum of AmtSales" fld="15" baseField="16" baseItem="8" numFmtId="167"/>
  </dataFields>
  <chartFormats count="8">
    <chartFormat chart="19" format="17" series="1">
      <pivotArea type="data" outline="0" fieldPosition="0">
        <references count="1">
          <reference field="10" count="1" selected="0">
            <x v="1"/>
          </reference>
        </references>
      </pivotArea>
    </chartFormat>
    <chartFormat chart="19" format="18" series="1">
      <pivotArea type="data" outline="0" fieldPosition="0">
        <references count="1">
          <reference field="10" count="1" selected="0">
            <x v="2"/>
          </reference>
        </references>
      </pivotArea>
    </chartFormat>
    <chartFormat chart="19" format="19" series="1">
      <pivotArea type="data" outline="0" fieldPosition="0">
        <references count="1">
          <reference field="10" count="1" selected="0">
            <x v="3"/>
          </reference>
        </references>
      </pivotArea>
    </chartFormat>
    <chartFormat chart="19" format="20" series="1">
      <pivotArea type="data" outline="0" fieldPosition="0">
        <references count="1">
          <reference field="10" count="1" selected="0">
            <x v="0"/>
          </reference>
        </references>
      </pivotArea>
    </chartFormat>
    <chartFormat chart="19" format="21" series="1">
      <pivotArea type="data" outline="0" fieldPosition="0">
        <references count="2">
          <reference field="4294967294" count="1" selected="0">
            <x v="0"/>
          </reference>
          <reference field="10" count="1" selected="0">
            <x v="0"/>
          </reference>
        </references>
      </pivotArea>
    </chartFormat>
    <chartFormat chart="19" format="22" series="1">
      <pivotArea type="data" outline="0" fieldPosition="0">
        <references count="2">
          <reference field="4294967294" count="1" selected="0">
            <x v="0"/>
          </reference>
          <reference field="10" count="1" selected="0">
            <x v="1"/>
          </reference>
        </references>
      </pivotArea>
    </chartFormat>
    <chartFormat chart="19" format="23" series="1">
      <pivotArea type="data" outline="0" fieldPosition="0">
        <references count="2">
          <reference field="4294967294" count="1" selected="0">
            <x v="0"/>
          </reference>
          <reference field="10" count="1" selected="0">
            <x v="2"/>
          </reference>
        </references>
      </pivotArea>
    </chartFormat>
    <chartFormat chart="19" format="24" series="1">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E30425-112D-4EE7-9C76-B427DEE124F2}" name="SalesByMonth"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8">
  <location ref="A3:B1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numFmtId="1" outline="0" showAll="0" defaultSubtotal="0"/>
    <pivotField compact="0" outline="0" showAll="0" defaultSubtotal="0"/>
    <pivotField compact="0" outline="0" showAll="0" defaultSubtotal="0"/>
    <pivotField compact="0" outline="0" showAll="0" defaultSubtotal="0"/>
    <pivotField compact="0" outline="0" showAll="0" defaultSubtotal="0">
      <items count="4">
        <item x="1"/>
        <item x="0"/>
        <item m="1" x="3"/>
        <item m="1" x="2"/>
      </items>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2" outline="0" showAll="0" defaultSubtotal="0">
      <items count="4">
        <item x="3"/>
        <item x="1"/>
        <item x="0"/>
        <item x="2"/>
      </items>
    </pivotField>
    <pivotField compact="0" numFmtId="164" outline="0" showAll="0" defaultSubtotal="0"/>
    <pivotField dataField="1" compact="0" numFmtId="164" outline="0" showAll="0" defaultSubtotal="0"/>
    <pivotField axis="axisRow"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16"/>
  </rowFields>
  <rowItems count="13">
    <i>
      <x v="1"/>
    </i>
    <i>
      <x v="2"/>
    </i>
    <i>
      <x v="3"/>
    </i>
    <i>
      <x v="4"/>
    </i>
    <i>
      <x v="5"/>
    </i>
    <i>
      <x v="6"/>
    </i>
    <i>
      <x v="7"/>
    </i>
    <i>
      <x v="8"/>
    </i>
    <i>
      <x v="9"/>
    </i>
    <i>
      <x v="10"/>
    </i>
    <i>
      <x v="11"/>
    </i>
    <i>
      <x v="12"/>
    </i>
    <i t="grand">
      <x/>
    </i>
  </rowItems>
  <colItems count="1">
    <i/>
  </colItems>
  <dataFields count="1">
    <dataField name="Sum of AmtSales" fld="15" baseField="16" baseItem="7" numFmtId="167"/>
  </dataFields>
  <chartFormats count="1">
    <chartFormat chart="66"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B572AA-C14D-496C-8D0B-A642B7C4EAE0}" name="SalesByCoffeeType"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1">
  <location ref="A3:B8"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compact="0" outline="0" showAll="0"/>
    <pivotField compact="0" outline="0" showAll="0"/>
    <pivotField compact="0" outline="0" showAll="0"/>
    <pivotField compact="0" outline="0" showAll="0">
      <items count="5">
        <item x="1"/>
        <item x="0"/>
        <item m="1" x="3"/>
        <item m="1" x="2"/>
        <item t="default"/>
      </items>
    </pivotField>
    <pivotField compact="0" outline="0" showAll="0"/>
    <pivotField axis="axisRow" compact="0" outline="0" showAll="0" sortType="ascending">
      <items count="5">
        <item x="2"/>
        <item x="1"/>
        <item x="3"/>
        <item x="0"/>
        <item t="default"/>
      </items>
    </pivotField>
    <pivotField compact="0" outline="0" showAll="0"/>
    <pivotField compact="0" outline="0" showAll="0">
      <items count="4">
        <item x="2"/>
        <item x="1"/>
        <item x="0"/>
        <item t="default"/>
      </items>
    </pivotField>
    <pivotField compact="0" numFmtId="2" outline="0" showAll="0">
      <items count="5">
        <item x="3"/>
        <item x="1"/>
        <item x="0"/>
        <item x="2"/>
        <item t="default"/>
      </items>
    </pivotField>
    <pivotField compact="0" numFmtId="164" outline="0" showAll="0"/>
    <pivotField dataField="1" compact="0" numFmtId="164" outline="0" showAl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10"/>
  </rowFields>
  <rowItems count="5">
    <i>
      <x/>
    </i>
    <i>
      <x v="1"/>
    </i>
    <i>
      <x v="2"/>
    </i>
    <i>
      <x v="3"/>
    </i>
    <i t="grand">
      <x/>
    </i>
  </rowItems>
  <colItems count="1">
    <i/>
  </colItems>
  <dataFields count="1">
    <dataField name="Sum of AmtSales" fld="15" baseField="10" baseItem="0" numFmtId="167"/>
  </dataFields>
  <chartFormats count="5">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0" count="1" selected="0">
            <x v="3"/>
          </reference>
        </references>
      </pivotArea>
    </chartFormat>
    <chartFormat chart="5" format="13">
      <pivotArea type="data" outline="0" fieldPosition="0">
        <references count="2">
          <reference field="4294967294" count="1" selected="0">
            <x v="0"/>
          </reference>
          <reference field="10" count="1" selected="0">
            <x v="0"/>
          </reference>
        </references>
      </pivotArea>
    </chartFormat>
    <chartFormat chart="5" format="14">
      <pivotArea type="data" outline="0" fieldPosition="0">
        <references count="2">
          <reference field="4294967294" count="1" selected="0">
            <x v="0"/>
          </reference>
          <reference field="10" count="1" selected="0">
            <x v="1"/>
          </reference>
        </references>
      </pivotArea>
    </chartFormat>
    <chartFormat chart="5" format="15">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B477C0B-25A4-4A88-B6B5-39D8737318BB}" name="SalesByCountry"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6">
  <location ref="A3:B7"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1"/>
        <item x="0"/>
        <item m="1" x="3"/>
        <item m="1" x="2"/>
        <item t="default"/>
      </items>
    </pivotField>
    <pivotField compact="0" outline="0" showAll="0"/>
    <pivotField compact="0" outline="0" showAll="0">
      <items count="5">
        <item x="2"/>
        <item x="1"/>
        <item x="3"/>
        <item x="0"/>
        <item t="default"/>
      </items>
    </pivotField>
    <pivotField compact="0" outline="0" showAll="0"/>
    <pivotField compact="0" outline="0" showAll="0">
      <items count="4">
        <item x="2"/>
        <item x="1"/>
        <item x="0"/>
        <item t="default"/>
      </items>
    </pivotField>
    <pivotField compact="0" numFmtId="2" outline="0" showAll="0">
      <items count="5">
        <item x="3"/>
        <item x="1"/>
        <item x="0"/>
        <item x="2"/>
        <item t="default"/>
      </items>
    </pivotField>
    <pivotField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AmtSales" fld="15" baseField="7" baseItem="0" numFmtId="167"/>
  </dataFields>
  <chartFormats count="8">
    <chartFormat chart="64" format="9" series="1">
      <pivotArea type="data" outline="0" fieldPosition="0">
        <references count="1">
          <reference field="4294967294" count="1" selected="0">
            <x v="0"/>
          </reference>
        </references>
      </pivotArea>
    </chartFormat>
    <chartFormat chart="26" format="11" series="1">
      <pivotArea type="data" outline="0" fieldPosition="0">
        <references count="1">
          <reference field="4294967294" count="1" selected="0">
            <x v="0"/>
          </reference>
        </references>
      </pivotArea>
    </chartFormat>
    <chartFormat chart="26" format="12">
      <pivotArea type="data" outline="0" fieldPosition="0">
        <references count="2">
          <reference field="4294967294" count="1" selected="0">
            <x v="0"/>
          </reference>
          <reference field="7" count="1" selected="0">
            <x v="1"/>
          </reference>
        </references>
      </pivotArea>
    </chartFormat>
    <chartFormat chart="26" format="13">
      <pivotArea type="data" outline="0" fieldPosition="0">
        <references count="2">
          <reference field="4294967294" count="1" selected="0">
            <x v="0"/>
          </reference>
          <reference field="7" count="1" selected="0">
            <x v="0"/>
          </reference>
        </references>
      </pivotArea>
    </chartFormat>
    <chartFormat chart="26" format="14">
      <pivotArea type="data" outline="0" fieldPosition="0">
        <references count="2">
          <reference field="4294967294" count="1" selected="0">
            <x v="0"/>
          </reference>
          <reference field="7" count="1" selected="0">
            <x v="2"/>
          </reference>
        </references>
      </pivotArea>
    </chartFormat>
    <chartFormat chart="64" format="10">
      <pivotArea type="data" outline="0" fieldPosition="0">
        <references count="2">
          <reference field="4294967294" count="1" selected="0">
            <x v="0"/>
          </reference>
          <reference field="7" count="1" selected="0">
            <x v="1"/>
          </reference>
        </references>
      </pivotArea>
    </chartFormat>
    <chartFormat chart="64" format="11">
      <pivotArea type="data" outline="0" fieldPosition="0">
        <references count="2">
          <reference field="4294967294" count="1" selected="0">
            <x v="0"/>
          </reference>
          <reference field="7" count="1" selected="0">
            <x v="0"/>
          </reference>
        </references>
      </pivotArea>
    </chartFormat>
    <chartFormat chart="64" format="12">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51C52FA-3BB5-4583-B771-59E284757001}" name="SalesByCustomer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82">
  <location ref="A3:B9" firstHeaderRow="1" firstDataRow="1" firstDataCol="1"/>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numFmtId="1"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items count="5">
        <item x="1"/>
        <item x="0"/>
        <item m="1" x="3"/>
        <item m="1" x="2"/>
        <item t="default"/>
      </items>
    </pivotField>
    <pivotField compact="0" outline="0" showAll="0"/>
    <pivotField compact="0" outline="0" showAll="0">
      <items count="5">
        <item x="2"/>
        <item x="1"/>
        <item x="3"/>
        <item x="0"/>
        <item t="default"/>
      </items>
    </pivotField>
    <pivotField compact="0" outline="0" showAll="0"/>
    <pivotField compact="0" outline="0" showAll="0">
      <items count="4">
        <item x="2"/>
        <item x="1"/>
        <item x="0"/>
        <item t="default"/>
      </items>
    </pivotField>
    <pivotField compact="0" numFmtId="2" outline="0" showAll="0">
      <items count="5">
        <item x="3"/>
        <item x="1"/>
        <item x="0"/>
        <item x="2"/>
        <item t="default"/>
      </items>
    </pivotField>
    <pivotField compact="0" numFmtId="164" outline="0" showAll="0"/>
    <pivotField dataField="1" compact="0" numFmtId="164" outline="0" showAll="0"/>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AmtSales" fld="15" baseField="5" baseItem="646" numFmtId="167"/>
  </dataFields>
  <chartFormats count="6">
    <chartFormat chart="31" format="21" series="1">
      <pivotArea type="data" outline="0" fieldPosition="0">
        <references count="1">
          <reference field="4294967294" count="1" selected="0">
            <x v="0"/>
          </reference>
        </references>
      </pivotArea>
    </chartFormat>
    <chartFormat chart="31" format="22">
      <pivotArea type="data" outline="0" fieldPosition="0">
        <references count="2">
          <reference field="4294967294" count="1" selected="0">
            <x v="0"/>
          </reference>
          <reference field="5" count="1" selected="0">
            <x v="255"/>
          </reference>
        </references>
      </pivotArea>
    </chartFormat>
    <chartFormat chart="31" format="23">
      <pivotArea type="data" outline="0" fieldPosition="0">
        <references count="2">
          <reference field="4294967294" count="1" selected="0">
            <x v="0"/>
          </reference>
          <reference field="5" count="1" selected="0">
            <x v="646"/>
          </reference>
        </references>
      </pivotArea>
    </chartFormat>
    <chartFormat chart="31" format="24">
      <pivotArea type="data" outline="0" fieldPosition="0">
        <references count="2">
          <reference field="4294967294" count="1" selected="0">
            <x v="0"/>
          </reference>
          <reference field="5" count="1" selected="0">
            <x v="831"/>
          </reference>
        </references>
      </pivotArea>
    </chartFormat>
    <chartFormat chart="31" format="25">
      <pivotArea type="data" outline="0" fieldPosition="0">
        <references count="2">
          <reference field="4294967294" count="1" selected="0">
            <x v="0"/>
          </reference>
          <reference field="5" count="1" selected="0">
            <x v="125"/>
          </reference>
        </references>
      </pivotArea>
    </chartFormat>
    <chartFormat chart="31" format="26">
      <pivotArea type="data" outline="0" fieldPosition="0">
        <references count="2">
          <reference field="4294967294" count="1" selected="0">
            <x v="0"/>
          </reference>
          <reference field="5" count="1" selected="0">
            <x v="28"/>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03B9F0A-B6EC-433A-8B52-BA221229D588}" autoFormatId="16" applyNumberFormats="0" applyBorderFormats="0" applyFontFormats="0" applyPatternFormats="0" applyAlignmentFormats="0" applyWidthHeightFormats="0">
  <queryTableRefresh nextId="40">
    <queryTableFields count="5">
      <queryTableField id="28" name="OrderID" tableColumnId="6"/>
      <queryTableField id="29" name="DtOrder" tableColumnId="7"/>
      <queryTableField id="36" name="FK_CustomerID" tableColumnId="10"/>
      <queryTableField id="37" name="FK_ProductID" tableColumnId="11"/>
      <queryTableField id="5" name="Quantity"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43F11B30-8D80-42E7-AEB0-F6CBF313D216}" autoFormatId="16" applyNumberFormats="0" applyBorderFormats="0" applyFontFormats="0" applyPatternFormats="0" applyAlignmentFormats="0" applyWidthHeightFormats="0">
  <queryTableRefresh nextId="11">
    <queryTableFields count="9">
      <queryTableField id="1" name="CustomerID" tableColumnId="1"/>
      <queryTableField id="2" name="CustomerName" tableColumnId="2"/>
      <queryTableField id="3" name="Email" tableColumnId="3"/>
      <queryTableField id="4" name="PhoneNumber" tableColumnId="4"/>
      <queryTableField id="5" name="AddressLine" tableColumnId="5"/>
      <queryTableField id="6" name="City" tableColumnId="6"/>
      <queryTableField id="7" name="Country" tableColumnId="7"/>
      <queryTableField id="8" name="PostCode" tableColumnId="8"/>
      <queryTableField id="10" name="HasLoyalty"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4422E303-342F-439C-BE6B-673E14E39B86}" autoFormatId="16" applyNumberFormats="0" applyBorderFormats="0" applyFontFormats="0" applyPatternFormats="0" applyAlignmentFormats="0" applyWidthHeightFormats="0">
  <queryTableRefresh nextId="8">
    <queryTableFields count="7">
      <queryTableField id="1" name="ProductID" tableColumnId="1"/>
      <queryTableField id="2" name="CoffeeType" tableColumnId="2"/>
      <queryTableField id="3" name="RoastType" tableColumnId="3"/>
      <queryTableField id="4" name="SizeKg" tableColumnId="4"/>
      <queryTableField id="5" name="AmtUnitPrice" tableColumnId="5"/>
      <queryTableField id="6" name="AmtPricePer100g" tableColumnId="6"/>
      <queryTableField id="7" name="AmtProfit"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TypeName" xr10:uid="{726756CC-A8B3-4BA4-864B-F3E5CCE9E175}" sourceName="RoastTypeName">
  <pivotTables>
    <pivotTable tabId="11" name="SalesByCoffeeType"/>
    <pivotTable tabId="6" name="SalesByCountry"/>
    <pivotTable tabId="8" name="SalesByCustomers"/>
    <pivotTable tabId="12" name="SalesByMonth"/>
    <pivotTable tabId="5" name="TotalSales"/>
  </pivotTables>
  <data>
    <tabular pivotCacheId="112893131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tOrder" xr10:uid="{E8F15A2F-FD36-4273-9517-7E0323F6AF51}" sourceName="Years (DtOrder)">
  <pivotTables>
    <pivotTable tabId="11" name="SalesByCoffeeType"/>
    <pivotTable tabId="6" name="SalesByCountry"/>
    <pivotTable tabId="8" name="SalesByCustomers"/>
    <pivotTable tabId="12" name="SalesByMonth"/>
    <pivotTable tabId="5" name="TotalSales"/>
  </pivotTables>
  <data>
    <tabular pivotCacheId="1128931317">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tOrder" xr10:uid="{07158F0B-3AB9-4918-9861-883E5F323B89}" sourceName="Months (DtOrder)">
  <pivotTables>
    <pivotTable tabId="11" name="SalesByCoffeeType"/>
    <pivotTable tabId="6" name="SalesByCountry"/>
    <pivotTable tabId="8" name="SalesByCustomers"/>
    <pivotTable tabId="12" name="SalesByMonth"/>
    <pivotTable tabId="5" name="TotalSales"/>
  </pivotTables>
  <data>
    <tabular pivotCacheId="1128931317">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TypeName" xr10:uid="{3A56EE75-169A-4268-9060-839166F79FF2}" sourceName="CoffeeTypeName">
  <pivotTables>
    <pivotTable tabId="6" name="SalesByCountry"/>
    <pivotTable tabId="8" name="SalesByCustomers"/>
    <pivotTable tabId="12" name="SalesByMonth"/>
    <pivotTable tabId="5" name="TotalSales"/>
  </pivotTables>
  <data>
    <tabular pivotCacheId="1128931317">
      <items count="4">
        <i x="2" s="1"/>
        <i x="1"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Loyalty" xr10:uid="{55A2BDD3-A1D1-48BF-AFE0-3D2715DA4E48}" sourceName="HasLoyalty">
  <pivotTables>
    <pivotTable tabId="5" name="TotalSales"/>
    <pivotTable tabId="11" name="SalesByCoffeeType"/>
    <pivotTable tabId="6" name="SalesByCountry"/>
    <pivotTable tabId="8" name="SalesByCustomers"/>
    <pivotTable tabId="12" name="SalesByMonth"/>
  </pivotTables>
  <data>
    <tabular pivotCacheId="1128931317">
      <items count="4">
        <i x="1" s="1"/>
        <i x="0" s="1"/>
        <i x="3" s="1" nd="1"/>
        <i x="2"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Kg" xr10:uid="{9537FDA9-D647-4B86-ADE5-7647A187FF53}" sourceName="SizeKg">
  <pivotTables>
    <pivotTable tabId="5" name="TotalSales"/>
    <pivotTable tabId="11" name="SalesByCoffeeType"/>
    <pivotTable tabId="6" name="SalesByCountry"/>
    <pivotTable tabId="8" name="SalesByCustomers"/>
    <pivotTable tabId="12" name="SalesByMonth"/>
  </pivotTables>
  <data>
    <tabular pivotCacheId="1128931317">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A59E6147-6161-4CFA-B297-703540350C29}" cache="Slicer_RoastTypeName" caption="Roast Type" columnCount="3" style="Dark Purple S" rowHeight="257175"/>
  <slicer name="Year" xr10:uid="{3A9DD31E-2833-4C01-B3C9-44414F126730}" cache="Slicer_Years__DtOrder" caption="Year" columnCount="2" style="Dark Purple" rowHeight="257175"/>
  <slicer name="Month" xr10:uid="{9F928BD0-83C2-41C8-8559-892DA8F22903}" cache="Slicer_Months__DtOrder" caption="Month" columnCount="6" style="Dark Purple" rowHeight="257175"/>
  <slicer name="Coffee Type" xr10:uid="{C3A0846D-B288-44A8-970D-848F306D3A86}" cache="Slicer_CoffeeTypeName" caption="Coffee Type" columnCount="2" style="Dark Purple S" rowHeight="257175"/>
  <slicer name="Loyalty Status" xr10:uid="{1193E4EF-11DE-4E2B-84FD-0CB9DC3E73C5}" cache="Slicer_HasLoyalty" caption="Loyalty Status" columnCount="2" style="Dark Purple S" rowHeight="257175"/>
  <slicer name="Size (Kg)" xr10:uid="{1220415D-F270-45B2-883A-92BB1A2BB3F1}" cache="Slicer_SizeKg" caption="Size (Kg)" columnCount="2" style="Dark Purple S" rowHeight="257175"/>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1D40B4-A7C4-41FB-B992-5730448FA885}" name="MergedTable" displayName="MergedTable" ref="A1:P1001" totalsRowShown="0">
  <autoFilter ref="A1:P1001" xr:uid="{351D40B4-A7C4-41FB-B992-5730448FA885}"/>
  <tableColumns count="16">
    <tableColumn id="1" xr3:uid="{96A87213-1203-4C1C-8A2C-32862893CCA9}" name="OrderID" dataDxfId="36">
      <calculatedColumnFormula>Orders[[#This Row],[OrderID]]</calculatedColumnFormula>
    </tableColumn>
    <tableColumn id="2" xr3:uid="{18811BCA-14BC-40F5-AA6C-EF2568572F07}" name="DtOrder" dataDxfId="35">
      <calculatedColumnFormula>Orders[[#This Row],[DtOrder]]</calculatedColumnFormula>
    </tableColumn>
    <tableColumn id="3" xr3:uid="{71A0D47B-5B6B-4C44-8556-05422FE32A52}" name="FK_CustomerID">
      <calculatedColumnFormula>Orders[[#This Row],[FK_CustomerID]]</calculatedColumnFormula>
    </tableColumn>
    <tableColumn id="4" xr3:uid="{1A17D1B3-0A54-49CD-A24F-1F79719FF8D0}" name="FK_ProductID" dataDxfId="34">
      <calculatedColumnFormula>Orders[[#This Row],[FK_ProductID]]</calculatedColumnFormula>
    </tableColumn>
    <tableColumn id="5" xr3:uid="{0D50E2D0-433C-4AE4-B391-AA8E0368CBD5}" name="Quantity" dataDxfId="33">
      <calculatedColumnFormula>Orders[[#This Row],[Quantity]]</calculatedColumnFormula>
    </tableColumn>
    <tableColumn id="6" xr3:uid="{6005E824-B497-49FB-A9C3-550EC7A280E1}" name="CustomerName" dataDxfId="32">
      <calculatedColumnFormula>_xlfn.XLOOKUP(MergedTable[[#This Row],[FK_CustomerID]], Customers[CustomerID], Customers[CustomerName])</calculatedColumnFormula>
    </tableColumn>
    <tableColumn id="7" xr3:uid="{EC01EB8B-1BF2-41F2-A7AC-81E22AC286B8}" name="Email" dataDxfId="31">
      <calculatedColumnFormula>_xlfn.XLOOKUP(MergedTable[[#This Row],[FK_CustomerID]], Customers[CustomerID], Customers[Email])</calculatedColumnFormula>
    </tableColumn>
    <tableColumn id="8" xr3:uid="{F36B5CDE-BC2D-43F2-8156-A46DD9708D7E}" name="Country" dataDxfId="30">
      <calculatedColumnFormula>_xlfn.XLOOKUP(MergedTable[[#This Row],[FK_CustomerID]], Customers[CustomerID], Customers[Country])</calculatedColumnFormula>
    </tableColumn>
    <tableColumn id="9" xr3:uid="{A86660BA-D201-4C08-BD2B-C254778698FF}" name="HasLoyalty" dataDxfId="29">
      <calculatedColumnFormula>IF(_xlfn.XLOOKUP(MergedTable[[#This Row],[FK_CustomerID]], Customers[CustomerID], Customers[HasLoyalty]), "Yes", "No")</calculatedColumnFormula>
    </tableColumn>
    <tableColumn id="10" xr3:uid="{C6AE8FA1-86B5-429B-AFDD-E950B5270001}" name="CoffeeType" dataDxfId="28">
      <calculatedColumnFormula array="1">INDEX(Products[],
    MATCH(MergedTable[[#This Row],[FK_ProductID]:[FK_ProductID]], Products[[ProductID]:[ProductID]], 0),
    MATCH(MergedTable[[#Headers],[CoffeeType]], Products[#Headers], 0))</calculatedColumnFormula>
    </tableColumn>
    <tableColumn id="11" xr3:uid="{54BD63C4-59FB-4968-BAB8-D084A9653DF5}" name="CoffeeTypeName" dataDxfId="27">
      <calculatedColumnFormula array="1">_xlfn.SWITCH(MergedTable[[#This Row],[CoffeeType]],
    "Rob", "Robusta",
    "Exc", "Excelsa",
    "Ara", "Arabica",
    "Lib", "Liberica")</calculatedColumnFormula>
    </tableColumn>
    <tableColumn id="12" xr3:uid="{E81C48A9-B204-4A9F-9FBD-33BB0AA1BC32}" name="RoastType" dataDxfId="26">
      <calculatedColumnFormula array="1">INDEX(Products[],
    MATCH(MergedTable[[#This Row],[FK_ProductID]:[FK_ProductID]], Products[[ProductID]:[ProductID]], 0),
    MATCH(MergedTable[[#Headers],[RoastType]], Products[#Headers], 0))</calculatedColumnFormula>
    </tableColumn>
    <tableColumn id="13" xr3:uid="{10376ED2-C6DC-451F-B47D-1FAD69066536}" name="RoastTypeName" dataDxfId="25">
      <calculatedColumnFormula array="1">_xlfn.SWITCH(MergedTable[[#This Row],[RoastType]],
    "L", "Light",
    "M", "Medium",
    "D", "Dark")</calculatedColumnFormula>
    </tableColumn>
    <tableColumn id="14" xr3:uid="{47DC1A8B-9B1E-452F-9626-A2FF9DDD5E61}" name="SizeKg" dataDxfId="24">
      <calculatedColumnFormula array="1">INDEX(Products[],
    MATCH(MergedTable[[#This Row],[FK_ProductID]:[FK_ProductID]], Products[[ProductID]:[ProductID]], 0),
    MATCH(MergedTable[[#Headers],[SizeKg]], Products[#Headers], 0))</calculatedColumnFormula>
    </tableColumn>
    <tableColumn id="15" xr3:uid="{23508CC2-7013-4262-B1A2-EB359108B3C5}" name="AmtUnitPrice" dataDxfId="23">
      <calculatedColumnFormula array="1">INDEX(Products[],
    MATCH(MergedTable[[#This Row],[FK_ProductID]:[FK_ProductID]], Products[[ProductID]:[ProductID]], 0),
    MATCH(MergedTable[[#Headers],[AmtUnitPrice]], Products[#Headers], 0))</calculatedColumnFormula>
    </tableColumn>
    <tableColumn id="16" xr3:uid="{F6C4A1D2-DEA6-43A7-AAD3-205508F152B8}" name="AmtSales" dataDxfId="22">
      <calculatedColumnFormula>MergedTable[[#This Row],[AmtUnitPrice]] * MergedTable[[#This Row],[Quantity]]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A5900-A120-4AED-B913-1021006E2392}" name="Orders" displayName="Orders" ref="A1:E1001" tableType="queryTable" totalsRowShown="0">
  <autoFilter ref="A1:E1001" xr:uid="{B03A5900-A120-4AED-B913-1021006E2392}"/>
  <tableColumns count="5">
    <tableColumn id="6" xr3:uid="{F6E57471-A985-4886-9722-53A3CD3C9409}" uniqueName="6" name="OrderID" queryTableFieldId="28" dataDxfId="21"/>
    <tableColumn id="7" xr3:uid="{11207391-3BBB-4133-94DD-977A930DD490}" uniqueName="7" name="DtOrder" queryTableFieldId="29" dataDxfId="20"/>
    <tableColumn id="10" xr3:uid="{870F1F57-1E37-4E95-AAAC-EA643D14154B}" uniqueName="10" name="FK_CustomerID" queryTableFieldId="36" dataDxfId="19"/>
    <tableColumn id="11" xr3:uid="{A0AA9839-B8A5-4F6A-A0FC-33E4057B60C3}" uniqueName="11" name="FK_ProductID" queryTableFieldId="37" dataDxfId="18"/>
    <tableColumn id="5" xr3:uid="{D848F11F-F85F-4400-A8C8-EEBC8B2156BF}" uniqueName="5" name="Quantity" queryTableFieldId="5" dataDxfId="1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EFE34B-74E8-402E-931E-52DD79044B7B}" name="Customers" displayName="Customers" ref="A1:I1001" tableType="queryTable" totalsRowShown="0">
  <autoFilter ref="A1:I1001" xr:uid="{E5EFE34B-74E8-402E-931E-52DD79044B7B}"/>
  <tableColumns count="9">
    <tableColumn id="1" xr3:uid="{D982E28E-AD61-4D25-A135-7BA901CC44C4}" uniqueName="1" name="CustomerID" queryTableFieldId="1" dataDxfId="16"/>
    <tableColumn id="2" xr3:uid="{A4139882-0CC4-4513-89F9-184331F2DD7F}" uniqueName="2" name="CustomerName" queryTableFieldId="2" dataDxfId="15"/>
    <tableColumn id="3" xr3:uid="{FFBB14DF-4F4C-4BAB-B03F-E9F1AC9DFFEA}" uniqueName="3" name="Email" queryTableFieldId="3" dataDxfId="14"/>
    <tableColumn id="4" xr3:uid="{34E1BD37-F3D2-42C5-BA01-C598CDF8A508}" uniqueName="4" name="PhoneNumber" queryTableFieldId="4" dataDxfId="13"/>
    <tableColumn id="5" xr3:uid="{9E670CBB-21BC-441D-8AAC-D48CC3F7A3EF}" uniqueName="5" name="AddressLine" queryTableFieldId="5" dataDxfId="12"/>
    <tableColumn id="6" xr3:uid="{C32639C2-33CF-43EE-BB1E-50F612ACCCE8}" uniqueName="6" name="City" queryTableFieldId="6" dataDxfId="11"/>
    <tableColumn id="7" xr3:uid="{5CC8A48E-5711-4D63-A4B2-CA4C4729798E}" uniqueName="7" name="Country" queryTableFieldId="7" dataDxfId="10"/>
    <tableColumn id="8" xr3:uid="{0895F9D3-0BDC-4BB0-AB08-A47B2207987B}" uniqueName="8" name="PostCode" queryTableFieldId="8" dataDxfId="9"/>
    <tableColumn id="9" xr3:uid="{C86469AD-96A3-4498-B585-5E6D5A4C6567}" uniqueName="9" name="HasLoyalty"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039085B-AB40-40C5-8365-CD60A4378A78}" name="Products" displayName="Products" ref="A1:G49" tableType="queryTable" totalsRowShown="0">
  <autoFilter ref="A1:G49" xr:uid="{5039085B-AB40-40C5-8365-CD60A4378A78}"/>
  <tableColumns count="7">
    <tableColumn id="1" xr3:uid="{29C71F71-142B-4D02-968A-C3CE46A7A447}" uniqueName="1" name="ProductID" queryTableFieldId="1" dataDxfId="8"/>
    <tableColumn id="2" xr3:uid="{3B4C6E87-8F6C-4CFC-9389-DD52B9253A64}" uniqueName="2" name="CoffeeType" queryTableFieldId="2" dataDxfId="7"/>
    <tableColumn id="3" xr3:uid="{40B9DA84-EF6D-4F60-B3EA-593AC4E81FDD}" uniqueName="3" name="RoastType" queryTableFieldId="3" dataDxfId="6"/>
    <tableColumn id="4" xr3:uid="{3A175588-549C-42C7-9B1D-108A7F301573}" uniqueName="4" name="SizeKg" queryTableFieldId="4" dataDxfId="5"/>
    <tableColumn id="5" xr3:uid="{D7B245ED-0060-43B1-BF59-080CE00BA06D}" uniqueName="5" name="AmtUnitPrice" queryTableFieldId="5" dataDxfId="4"/>
    <tableColumn id="6" xr3:uid="{24A4371B-D761-4727-9491-FAAA7CE6ED66}" uniqueName="6" name="AmtPricePer100g" queryTableFieldId="6" dataDxfId="3"/>
    <tableColumn id="7" xr3:uid="{EED9AAEC-939F-4561-B5FA-086CC219DA9E}" uniqueName="7" name="AmtProfit" queryTableFieldId="7" dataDxf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57837F-43B1-45BB-8AFF-F89FB498FC6E}" name="MetaOrders" displayName="MetaOrders" ref="A1:B6" totalsRowShown="0">
  <autoFilter ref="A1:B6" xr:uid="{DF57837F-43B1-45BB-8AFF-F89FB498FC6E}"/>
  <tableColumns count="2">
    <tableColumn id="1" xr3:uid="{6EE69C87-7CA4-482F-AF71-64DBC18D2508}" name="ColumnName"/>
    <tableColumn id="2" xr3:uid="{180101FA-6781-42F0-B52D-90F987F42832}" name="DataType"/>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F9DC4CE-1C97-4992-8FFB-E927AB15E211}" name="MetaCustomers" displayName="MetaCustomers" ref="D1:E10" totalsRowShown="0">
  <autoFilter ref="D1:E10" xr:uid="{5F9DC4CE-1C97-4992-8FFB-E927AB15E211}"/>
  <tableColumns count="2">
    <tableColumn id="1" xr3:uid="{25ADB723-F052-4F5F-8B9F-F093C8718743}" name="ColumnName"/>
    <tableColumn id="2" xr3:uid="{800E7043-985A-495D-A167-1CF4A79DBE54}" name="DataType" dataDxfId="1"/>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6112C-7657-4377-8017-7102F3E1A850}" name="MetaProducts" displayName="MetaProducts" ref="G1:H8" totalsRowShown="0">
  <autoFilter ref="G1:H8" xr:uid="{B4F6112C-7657-4377-8017-7102F3E1A850}"/>
  <tableColumns count="2">
    <tableColumn id="1" xr3:uid="{A1CB6E06-57DB-4510-A817-2A4A84129F60}" name="ColumnName"/>
    <tableColumn id="2" xr3:uid="{529B04CC-B7DB-43BF-A6E4-6C8141B62EA1}" name="DataType"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632E62"/>
      </a:dk2>
      <a:lt2>
        <a:srgbClr val="EAE5EB"/>
      </a:lt2>
      <a:accent1>
        <a:srgbClr val="1F2544"/>
      </a:accent1>
      <a:accent2>
        <a:srgbClr val="474F7A"/>
      </a:accent2>
      <a:accent3>
        <a:srgbClr val="81689D"/>
      </a:accent3>
      <a:accent4>
        <a:srgbClr val="E8A9A9"/>
      </a:accent4>
      <a:accent5>
        <a:srgbClr val="6EACDA"/>
      </a:accent5>
      <a:accent6>
        <a:srgbClr val="03346E"/>
      </a:accent6>
      <a:hlink>
        <a:srgbClr val="474F7A"/>
      </a:hlink>
      <a:folHlink>
        <a:srgbClr val="81689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D1E2-ACC6-4A60-BF7F-56FBCF8C7B3D}">
  <sheetPr>
    <pageSetUpPr fitToPage="1"/>
  </sheetPr>
  <dimension ref="A1:A42"/>
  <sheetViews>
    <sheetView tabSelected="1" zoomScale="98" zoomScaleNormal="98" workbookViewId="0"/>
  </sheetViews>
  <sheetFormatPr defaultRowHeight="15" x14ac:dyDescent="0.25"/>
  <cols>
    <col min="1" max="1" width="2.7109375" customWidth="1"/>
    <col min="2" max="6" width="9.7109375" customWidth="1"/>
    <col min="7" max="8" width="1.7109375" customWidth="1"/>
    <col min="9" max="13" width="9.7109375" customWidth="1"/>
    <col min="14" max="15" width="1.7109375" customWidth="1"/>
    <col min="16" max="19" width="9.7109375" customWidth="1"/>
    <col min="20" max="21" width="1.7109375" customWidth="1"/>
    <col min="22" max="24" width="9.7109375" customWidth="1"/>
    <col min="25" max="26" width="1.7109375" customWidth="1"/>
    <col min="27" max="29" width="9.7109375" customWidth="1"/>
    <col min="30" max="30" width="2.7109375" customWidth="1"/>
  </cols>
  <sheetData>
    <row r="1" ht="15" customHeight="1" x14ac:dyDescent="0.25"/>
    <row r="2" ht="15" customHeight="1" x14ac:dyDescent="0.25"/>
    <row r="3" ht="15" customHeight="1" x14ac:dyDescent="0.25"/>
    <row r="4" ht="15" customHeight="1" x14ac:dyDescent="0.25"/>
    <row r="5" ht="15" customHeight="1" x14ac:dyDescent="0.25"/>
    <row r="6" ht="15" customHeight="1" x14ac:dyDescent="0.25"/>
    <row r="7" ht="9.9499999999999993" customHeight="1" x14ac:dyDescent="0.25"/>
    <row r="8" ht="9.9499999999999993" customHeight="1" x14ac:dyDescent="0.25"/>
    <row r="9" ht="15" customHeight="1" x14ac:dyDescent="0.25"/>
    <row r="10" ht="15" customHeight="1" x14ac:dyDescent="0.25"/>
    <row r="11" ht="15" customHeight="1" x14ac:dyDescent="0.25"/>
    <row r="12" ht="15" customHeight="1" x14ac:dyDescent="0.25"/>
    <row r="13" ht="9.9499999999999993" customHeight="1" x14ac:dyDescent="0.25"/>
    <row r="14" ht="15" customHeight="1" x14ac:dyDescent="0.25"/>
    <row r="15" ht="15" customHeight="1" x14ac:dyDescent="0.25"/>
    <row r="16" ht="15" customHeight="1" x14ac:dyDescent="0.25"/>
    <row r="17" ht="15" customHeight="1" x14ac:dyDescent="0.25"/>
    <row r="18" ht="15" customHeight="1" x14ac:dyDescent="0.25"/>
    <row r="19" ht="9.9499999999999993" customHeight="1" x14ac:dyDescent="0.25"/>
    <row r="20" ht="9.9499999999999993"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9.9499999999999993" customHeight="1" x14ac:dyDescent="0.25"/>
    <row r="32" ht="9.9499999999999993"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sheetData>
  <printOptions horizontalCentered="1"/>
  <pageMargins left="0.70866141732283472" right="0.70866141732283472" top="0.74803149606299213" bottom="0.74803149606299213" header="0.31496062992125984" footer="0.31496062992125984"/>
  <pageSetup paperSize="8" scale="86"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90CD1-81BB-42EC-A503-F9C3A210F891}">
  <dimension ref="A3:G53"/>
  <sheetViews>
    <sheetView zoomScaleNormal="100" workbookViewId="0"/>
  </sheetViews>
  <sheetFormatPr defaultRowHeight="15" x14ac:dyDescent="0.25"/>
  <cols>
    <col min="1" max="1" width="17.5703125" bestFit="1" customWidth="1"/>
    <col min="2" max="6" width="19.28515625" bestFit="1" customWidth="1"/>
    <col min="7" max="7" width="11.28515625" bestFit="1" customWidth="1"/>
  </cols>
  <sheetData>
    <row r="3" spans="1:7" x14ac:dyDescent="0.25">
      <c r="A3" s="5" t="s">
        <v>6755</v>
      </c>
      <c r="C3" s="5" t="s">
        <v>6726</v>
      </c>
    </row>
    <row r="4" spans="1:7" x14ac:dyDescent="0.25">
      <c r="A4" s="5" t="s">
        <v>6745</v>
      </c>
      <c r="B4" s="5" t="s">
        <v>6746</v>
      </c>
      <c r="C4" t="s">
        <v>6751</v>
      </c>
      <c r="D4" t="s">
        <v>6752</v>
      </c>
      <c r="E4" t="s">
        <v>6753</v>
      </c>
      <c r="F4" t="s">
        <v>6754</v>
      </c>
      <c r="G4" t="s">
        <v>6728</v>
      </c>
    </row>
    <row r="5" spans="1:7" x14ac:dyDescent="0.25">
      <c r="A5" t="s">
        <v>6729</v>
      </c>
      <c r="B5" t="s">
        <v>6733</v>
      </c>
      <c r="C5" s="7">
        <v>186.85499999999999</v>
      </c>
      <c r="D5" s="7">
        <v>305.97000000000003</v>
      </c>
      <c r="E5" s="7">
        <v>213.15999999999997</v>
      </c>
      <c r="F5" s="7">
        <v>123</v>
      </c>
      <c r="G5" s="7">
        <v>828.98500000000001</v>
      </c>
    </row>
    <row r="6" spans="1:7" x14ac:dyDescent="0.25">
      <c r="B6" t="s">
        <v>6734</v>
      </c>
      <c r="C6" s="7">
        <v>251.965</v>
      </c>
      <c r="D6" s="7">
        <v>129.46</v>
      </c>
      <c r="E6" s="7">
        <v>434.03999999999996</v>
      </c>
      <c r="F6" s="7">
        <v>171.94</v>
      </c>
      <c r="G6" s="7">
        <v>987.40499999999997</v>
      </c>
    </row>
    <row r="7" spans="1:7" x14ac:dyDescent="0.25">
      <c r="B7" t="s">
        <v>6735</v>
      </c>
      <c r="C7" s="7">
        <v>224.94499999999999</v>
      </c>
      <c r="D7" s="7">
        <v>349.12</v>
      </c>
      <c r="E7" s="7">
        <v>321.04000000000008</v>
      </c>
      <c r="F7" s="7">
        <v>126.035</v>
      </c>
      <c r="G7" s="7">
        <v>1021.1400000000001</v>
      </c>
    </row>
    <row r="8" spans="1:7" x14ac:dyDescent="0.25">
      <c r="B8" t="s">
        <v>6736</v>
      </c>
      <c r="C8" s="7">
        <v>307.12</v>
      </c>
      <c r="D8" s="7">
        <v>681.07500000000005</v>
      </c>
      <c r="E8" s="7">
        <v>533.70500000000004</v>
      </c>
      <c r="F8" s="7">
        <v>158.85</v>
      </c>
      <c r="G8" s="7">
        <v>1680.75</v>
      </c>
    </row>
    <row r="9" spans="1:7" x14ac:dyDescent="0.25">
      <c r="B9" t="s">
        <v>6737</v>
      </c>
      <c r="C9" s="7">
        <v>53.664999999999999</v>
      </c>
      <c r="D9" s="7">
        <v>83.025000000000006</v>
      </c>
      <c r="E9" s="7">
        <v>193.83499999999998</v>
      </c>
      <c r="F9" s="7">
        <v>68.039999999999992</v>
      </c>
      <c r="G9" s="7">
        <v>398.56499999999994</v>
      </c>
    </row>
    <row r="10" spans="1:7" x14ac:dyDescent="0.25">
      <c r="B10" t="s">
        <v>6738</v>
      </c>
      <c r="C10" s="7">
        <v>163.02000000000001</v>
      </c>
      <c r="D10" s="7">
        <v>678.36</v>
      </c>
      <c r="E10" s="7">
        <v>171.04500000000002</v>
      </c>
      <c r="F10" s="7">
        <v>372.255</v>
      </c>
      <c r="G10" s="7">
        <v>1384.6799999999998</v>
      </c>
    </row>
    <row r="11" spans="1:7" x14ac:dyDescent="0.25">
      <c r="B11" t="s">
        <v>6739</v>
      </c>
      <c r="C11" s="7">
        <v>345.02</v>
      </c>
      <c r="D11" s="7">
        <v>273.87</v>
      </c>
      <c r="E11" s="7">
        <v>184.12999999999997</v>
      </c>
      <c r="F11" s="7">
        <v>201.11500000000001</v>
      </c>
      <c r="G11" s="7">
        <v>1004.135</v>
      </c>
    </row>
    <row r="12" spans="1:7" x14ac:dyDescent="0.25">
      <c r="B12" t="s">
        <v>6740</v>
      </c>
      <c r="C12" s="7">
        <v>334.89</v>
      </c>
      <c r="D12" s="7">
        <v>70.95</v>
      </c>
      <c r="E12" s="7">
        <v>134.23000000000002</v>
      </c>
      <c r="F12" s="7">
        <v>166.27500000000001</v>
      </c>
      <c r="G12" s="7">
        <v>706.34499999999991</v>
      </c>
    </row>
    <row r="13" spans="1:7" x14ac:dyDescent="0.25">
      <c r="B13" t="s">
        <v>6741</v>
      </c>
      <c r="C13" s="7">
        <v>178.71</v>
      </c>
      <c r="D13" s="7">
        <v>166.1</v>
      </c>
      <c r="E13" s="7">
        <v>439.31</v>
      </c>
      <c r="F13" s="7">
        <v>492.90000000000003</v>
      </c>
      <c r="G13" s="7">
        <v>1277.02</v>
      </c>
    </row>
    <row r="14" spans="1:7" x14ac:dyDescent="0.25">
      <c r="B14" t="s">
        <v>6742</v>
      </c>
      <c r="C14" s="7">
        <v>301.98500000000001</v>
      </c>
      <c r="D14" s="7">
        <v>153.76499999999999</v>
      </c>
      <c r="E14" s="7">
        <v>215.55499999999998</v>
      </c>
      <c r="F14" s="7">
        <v>213.66499999999999</v>
      </c>
      <c r="G14" s="7">
        <v>884.96999999999991</v>
      </c>
    </row>
    <row r="15" spans="1:7" x14ac:dyDescent="0.25">
      <c r="B15" t="s">
        <v>6743</v>
      </c>
      <c r="C15" s="7">
        <v>312.83500000000004</v>
      </c>
      <c r="D15" s="7">
        <v>63.25</v>
      </c>
      <c r="E15" s="7">
        <v>350.89500000000004</v>
      </c>
      <c r="F15" s="7">
        <v>96.405000000000001</v>
      </c>
      <c r="G15" s="7">
        <v>823.38499999999999</v>
      </c>
    </row>
    <row r="16" spans="1:7" x14ac:dyDescent="0.25">
      <c r="B16" t="s">
        <v>6744</v>
      </c>
      <c r="C16" s="7">
        <v>265.62</v>
      </c>
      <c r="D16" s="7">
        <v>526.51499999999999</v>
      </c>
      <c r="E16" s="7">
        <v>187.06</v>
      </c>
      <c r="F16" s="7">
        <v>210.58999999999997</v>
      </c>
      <c r="G16" s="7">
        <v>1189.7849999999999</v>
      </c>
    </row>
    <row r="17" spans="1:7" x14ac:dyDescent="0.25">
      <c r="A17" t="s">
        <v>6747</v>
      </c>
      <c r="C17" s="7">
        <v>2926.63</v>
      </c>
      <c r="D17" s="7">
        <v>3481.4599999999996</v>
      </c>
      <c r="E17" s="7">
        <v>3378.0050000000001</v>
      </c>
      <c r="F17" s="7">
        <v>2401.0700000000006</v>
      </c>
      <c r="G17" s="7">
        <v>12187.164999999999</v>
      </c>
    </row>
    <row r="18" spans="1:7" x14ac:dyDescent="0.25">
      <c r="A18" t="s">
        <v>6730</v>
      </c>
      <c r="B18" t="s">
        <v>6733</v>
      </c>
      <c r="C18" s="7">
        <v>47.25</v>
      </c>
      <c r="D18" s="7">
        <v>65.805000000000007</v>
      </c>
      <c r="E18" s="7">
        <v>274.67500000000001</v>
      </c>
      <c r="F18" s="7">
        <v>179.22000000000003</v>
      </c>
      <c r="G18" s="7">
        <v>566.95000000000005</v>
      </c>
    </row>
    <row r="19" spans="1:7" x14ac:dyDescent="0.25">
      <c r="B19" t="s">
        <v>6734</v>
      </c>
      <c r="C19" s="7">
        <v>745.45000000000016</v>
      </c>
      <c r="D19" s="7">
        <v>428.88499999999999</v>
      </c>
      <c r="E19" s="7">
        <v>194.17499999999998</v>
      </c>
      <c r="F19" s="7">
        <v>429.83000000000004</v>
      </c>
      <c r="G19" s="7">
        <v>1798.3400000000001</v>
      </c>
    </row>
    <row r="20" spans="1:7" x14ac:dyDescent="0.25">
      <c r="B20" t="s">
        <v>6735</v>
      </c>
      <c r="C20" s="7">
        <v>130.47</v>
      </c>
      <c r="D20" s="7">
        <v>271.48500000000001</v>
      </c>
      <c r="E20" s="7">
        <v>281.20499999999998</v>
      </c>
      <c r="F20" s="7">
        <v>231.63000000000002</v>
      </c>
      <c r="G20" s="7">
        <v>914.79000000000008</v>
      </c>
    </row>
    <row r="21" spans="1:7" x14ac:dyDescent="0.25">
      <c r="B21" t="s">
        <v>6736</v>
      </c>
      <c r="C21" s="7">
        <v>27</v>
      </c>
      <c r="D21" s="7">
        <v>347.26</v>
      </c>
      <c r="E21" s="7">
        <v>147.51000000000002</v>
      </c>
      <c r="F21" s="7">
        <v>240.04000000000002</v>
      </c>
      <c r="G21" s="7">
        <v>761.81</v>
      </c>
    </row>
    <row r="22" spans="1:7" x14ac:dyDescent="0.25">
      <c r="B22" t="s">
        <v>6737</v>
      </c>
      <c r="C22" s="7">
        <v>255.11499999999998</v>
      </c>
      <c r="D22" s="7">
        <v>541.73</v>
      </c>
      <c r="E22" s="7">
        <v>83.43</v>
      </c>
      <c r="F22" s="7">
        <v>59.08</v>
      </c>
      <c r="G22" s="7">
        <v>939.35500000000013</v>
      </c>
    </row>
    <row r="23" spans="1:7" x14ac:dyDescent="0.25">
      <c r="B23" t="s">
        <v>6738</v>
      </c>
      <c r="C23" s="7">
        <v>584.79</v>
      </c>
      <c r="D23" s="7">
        <v>357.43</v>
      </c>
      <c r="E23" s="7">
        <v>355.34</v>
      </c>
      <c r="F23" s="7">
        <v>140.88</v>
      </c>
      <c r="G23" s="7">
        <v>1438.44</v>
      </c>
    </row>
    <row r="24" spans="1:7" x14ac:dyDescent="0.25">
      <c r="B24" t="s">
        <v>6739</v>
      </c>
      <c r="C24" s="7">
        <v>430.62</v>
      </c>
      <c r="D24" s="7">
        <v>227.42500000000001</v>
      </c>
      <c r="E24" s="7">
        <v>236.315</v>
      </c>
      <c r="F24" s="7">
        <v>414.58500000000004</v>
      </c>
      <c r="G24" s="7">
        <v>1308.9450000000002</v>
      </c>
    </row>
    <row r="25" spans="1:7" x14ac:dyDescent="0.25">
      <c r="B25" t="s">
        <v>6740</v>
      </c>
      <c r="C25" s="7">
        <v>22.5</v>
      </c>
      <c r="D25" s="7">
        <v>77.72</v>
      </c>
      <c r="E25" s="7">
        <v>60.5</v>
      </c>
      <c r="F25" s="7">
        <v>139.68</v>
      </c>
      <c r="G25" s="7">
        <v>300.39999999999998</v>
      </c>
    </row>
    <row r="26" spans="1:7" x14ac:dyDescent="0.25">
      <c r="B26" t="s">
        <v>6741</v>
      </c>
      <c r="C26" s="7">
        <v>126.15</v>
      </c>
      <c r="D26" s="7">
        <v>195.11</v>
      </c>
      <c r="E26" s="7">
        <v>89.13</v>
      </c>
      <c r="F26" s="7">
        <v>302.66000000000003</v>
      </c>
      <c r="G26" s="7">
        <v>713.05</v>
      </c>
    </row>
    <row r="27" spans="1:7" x14ac:dyDescent="0.25">
      <c r="B27" t="s">
        <v>6742</v>
      </c>
      <c r="C27" s="7">
        <v>376.03</v>
      </c>
      <c r="D27" s="7">
        <v>523.24</v>
      </c>
      <c r="E27" s="7">
        <v>440.96500000000003</v>
      </c>
      <c r="F27" s="7">
        <v>174.46999999999997</v>
      </c>
      <c r="G27" s="7">
        <v>1514.7050000000002</v>
      </c>
    </row>
    <row r="28" spans="1:7" x14ac:dyDescent="0.25">
      <c r="B28" t="s">
        <v>6743</v>
      </c>
      <c r="C28" s="7">
        <v>515.17999999999995</v>
      </c>
      <c r="D28" s="7">
        <v>142.56</v>
      </c>
      <c r="E28" s="7">
        <v>347.04</v>
      </c>
      <c r="F28" s="7">
        <v>104.08500000000001</v>
      </c>
      <c r="G28" s="7">
        <v>1108.865</v>
      </c>
    </row>
    <row r="29" spans="1:7" x14ac:dyDescent="0.25">
      <c r="B29" t="s">
        <v>6744</v>
      </c>
      <c r="C29" s="7">
        <v>95.859999999999985</v>
      </c>
      <c r="D29" s="7">
        <v>484.76</v>
      </c>
      <c r="E29" s="7">
        <v>94.17</v>
      </c>
      <c r="F29" s="7">
        <v>77.105000000000004</v>
      </c>
      <c r="G29" s="7">
        <v>751.89499999999998</v>
      </c>
    </row>
    <row r="30" spans="1:7" x14ac:dyDescent="0.25">
      <c r="A30" t="s">
        <v>6748</v>
      </c>
      <c r="C30" s="7">
        <v>3356.415</v>
      </c>
      <c r="D30" s="7">
        <v>3663.41</v>
      </c>
      <c r="E30" s="7">
        <v>2604.4550000000004</v>
      </c>
      <c r="F30" s="7">
        <v>2493.2649999999999</v>
      </c>
      <c r="G30" s="7">
        <v>12117.544999999998</v>
      </c>
    </row>
    <row r="31" spans="1:7" x14ac:dyDescent="0.25">
      <c r="A31" t="s">
        <v>6731</v>
      </c>
      <c r="B31" t="s">
        <v>6733</v>
      </c>
      <c r="C31" s="7">
        <v>258.34500000000003</v>
      </c>
      <c r="D31" s="7">
        <v>139.625</v>
      </c>
      <c r="E31" s="7">
        <v>279.52000000000004</v>
      </c>
      <c r="F31" s="7">
        <v>160.19500000000002</v>
      </c>
      <c r="G31" s="7">
        <v>837.68500000000006</v>
      </c>
    </row>
    <row r="32" spans="1:7" x14ac:dyDescent="0.25">
      <c r="B32" t="s">
        <v>6734</v>
      </c>
      <c r="C32" s="7">
        <v>342.2</v>
      </c>
      <c r="D32" s="7">
        <v>284.24999999999994</v>
      </c>
      <c r="E32" s="7">
        <v>251.83</v>
      </c>
      <c r="F32" s="7">
        <v>80.550000000000011</v>
      </c>
      <c r="G32" s="7">
        <v>958.82999999999993</v>
      </c>
    </row>
    <row r="33" spans="1:7" x14ac:dyDescent="0.25">
      <c r="B33" t="s">
        <v>6735</v>
      </c>
      <c r="C33" s="7">
        <v>418.30500000000001</v>
      </c>
      <c r="D33" s="7">
        <v>468.12500000000006</v>
      </c>
      <c r="E33" s="7">
        <v>405.05500000000006</v>
      </c>
      <c r="F33" s="7">
        <v>253.15499999999997</v>
      </c>
      <c r="G33" s="7">
        <v>1544.64</v>
      </c>
    </row>
    <row r="34" spans="1:7" x14ac:dyDescent="0.25">
      <c r="B34" t="s">
        <v>6736</v>
      </c>
      <c r="C34" s="7">
        <v>102.32999999999998</v>
      </c>
      <c r="D34" s="7">
        <v>242.14000000000001</v>
      </c>
      <c r="E34" s="7">
        <v>554.875</v>
      </c>
      <c r="F34" s="7">
        <v>106.24000000000001</v>
      </c>
      <c r="G34" s="7">
        <v>1005.585</v>
      </c>
    </row>
    <row r="35" spans="1:7" x14ac:dyDescent="0.25">
      <c r="B35" t="s">
        <v>6737</v>
      </c>
      <c r="C35" s="7">
        <v>234.72</v>
      </c>
      <c r="D35" s="7">
        <v>133.08000000000001</v>
      </c>
      <c r="E35" s="7">
        <v>267.2</v>
      </c>
      <c r="F35" s="7">
        <v>272.69</v>
      </c>
      <c r="G35" s="7">
        <v>907.69</v>
      </c>
    </row>
    <row r="36" spans="1:7" x14ac:dyDescent="0.25">
      <c r="B36" t="s">
        <v>6738</v>
      </c>
      <c r="C36" s="7">
        <v>430.39</v>
      </c>
      <c r="D36" s="7">
        <v>136.20500000000001</v>
      </c>
      <c r="E36" s="7">
        <v>209.6</v>
      </c>
      <c r="F36" s="7">
        <v>88.334999999999994</v>
      </c>
      <c r="G36" s="7">
        <v>864.53000000000009</v>
      </c>
    </row>
    <row r="37" spans="1:7" x14ac:dyDescent="0.25">
      <c r="B37" t="s">
        <v>6739</v>
      </c>
      <c r="C37" s="7">
        <v>109.005</v>
      </c>
      <c r="D37" s="7">
        <v>393.57499999999999</v>
      </c>
      <c r="E37" s="7">
        <v>61.034999999999997</v>
      </c>
      <c r="F37" s="7">
        <v>199.48999999999998</v>
      </c>
      <c r="G37" s="7">
        <v>763.10500000000002</v>
      </c>
    </row>
    <row r="38" spans="1:7" x14ac:dyDescent="0.25">
      <c r="B38" t="s">
        <v>6740</v>
      </c>
      <c r="C38" s="7">
        <v>287.52499999999998</v>
      </c>
      <c r="D38" s="7">
        <v>288.67</v>
      </c>
      <c r="E38" s="7">
        <v>125.58</v>
      </c>
      <c r="F38" s="7">
        <v>374.13499999999999</v>
      </c>
      <c r="G38" s="7">
        <v>1075.9099999999999</v>
      </c>
    </row>
    <row r="39" spans="1:7" x14ac:dyDescent="0.25">
      <c r="B39" t="s">
        <v>6741</v>
      </c>
      <c r="C39" s="7">
        <v>840.93</v>
      </c>
      <c r="D39" s="7">
        <v>409.875</v>
      </c>
      <c r="E39" s="7">
        <v>171.32999999999998</v>
      </c>
      <c r="F39" s="7">
        <v>221.44</v>
      </c>
      <c r="G39" s="7">
        <v>1643.5749999999998</v>
      </c>
    </row>
    <row r="40" spans="1:7" x14ac:dyDescent="0.25">
      <c r="B40" t="s">
        <v>6742</v>
      </c>
      <c r="C40" s="7">
        <v>299.07</v>
      </c>
      <c r="D40" s="7">
        <v>260.32499999999999</v>
      </c>
      <c r="E40" s="7">
        <v>584.6400000000001</v>
      </c>
      <c r="F40" s="7">
        <v>256.36500000000001</v>
      </c>
      <c r="G40" s="7">
        <v>1400.4</v>
      </c>
    </row>
    <row r="41" spans="1:7" x14ac:dyDescent="0.25">
      <c r="B41" t="s">
        <v>6743</v>
      </c>
      <c r="C41" s="7">
        <v>323.32499999999999</v>
      </c>
      <c r="D41" s="7">
        <v>565.57000000000005</v>
      </c>
      <c r="E41" s="7">
        <v>537.80999999999995</v>
      </c>
      <c r="F41" s="7">
        <v>189.47499999999999</v>
      </c>
      <c r="G41" s="7">
        <v>1616.1799999999998</v>
      </c>
    </row>
    <row r="42" spans="1:7" x14ac:dyDescent="0.25">
      <c r="B42" t="s">
        <v>6744</v>
      </c>
      <c r="C42" s="7">
        <v>399.48499999999996</v>
      </c>
      <c r="D42" s="7">
        <v>148.19999999999999</v>
      </c>
      <c r="E42" s="7">
        <v>388.21999999999997</v>
      </c>
      <c r="F42" s="7">
        <v>212.07499999999999</v>
      </c>
      <c r="G42" s="7">
        <v>1147.98</v>
      </c>
    </row>
    <row r="43" spans="1:7" x14ac:dyDescent="0.25">
      <c r="A43" t="s">
        <v>6749</v>
      </c>
      <c r="C43" s="7">
        <v>4045.63</v>
      </c>
      <c r="D43" s="7">
        <v>3469.64</v>
      </c>
      <c r="E43" s="7">
        <v>3836.6949999999997</v>
      </c>
      <c r="F43" s="7">
        <v>2414.145</v>
      </c>
      <c r="G43" s="7">
        <v>13766.109999999999</v>
      </c>
    </row>
    <row r="44" spans="1:7" x14ac:dyDescent="0.25">
      <c r="A44" t="s">
        <v>6732</v>
      </c>
      <c r="B44" t="s">
        <v>6733</v>
      </c>
      <c r="C44" s="7">
        <v>112.69500000000001</v>
      </c>
      <c r="D44" s="7">
        <v>166.32</v>
      </c>
      <c r="E44" s="7">
        <v>843.71499999999992</v>
      </c>
      <c r="F44" s="7">
        <v>146.685</v>
      </c>
      <c r="G44" s="7">
        <v>1269.415</v>
      </c>
    </row>
    <row r="45" spans="1:7" x14ac:dyDescent="0.25">
      <c r="B45" t="s">
        <v>6734</v>
      </c>
      <c r="C45" s="7">
        <v>114.87999999999998</v>
      </c>
      <c r="D45" s="7">
        <v>133.815</v>
      </c>
      <c r="E45" s="7">
        <v>91.175000000000011</v>
      </c>
      <c r="F45" s="7">
        <v>53.759999999999991</v>
      </c>
      <c r="G45" s="7">
        <v>393.63</v>
      </c>
    </row>
    <row r="46" spans="1:7" x14ac:dyDescent="0.25">
      <c r="B46" t="s">
        <v>6735</v>
      </c>
      <c r="C46" s="7">
        <v>277.76</v>
      </c>
      <c r="D46" s="7">
        <v>175.41</v>
      </c>
      <c r="E46" s="7">
        <v>462.51000000000005</v>
      </c>
      <c r="F46" s="7">
        <v>399.52500000000003</v>
      </c>
      <c r="G46" s="7">
        <v>1315.2050000000002</v>
      </c>
    </row>
    <row r="47" spans="1:7" x14ac:dyDescent="0.25">
      <c r="B47" t="s">
        <v>6736</v>
      </c>
      <c r="C47" s="7">
        <v>197.89499999999998</v>
      </c>
      <c r="D47" s="7">
        <v>289.755</v>
      </c>
      <c r="E47" s="7">
        <v>88.545000000000002</v>
      </c>
      <c r="F47" s="7">
        <v>200.255</v>
      </c>
      <c r="G47" s="7">
        <v>776.44999999999993</v>
      </c>
    </row>
    <row r="48" spans="1:7" x14ac:dyDescent="0.25">
      <c r="B48" t="s">
        <v>6737</v>
      </c>
      <c r="C48" s="7">
        <v>193.11500000000001</v>
      </c>
      <c r="D48" s="7">
        <v>212.49499999999998</v>
      </c>
      <c r="E48" s="7">
        <v>292.29000000000002</v>
      </c>
      <c r="F48" s="7">
        <v>304.46999999999997</v>
      </c>
      <c r="G48" s="7">
        <v>1002.3700000000001</v>
      </c>
    </row>
    <row r="49" spans="1:7" x14ac:dyDescent="0.25">
      <c r="B49" t="s">
        <v>6738</v>
      </c>
      <c r="C49" s="7">
        <v>179.79</v>
      </c>
      <c r="D49" s="7">
        <v>426.20000000000005</v>
      </c>
      <c r="E49" s="7">
        <v>170.08999999999997</v>
      </c>
      <c r="F49" s="7">
        <v>379.31000000000012</v>
      </c>
      <c r="G49" s="7">
        <v>1155.3900000000001</v>
      </c>
    </row>
    <row r="50" spans="1:7" x14ac:dyDescent="0.25">
      <c r="B50" t="s">
        <v>6739</v>
      </c>
      <c r="C50" s="7">
        <v>247.29000000000002</v>
      </c>
      <c r="D50" s="7">
        <v>246.685</v>
      </c>
      <c r="E50" s="7">
        <v>271.05500000000001</v>
      </c>
      <c r="F50" s="7">
        <v>141.70000000000002</v>
      </c>
      <c r="G50" s="7">
        <v>906.73</v>
      </c>
    </row>
    <row r="51" spans="1:7" x14ac:dyDescent="0.25">
      <c r="B51" t="s">
        <v>6740</v>
      </c>
      <c r="C51" s="7">
        <v>116.39499999999998</v>
      </c>
      <c r="D51" s="7">
        <v>41.25</v>
      </c>
      <c r="E51" s="7">
        <v>15.54</v>
      </c>
      <c r="F51" s="7">
        <v>71.06</v>
      </c>
      <c r="G51" s="7">
        <v>244.24499999999998</v>
      </c>
    </row>
    <row r="52" spans="1:7" x14ac:dyDescent="0.25">
      <c r="A52" t="s">
        <v>6750</v>
      </c>
      <c r="C52" s="7">
        <v>1439.82</v>
      </c>
      <c r="D52" s="7">
        <v>1691.9299999999998</v>
      </c>
      <c r="E52" s="7">
        <v>2234.9199999999996</v>
      </c>
      <c r="F52" s="7">
        <v>1696.7650000000001</v>
      </c>
      <c r="G52" s="7">
        <v>7063.4350000000004</v>
      </c>
    </row>
    <row r="53" spans="1:7" x14ac:dyDescent="0.25">
      <c r="A53" t="s">
        <v>6728</v>
      </c>
      <c r="C53" s="7">
        <v>11768.495000000003</v>
      </c>
      <c r="D53" s="7">
        <v>12306.440000000002</v>
      </c>
      <c r="E53" s="7">
        <v>12054.075000000003</v>
      </c>
      <c r="F53" s="7">
        <v>9005.244999999999</v>
      </c>
      <c r="G53" s="7">
        <v>45134.255000000012</v>
      </c>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2139C-BC0E-410E-8CEB-40C450FDF590}">
  <dimension ref="A1:B16"/>
  <sheetViews>
    <sheetView zoomScaleNormal="100" workbookViewId="0"/>
  </sheetViews>
  <sheetFormatPr defaultRowHeight="15" x14ac:dyDescent="0.25"/>
  <cols>
    <col min="1" max="1" width="19.28515625" bestFit="1" customWidth="1"/>
    <col min="2" max="3" width="16.28515625" bestFit="1" customWidth="1"/>
    <col min="4" max="6" width="19.28515625" bestFit="1" customWidth="1"/>
    <col min="7" max="7" width="11.28515625" bestFit="1" customWidth="1"/>
  </cols>
  <sheetData>
    <row r="1" spans="1:2" x14ac:dyDescent="0.25">
      <c r="A1" t="s">
        <v>6757</v>
      </c>
      <c r="B1" s="7">
        <f>GETPIVOTDATA("AmtSales",SalesByMonth!$A$3)</f>
        <v>45134.255000000012</v>
      </c>
    </row>
    <row r="3" spans="1:2" x14ac:dyDescent="0.25">
      <c r="A3" s="5" t="s">
        <v>6746</v>
      </c>
      <c r="B3" t="s">
        <v>6755</v>
      </c>
    </row>
    <row r="4" spans="1:2" x14ac:dyDescent="0.25">
      <c r="A4" t="s">
        <v>6733</v>
      </c>
      <c r="B4" s="7">
        <v>3503.0350000000008</v>
      </c>
    </row>
    <row r="5" spans="1:2" x14ac:dyDescent="0.25">
      <c r="A5" t="s">
        <v>6734</v>
      </c>
      <c r="B5" s="7">
        <v>4138.2050000000008</v>
      </c>
    </row>
    <row r="6" spans="1:2" x14ac:dyDescent="0.25">
      <c r="A6" t="s">
        <v>6735</v>
      </c>
      <c r="B6" s="7">
        <v>4795.7750000000015</v>
      </c>
    </row>
    <row r="7" spans="1:2" x14ac:dyDescent="0.25">
      <c r="A7" t="s">
        <v>6736</v>
      </c>
      <c r="B7" s="7">
        <v>4224.5949999999993</v>
      </c>
    </row>
    <row r="8" spans="1:2" x14ac:dyDescent="0.25">
      <c r="A8" t="s">
        <v>6737</v>
      </c>
      <c r="B8" s="7">
        <v>3247.9800000000005</v>
      </c>
    </row>
    <row r="9" spans="1:2" x14ac:dyDescent="0.25">
      <c r="A9" t="s">
        <v>6738</v>
      </c>
      <c r="B9" s="7">
        <v>4843.04</v>
      </c>
    </row>
    <row r="10" spans="1:2" x14ac:dyDescent="0.25">
      <c r="A10" t="s">
        <v>6739</v>
      </c>
      <c r="B10" s="7">
        <v>3982.915</v>
      </c>
    </row>
    <row r="11" spans="1:2" x14ac:dyDescent="0.25">
      <c r="A11" t="s">
        <v>6740</v>
      </c>
      <c r="B11" s="7">
        <v>2326.9</v>
      </c>
    </row>
    <row r="12" spans="1:2" x14ac:dyDescent="0.25">
      <c r="A12" t="s">
        <v>6741</v>
      </c>
      <c r="B12" s="7">
        <v>3633.6449999999995</v>
      </c>
    </row>
    <row r="13" spans="1:2" x14ac:dyDescent="0.25">
      <c r="A13" t="s">
        <v>6742</v>
      </c>
      <c r="B13" s="7">
        <v>3800.0750000000007</v>
      </c>
    </row>
    <row r="14" spans="1:2" x14ac:dyDescent="0.25">
      <c r="A14" t="s">
        <v>6743</v>
      </c>
      <c r="B14" s="7">
        <v>3548.43</v>
      </c>
    </row>
    <row r="15" spans="1:2" x14ac:dyDescent="0.25">
      <c r="A15" t="s">
        <v>6744</v>
      </c>
      <c r="B15" s="7">
        <v>3089.6600000000003</v>
      </c>
    </row>
    <row r="16" spans="1:2" x14ac:dyDescent="0.25">
      <c r="A16" t="s">
        <v>6728</v>
      </c>
      <c r="B16" s="7">
        <v>45134.255000000012</v>
      </c>
    </row>
  </sheetData>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7ED8C-C520-44C8-8EAB-C0AB51708718}">
  <dimension ref="A3:B8"/>
  <sheetViews>
    <sheetView workbookViewId="0"/>
  </sheetViews>
  <sheetFormatPr defaultRowHeight="15" x14ac:dyDescent="0.25"/>
  <cols>
    <col min="1" max="1" width="19.28515625" bestFit="1" customWidth="1"/>
    <col min="2" max="2" width="16.28515625" bestFit="1" customWidth="1"/>
  </cols>
  <sheetData>
    <row r="3" spans="1:2" x14ac:dyDescent="0.25">
      <c r="A3" s="5" t="s">
        <v>6726</v>
      </c>
      <c r="B3" t="s">
        <v>6755</v>
      </c>
    </row>
    <row r="4" spans="1:2" x14ac:dyDescent="0.25">
      <c r="A4" t="s">
        <v>6751</v>
      </c>
      <c r="B4" s="7">
        <v>11768.494999999997</v>
      </c>
    </row>
    <row r="5" spans="1:2" x14ac:dyDescent="0.25">
      <c r="A5" t="s">
        <v>6752</v>
      </c>
      <c r="B5" s="7">
        <v>12306.439999999997</v>
      </c>
    </row>
    <row r="6" spans="1:2" x14ac:dyDescent="0.25">
      <c r="A6" t="s">
        <v>6753</v>
      </c>
      <c r="B6" s="7">
        <v>12054.074999999995</v>
      </c>
    </row>
    <row r="7" spans="1:2" x14ac:dyDescent="0.25">
      <c r="A7" t="s">
        <v>6754</v>
      </c>
      <c r="B7" s="7">
        <v>9005.2450000000099</v>
      </c>
    </row>
    <row r="8" spans="1:2" x14ac:dyDescent="0.25">
      <c r="A8" t="s">
        <v>6728</v>
      </c>
      <c r="B8" s="7">
        <v>45134.254999999997</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3D3C3-5B1C-4D5B-82F1-17F504324C2C}">
  <dimension ref="A3:B7"/>
  <sheetViews>
    <sheetView zoomScaleNormal="100" workbookViewId="0"/>
  </sheetViews>
  <sheetFormatPr defaultRowHeight="15" x14ac:dyDescent="0.25"/>
  <cols>
    <col min="1" max="1" width="15.140625" bestFit="1" customWidth="1"/>
    <col min="2" max="2" width="16.28515625" bestFit="1" customWidth="1"/>
    <col min="3" max="7" width="9.140625" customWidth="1"/>
  </cols>
  <sheetData>
    <row r="3" spans="1:2" x14ac:dyDescent="0.25">
      <c r="A3" s="5" t="s">
        <v>7</v>
      </c>
      <c r="B3" t="s">
        <v>6755</v>
      </c>
    </row>
    <row r="4" spans="1:2" x14ac:dyDescent="0.25">
      <c r="A4" t="s">
        <v>2139</v>
      </c>
      <c r="B4" s="7">
        <v>2798.5050000000001</v>
      </c>
    </row>
    <row r="5" spans="1:2" x14ac:dyDescent="0.25">
      <c r="A5" t="s">
        <v>1950</v>
      </c>
      <c r="B5" s="7">
        <v>6696.8649999999998</v>
      </c>
    </row>
    <row r="6" spans="1:2" x14ac:dyDescent="0.25">
      <c r="A6" t="s">
        <v>1942</v>
      </c>
      <c r="B6" s="7">
        <v>35638.88499999998</v>
      </c>
    </row>
    <row r="7" spans="1:2" x14ac:dyDescent="0.25">
      <c r="A7" t="s">
        <v>6728</v>
      </c>
      <c r="B7" s="7">
        <v>45134.254999999976</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236AF-4FB2-4D7A-ADD1-CDA9A40FAE5B}">
  <dimension ref="A3:B9"/>
  <sheetViews>
    <sheetView zoomScaleNormal="100" workbookViewId="0"/>
  </sheetViews>
  <sheetFormatPr defaultRowHeight="15" x14ac:dyDescent="0.25"/>
  <cols>
    <col min="1" max="1" width="17.7109375" bestFit="1" customWidth="1"/>
    <col min="2" max="2" width="16.28515625" bestFit="1" customWidth="1"/>
    <col min="3" max="7" width="9.140625" customWidth="1"/>
  </cols>
  <sheetData>
    <row r="3" spans="1:2" x14ac:dyDescent="0.25">
      <c r="A3" s="5" t="s">
        <v>5</v>
      </c>
      <c r="B3" t="s">
        <v>6755</v>
      </c>
    </row>
    <row r="4" spans="1:2" x14ac:dyDescent="0.25">
      <c r="A4" t="s">
        <v>4833</v>
      </c>
      <c r="B4" s="7">
        <v>278.01</v>
      </c>
    </row>
    <row r="5" spans="1:2" x14ac:dyDescent="0.25">
      <c r="A5" t="s">
        <v>2986</v>
      </c>
      <c r="B5" s="7">
        <v>281.67499999999995</v>
      </c>
    </row>
    <row r="6" spans="1:2" x14ac:dyDescent="0.25">
      <c r="A6" t="s">
        <v>3862</v>
      </c>
      <c r="B6" s="7">
        <v>289.11</v>
      </c>
    </row>
    <row r="7" spans="1:2" x14ac:dyDescent="0.25">
      <c r="A7" t="s">
        <v>6409</v>
      </c>
      <c r="B7" s="7">
        <v>307.04500000000002</v>
      </c>
    </row>
    <row r="8" spans="1:2" x14ac:dyDescent="0.25">
      <c r="A8" t="s">
        <v>5908</v>
      </c>
      <c r="B8" s="7">
        <v>317.07000000000005</v>
      </c>
    </row>
    <row r="9" spans="1:2" x14ac:dyDescent="0.25">
      <c r="A9" t="s">
        <v>6728</v>
      </c>
      <c r="B9" s="7">
        <v>1472.9099999999999</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852EC-17B9-4E93-86A7-B222F432FA2C}">
  <dimension ref="A1:P1001"/>
  <sheetViews>
    <sheetView workbookViewId="0"/>
  </sheetViews>
  <sheetFormatPr defaultRowHeight="15" x14ac:dyDescent="0.25"/>
  <cols>
    <col min="1" max="1" width="15.28515625" bestFit="1" customWidth="1"/>
    <col min="2" max="2" width="12" bestFit="1" customWidth="1"/>
    <col min="3" max="3" width="17.42578125" bestFit="1" customWidth="1"/>
    <col min="4" max="4" width="15.42578125" bestFit="1" customWidth="1"/>
    <col min="5" max="5" width="11" customWidth="1"/>
    <col min="6" max="6" width="24" bestFit="1" customWidth="1"/>
    <col min="7" max="7" width="38.140625" bestFit="1" customWidth="1"/>
    <col min="8" max="8" width="15.140625" bestFit="1" customWidth="1"/>
    <col min="9" max="9" width="13.140625" bestFit="1" customWidth="1"/>
    <col min="10" max="10" width="13.85546875" bestFit="1" customWidth="1"/>
    <col min="11" max="11" width="19.28515625" bestFit="1" customWidth="1"/>
    <col min="12" max="12" width="12.7109375" bestFit="1" customWidth="1"/>
    <col min="13" max="13" width="18.140625" bestFit="1" customWidth="1"/>
    <col min="14" max="14" width="9.140625" bestFit="1" customWidth="1"/>
    <col min="15" max="15" width="15.140625" bestFit="1" customWidth="1"/>
    <col min="16" max="16" width="11.7109375" bestFit="1" customWidth="1"/>
  </cols>
  <sheetData>
    <row r="1" spans="1:16" x14ac:dyDescent="0.25">
      <c r="A1" t="s">
        <v>0</v>
      </c>
      <c r="B1" t="s">
        <v>1</v>
      </c>
      <c r="C1" t="s">
        <v>2</v>
      </c>
      <c r="D1" t="s">
        <v>3</v>
      </c>
      <c r="E1" t="s">
        <v>4</v>
      </c>
      <c r="F1" t="s">
        <v>5</v>
      </c>
      <c r="G1" t="s">
        <v>6</v>
      </c>
      <c r="H1" t="s">
        <v>7</v>
      </c>
      <c r="I1" t="s">
        <v>6756</v>
      </c>
      <c r="J1" t="s">
        <v>8</v>
      </c>
      <c r="K1" t="s">
        <v>6726</v>
      </c>
      <c r="L1" t="s">
        <v>9</v>
      </c>
      <c r="M1" t="s">
        <v>6727</v>
      </c>
      <c r="N1" s="6" t="s">
        <v>10</v>
      </c>
      <c r="O1" s="1" t="s">
        <v>11</v>
      </c>
      <c r="P1" t="s">
        <v>12</v>
      </c>
    </row>
    <row r="2" spans="1:16" x14ac:dyDescent="0.25">
      <c r="A2" t="str">
        <f>Orders[[#This Row],[OrderID]]</f>
        <v>QEV-37451-860</v>
      </c>
      <c r="B2" s="9">
        <f>Orders[[#This Row],[DtOrder]]</f>
        <v>43713</v>
      </c>
      <c r="C2" t="str">
        <f>Orders[[#This Row],[FK_CustomerID]]</f>
        <v>17670-51384-MA</v>
      </c>
      <c r="D2" t="str">
        <f>Orders[[#This Row],[FK_ProductID]]</f>
        <v>R-M-1</v>
      </c>
      <c r="E2" s="4">
        <f>Orders[[#This Row],[Quantity]]</f>
        <v>2</v>
      </c>
      <c r="F2" t="str">
        <f>_xlfn.XLOOKUP(MergedTable[[#This Row],[FK_CustomerID]], Customers[CustomerID], Customers[CustomerName])</f>
        <v>Aloisia Allner</v>
      </c>
      <c r="G2" t="str">
        <f>_xlfn.XLOOKUP(MergedTable[[#This Row],[FK_CustomerID]], Customers[CustomerID], Customers[Email])</f>
        <v>aallner0@lulu.com</v>
      </c>
      <c r="H2" t="str">
        <f>_xlfn.XLOOKUP(MergedTable[[#This Row],[FK_CustomerID]], Customers[CustomerID], Customers[Country])</f>
        <v>United States</v>
      </c>
      <c r="I2" t="str">
        <f>IF(_xlfn.XLOOKUP(MergedTable[[#This Row],[FK_CustomerID]], Customers[CustomerID], Customers[HasLoyalty]), "Yes", "No")</f>
        <v>Yes</v>
      </c>
      <c r="J2" t="str" cm="1">
        <f t="array" ref="J2">INDEX(Products[],
    MATCH(MergedTable[[#This Row],[FK_ProductID]:[FK_ProductID]], Products[[ProductID]:[ProductID]], 0),
    MATCH(MergedTable[[#Headers],[CoffeeType]], Products[#Headers], 0))</f>
        <v>Rob</v>
      </c>
      <c r="K2" t="str" cm="1">
        <f t="array" ref="K2">_xlfn.SWITCH(MergedTable[[#This Row],[CoffeeType]],
    "Rob", "Robusta",
    "Exc", "Excelsa",
    "Ara", "Arabica",
    "Lib", "Liberica")</f>
        <v>Robusta</v>
      </c>
      <c r="L2" t="str" cm="1">
        <f t="array" ref="L2">INDEX(Products[],
    MATCH(MergedTable[[#This Row],[FK_ProductID]:[FK_ProductID]], Products[[ProductID]:[ProductID]], 0),
    MATCH(MergedTable[[#Headers],[RoastType]], Products[#Headers], 0))</f>
        <v>M</v>
      </c>
      <c r="M2" t="str" cm="1">
        <f t="array" ref="M2">_xlfn.SWITCH(MergedTable[[#This Row],[RoastType]],
    "L", "Light",
    "M", "Medium",
    "D", "Dark")</f>
        <v>Medium</v>
      </c>
      <c r="N2" s="6" cm="1">
        <f t="array" ref="N2">INDEX(Products[],
    MATCH(MergedTable[[#This Row],[FK_ProductID]:[FK_ProductID]], Products[[ProductID]:[ProductID]], 0),
    MATCH(MergedTable[[#Headers],[SizeKg]], Products[#Headers], 0))</f>
        <v>1</v>
      </c>
      <c r="O2" s="1" cm="1">
        <f t="array" ref="O2">INDEX(Products[],
    MATCH(MergedTable[[#This Row],[FK_ProductID]:[FK_ProductID]], Products[[ProductID]:[ProductID]], 0),
    MATCH(MergedTable[[#Headers],[AmtUnitPrice]], Products[#Headers], 0))</f>
        <v>9.9499999999999993</v>
      </c>
      <c r="P2" s="1">
        <f>MergedTable[[#This Row],[AmtUnitPrice]] * MergedTable[[#This Row],[Quantity]]</f>
        <v>19.899999999999999</v>
      </c>
    </row>
    <row r="3" spans="1:16" x14ac:dyDescent="0.25">
      <c r="A3" t="str">
        <f>Orders[[#This Row],[OrderID]]</f>
        <v>QEV-37451-860</v>
      </c>
      <c r="B3" s="9">
        <f>Orders[[#This Row],[DtOrder]]</f>
        <v>43713</v>
      </c>
      <c r="C3" t="str">
        <f>Orders[[#This Row],[FK_CustomerID]]</f>
        <v>17670-51384-MA</v>
      </c>
      <c r="D3" t="str">
        <f>Orders[[#This Row],[FK_ProductID]]</f>
        <v>E-M-0.5</v>
      </c>
      <c r="E3" s="4">
        <f>Orders[[#This Row],[Quantity]]</f>
        <v>5</v>
      </c>
      <c r="F3" t="str">
        <f>_xlfn.XLOOKUP(MergedTable[[#This Row],[FK_CustomerID]], Customers[CustomerID], Customers[CustomerName])</f>
        <v>Aloisia Allner</v>
      </c>
      <c r="G3" t="str">
        <f>_xlfn.XLOOKUP(MergedTable[[#This Row],[FK_CustomerID]], Customers[CustomerID], Customers[Email])</f>
        <v>aallner0@lulu.com</v>
      </c>
      <c r="H3" t="str">
        <f>_xlfn.XLOOKUP(MergedTable[[#This Row],[FK_CustomerID]], Customers[CustomerID], Customers[Country])</f>
        <v>United States</v>
      </c>
      <c r="I3" t="str">
        <f>IF(_xlfn.XLOOKUP(MergedTable[[#This Row],[FK_CustomerID]], Customers[CustomerID], Customers[HasLoyalty]), "Yes", "No")</f>
        <v>Yes</v>
      </c>
      <c r="J3" t="str" cm="1">
        <f t="array" ref="J3">INDEX(Products[],
    MATCH(MergedTable[[#This Row],[FK_ProductID]:[FK_ProductID]], Products[[ProductID]:[ProductID]], 0),
    MATCH(MergedTable[[#Headers],[CoffeeType]], Products[#Headers], 0))</f>
        <v>Exc</v>
      </c>
      <c r="K3" t="str" cm="1">
        <f t="array" ref="K3">_xlfn.SWITCH(MergedTable[[#This Row],[CoffeeType]],
    "Rob", "Robusta",
    "Exc", "Excelsa",
    "Ara", "Arabica",
    "Lib", "Liberica")</f>
        <v>Excelsa</v>
      </c>
      <c r="L3" t="str" cm="1">
        <f t="array" ref="L3">INDEX(Products[],
    MATCH(MergedTable[[#This Row],[FK_ProductID]:[FK_ProductID]], Products[[ProductID]:[ProductID]], 0),
    MATCH(MergedTable[[#Headers],[RoastType]], Products[#Headers], 0))</f>
        <v>M</v>
      </c>
      <c r="M3" t="str" cm="1">
        <f t="array" ref="M3">_xlfn.SWITCH(MergedTable[[#This Row],[RoastType]],
    "L", "Light",
    "M", "Medium",
    "D", "Dark")</f>
        <v>Medium</v>
      </c>
      <c r="N3" s="6" cm="1">
        <f t="array" ref="N3">INDEX(Products[],
    MATCH(MergedTable[[#This Row],[FK_ProductID]:[FK_ProductID]], Products[[ProductID]:[ProductID]], 0),
    MATCH(MergedTable[[#Headers],[SizeKg]], Products[#Headers], 0))</f>
        <v>0.5</v>
      </c>
      <c r="O3" s="1" cm="1">
        <f t="array" ref="O3">INDEX(Products[],
    MATCH(MergedTable[[#This Row],[FK_ProductID]:[FK_ProductID]], Products[[ProductID]:[ProductID]], 0),
    MATCH(MergedTable[[#Headers],[AmtUnitPrice]], Products[#Headers], 0))</f>
        <v>8.25</v>
      </c>
      <c r="P3" s="1">
        <f>MergedTable[[#This Row],[AmtUnitPrice]] * MergedTable[[#This Row],[Quantity]]</f>
        <v>41.25</v>
      </c>
    </row>
    <row r="4" spans="1:16" x14ac:dyDescent="0.25">
      <c r="A4" t="str">
        <f>Orders[[#This Row],[OrderID]]</f>
        <v>FAA-43335-268</v>
      </c>
      <c r="B4" s="9">
        <f>Orders[[#This Row],[DtOrder]]</f>
        <v>44364</v>
      </c>
      <c r="C4" t="str">
        <f>Orders[[#This Row],[FK_CustomerID]]</f>
        <v>21125-22134-PX</v>
      </c>
      <c r="D4" t="str">
        <f>Orders[[#This Row],[FK_ProductID]]</f>
        <v>A-L-1</v>
      </c>
      <c r="E4" s="4">
        <f>Orders[[#This Row],[Quantity]]</f>
        <v>1</v>
      </c>
      <c r="F4" t="str">
        <f>_xlfn.XLOOKUP(MergedTable[[#This Row],[FK_CustomerID]], Customers[CustomerID], Customers[CustomerName])</f>
        <v>Jami Redholes</v>
      </c>
      <c r="G4" t="str">
        <f>_xlfn.XLOOKUP(MergedTable[[#This Row],[FK_CustomerID]], Customers[CustomerID], Customers[Email])</f>
        <v>jredholes2@tmall.com</v>
      </c>
      <c r="H4" t="str">
        <f>_xlfn.XLOOKUP(MergedTable[[#This Row],[FK_CustomerID]], Customers[CustomerID], Customers[Country])</f>
        <v>United States</v>
      </c>
      <c r="I4" t="str">
        <f>IF(_xlfn.XLOOKUP(MergedTable[[#This Row],[FK_CustomerID]], Customers[CustomerID], Customers[HasLoyalty]), "Yes", "No")</f>
        <v>Yes</v>
      </c>
      <c r="J4" t="str" cm="1">
        <f t="array" ref="J4">INDEX(Products[],
    MATCH(MergedTable[[#This Row],[FK_ProductID]:[FK_ProductID]], Products[[ProductID]:[ProductID]], 0),
    MATCH(MergedTable[[#Headers],[CoffeeType]], Products[#Headers], 0))</f>
        <v>Ara</v>
      </c>
      <c r="K4" t="str" cm="1">
        <f t="array" ref="K4">_xlfn.SWITCH(MergedTable[[#This Row],[CoffeeType]],
    "Rob", "Robusta",
    "Exc", "Excelsa",
    "Ara", "Arabica",
    "Lib", "Liberica")</f>
        <v>Arabica</v>
      </c>
      <c r="L4" t="str" cm="1">
        <f t="array" ref="L4">INDEX(Products[],
    MATCH(MergedTable[[#This Row],[FK_ProductID]:[FK_ProductID]], Products[[ProductID]:[ProductID]], 0),
    MATCH(MergedTable[[#Headers],[RoastType]], Products[#Headers], 0))</f>
        <v>L</v>
      </c>
      <c r="M4" t="str" cm="1">
        <f t="array" ref="M4">_xlfn.SWITCH(MergedTable[[#This Row],[RoastType]],
    "L", "Light",
    "M", "Medium",
    "D", "Dark")</f>
        <v>Light</v>
      </c>
      <c r="N4" s="6" cm="1">
        <f t="array" ref="N4">INDEX(Products[],
    MATCH(MergedTable[[#This Row],[FK_ProductID]:[FK_ProductID]], Products[[ProductID]:[ProductID]], 0),
    MATCH(MergedTable[[#Headers],[SizeKg]], Products[#Headers], 0))</f>
        <v>1</v>
      </c>
      <c r="O4" s="1" cm="1">
        <f t="array" ref="O4">INDEX(Products[],
    MATCH(MergedTable[[#This Row],[FK_ProductID]:[FK_ProductID]], Products[[ProductID]:[ProductID]], 0),
    MATCH(MergedTable[[#Headers],[AmtUnitPrice]], Products[#Headers], 0))</f>
        <v>12.95</v>
      </c>
      <c r="P4" s="1">
        <f>MergedTable[[#This Row],[AmtUnitPrice]] * MergedTable[[#This Row],[Quantity]]</f>
        <v>12.95</v>
      </c>
    </row>
    <row r="5" spans="1:16" x14ac:dyDescent="0.25">
      <c r="A5" t="str">
        <f>Orders[[#This Row],[OrderID]]</f>
        <v>KAC-83089-793</v>
      </c>
      <c r="B5" s="9">
        <f>Orders[[#This Row],[DtOrder]]</f>
        <v>44392</v>
      </c>
      <c r="C5" t="str">
        <f>Orders[[#This Row],[FK_CustomerID]]</f>
        <v>23806-46781-OU</v>
      </c>
      <c r="D5" t="str">
        <f>Orders[[#This Row],[FK_ProductID]]</f>
        <v>E-M-1</v>
      </c>
      <c r="E5" s="4">
        <f>Orders[[#This Row],[Quantity]]</f>
        <v>2</v>
      </c>
      <c r="F5" t="str">
        <f>_xlfn.XLOOKUP(MergedTable[[#This Row],[FK_CustomerID]], Customers[CustomerID], Customers[CustomerName])</f>
        <v>Christoffer O' Shea</v>
      </c>
      <c r="G5" t="str">
        <f>_xlfn.XLOOKUP(MergedTable[[#This Row],[FK_CustomerID]], Customers[CustomerID], Customers[Email])</f>
        <v/>
      </c>
      <c r="H5" t="str">
        <f>_xlfn.XLOOKUP(MergedTable[[#This Row],[FK_CustomerID]], Customers[CustomerID], Customers[Country])</f>
        <v>Ireland</v>
      </c>
      <c r="I5" t="str">
        <f>IF(_xlfn.XLOOKUP(MergedTable[[#This Row],[FK_CustomerID]], Customers[CustomerID], Customers[HasLoyalty]), "Yes", "No")</f>
        <v>No</v>
      </c>
      <c r="J5" t="str" cm="1">
        <f t="array" ref="J5">INDEX(Products[],
    MATCH(MergedTable[[#This Row],[FK_ProductID]:[FK_ProductID]], Products[[ProductID]:[ProductID]], 0),
    MATCH(MergedTable[[#Headers],[CoffeeType]], Products[#Headers], 0))</f>
        <v>Exc</v>
      </c>
      <c r="K5" t="str" cm="1">
        <f t="array" ref="K5">_xlfn.SWITCH(MergedTable[[#This Row],[CoffeeType]],
    "Rob", "Robusta",
    "Exc", "Excelsa",
    "Ara", "Arabica",
    "Lib", "Liberica")</f>
        <v>Excelsa</v>
      </c>
      <c r="L5" t="str" cm="1">
        <f t="array" ref="L5">INDEX(Products[],
    MATCH(MergedTable[[#This Row],[FK_ProductID]:[FK_ProductID]], Products[[ProductID]:[ProductID]], 0),
    MATCH(MergedTable[[#Headers],[RoastType]], Products[#Headers], 0))</f>
        <v>M</v>
      </c>
      <c r="M5" t="str" cm="1">
        <f t="array" ref="M5">_xlfn.SWITCH(MergedTable[[#This Row],[RoastType]],
    "L", "Light",
    "M", "Medium",
    "D", "Dark")</f>
        <v>Medium</v>
      </c>
      <c r="N5" s="6" cm="1">
        <f t="array" ref="N5">INDEX(Products[],
    MATCH(MergedTable[[#This Row],[FK_ProductID]:[FK_ProductID]], Products[[ProductID]:[ProductID]], 0),
    MATCH(MergedTable[[#Headers],[SizeKg]], Products[#Headers], 0))</f>
        <v>1</v>
      </c>
      <c r="O5" s="1" cm="1">
        <f t="array" ref="O5">INDEX(Products[],
    MATCH(MergedTable[[#This Row],[FK_ProductID]:[FK_ProductID]], Products[[ProductID]:[ProductID]], 0),
    MATCH(MergedTable[[#Headers],[AmtUnitPrice]], Products[#Headers], 0))</f>
        <v>13.75</v>
      </c>
      <c r="P5" s="1">
        <f>MergedTable[[#This Row],[AmtUnitPrice]] * MergedTable[[#This Row],[Quantity]]</f>
        <v>27.5</v>
      </c>
    </row>
    <row r="6" spans="1:16" x14ac:dyDescent="0.25">
      <c r="A6" t="str">
        <f>Orders[[#This Row],[OrderID]]</f>
        <v>KAC-83089-793</v>
      </c>
      <c r="B6" s="9">
        <f>Orders[[#This Row],[DtOrder]]</f>
        <v>44392</v>
      </c>
      <c r="C6" t="str">
        <f>Orders[[#This Row],[FK_CustomerID]]</f>
        <v>23806-46781-OU</v>
      </c>
      <c r="D6" t="str">
        <f>Orders[[#This Row],[FK_ProductID]]</f>
        <v>R-L-2.5</v>
      </c>
      <c r="E6" s="4">
        <f>Orders[[#This Row],[Quantity]]</f>
        <v>2</v>
      </c>
      <c r="F6" t="str">
        <f>_xlfn.XLOOKUP(MergedTable[[#This Row],[FK_CustomerID]], Customers[CustomerID], Customers[CustomerName])</f>
        <v>Christoffer O' Shea</v>
      </c>
      <c r="G6" t="str">
        <f>_xlfn.XLOOKUP(MergedTable[[#This Row],[FK_CustomerID]], Customers[CustomerID], Customers[Email])</f>
        <v/>
      </c>
      <c r="H6" t="str">
        <f>_xlfn.XLOOKUP(MergedTable[[#This Row],[FK_CustomerID]], Customers[CustomerID], Customers[Country])</f>
        <v>Ireland</v>
      </c>
      <c r="I6" t="str">
        <f>IF(_xlfn.XLOOKUP(MergedTable[[#This Row],[FK_CustomerID]], Customers[CustomerID], Customers[HasLoyalty]), "Yes", "No")</f>
        <v>No</v>
      </c>
      <c r="J6" t="str" cm="1">
        <f t="array" ref="J6">INDEX(Products[],
    MATCH(MergedTable[[#This Row],[FK_ProductID]:[FK_ProductID]], Products[[ProductID]:[ProductID]], 0),
    MATCH(MergedTable[[#Headers],[CoffeeType]], Products[#Headers], 0))</f>
        <v>Rob</v>
      </c>
      <c r="K6" t="str" cm="1">
        <f t="array" ref="K6">_xlfn.SWITCH(MergedTable[[#This Row],[CoffeeType]],
    "Rob", "Robusta",
    "Exc", "Excelsa",
    "Ara", "Arabica",
    "Lib", "Liberica")</f>
        <v>Robusta</v>
      </c>
      <c r="L6" t="str" cm="1">
        <f t="array" ref="L6">INDEX(Products[],
    MATCH(MergedTable[[#This Row],[FK_ProductID]:[FK_ProductID]], Products[[ProductID]:[ProductID]], 0),
    MATCH(MergedTable[[#Headers],[RoastType]], Products[#Headers], 0))</f>
        <v>L</v>
      </c>
      <c r="M6" t="str" cm="1">
        <f t="array" ref="M6">_xlfn.SWITCH(MergedTable[[#This Row],[RoastType]],
    "L", "Light",
    "M", "Medium",
    "D", "Dark")</f>
        <v>Light</v>
      </c>
      <c r="N6" s="6" cm="1">
        <f t="array" ref="N6">INDEX(Products[],
    MATCH(MergedTable[[#This Row],[FK_ProductID]:[FK_ProductID]], Products[[ProductID]:[ProductID]], 0),
    MATCH(MergedTable[[#Headers],[SizeKg]], Products[#Headers], 0))</f>
        <v>2.5</v>
      </c>
      <c r="O6" s="1" cm="1">
        <f t="array" ref="O6">INDEX(Products[],
    MATCH(MergedTable[[#This Row],[FK_ProductID]:[FK_ProductID]], Products[[ProductID]:[ProductID]], 0),
    MATCH(MergedTable[[#Headers],[AmtUnitPrice]], Products[#Headers], 0))</f>
        <v>27.484999999999999</v>
      </c>
      <c r="P6" s="1">
        <f>MergedTable[[#This Row],[AmtUnitPrice]] * MergedTable[[#This Row],[Quantity]]</f>
        <v>54.97</v>
      </c>
    </row>
    <row r="7" spans="1:16" x14ac:dyDescent="0.25">
      <c r="A7" t="str">
        <f>Orders[[#This Row],[OrderID]]</f>
        <v>CVP-18956-553</v>
      </c>
      <c r="B7" s="9">
        <f>Orders[[#This Row],[DtOrder]]</f>
        <v>44412</v>
      </c>
      <c r="C7" t="str">
        <f>Orders[[#This Row],[FK_CustomerID]]</f>
        <v>86561-91660-RB</v>
      </c>
      <c r="D7" t="str">
        <f>Orders[[#This Row],[FK_ProductID]]</f>
        <v>L-D-1</v>
      </c>
      <c r="E7" s="4">
        <f>Orders[[#This Row],[Quantity]]</f>
        <v>3</v>
      </c>
      <c r="F7" t="str">
        <f>_xlfn.XLOOKUP(MergedTable[[#This Row],[FK_CustomerID]], Customers[CustomerID], Customers[CustomerName])</f>
        <v>Beryle Cottier</v>
      </c>
      <c r="G7" t="str">
        <f>_xlfn.XLOOKUP(MergedTable[[#This Row],[FK_CustomerID]], Customers[CustomerID], Customers[Email])</f>
        <v/>
      </c>
      <c r="H7" t="str">
        <f>_xlfn.XLOOKUP(MergedTable[[#This Row],[FK_CustomerID]], Customers[CustomerID], Customers[Country])</f>
        <v>United States</v>
      </c>
      <c r="I7" t="str">
        <f>IF(_xlfn.XLOOKUP(MergedTable[[#This Row],[FK_CustomerID]], Customers[CustomerID], Customers[HasLoyalty]), "Yes", "No")</f>
        <v>No</v>
      </c>
      <c r="J7" t="str" cm="1">
        <f t="array" ref="J7">INDEX(Products[],
    MATCH(MergedTable[[#This Row],[FK_ProductID]:[FK_ProductID]], Products[[ProductID]:[ProductID]], 0),
    MATCH(MergedTable[[#Headers],[CoffeeType]], Products[#Headers], 0))</f>
        <v>Lib</v>
      </c>
      <c r="K7" t="str" cm="1">
        <f t="array" ref="K7">_xlfn.SWITCH(MergedTable[[#This Row],[CoffeeType]],
    "Rob", "Robusta",
    "Exc", "Excelsa",
    "Ara", "Arabica",
    "Lib", "Liberica")</f>
        <v>Liberica</v>
      </c>
      <c r="L7" t="str" cm="1">
        <f t="array" ref="L7">INDEX(Products[],
    MATCH(MergedTable[[#This Row],[FK_ProductID]:[FK_ProductID]], Products[[ProductID]:[ProductID]], 0),
    MATCH(MergedTable[[#Headers],[RoastType]], Products[#Headers], 0))</f>
        <v>D</v>
      </c>
      <c r="M7" t="str" cm="1">
        <f t="array" ref="M7">_xlfn.SWITCH(MergedTable[[#This Row],[RoastType]],
    "L", "Light",
    "M", "Medium",
    "D", "Dark")</f>
        <v>Dark</v>
      </c>
      <c r="N7" s="6" cm="1">
        <f t="array" ref="N7">INDEX(Products[],
    MATCH(MergedTable[[#This Row],[FK_ProductID]:[FK_ProductID]], Products[[ProductID]:[ProductID]], 0),
    MATCH(MergedTable[[#Headers],[SizeKg]], Products[#Headers], 0))</f>
        <v>1</v>
      </c>
      <c r="O7" s="1" cm="1">
        <f t="array" ref="O7">INDEX(Products[],
    MATCH(MergedTable[[#This Row],[FK_ProductID]:[FK_ProductID]], Products[[ProductID]:[ProductID]], 0),
    MATCH(MergedTable[[#Headers],[AmtUnitPrice]], Products[#Headers], 0))</f>
        <v>12.95</v>
      </c>
      <c r="P7" s="1">
        <f>MergedTable[[#This Row],[AmtUnitPrice]] * MergedTable[[#This Row],[Quantity]]</f>
        <v>38.849999999999994</v>
      </c>
    </row>
    <row r="8" spans="1:16" x14ac:dyDescent="0.25">
      <c r="A8" t="str">
        <f>Orders[[#This Row],[OrderID]]</f>
        <v>IPP-31994-879</v>
      </c>
      <c r="B8" s="9">
        <f>Orders[[#This Row],[DtOrder]]</f>
        <v>44582</v>
      </c>
      <c r="C8" t="str">
        <f>Orders[[#This Row],[FK_CustomerID]]</f>
        <v>65223-29612-CB</v>
      </c>
      <c r="D8" t="str">
        <f>Orders[[#This Row],[FK_ProductID]]</f>
        <v>E-D-0.5</v>
      </c>
      <c r="E8" s="4">
        <f>Orders[[#This Row],[Quantity]]</f>
        <v>3</v>
      </c>
      <c r="F8" t="str">
        <f>_xlfn.XLOOKUP(MergedTable[[#This Row],[FK_CustomerID]], Customers[CustomerID], Customers[CustomerName])</f>
        <v>Shaylynn Lobe</v>
      </c>
      <c r="G8" t="str">
        <f>_xlfn.XLOOKUP(MergedTable[[#This Row],[FK_CustomerID]], Customers[CustomerID], Customers[Email])</f>
        <v>slobe6@nifty.com</v>
      </c>
      <c r="H8" t="str">
        <f>_xlfn.XLOOKUP(MergedTable[[#This Row],[FK_CustomerID]], Customers[CustomerID], Customers[Country])</f>
        <v>United States</v>
      </c>
      <c r="I8" t="str">
        <f>IF(_xlfn.XLOOKUP(MergedTable[[#This Row],[FK_CustomerID]], Customers[CustomerID], Customers[HasLoyalty]), "Yes", "No")</f>
        <v>Yes</v>
      </c>
      <c r="J8" t="str" cm="1">
        <f t="array" ref="J8">INDEX(Products[],
    MATCH(MergedTable[[#This Row],[FK_ProductID]:[FK_ProductID]], Products[[ProductID]:[ProductID]], 0),
    MATCH(MergedTable[[#Headers],[CoffeeType]], Products[#Headers], 0))</f>
        <v>Exc</v>
      </c>
      <c r="K8" t="str" cm="1">
        <f t="array" ref="K8">_xlfn.SWITCH(MergedTable[[#This Row],[CoffeeType]],
    "Rob", "Robusta",
    "Exc", "Excelsa",
    "Ara", "Arabica",
    "Lib", "Liberica")</f>
        <v>Excelsa</v>
      </c>
      <c r="L8" t="str" cm="1">
        <f t="array" ref="L8">INDEX(Products[],
    MATCH(MergedTable[[#This Row],[FK_ProductID]:[FK_ProductID]], Products[[ProductID]:[ProductID]], 0),
    MATCH(MergedTable[[#Headers],[RoastType]], Products[#Headers], 0))</f>
        <v>D</v>
      </c>
      <c r="M8" t="str" cm="1">
        <f t="array" ref="M8">_xlfn.SWITCH(MergedTable[[#This Row],[RoastType]],
    "L", "Light",
    "M", "Medium",
    "D", "Dark")</f>
        <v>Dark</v>
      </c>
      <c r="N8" s="6" cm="1">
        <f t="array" ref="N8">INDEX(Products[],
    MATCH(MergedTable[[#This Row],[FK_ProductID]:[FK_ProductID]], Products[[ProductID]:[ProductID]], 0),
    MATCH(MergedTable[[#Headers],[SizeKg]], Products[#Headers], 0))</f>
        <v>0.5</v>
      </c>
      <c r="O8" s="1" cm="1">
        <f t="array" ref="O8">INDEX(Products[],
    MATCH(MergedTable[[#This Row],[FK_ProductID]:[FK_ProductID]], Products[[ProductID]:[ProductID]], 0),
    MATCH(MergedTable[[#Headers],[AmtUnitPrice]], Products[#Headers], 0))</f>
        <v>7.29</v>
      </c>
      <c r="P8" s="1">
        <f>MergedTable[[#This Row],[AmtUnitPrice]] * MergedTable[[#This Row],[Quantity]]</f>
        <v>21.87</v>
      </c>
    </row>
    <row r="9" spans="1:16" x14ac:dyDescent="0.25">
      <c r="A9" t="str">
        <f>Orders[[#This Row],[OrderID]]</f>
        <v>SNZ-65340-705</v>
      </c>
      <c r="B9" s="9">
        <f>Orders[[#This Row],[DtOrder]]</f>
        <v>44701</v>
      </c>
      <c r="C9" t="str">
        <f>Orders[[#This Row],[FK_CustomerID]]</f>
        <v>21134-81676-FR</v>
      </c>
      <c r="D9" t="str">
        <f>Orders[[#This Row],[FK_ProductID]]</f>
        <v>L-L-0.2</v>
      </c>
      <c r="E9" s="4">
        <f>Orders[[#This Row],[Quantity]]</f>
        <v>1</v>
      </c>
      <c r="F9" t="str">
        <f>_xlfn.XLOOKUP(MergedTable[[#This Row],[FK_CustomerID]], Customers[CustomerID], Customers[CustomerName])</f>
        <v>Melvin Wharfe</v>
      </c>
      <c r="G9" t="str">
        <f>_xlfn.XLOOKUP(MergedTable[[#This Row],[FK_CustomerID]], Customers[CustomerID], Customers[Email])</f>
        <v/>
      </c>
      <c r="H9" t="str">
        <f>_xlfn.XLOOKUP(MergedTable[[#This Row],[FK_CustomerID]], Customers[CustomerID], Customers[Country])</f>
        <v>Ireland</v>
      </c>
      <c r="I9" t="str">
        <f>IF(_xlfn.XLOOKUP(MergedTable[[#This Row],[FK_CustomerID]], Customers[CustomerID], Customers[HasLoyalty]), "Yes", "No")</f>
        <v>Yes</v>
      </c>
      <c r="J9" t="str" cm="1">
        <f t="array" ref="J9">INDEX(Products[],
    MATCH(MergedTable[[#This Row],[FK_ProductID]:[FK_ProductID]], Products[[ProductID]:[ProductID]], 0),
    MATCH(MergedTable[[#Headers],[CoffeeType]], Products[#Headers], 0))</f>
        <v>Lib</v>
      </c>
      <c r="K9" t="str" cm="1">
        <f t="array" ref="K9">_xlfn.SWITCH(MergedTable[[#This Row],[CoffeeType]],
    "Rob", "Robusta",
    "Exc", "Excelsa",
    "Ara", "Arabica",
    "Lib", "Liberica")</f>
        <v>Liberica</v>
      </c>
      <c r="L9" t="str" cm="1">
        <f t="array" ref="L9">INDEX(Products[],
    MATCH(MergedTable[[#This Row],[FK_ProductID]:[FK_ProductID]], Products[[ProductID]:[ProductID]], 0),
    MATCH(MergedTable[[#Headers],[RoastType]], Products[#Headers], 0))</f>
        <v>L</v>
      </c>
      <c r="M9" t="str" cm="1">
        <f t="array" ref="M9">_xlfn.SWITCH(MergedTable[[#This Row],[RoastType]],
    "L", "Light",
    "M", "Medium",
    "D", "Dark")</f>
        <v>Light</v>
      </c>
      <c r="N9" s="6" cm="1">
        <f t="array" ref="N9">INDEX(Products[],
    MATCH(MergedTable[[#This Row],[FK_ProductID]:[FK_ProductID]], Products[[ProductID]:[ProductID]], 0),
    MATCH(MergedTable[[#Headers],[SizeKg]], Products[#Headers], 0))</f>
        <v>0.2</v>
      </c>
      <c r="O9" s="1" cm="1">
        <f t="array" ref="O9">INDEX(Products[],
    MATCH(MergedTable[[#This Row],[FK_ProductID]:[FK_ProductID]], Products[[ProductID]:[ProductID]], 0),
    MATCH(MergedTable[[#Headers],[AmtUnitPrice]], Products[#Headers], 0))</f>
        <v>4.7549999999999999</v>
      </c>
      <c r="P9" s="1">
        <f>MergedTable[[#This Row],[AmtUnitPrice]] * MergedTable[[#This Row],[Quantity]]</f>
        <v>4.7549999999999999</v>
      </c>
    </row>
    <row r="10" spans="1:16" x14ac:dyDescent="0.25">
      <c r="A10" t="str">
        <f>Orders[[#This Row],[OrderID]]</f>
        <v>EZT-46571-659</v>
      </c>
      <c r="B10" s="9">
        <f>Orders[[#This Row],[DtOrder]]</f>
        <v>43467</v>
      </c>
      <c r="C10" t="str">
        <f>Orders[[#This Row],[FK_CustomerID]]</f>
        <v>03396-68805-ZC</v>
      </c>
      <c r="D10" t="str">
        <f>Orders[[#This Row],[FK_ProductID]]</f>
        <v>R-M-0.5</v>
      </c>
      <c r="E10" s="4">
        <f>Orders[[#This Row],[Quantity]]</f>
        <v>3</v>
      </c>
      <c r="F10" t="str">
        <f>_xlfn.XLOOKUP(MergedTable[[#This Row],[FK_CustomerID]], Customers[CustomerID], Customers[CustomerName])</f>
        <v>Guthrey Petracci</v>
      </c>
      <c r="G10" t="str">
        <f>_xlfn.XLOOKUP(MergedTable[[#This Row],[FK_CustomerID]], Customers[CustomerID], Customers[Email])</f>
        <v>gpetracci8@livejournal.com</v>
      </c>
      <c r="H10" t="str">
        <f>_xlfn.XLOOKUP(MergedTable[[#This Row],[FK_CustomerID]], Customers[CustomerID], Customers[Country])</f>
        <v>United States</v>
      </c>
      <c r="I10" t="str">
        <f>IF(_xlfn.XLOOKUP(MergedTable[[#This Row],[FK_CustomerID]], Customers[CustomerID], Customers[HasLoyalty]), "Yes", "No")</f>
        <v>No</v>
      </c>
      <c r="J10" t="str" cm="1">
        <f t="array" ref="J10">INDEX(Products[],
    MATCH(MergedTable[[#This Row],[FK_ProductID]:[FK_ProductID]], Products[[ProductID]:[ProductID]], 0),
    MATCH(MergedTable[[#Headers],[CoffeeType]], Products[#Headers], 0))</f>
        <v>Rob</v>
      </c>
      <c r="K10" t="str" cm="1">
        <f t="array" ref="K10">_xlfn.SWITCH(MergedTable[[#This Row],[CoffeeType]],
    "Rob", "Robusta",
    "Exc", "Excelsa",
    "Ara", "Arabica",
    "Lib", "Liberica")</f>
        <v>Robusta</v>
      </c>
      <c r="L10" t="str" cm="1">
        <f t="array" ref="L10">INDEX(Products[],
    MATCH(MergedTable[[#This Row],[FK_ProductID]:[FK_ProductID]], Products[[ProductID]:[ProductID]], 0),
    MATCH(MergedTable[[#Headers],[RoastType]], Products[#Headers], 0))</f>
        <v>M</v>
      </c>
      <c r="M10" t="str" cm="1">
        <f t="array" ref="M10">_xlfn.SWITCH(MergedTable[[#This Row],[RoastType]],
    "L", "Light",
    "M", "Medium",
    "D", "Dark")</f>
        <v>Medium</v>
      </c>
      <c r="N10" s="6" cm="1">
        <f t="array" ref="N10">INDEX(Products[],
    MATCH(MergedTable[[#This Row],[FK_ProductID]:[FK_ProductID]], Products[[ProductID]:[ProductID]], 0),
    MATCH(MergedTable[[#Headers],[SizeKg]], Products[#Headers], 0))</f>
        <v>0.5</v>
      </c>
      <c r="O10" s="1" cm="1">
        <f t="array" ref="O10">INDEX(Products[],
    MATCH(MergedTable[[#This Row],[FK_ProductID]:[FK_ProductID]], Products[[ProductID]:[ProductID]], 0),
    MATCH(MergedTable[[#Headers],[AmtUnitPrice]], Products[#Headers], 0))</f>
        <v>5.97</v>
      </c>
      <c r="P10" s="1">
        <f>MergedTable[[#This Row],[AmtUnitPrice]] * MergedTable[[#This Row],[Quantity]]</f>
        <v>17.91</v>
      </c>
    </row>
    <row r="11" spans="1:16" x14ac:dyDescent="0.25">
      <c r="A11" t="str">
        <f>Orders[[#This Row],[OrderID]]</f>
        <v>NWQ-70061-912</v>
      </c>
      <c r="B11" s="9">
        <f>Orders[[#This Row],[DtOrder]]</f>
        <v>43713</v>
      </c>
      <c r="C11" t="str">
        <f>Orders[[#This Row],[FK_CustomerID]]</f>
        <v>61021-27840-ZN</v>
      </c>
      <c r="D11" t="str">
        <f>Orders[[#This Row],[FK_ProductID]]</f>
        <v>R-M-0.5</v>
      </c>
      <c r="E11" s="4">
        <f>Orders[[#This Row],[Quantity]]</f>
        <v>1</v>
      </c>
      <c r="F11" t="str">
        <f>_xlfn.XLOOKUP(MergedTable[[#This Row],[FK_CustomerID]], Customers[CustomerID], Customers[CustomerName])</f>
        <v>Rodger Raven</v>
      </c>
      <c r="G11" t="str">
        <f>_xlfn.XLOOKUP(MergedTable[[#This Row],[FK_CustomerID]], Customers[CustomerID], Customers[Email])</f>
        <v>rraven9@ed.gov</v>
      </c>
      <c r="H11" t="str">
        <f>_xlfn.XLOOKUP(MergedTable[[#This Row],[FK_CustomerID]], Customers[CustomerID], Customers[Country])</f>
        <v>United States</v>
      </c>
      <c r="I11" t="str">
        <f>IF(_xlfn.XLOOKUP(MergedTable[[#This Row],[FK_CustomerID]], Customers[CustomerID], Customers[HasLoyalty]), "Yes", "No")</f>
        <v>No</v>
      </c>
      <c r="J11" t="str" cm="1">
        <f t="array" ref="J11">INDEX(Products[],
    MATCH(MergedTable[[#This Row],[FK_ProductID]:[FK_ProductID]], Products[[ProductID]:[ProductID]], 0),
    MATCH(MergedTable[[#Headers],[CoffeeType]], Products[#Headers], 0))</f>
        <v>Rob</v>
      </c>
      <c r="K11" t="str" cm="1">
        <f t="array" ref="K11">_xlfn.SWITCH(MergedTable[[#This Row],[CoffeeType]],
    "Rob", "Robusta",
    "Exc", "Excelsa",
    "Ara", "Arabica",
    "Lib", "Liberica")</f>
        <v>Robusta</v>
      </c>
      <c r="L11" t="str" cm="1">
        <f t="array" ref="L11">INDEX(Products[],
    MATCH(MergedTable[[#This Row],[FK_ProductID]:[FK_ProductID]], Products[[ProductID]:[ProductID]], 0),
    MATCH(MergedTable[[#Headers],[RoastType]], Products[#Headers], 0))</f>
        <v>M</v>
      </c>
      <c r="M11" t="str" cm="1">
        <f t="array" ref="M11">_xlfn.SWITCH(MergedTable[[#This Row],[RoastType]],
    "L", "Light",
    "M", "Medium",
    "D", "Dark")</f>
        <v>Medium</v>
      </c>
      <c r="N11" s="6" cm="1">
        <f t="array" ref="N11">INDEX(Products[],
    MATCH(MergedTable[[#This Row],[FK_ProductID]:[FK_ProductID]], Products[[ProductID]:[ProductID]], 0),
    MATCH(MergedTable[[#Headers],[SizeKg]], Products[#Headers], 0))</f>
        <v>0.5</v>
      </c>
      <c r="O11" s="1" cm="1">
        <f t="array" ref="O11">INDEX(Products[],
    MATCH(MergedTable[[#This Row],[FK_ProductID]:[FK_ProductID]], Products[[ProductID]:[ProductID]], 0),
    MATCH(MergedTable[[#Headers],[AmtUnitPrice]], Products[#Headers], 0))</f>
        <v>5.97</v>
      </c>
      <c r="P11" s="1">
        <f>MergedTable[[#This Row],[AmtUnitPrice]] * MergedTable[[#This Row],[Quantity]]</f>
        <v>5.97</v>
      </c>
    </row>
    <row r="12" spans="1:16" x14ac:dyDescent="0.25">
      <c r="A12" t="str">
        <f>Orders[[#This Row],[OrderID]]</f>
        <v>BKK-47233-845</v>
      </c>
      <c r="B12" s="9">
        <f>Orders[[#This Row],[DtOrder]]</f>
        <v>44263</v>
      </c>
      <c r="C12" t="str">
        <f>Orders[[#This Row],[FK_CustomerID]]</f>
        <v>76239-90137-UQ</v>
      </c>
      <c r="D12" t="str">
        <f>Orders[[#This Row],[FK_ProductID]]</f>
        <v>A-D-1</v>
      </c>
      <c r="E12" s="4">
        <f>Orders[[#This Row],[Quantity]]</f>
        <v>4</v>
      </c>
      <c r="F12" t="str">
        <f>_xlfn.XLOOKUP(MergedTable[[#This Row],[FK_CustomerID]], Customers[CustomerID], Customers[CustomerName])</f>
        <v>Ferrell Ferber</v>
      </c>
      <c r="G12" t="str">
        <f>_xlfn.XLOOKUP(MergedTable[[#This Row],[FK_CustomerID]], Customers[CustomerID], Customers[Email])</f>
        <v>fferbera@businesswire.com</v>
      </c>
      <c r="H12" t="str">
        <f>_xlfn.XLOOKUP(MergedTable[[#This Row],[FK_CustomerID]], Customers[CustomerID], Customers[Country])</f>
        <v>United States</v>
      </c>
      <c r="I12" t="str">
        <f>IF(_xlfn.XLOOKUP(MergedTable[[#This Row],[FK_CustomerID]], Customers[CustomerID], Customers[HasLoyalty]), "Yes", "No")</f>
        <v>No</v>
      </c>
      <c r="J12" t="str" cm="1">
        <f t="array" ref="J12">INDEX(Products[],
    MATCH(MergedTable[[#This Row],[FK_ProductID]:[FK_ProductID]], Products[[ProductID]:[ProductID]], 0),
    MATCH(MergedTable[[#Headers],[CoffeeType]], Products[#Headers], 0))</f>
        <v>Ara</v>
      </c>
      <c r="K12" t="str" cm="1">
        <f t="array" ref="K12">_xlfn.SWITCH(MergedTable[[#This Row],[CoffeeType]],
    "Rob", "Robusta",
    "Exc", "Excelsa",
    "Ara", "Arabica",
    "Lib", "Liberica")</f>
        <v>Arabica</v>
      </c>
      <c r="L12" t="str" cm="1">
        <f t="array" ref="L12">INDEX(Products[],
    MATCH(MergedTable[[#This Row],[FK_ProductID]:[FK_ProductID]], Products[[ProductID]:[ProductID]], 0),
    MATCH(MergedTable[[#Headers],[RoastType]], Products[#Headers], 0))</f>
        <v>D</v>
      </c>
      <c r="M12" t="str" cm="1">
        <f t="array" ref="M12">_xlfn.SWITCH(MergedTable[[#This Row],[RoastType]],
    "L", "Light",
    "M", "Medium",
    "D", "Dark")</f>
        <v>Dark</v>
      </c>
      <c r="N12" s="6" cm="1">
        <f t="array" ref="N12">INDEX(Products[],
    MATCH(MergedTable[[#This Row],[FK_ProductID]:[FK_ProductID]], Products[[ProductID]:[ProductID]], 0),
    MATCH(MergedTable[[#Headers],[SizeKg]], Products[#Headers], 0))</f>
        <v>1</v>
      </c>
      <c r="O12" s="1" cm="1">
        <f t="array" ref="O12">INDEX(Products[],
    MATCH(MergedTable[[#This Row],[FK_ProductID]:[FK_ProductID]], Products[[ProductID]:[ProductID]], 0),
    MATCH(MergedTable[[#Headers],[AmtUnitPrice]], Products[#Headers], 0))</f>
        <v>9.9499999999999993</v>
      </c>
      <c r="P12" s="1">
        <f>MergedTable[[#This Row],[AmtUnitPrice]] * MergedTable[[#This Row],[Quantity]]</f>
        <v>39.799999999999997</v>
      </c>
    </row>
    <row r="13" spans="1:16" x14ac:dyDescent="0.25">
      <c r="A13" t="str">
        <f>Orders[[#This Row],[OrderID]]</f>
        <v>VQR-01002-970</v>
      </c>
      <c r="B13" s="9">
        <f>Orders[[#This Row],[DtOrder]]</f>
        <v>44132</v>
      </c>
      <c r="C13" t="str">
        <f>Orders[[#This Row],[FK_CustomerID]]</f>
        <v>49315-21985-BB</v>
      </c>
      <c r="D13" t="str">
        <f>Orders[[#This Row],[FK_ProductID]]</f>
        <v>E-L-2.5</v>
      </c>
      <c r="E13" s="4">
        <f>Orders[[#This Row],[Quantity]]</f>
        <v>5</v>
      </c>
      <c r="F13" t="str">
        <f>_xlfn.XLOOKUP(MergedTable[[#This Row],[FK_CustomerID]], Customers[CustomerID], Customers[CustomerName])</f>
        <v>Duky Phizackerly</v>
      </c>
      <c r="G13" t="str">
        <f>_xlfn.XLOOKUP(MergedTable[[#This Row],[FK_CustomerID]], Customers[CustomerID], Customers[Email])</f>
        <v>dphizackerlyb@utexas.edu</v>
      </c>
      <c r="H13" t="str">
        <f>_xlfn.XLOOKUP(MergedTable[[#This Row],[FK_CustomerID]], Customers[CustomerID], Customers[Country])</f>
        <v>United States</v>
      </c>
      <c r="I13" t="str">
        <f>IF(_xlfn.XLOOKUP(MergedTable[[#This Row],[FK_CustomerID]], Customers[CustomerID], Customers[HasLoyalty]), "Yes", "No")</f>
        <v>Yes</v>
      </c>
      <c r="J13" t="str" cm="1">
        <f t="array" ref="J13">INDEX(Products[],
    MATCH(MergedTable[[#This Row],[FK_ProductID]:[FK_ProductID]], Products[[ProductID]:[ProductID]], 0),
    MATCH(MergedTable[[#Headers],[CoffeeType]], Products[#Headers], 0))</f>
        <v>Exc</v>
      </c>
      <c r="K13" t="str" cm="1">
        <f t="array" ref="K13">_xlfn.SWITCH(MergedTable[[#This Row],[CoffeeType]],
    "Rob", "Robusta",
    "Exc", "Excelsa",
    "Ara", "Arabica",
    "Lib", "Liberica")</f>
        <v>Excelsa</v>
      </c>
      <c r="L13" t="str" cm="1">
        <f t="array" ref="L13">INDEX(Products[],
    MATCH(MergedTable[[#This Row],[FK_ProductID]:[FK_ProductID]], Products[[ProductID]:[ProductID]], 0),
    MATCH(MergedTable[[#Headers],[RoastType]], Products[#Headers], 0))</f>
        <v>L</v>
      </c>
      <c r="M13" t="str" cm="1">
        <f t="array" ref="M13">_xlfn.SWITCH(MergedTable[[#This Row],[RoastType]],
    "L", "Light",
    "M", "Medium",
    "D", "Dark")</f>
        <v>Light</v>
      </c>
      <c r="N13" s="6" cm="1">
        <f t="array" ref="N13">INDEX(Products[],
    MATCH(MergedTable[[#This Row],[FK_ProductID]:[FK_ProductID]], Products[[ProductID]:[ProductID]], 0),
    MATCH(MergedTable[[#Headers],[SizeKg]], Products[#Headers], 0))</f>
        <v>2.5</v>
      </c>
      <c r="O13" s="1" cm="1">
        <f t="array" ref="O13">INDEX(Products[],
    MATCH(MergedTable[[#This Row],[FK_ProductID]:[FK_ProductID]], Products[[ProductID]:[ProductID]], 0),
    MATCH(MergedTable[[#Headers],[AmtUnitPrice]], Products[#Headers], 0))</f>
        <v>34.155000000000001</v>
      </c>
      <c r="P13" s="1">
        <f>MergedTable[[#This Row],[AmtUnitPrice]] * MergedTable[[#This Row],[Quantity]]</f>
        <v>170.77500000000001</v>
      </c>
    </row>
    <row r="14" spans="1:16" x14ac:dyDescent="0.25">
      <c r="A14" t="str">
        <f>Orders[[#This Row],[OrderID]]</f>
        <v>SZW-48378-399</v>
      </c>
      <c r="B14" s="9">
        <f>Orders[[#This Row],[DtOrder]]</f>
        <v>44744</v>
      </c>
      <c r="C14" t="str">
        <f>Orders[[#This Row],[FK_CustomerID]]</f>
        <v>34136-36674-OM</v>
      </c>
      <c r="D14" t="str">
        <f>Orders[[#This Row],[FK_ProductID]]</f>
        <v>R-M-1</v>
      </c>
      <c r="E14" s="4">
        <f>Orders[[#This Row],[Quantity]]</f>
        <v>5</v>
      </c>
      <c r="F14" t="str">
        <f>_xlfn.XLOOKUP(MergedTable[[#This Row],[FK_CustomerID]], Customers[CustomerID], Customers[CustomerName])</f>
        <v>Rosaleen Scholar</v>
      </c>
      <c r="G14" t="str">
        <f>_xlfn.XLOOKUP(MergedTable[[#This Row],[FK_CustomerID]], Customers[CustomerID], Customers[Email])</f>
        <v>rscholarc@nyu.edu</v>
      </c>
      <c r="H14" t="str">
        <f>_xlfn.XLOOKUP(MergedTable[[#This Row],[FK_CustomerID]], Customers[CustomerID], Customers[Country])</f>
        <v>United States</v>
      </c>
      <c r="I14" t="str">
        <f>IF(_xlfn.XLOOKUP(MergedTable[[#This Row],[FK_CustomerID]], Customers[CustomerID], Customers[HasLoyalty]), "Yes", "No")</f>
        <v>No</v>
      </c>
      <c r="J14" t="str" cm="1">
        <f t="array" ref="J14">INDEX(Products[],
    MATCH(MergedTable[[#This Row],[FK_ProductID]:[FK_ProductID]], Products[[ProductID]:[ProductID]], 0),
    MATCH(MergedTable[[#Headers],[CoffeeType]], Products[#Headers], 0))</f>
        <v>Rob</v>
      </c>
      <c r="K14" t="str" cm="1">
        <f t="array" ref="K14">_xlfn.SWITCH(MergedTable[[#This Row],[CoffeeType]],
    "Rob", "Robusta",
    "Exc", "Excelsa",
    "Ara", "Arabica",
    "Lib", "Liberica")</f>
        <v>Robusta</v>
      </c>
      <c r="L14" t="str" cm="1">
        <f t="array" ref="L14">INDEX(Products[],
    MATCH(MergedTable[[#This Row],[FK_ProductID]:[FK_ProductID]], Products[[ProductID]:[ProductID]], 0),
    MATCH(MergedTable[[#Headers],[RoastType]], Products[#Headers], 0))</f>
        <v>M</v>
      </c>
      <c r="M14" t="str" cm="1">
        <f t="array" ref="M14">_xlfn.SWITCH(MergedTable[[#This Row],[RoastType]],
    "L", "Light",
    "M", "Medium",
    "D", "Dark")</f>
        <v>Medium</v>
      </c>
      <c r="N14" s="6" cm="1">
        <f t="array" ref="N14">INDEX(Products[],
    MATCH(MergedTable[[#This Row],[FK_ProductID]:[FK_ProductID]], Products[[ProductID]:[ProductID]], 0),
    MATCH(MergedTable[[#Headers],[SizeKg]], Products[#Headers], 0))</f>
        <v>1</v>
      </c>
      <c r="O14" s="1" cm="1">
        <f t="array" ref="O14">INDEX(Products[],
    MATCH(MergedTable[[#This Row],[FK_ProductID]:[FK_ProductID]], Products[[ProductID]:[ProductID]], 0),
    MATCH(MergedTable[[#Headers],[AmtUnitPrice]], Products[#Headers], 0))</f>
        <v>9.9499999999999993</v>
      </c>
      <c r="P14" s="1">
        <f>MergedTable[[#This Row],[AmtUnitPrice]] * MergedTable[[#This Row],[Quantity]]</f>
        <v>49.75</v>
      </c>
    </row>
    <row r="15" spans="1:16" x14ac:dyDescent="0.25">
      <c r="A15" t="str">
        <f>Orders[[#This Row],[OrderID]]</f>
        <v>ITA-87418-783</v>
      </c>
      <c r="B15" s="9">
        <f>Orders[[#This Row],[DtOrder]]</f>
        <v>43973</v>
      </c>
      <c r="C15" t="str">
        <f>Orders[[#This Row],[FK_CustomerID]]</f>
        <v>39396-12890-PE</v>
      </c>
      <c r="D15" t="str">
        <f>Orders[[#This Row],[FK_ProductID]]</f>
        <v>R-D-2.5</v>
      </c>
      <c r="E15" s="4">
        <f>Orders[[#This Row],[Quantity]]</f>
        <v>2</v>
      </c>
      <c r="F15" t="str">
        <f>_xlfn.XLOOKUP(MergedTable[[#This Row],[FK_CustomerID]], Customers[CustomerID], Customers[CustomerName])</f>
        <v>Terence Vanyutin</v>
      </c>
      <c r="G15" t="str">
        <f>_xlfn.XLOOKUP(MergedTable[[#This Row],[FK_CustomerID]], Customers[CustomerID], Customers[Email])</f>
        <v>tvanyutind@wix.com</v>
      </c>
      <c r="H15" t="str">
        <f>_xlfn.XLOOKUP(MergedTable[[#This Row],[FK_CustomerID]], Customers[CustomerID], Customers[Country])</f>
        <v>United States</v>
      </c>
      <c r="I15" t="str">
        <f>IF(_xlfn.XLOOKUP(MergedTable[[#This Row],[FK_CustomerID]], Customers[CustomerID], Customers[HasLoyalty]), "Yes", "No")</f>
        <v>No</v>
      </c>
      <c r="J15" t="str" cm="1">
        <f t="array" ref="J15">INDEX(Products[],
    MATCH(MergedTable[[#This Row],[FK_ProductID]:[FK_ProductID]], Products[[ProductID]:[ProductID]], 0),
    MATCH(MergedTable[[#Headers],[CoffeeType]], Products[#Headers], 0))</f>
        <v>Rob</v>
      </c>
      <c r="K15" t="str" cm="1">
        <f t="array" ref="K15">_xlfn.SWITCH(MergedTable[[#This Row],[CoffeeType]],
    "Rob", "Robusta",
    "Exc", "Excelsa",
    "Ara", "Arabica",
    "Lib", "Liberica")</f>
        <v>Robusta</v>
      </c>
      <c r="L15" t="str" cm="1">
        <f t="array" ref="L15">INDEX(Products[],
    MATCH(MergedTable[[#This Row],[FK_ProductID]:[FK_ProductID]], Products[[ProductID]:[ProductID]], 0),
    MATCH(MergedTable[[#Headers],[RoastType]], Products[#Headers], 0))</f>
        <v>D</v>
      </c>
      <c r="M15" t="str" cm="1">
        <f t="array" ref="M15">_xlfn.SWITCH(MergedTable[[#This Row],[RoastType]],
    "L", "Light",
    "M", "Medium",
    "D", "Dark")</f>
        <v>Dark</v>
      </c>
      <c r="N15" s="6" cm="1">
        <f t="array" ref="N15">INDEX(Products[],
    MATCH(MergedTable[[#This Row],[FK_ProductID]:[FK_ProductID]], Products[[ProductID]:[ProductID]], 0),
    MATCH(MergedTable[[#Headers],[SizeKg]], Products[#Headers], 0))</f>
        <v>2.5</v>
      </c>
      <c r="O15" s="1" cm="1">
        <f t="array" ref="O15">INDEX(Products[],
    MATCH(MergedTable[[#This Row],[FK_ProductID]:[FK_ProductID]], Products[[ProductID]:[ProductID]], 0),
    MATCH(MergedTable[[#Headers],[AmtUnitPrice]], Products[#Headers], 0))</f>
        <v>20.585000000000001</v>
      </c>
      <c r="P15" s="1">
        <f>MergedTable[[#This Row],[AmtUnitPrice]] * MergedTable[[#This Row],[Quantity]]</f>
        <v>41.17</v>
      </c>
    </row>
    <row r="16" spans="1:16" x14ac:dyDescent="0.25">
      <c r="A16" t="str">
        <f>Orders[[#This Row],[OrderID]]</f>
        <v>GNZ-46006-527</v>
      </c>
      <c r="B16" s="9">
        <f>Orders[[#This Row],[DtOrder]]</f>
        <v>44656</v>
      </c>
      <c r="C16" t="str">
        <f>Orders[[#This Row],[FK_CustomerID]]</f>
        <v>95875-73336-RG</v>
      </c>
      <c r="D16" t="str">
        <f>Orders[[#This Row],[FK_ProductID]]</f>
        <v>L-D-0.2</v>
      </c>
      <c r="E16" s="4">
        <f>Orders[[#This Row],[Quantity]]</f>
        <v>3</v>
      </c>
      <c r="F16" t="str">
        <f>_xlfn.XLOOKUP(MergedTable[[#This Row],[FK_CustomerID]], Customers[CustomerID], Customers[CustomerName])</f>
        <v>Patrice Trobe</v>
      </c>
      <c r="G16" t="str">
        <f>_xlfn.XLOOKUP(MergedTable[[#This Row],[FK_CustomerID]], Customers[CustomerID], Customers[Email])</f>
        <v>ptrobee@wunderground.com</v>
      </c>
      <c r="H16" t="str">
        <f>_xlfn.XLOOKUP(MergedTable[[#This Row],[FK_CustomerID]], Customers[CustomerID], Customers[Country])</f>
        <v>United States</v>
      </c>
      <c r="I16" t="str">
        <f>IF(_xlfn.XLOOKUP(MergedTable[[#This Row],[FK_CustomerID]], Customers[CustomerID], Customers[HasLoyalty]), "Yes", "No")</f>
        <v>Yes</v>
      </c>
      <c r="J16" t="str" cm="1">
        <f t="array" ref="J16">INDEX(Products[],
    MATCH(MergedTable[[#This Row],[FK_ProductID]:[FK_ProductID]], Products[[ProductID]:[ProductID]], 0),
    MATCH(MergedTable[[#Headers],[CoffeeType]], Products[#Headers], 0))</f>
        <v>Lib</v>
      </c>
      <c r="K16" t="str" cm="1">
        <f t="array" ref="K16">_xlfn.SWITCH(MergedTable[[#This Row],[CoffeeType]],
    "Rob", "Robusta",
    "Exc", "Excelsa",
    "Ara", "Arabica",
    "Lib", "Liberica")</f>
        <v>Liberica</v>
      </c>
      <c r="L16" t="str" cm="1">
        <f t="array" ref="L16">INDEX(Products[],
    MATCH(MergedTable[[#This Row],[FK_ProductID]:[FK_ProductID]], Products[[ProductID]:[ProductID]], 0),
    MATCH(MergedTable[[#Headers],[RoastType]], Products[#Headers], 0))</f>
        <v>D</v>
      </c>
      <c r="M16" t="str" cm="1">
        <f t="array" ref="M16">_xlfn.SWITCH(MergedTable[[#This Row],[RoastType]],
    "L", "Light",
    "M", "Medium",
    "D", "Dark")</f>
        <v>Dark</v>
      </c>
      <c r="N16" s="6" cm="1">
        <f t="array" ref="N16">INDEX(Products[],
    MATCH(MergedTable[[#This Row],[FK_ProductID]:[FK_ProductID]], Products[[ProductID]:[ProductID]], 0),
    MATCH(MergedTable[[#Headers],[SizeKg]], Products[#Headers], 0))</f>
        <v>0.2</v>
      </c>
      <c r="O16" s="1" cm="1">
        <f t="array" ref="O16">INDEX(Products[],
    MATCH(MergedTable[[#This Row],[FK_ProductID]:[FK_ProductID]], Products[[ProductID]:[ProductID]], 0),
    MATCH(MergedTable[[#Headers],[AmtUnitPrice]], Products[#Headers], 0))</f>
        <v>3.8849999999999998</v>
      </c>
      <c r="P16" s="1">
        <f>MergedTable[[#This Row],[AmtUnitPrice]] * MergedTable[[#This Row],[Quantity]]</f>
        <v>11.654999999999999</v>
      </c>
    </row>
    <row r="17" spans="1:16" x14ac:dyDescent="0.25">
      <c r="A17" t="str">
        <f>Orders[[#This Row],[OrderID]]</f>
        <v>FYQ-78248-319</v>
      </c>
      <c r="B17" s="9">
        <f>Orders[[#This Row],[DtOrder]]</f>
        <v>44719</v>
      </c>
      <c r="C17" t="str">
        <f>Orders[[#This Row],[FK_CustomerID]]</f>
        <v>25473-43727-BY</v>
      </c>
      <c r="D17" t="str">
        <f>Orders[[#This Row],[FK_ProductID]]</f>
        <v>R-M-2.5</v>
      </c>
      <c r="E17" s="4">
        <f>Orders[[#This Row],[Quantity]]</f>
        <v>5</v>
      </c>
      <c r="F17" t="str">
        <f>_xlfn.XLOOKUP(MergedTable[[#This Row],[FK_CustomerID]], Customers[CustomerID], Customers[CustomerName])</f>
        <v>Llywellyn Oscroft</v>
      </c>
      <c r="G17" t="str">
        <f>_xlfn.XLOOKUP(MergedTable[[#This Row],[FK_CustomerID]], Customers[CustomerID], Customers[Email])</f>
        <v>loscroftf@ebay.co.uk</v>
      </c>
      <c r="H17" t="str">
        <f>_xlfn.XLOOKUP(MergedTable[[#This Row],[FK_CustomerID]], Customers[CustomerID], Customers[Country])</f>
        <v>United States</v>
      </c>
      <c r="I17" t="str">
        <f>IF(_xlfn.XLOOKUP(MergedTable[[#This Row],[FK_CustomerID]], Customers[CustomerID], Customers[HasLoyalty]), "Yes", "No")</f>
        <v>No</v>
      </c>
      <c r="J17" t="str" cm="1">
        <f t="array" ref="J17">INDEX(Products[],
    MATCH(MergedTable[[#This Row],[FK_ProductID]:[FK_ProductID]], Products[[ProductID]:[ProductID]], 0),
    MATCH(MergedTable[[#Headers],[CoffeeType]], Products[#Headers], 0))</f>
        <v>Rob</v>
      </c>
      <c r="K17" t="str" cm="1">
        <f t="array" ref="K17">_xlfn.SWITCH(MergedTable[[#This Row],[CoffeeType]],
    "Rob", "Robusta",
    "Exc", "Excelsa",
    "Ara", "Arabica",
    "Lib", "Liberica")</f>
        <v>Robusta</v>
      </c>
      <c r="L17" t="str" cm="1">
        <f t="array" ref="L17">INDEX(Products[],
    MATCH(MergedTable[[#This Row],[FK_ProductID]:[FK_ProductID]], Products[[ProductID]:[ProductID]], 0),
    MATCH(MergedTable[[#Headers],[RoastType]], Products[#Headers], 0))</f>
        <v>M</v>
      </c>
      <c r="M17" t="str" cm="1">
        <f t="array" ref="M17">_xlfn.SWITCH(MergedTable[[#This Row],[RoastType]],
    "L", "Light",
    "M", "Medium",
    "D", "Dark")</f>
        <v>Medium</v>
      </c>
      <c r="N17" s="6" cm="1">
        <f t="array" ref="N17">INDEX(Products[],
    MATCH(MergedTable[[#This Row],[FK_ProductID]:[FK_ProductID]], Products[[ProductID]:[ProductID]], 0),
    MATCH(MergedTable[[#Headers],[SizeKg]], Products[#Headers], 0))</f>
        <v>2.5</v>
      </c>
      <c r="O17" s="1" cm="1">
        <f t="array" ref="O17">INDEX(Products[],
    MATCH(MergedTable[[#This Row],[FK_ProductID]:[FK_ProductID]], Products[[ProductID]:[ProductID]], 0),
    MATCH(MergedTable[[#Headers],[AmtUnitPrice]], Products[#Headers], 0))</f>
        <v>22.885000000000002</v>
      </c>
      <c r="P17" s="1">
        <f>MergedTable[[#This Row],[AmtUnitPrice]] * MergedTable[[#This Row],[Quantity]]</f>
        <v>114.42500000000001</v>
      </c>
    </row>
    <row r="18" spans="1:16" x14ac:dyDescent="0.25">
      <c r="A18" t="str">
        <f>Orders[[#This Row],[OrderID]]</f>
        <v>VAU-44387-624</v>
      </c>
      <c r="B18" s="9">
        <f>Orders[[#This Row],[DtOrder]]</f>
        <v>43544</v>
      </c>
      <c r="C18" t="str">
        <f>Orders[[#This Row],[FK_CustomerID]]</f>
        <v>99643-51048-IQ</v>
      </c>
      <c r="D18" t="str">
        <f>Orders[[#This Row],[FK_ProductID]]</f>
        <v>A-M-0.2</v>
      </c>
      <c r="E18" s="4">
        <f>Orders[[#This Row],[Quantity]]</f>
        <v>6</v>
      </c>
      <c r="F18" t="str">
        <f>_xlfn.XLOOKUP(MergedTable[[#This Row],[FK_CustomerID]], Customers[CustomerID], Customers[CustomerName])</f>
        <v>Minni Alabaster</v>
      </c>
      <c r="G18" t="str">
        <f>_xlfn.XLOOKUP(MergedTable[[#This Row],[FK_CustomerID]], Customers[CustomerID], Customers[Email])</f>
        <v>malabasterg@hexun.com</v>
      </c>
      <c r="H18" t="str">
        <f>_xlfn.XLOOKUP(MergedTable[[#This Row],[FK_CustomerID]], Customers[CustomerID], Customers[Country])</f>
        <v>United States</v>
      </c>
      <c r="I18" t="str">
        <f>IF(_xlfn.XLOOKUP(MergedTable[[#This Row],[FK_CustomerID]], Customers[CustomerID], Customers[HasLoyalty]), "Yes", "No")</f>
        <v>No</v>
      </c>
      <c r="J18" t="str" cm="1">
        <f t="array" ref="J18">INDEX(Products[],
    MATCH(MergedTable[[#This Row],[FK_ProductID]:[FK_ProductID]], Products[[ProductID]:[ProductID]], 0),
    MATCH(MergedTable[[#Headers],[CoffeeType]], Products[#Headers], 0))</f>
        <v>Ara</v>
      </c>
      <c r="K18" t="str" cm="1">
        <f t="array" ref="K18">_xlfn.SWITCH(MergedTable[[#This Row],[CoffeeType]],
    "Rob", "Robusta",
    "Exc", "Excelsa",
    "Ara", "Arabica",
    "Lib", "Liberica")</f>
        <v>Arabica</v>
      </c>
      <c r="L18" t="str" cm="1">
        <f t="array" ref="L18">INDEX(Products[],
    MATCH(MergedTable[[#This Row],[FK_ProductID]:[FK_ProductID]], Products[[ProductID]:[ProductID]], 0),
    MATCH(MergedTable[[#Headers],[RoastType]], Products[#Headers], 0))</f>
        <v>M</v>
      </c>
      <c r="M18" t="str" cm="1">
        <f t="array" ref="M18">_xlfn.SWITCH(MergedTable[[#This Row],[RoastType]],
    "L", "Light",
    "M", "Medium",
    "D", "Dark")</f>
        <v>Medium</v>
      </c>
      <c r="N18" s="6" cm="1">
        <f t="array" ref="N18">INDEX(Products[],
    MATCH(MergedTable[[#This Row],[FK_ProductID]:[FK_ProductID]], Products[[ProductID]:[ProductID]], 0),
    MATCH(MergedTable[[#Headers],[SizeKg]], Products[#Headers], 0))</f>
        <v>0.2</v>
      </c>
      <c r="O18" s="1" cm="1">
        <f t="array" ref="O18">INDEX(Products[],
    MATCH(MergedTable[[#This Row],[FK_ProductID]:[FK_ProductID]], Products[[ProductID]:[ProductID]], 0),
    MATCH(MergedTable[[#Headers],[AmtUnitPrice]], Products[#Headers], 0))</f>
        <v>3.375</v>
      </c>
      <c r="P18" s="1">
        <f>MergedTable[[#This Row],[AmtUnitPrice]] * MergedTable[[#This Row],[Quantity]]</f>
        <v>20.25</v>
      </c>
    </row>
    <row r="19" spans="1:16" x14ac:dyDescent="0.25">
      <c r="A19" t="str">
        <f>Orders[[#This Row],[OrderID]]</f>
        <v>RDW-33155-159</v>
      </c>
      <c r="B19" s="9">
        <f>Orders[[#This Row],[DtOrder]]</f>
        <v>43757</v>
      </c>
      <c r="C19" t="str">
        <f>Orders[[#This Row],[FK_CustomerID]]</f>
        <v>62173-15287-CU</v>
      </c>
      <c r="D19" t="str">
        <f>Orders[[#This Row],[FK_ProductID]]</f>
        <v>A-L-1</v>
      </c>
      <c r="E19" s="4">
        <f>Orders[[#This Row],[Quantity]]</f>
        <v>6</v>
      </c>
      <c r="F19" t="str">
        <f>_xlfn.XLOOKUP(MergedTable[[#This Row],[FK_CustomerID]], Customers[CustomerID], Customers[CustomerName])</f>
        <v>Rhianon Broxup</v>
      </c>
      <c r="G19" t="str">
        <f>_xlfn.XLOOKUP(MergedTable[[#This Row],[FK_CustomerID]], Customers[CustomerID], Customers[Email])</f>
        <v>rbroxuph@jimdo.com</v>
      </c>
      <c r="H19" t="str">
        <f>_xlfn.XLOOKUP(MergedTable[[#This Row],[FK_CustomerID]], Customers[CustomerID], Customers[Country])</f>
        <v>United States</v>
      </c>
      <c r="I19" t="str">
        <f>IF(_xlfn.XLOOKUP(MergedTable[[#This Row],[FK_CustomerID]], Customers[CustomerID], Customers[HasLoyalty]), "Yes", "No")</f>
        <v>No</v>
      </c>
      <c r="J19" t="str" cm="1">
        <f t="array" ref="J19">INDEX(Products[],
    MATCH(MergedTable[[#This Row],[FK_ProductID]:[FK_ProductID]], Products[[ProductID]:[ProductID]], 0),
    MATCH(MergedTable[[#Headers],[CoffeeType]], Products[#Headers], 0))</f>
        <v>Ara</v>
      </c>
      <c r="K19" t="str" cm="1">
        <f t="array" ref="K19">_xlfn.SWITCH(MergedTable[[#This Row],[CoffeeType]],
    "Rob", "Robusta",
    "Exc", "Excelsa",
    "Ara", "Arabica",
    "Lib", "Liberica")</f>
        <v>Arabica</v>
      </c>
      <c r="L19" t="str" cm="1">
        <f t="array" ref="L19">INDEX(Products[],
    MATCH(MergedTable[[#This Row],[FK_ProductID]:[FK_ProductID]], Products[[ProductID]:[ProductID]], 0),
    MATCH(MergedTable[[#Headers],[RoastType]], Products[#Headers], 0))</f>
        <v>L</v>
      </c>
      <c r="M19" t="str" cm="1">
        <f t="array" ref="M19">_xlfn.SWITCH(MergedTable[[#This Row],[RoastType]],
    "L", "Light",
    "M", "Medium",
    "D", "Dark")</f>
        <v>Light</v>
      </c>
      <c r="N19" s="6" cm="1">
        <f t="array" ref="N19">INDEX(Products[],
    MATCH(MergedTable[[#This Row],[FK_ProductID]:[FK_ProductID]], Products[[ProductID]:[ProductID]], 0),
    MATCH(MergedTable[[#Headers],[SizeKg]], Products[#Headers], 0))</f>
        <v>1</v>
      </c>
      <c r="O19" s="1" cm="1">
        <f t="array" ref="O19">INDEX(Products[],
    MATCH(MergedTable[[#This Row],[FK_ProductID]:[FK_ProductID]], Products[[ProductID]:[ProductID]], 0),
    MATCH(MergedTable[[#Headers],[AmtUnitPrice]], Products[#Headers], 0))</f>
        <v>12.95</v>
      </c>
      <c r="P19" s="1">
        <f>MergedTable[[#This Row],[AmtUnitPrice]] * MergedTable[[#This Row],[Quantity]]</f>
        <v>77.699999999999989</v>
      </c>
    </row>
    <row r="20" spans="1:16" x14ac:dyDescent="0.25">
      <c r="A20" t="str">
        <f>Orders[[#This Row],[OrderID]]</f>
        <v>TDZ-59011-211</v>
      </c>
      <c r="B20" s="9">
        <f>Orders[[#This Row],[DtOrder]]</f>
        <v>43629</v>
      </c>
      <c r="C20" t="str">
        <f>Orders[[#This Row],[FK_CustomerID]]</f>
        <v>57611-05522-ST</v>
      </c>
      <c r="D20" t="str">
        <f>Orders[[#This Row],[FK_ProductID]]</f>
        <v>R-D-2.5</v>
      </c>
      <c r="E20" s="4">
        <f>Orders[[#This Row],[Quantity]]</f>
        <v>4</v>
      </c>
      <c r="F20" t="str">
        <f>_xlfn.XLOOKUP(MergedTable[[#This Row],[FK_CustomerID]], Customers[CustomerID], Customers[CustomerName])</f>
        <v>Pall Redford</v>
      </c>
      <c r="G20" t="str">
        <f>_xlfn.XLOOKUP(MergedTable[[#This Row],[FK_CustomerID]], Customers[CustomerID], Customers[Email])</f>
        <v>predfordi@ow.ly</v>
      </c>
      <c r="H20" t="str">
        <f>_xlfn.XLOOKUP(MergedTable[[#This Row],[FK_CustomerID]], Customers[CustomerID], Customers[Country])</f>
        <v>Ireland</v>
      </c>
      <c r="I20" t="str">
        <f>IF(_xlfn.XLOOKUP(MergedTable[[#This Row],[FK_CustomerID]], Customers[CustomerID], Customers[HasLoyalty]), "Yes", "No")</f>
        <v>Yes</v>
      </c>
      <c r="J20" t="str" cm="1">
        <f t="array" ref="J20">INDEX(Products[],
    MATCH(MergedTable[[#This Row],[FK_ProductID]:[FK_ProductID]], Products[[ProductID]:[ProductID]], 0),
    MATCH(MergedTable[[#Headers],[CoffeeType]], Products[#Headers], 0))</f>
        <v>Rob</v>
      </c>
      <c r="K20" t="str" cm="1">
        <f t="array" ref="K20">_xlfn.SWITCH(MergedTable[[#This Row],[CoffeeType]],
    "Rob", "Robusta",
    "Exc", "Excelsa",
    "Ara", "Arabica",
    "Lib", "Liberica")</f>
        <v>Robusta</v>
      </c>
      <c r="L20" t="str" cm="1">
        <f t="array" ref="L20">INDEX(Products[],
    MATCH(MergedTable[[#This Row],[FK_ProductID]:[FK_ProductID]], Products[[ProductID]:[ProductID]], 0),
    MATCH(MergedTable[[#Headers],[RoastType]], Products[#Headers], 0))</f>
        <v>D</v>
      </c>
      <c r="M20" t="str" cm="1">
        <f t="array" ref="M20">_xlfn.SWITCH(MergedTable[[#This Row],[RoastType]],
    "L", "Light",
    "M", "Medium",
    "D", "Dark")</f>
        <v>Dark</v>
      </c>
      <c r="N20" s="6" cm="1">
        <f t="array" ref="N20">INDEX(Products[],
    MATCH(MergedTable[[#This Row],[FK_ProductID]:[FK_ProductID]], Products[[ProductID]:[ProductID]], 0),
    MATCH(MergedTable[[#Headers],[SizeKg]], Products[#Headers], 0))</f>
        <v>2.5</v>
      </c>
      <c r="O20" s="1" cm="1">
        <f t="array" ref="O20">INDEX(Products[],
    MATCH(MergedTable[[#This Row],[FK_ProductID]:[FK_ProductID]], Products[[ProductID]:[ProductID]], 0),
    MATCH(MergedTable[[#Headers],[AmtUnitPrice]], Products[#Headers], 0))</f>
        <v>20.585000000000001</v>
      </c>
      <c r="P20" s="1">
        <f>MergedTable[[#This Row],[AmtUnitPrice]] * MergedTable[[#This Row],[Quantity]]</f>
        <v>82.34</v>
      </c>
    </row>
    <row r="21" spans="1:16" x14ac:dyDescent="0.25">
      <c r="A21" t="str">
        <f>Orders[[#This Row],[OrderID]]</f>
        <v>IDU-25793-399</v>
      </c>
      <c r="B21" s="9">
        <f>Orders[[#This Row],[DtOrder]]</f>
        <v>44169</v>
      </c>
      <c r="C21" t="str">
        <f>Orders[[#This Row],[FK_CustomerID]]</f>
        <v>76664-37050-DT</v>
      </c>
      <c r="D21" t="str">
        <f>Orders[[#This Row],[FK_ProductID]]</f>
        <v>A-M-0.2</v>
      </c>
      <c r="E21" s="4">
        <f>Orders[[#This Row],[Quantity]]</f>
        <v>5</v>
      </c>
      <c r="F21" t="str">
        <f>_xlfn.XLOOKUP(MergedTable[[#This Row],[FK_CustomerID]], Customers[CustomerID], Customers[CustomerName])</f>
        <v>Aurea Corradino</v>
      </c>
      <c r="G21" t="str">
        <f>_xlfn.XLOOKUP(MergedTable[[#This Row],[FK_CustomerID]], Customers[CustomerID], Customers[Email])</f>
        <v>acorradinoj@harvard.edu</v>
      </c>
      <c r="H21" t="str">
        <f>_xlfn.XLOOKUP(MergedTable[[#This Row],[FK_CustomerID]], Customers[CustomerID], Customers[Country])</f>
        <v>United States</v>
      </c>
      <c r="I21" t="str">
        <f>IF(_xlfn.XLOOKUP(MergedTable[[#This Row],[FK_CustomerID]], Customers[CustomerID], Customers[HasLoyalty]), "Yes", "No")</f>
        <v>Yes</v>
      </c>
      <c r="J21" t="str" cm="1">
        <f t="array" ref="J21">INDEX(Products[],
    MATCH(MergedTable[[#This Row],[FK_ProductID]:[FK_ProductID]], Products[[ProductID]:[ProductID]], 0),
    MATCH(MergedTable[[#Headers],[CoffeeType]], Products[#Headers], 0))</f>
        <v>Ara</v>
      </c>
      <c r="K21" t="str" cm="1">
        <f t="array" ref="K21">_xlfn.SWITCH(MergedTable[[#This Row],[CoffeeType]],
    "Rob", "Robusta",
    "Exc", "Excelsa",
    "Ara", "Arabica",
    "Lib", "Liberica")</f>
        <v>Arabica</v>
      </c>
      <c r="L21" t="str" cm="1">
        <f t="array" ref="L21">INDEX(Products[],
    MATCH(MergedTable[[#This Row],[FK_ProductID]:[FK_ProductID]], Products[[ProductID]:[ProductID]], 0),
    MATCH(MergedTable[[#Headers],[RoastType]], Products[#Headers], 0))</f>
        <v>M</v>
      </c>
      <c r="M21" t="str" cm="1">
        <f t="array" ref="M21">_xlfn.SWITCH(MergedTable[[#This Row],[RoastType]],
    "L", "Light",
    "M", "Medium",
    "D", "Dark")</f>
        <v>Medium</v>
      </c>
      <c r="N21" s="6" cm="1">
        <f t="array" ref="N21">INDEX(Products[],
    MATCH(MergedTable[[#This Row],[FK_ProductID]:[FK_ProductID]], Products[[ProductID]:[ProductID]], 0),
    MATCH(MergedTable[[#Headers],[SizeKg]], Products[#Headers], 0))</f>
        <v>0.2</v>
      </c>
      <c r="O21" s="1" cm="1">
        <f t="array" ref="O21">INDEX(Products[],
    MATCH(MergedTable[[#This Row],[FK_ProductID]:[FK_ProductID]], Products[[ProductID]:[ProductID]], 0),
    MATCH(MergedTable[[#Headers],[AmtUnitPrice]], Products[#Headers], 0))</f>
        <v>3.375</v>
      </c>
      <c r="P21" s="1">
        <f>MergedTable[[#This Row],[AmtUnitPrice]] * MergedTable[[#This Row],[Quantity]]</f>
        <v>16.875</v>
      </c>
    </row>
    <row r="22" spans="1:16" x14ac:dyDescent="0.25">
      <c r="A22" t="str">
        <f>Orders[[#This Row],[OrderID]]</f>
        <v>IDU-25793-399</v>
      </c>
      <c r="B22" s="9">
        <f>Orders[[#This Row],[DtOrder]]</f>
        <v>44169</v>
      </c>
      <c r="C22" t="str">
        <f>Orders[[#This Row],[FK_CustomerID]]</f>
        <v>76664-37050-DT</v>
      </c>
      <c r="D22" t="str">
        <f>Orders[[#This Row],[FK_ProductID]]</f>
        <v>E-D-0.2</v>
      </c>
      <c r="E22" s="4">
        <f>Orders[[#This Row],[Quantity]]</f>
        <v>4</v>
      </c>
      <c r="F22" t="str">
        <f>_xlfn.XLOOKUP(MergedTable[[#This Row],[FK_CustomerID]], Customers[CustomerID], Customers[CustomerName])</f>
        <v>Aurea Corradino</v>
      </c>
      <c r="G22" t="str">
        <f>_xlfn.XLOOKUP(MergedTable[[#This Row],[FK_CustomerID]], Customers[CustomerID], Customers[Email])</f>
        <v>acorradinoj@harvard.edu</v>
      </c>
      <c r="H22" t="str">
        <f>_xlfn.XLOOKUP(MergedTable[[#This Row],[FK_CustomerID]], Customers[CustomerID], Customers[Country])</f>
        <v>United States</v>
      </c>
      <c r="I22" t="str">
        <f>IF(_xlfn.XLOOKUP(MergedTable[[#This Row],[FK_CustomerID]], Customers[CustomerID], Customers[HasLoyalty]), "Yes", "No")</f>
        <v>Yes</v>
      </c>
      <c r="J22" t="str" cm="1">
        <f t="array" ref="J22">INDEX(Products[],
    MATCH(MergedTable[[#This Row],[FK_ProductID]:[FK_ProductID]], Products[[ProductID]:[ProductID]], 0),
    MATCH(MergedTable[[#Headers],[CoffeeType]], Products[#Headers], 0))</f>
        <v>Exc</v>
      </c>
      <c r="K22" t="str" cm="1">
        <f t="array" ref="K22">_xlfn.SWITCH(MergedTable[[#This Row],[CoffeeType]],
    "Rob", "Robusta",
    "Exc", "Excelsa",
    "Ara", "Arabica",
    "Lib", "Liberica")</f>
        <v>Excelsa</v>
      </c>
      <c r="L22" t="str" cm="1">
        <f t="array" ref="L22">INDEX(Products[],
    MATCH(MergedTable[[#This Row],[FK_ProductID]:[FK_ProductID]], Products[[ProductID]:[ProductID]], 0),
    MATCH(MergedTable[[#Headers],[RoastType]], Products[#Headers], 0))</f>
        <v>D</v>
      </c>
      <c r="M22" t="str" cm="1">
        <f t="array" ref="M22">_xlfn.SWITCH(MergedTable[[#This Row],[RoastType]],
    "L", "Light",
    "M", "Medium",
    "D", "Dark")</f>
        <v>Dark</v>
      </c>
      <c r="N22" s="6" cm="1">
        <f t="array" ref="N22">INDEX(Products[],
    MATCH(MergedTable[[#This Row],[FK_ProductID]:[FK_ProductID]], Products[[ProductID]:[ProductID]], 0),
    MATCH(MergedTable[[#Headers],[SizeKg]], Products[#Headers], 0))</f>
        <v>0.2</v>
      </c>
      <c r="O22" s="1" cm="1">
        <f t="array" ref="O22">INDEX(Products[],
    MATCH(MergedTable[[#This Row],[FK_ProductID]:[FK_ProductID]], Products[[ProductID]:[ProductID]], 0),
    MATCH(MergedTable[[#Headers],[AmtUnitPrice]], Products[#Headers], 0))</f>
        <v>3.645</v>
      </c>
      <c r="P22" s="1">
        <f>MergedTable[[#This Row],[AmtUnitPrice]] * MergedTable[[#This Row],[Quantity]]</f>
        <v>14.58</v>
      </c>
    </row>
    <row r="23" spans="1:16" x14ac:dyDescent="0.25">
      <c r="A23" t="str">
        <f>Orders[[#This Row],[OrderID]]</f>
        <v>NUO-20013-488</v>
      </c>
      <c r="B23" s="9">
        <f>Orders[[#This Row],[DtOrder]]</f>
        <v>44169</v>
      </c>
      <c r="C23" t="str">
        <f>Orders[[#This Row],[FK_CustomerID]]</f>
        <v>03090-88267-BQ</v>
      </c>
      <c r="D23" t="str">
        <f>Orders[[#This Row],[FK_ProductID]]</f>
        <v>A-D-0.2</v>
      </c>
      <c r="E23" s="4">
        <f>Orders[[#This Row],[Quantity]]</f>
        <v>6</v>
      </c>
      <c r="F23" t="str">
        <f>_xlfn.XLOOKUP(MergedTable[[#This Row],[FK_CustomerID]], Customers[CustomerID], Customers[CustomerName])</f>
        <v>Avrit Davidowsky</v>
      </c>
      <c r="G23" t="str">
        <f>_xlfn.XLOOKUP(MergedTable[[#This Row],[FK_CustomerID]], Customers[CustomerID], Customers[Email])</f>
        <v>adavidowskyl@netvibes.com</v>
      </c>
      <c r="H23" t="str">
        <f>_xlfn.XLOOKUP(MergedTable[[#This Row],[FK_CustomerID]], Customers[CustomerID], Customers[Country])</f>
        <v>United States</v>
      </c>
      <c r="I23" t="str">
        <f>IF(_xlfn.XLOOKUP(MergedTable[[#This Row],[FK_CustomerID]], Customers[CustomerID], Customers[HasLoyalty]), "Yes", "No")</f>
        <v>No</v>
      </c>
      <c r="J23" t="str" cm="1">
        <f t="array" ref="J23">INDEX(Products[],
    MATCH(MergedTable[[#This Row],[FK_ProductID]:[FK_ProductID]], Products[[ProductID]:[ProductID]], 0),
    MATCH(MergedTable[[#Headers],[CoffeeType]], Products[#Headers], 0))</f>
        <v>Ara</v>
      </c>
      <c r="K23" t="str" cm="1">
        <f t="array" ref="K23">_xlfn.SWITCH(MergedTable[[#This Row],[CoffeeType]],
    "Rob", "Robusta",
    "Exc", "Excelsa",
    "Ara", "Arabica",
    "Lib", "Liberica")</f>
        <v>Arabica</v>
      </c>
      <c r="L23" t="str" cm="1">
        <f t="array" ref="L23">INDEX(Products[],
    MATCH(MergedTable[[#This Row],[FK_ProductID]:[FK_ProductID]], Products[[ProductID]:[ProductID]], 0),
    MATCH(MergedTable[[#Headers],[RoastType]], Products[#Headers], 0))</f>
        <v>D</v>
      </c>
      <c r="M23" t="str" cm="1">
        <f t="array" ref="M23">_xlfn.SWITCH(MergedTable[[#This Row],[RoastType]],
    "L", "Light",
    "M", "Medium",
    "D", "Dark")</f>
        <v>Dark</v>
      </c>
      <c r="N23" s="6" cm="1">
        <f t="array" ref="N23">INDEX(Products[],
    MATCH(MergedTable[[#This Row],[FK_ProductID]:[FK_ProductID]], Products[[ProductID]:[ProductID]], 0),
    MATCH(MergedTable[[#Headers],[SizeKg]], Products[#Headers], 0))</f>
        <v>0.2</v>
      </c>
      <c r="O23" s="1" cm="1">
        <f t="array" ref="O23">INDEX(Products[],
    MATCH(MergedTable[[#This Row],[FK_ProductID]:[FK_ProductID]], Products[[ProductID]:[ProductID]], 0),
    MATCH(MergedTable[[#Headers],[AmtUnitPrice]], Products[#Headers], 0))</f>
        <v>2.9849999999999999</v>
      </c>
      <c r="P23" s="1">
        <f>MergedTable[[#This Row],[AmtUnitPrice]] * MergedTable[[#This Row],[Quantity]]</f>
        <v>17.91</v>
      </c>
    </row>
    <row r="24" spans="1:16" x14ac:dyDescent="0.25">
      <c r="A24" t="str">
        <f>Orders[[#This Row],[OrderID]]</f>
        <v>UQU-65630-479</v>
      </c>
      <c r="B24" s="9">
        <f>Orders[[#This Row],[DtOrder]]</f>
        <v>44218</v>
      </c>
      <c r="C24" t="str">
        <f>Orders[[#This Row],[FK_CustomerID]]</f>
        <v>37651-47492-NC</v>
      </c>
      <c r="D24" t="str">
        <f>Orders[[#This Row],[FK_ProductID]]</f>
        <v>R-M-2.5</v>
      </c>
      <c r="E24" s="4">
        <f>Orders[[#This Row],[Quantity]]</f>
        <v>4</v>
      </c>
      <c r="F24" t="str">
        <f>_xlfn.XLOOKUP(MergedTable[[#This Row],[FK_CustomerID]], Customers[CustomerID], Customers[CustomerName])</f>
        <v>Annabel Antuk</v>
      </c>
      <c r="G24" t="str">
        <f>_xlfn.XLOOKUP(MergedTable[[#This Row],[FK_CustomerID]], Customers[CustomerID], Customers[Email])</f>
        <v>aantukm@kickstarter.com</v>
      </c>
      <c r="H24" t="str">
        <f>_xlfn.XLOOKUP(MergedTable[[#This Row],[FK_CustomerID]], Customers[CustomerID], Customers[Country])</f>
        <v>United States</v>
      </c>
      <c r="I24" t="str">
        <f>IF(_xlfn.XLOOKUP(MergedTable[[#This Row],[FK_CustomerID]], Customers[CustomerID], Customers[HasLoyalty]), "Yes", "No")</f>
        <v>Yes</v>
      </c>
      <c r="J24" t="str" cm="1">
        <f t="array" ref="J24">INDEX(Products[],
    MATCH(MergedTable[[#This Row],[FK_ProductID]:[FK_ProductID]], Products[[ProductID]:[ProductID]], 0),
    MATCH(MergedTable[[#Headers],[CoffeeType]], Products[#Headers], 0))</f>
        <v>Rob</v>
      </c>
      <c r="K24" t="str" cm="1">
        <f t="array" ref="K24">_xlfn.SWITCH(MergedTable[[#This Row],[CoffeeType]],
    "Rob", "Robusta",
    "Exc", "Excelsa",
    "Ara", "Arabica",
    "Lib", "Liberica")</f>
        <v>Robusta</v>
      </c>
      <c r="L24" t="str" cm="1">
        <f t="array" ref="L24">INDEX(Products[],
    MATCH(MergedTable[[#This Row],[FK_ProductID]:[FK_ProductID]], Products[[ProductID]:[ProductID]], 0),
    MATCH(MergedTable[[#Headers],[RoastType]], Products[#Headers], 0))</f>
        <v>M</v>
      </c>
      <c r="M24" t="str" cm="1">
        <f t="array" ref="M24">_xlfn.SWITCH(MergedTable[[#This Row],[RoastType]],
    "L", "Light",
    "M", "Medium",
    "D", "Dark")</f>
        <v>Medium</v>
      </c>
      <c r="N24" s="6" cm="1">
        <f t="array" ref="N24">INDEX(Products[],
    MATCH(MergedTable[[#This Row],[FK_ProductID]:[FK_ProductID]], Products[[ProductID]:[ProductID]], 0),
    MATCH(MergedTable[[#Headers],[SizeKg]], Products[#Headers], 0))</f>
        <v>2.5</v>
      </c>
      <c r="O24" s="1" cm="1">
        <f t="array" ref="O24">INDEX(Products[],
    MATCH(MergedTable[[#This Row],[FK_ProductID]:[FK_ProductID]], Products[[ProductID]:[ProductID]], 0),
    MATCH(MergedTable[[#Headers],[AmtUnitPrice]], Products[#Headers], 0))</f>
        <v>22.885000000000002</v>
      </c>
      <c r="P24" s="1">
        <f>MergedTable[[#This Row],[AmtUnitPrice]] * MergedTable[[#This Row],[Quantity]]</f>
        <v>91.54</v>
      </c>
    </row>
    <row r="25" spans="1:16" x14ac:dyDescent="0.25">
      <c r="A25" t="str">
        <f>Orders[[#This Row],[OrderID]]</f>
        <v>FEO-11834-332</v>
      </c>
      <c r="B25" s="9">
        <f>Orders[[#This Row],[DtOrder]]</f>
        <v>44603</v>
      </c>
      <c r="C25" t="str">
        <f>Orders[[#This Row],[FK_CustomerID]]</f>
        <v>95399-57205-HI</v>
      </c>
      <c r="D25" t="str">
        <f>Orders[[#This Row],[FK_ProductID]]</f>
        <v>A-D-0.2</v>
      </c>
      <c r="E25" s="4">
        <f>Orders[[#This Row],[Quantity]]</f>
        <v>4</v>
      </c>
      <c r="F25" t="str">
        <f>_xlfn.XLOOKUP(MergedTable[[#This Row],[FK_CustomerID]], Customers[CustomerID], Customers[CustomerName])</f>
        <v>Iorgo Kleinert</v>
      </c>
      <c r="G25" t="str">
        <f>_xlfn.XLOOKUP(MergedTable[[#This Row],[FK_CustomerID]], Customers[CustomerID], Customers[Email])</f>
        <v>ikleinertn@timesonline.co.uk</v>
      </c>
      <c r="H25" t="str">
        <f>_xlfn.XLOOKUP(MergedTable[[#This Row],[FK_CustomerID]], Customers[CustomerID], Customers[Country])</f>
        <v>United States</v>
      </c>
      <c r="I25" t="str">
        <f>IF(_xlfn.XLOOKUP(MergedTable[[#This Row],[FK_CustomerID]], Customers[CustomerID], Customers[HasLoyalty]), "Yes", "No")</f>
        <v>Yes</v>
      </c>
      <c r="J25" t="str" cm="1">
        <f t="array" ref="J25">INDEX(Products[],
    MATCH(MergedTable[[#This Row],[FK_ProductID]:[FK_ProductID]], Products[[ProductID]:[ProductID]], 0),
    MATCH(MergedTable[[#Headers],[CoffeeType]], Products[#Headers], 0))</f>
        <v>Ara</v>
      </c>
      <c r="K25" t="str" cm="1">
        <f t="array" ref="K25">_xlfn.SWITCH(MergedTable[[#This Row],[CoffeeType]],
    "Rob", "Robusta",
    "Exc", "Excelsa",
    "Ara", "Arabica",
    "Lib", "Liberica")</f>
        <v>Arabica</v>
      </c>
      <c r="L25" t="str" cm="1">
        <f t="array" ref="L25">INDEX(Products[],
    MATCH(MergedTable[[#This Row],[FK_ProductID]:[FK_ProductID]], Products[[ProductID]:[ProductID]], 0),
    MATCH(MergedTable[[#Headers],[RoastType]], Products[#Headers], 0))</f>
        <v>D</v>
      </c>
      <c r="M25" t="str" cm="1">
        <f t="array" ref="M25">_xlfn.SWITCH(MergedTable[[#This Row],[RoastType]],
    "L", "Light",
    "M", "Medium",
    "D", "Dark")</f>
        <v>Dark</v>
      </c>
      <c r="N25" s="6" cm="1">
        <f t="array" ref="N25">INDEX(Products[],
    MATCH(MergedTable[[#This Row],[FK_ProductID]:[FK_ProductID]], Products[[ProductID]:[ProductID]], 0),
    MATCH(MergedTable[[#Headers],[SizeKg]], Products[#Headers], 0))</f>
        <v>0.2</v>
      </c>
      <c r="O25" s="1" cm="1">
        <f t="array" ref="O25">INDEX(Products[],
    MATCH(MergedTable[[#This Row],[FK_ProductID]:[FK_ProductID]], Products[[ProductID]:[ProductID]], 0),
    MATCH(MergedTable[[#Headers],[AmtUnitPrice]], Products[#Headers], 0))</f>
        <v>2.9849999999999999</v>
      </c>
      <c r="P25" s="1">
        <f>MergedTable[[#This Row],[AmtUnitPrice]] * MergedTable[[#This Row],[Quantity]]</f>
        <v>11.94</v>
      </c>
    </row>
    <row r="26" spans="1:16" x14ac:dyDescent="0.25">
      <c r="A26" t="str">
        <f>Orders[[#This Row],[OrderID]]</f>
        <v>TKY-71558-096</v>
      </c>
      <c r="B26" s="9">
        <f>Orders[[#This Row],[DtOrder]]</f>
        <v>44454</v>
      </c>
      <c r="C26" t="str">
        <f>Orders[[#This Row],[FK_CustomerID]]</f>
        <v>24010-66714-HW</v>
      </c>
      <c r="D26" t="str">
        <f>Orders[[#This Row],[FK_ProductID]]</f>
        <v>A-M-1</v>
      </c>
      <c r="E26" s="4">
        <f>Orders[[#This Row],[Quantity]]</f>
        <v>1</v>
      </c>
      <c r="F26" t="str">
        <f>_xlfn.XLOOKUP(MergedTable[[#This Row],[FK_CustomerID]], Customers[CustomerID], Customers[CustomerName])</f>
        <v>Chrisy Blofeld</v>
      </c>
      <c r="G26" t="str">
        <f>_xlfn.XLOOKUP(MergedTable[[#This Row],[FK_CustomerID]], Customers[CustomerID], Customers[Email])</f>
        <v>cblofeldo@amazon.co.uk</v>
      </c>
      <c r="H26" t="str">
        <f>_xlfn.XLOOKUP(MergedTable[[#This Row],[FK_CustomerID]], Customers[CustomerID], Customers[Country])</f>
        <v>United States</v>
      </c>
      <c r="I26" t="str">
        <f>IF(_xlfn.XLOOKUP(MergedTable[[#This Row],[FK_CustomerID]], Customers[CustomerID], Customers[HasLoyalty]), "Yes", "No")</f>
        <v>No</v>
      </c>
      <c r="J26" t="str" cm="1">
        <f t="array" ref="J26">INDEX(Products[],
    MATCH(MergedTable[[#This Row],[FK_ProductID]:[FK_ProductID]], Products[[ProductID]:[ProductID]], 0),
    MATCH(MergedTable[[#Headers],[CoffeeType]], Products[#Headers], 0))</f>
        <v>Ara</v>
      </c>
      <c r="K26" t="str" cm="1">
        <f t="array" ref="K26">_xlfn.SWITCH(MergedTable[[#This Row],[CoffeeType]],
    "Rob", "Robusta",
    "Exc", "Excelsa",
    "Ara", "Arabica",
    "Lib", "Liberica")</f>
        <v>Arabica</v>
      </c>
      <c r="L26" t="str" cm="1">
        <f t="array" ref="L26">INDEX(Products[],
    MATCH(MergedTable[[#This Row],[FK_ProductID]:[FK_ProductID]], Products[[ProductID]:[ProductID]], 0),
    MATCH(MergedTable[[#Headers],[RoastType]], Products[#Headers], 0))</f>
        <v>M</v>
      </c>
      <c r="M26" t="str" cm="1">
        <f t="array" ref="M26">_xlfn.SWITCH(MergedTable[[#This Row],[RoastType]],
    "L", "Light",
    "M", "Medium",
    "D", "Dark")</f>
        <v>Medium</v>
      </c>
      <c r="N26" s="6" cm="1">
        <f t="array" ref="N26">INDEX(Products[],
    MATCH(MergedTable[[#This Row],[FK_ProductID]:[FK_ProductID]], Products[[ProductID]:[ProductID]], 0),
    MATCH(MergedTable[[#Headers],[SizeKg]], Products[#Headers], 0))</f>
        <v>1</v>
      </c>
      <c r="O26" s="1" cm="1">
        <f t="array" ref="O26">INDEX(Products[],
    MATCH(MergedTable[[#This Row],[FK_ProductID]:[FK_ProductID]], Products[[ProductID]:[ProductID]], 0),
    MATCH(MergedTable[[#Headers],[AmtUnitPrice]], Products[#Headers], 0))</f>
        <v>11.25</v>
      </c>
      <c r="P26" s="1">
        <f>MergedTable[[#This Row],[AmtUnitPrice]] * MergedTable[[#This Row],[Quantity]]</f>
        <v>11.25</v>
      </c>
    </row>
    <row r="27" spans="1:16" x14ac:dyDescent="0.25">
      <c r="A27" t="str">
        <f>Orders[[#This Row],[OrderID]]</f>
        <v>OXY-65322-253</v>
      </c>
      <c r="B27" s="9">
        <f>Orders[[#This Row],[DtOrder]]</f>
        <v>44128</v>
      </c>
      <c r="C27" t="str">
        <f>Orders[[#This Row],[FK_CustomerID]]</f>
        <v>07591-92789-UA</v>
      </c>
      <c r="D27" t="str">
        <f>Orders[[#This Row],[FK_ProductID]]</f>
        <v>E-M-0.2</v>
      </c>
      <c r="E27" s="4">
        <f>Orders[[#This Row],[Quantity]]</f>
        <v>3</v>
      </c>
      <c r="F27" t="str">
        <f>_xlfn.XLOOKUP(MergedTable[[#This Row],[FK_CustomerID]], Customers[CustomerID], Customers[CustomerName])</f>
        <v>Culley Farris</v>
      </c>
      <c r="G27" t="str">
        <f>_xlfn.XLOOKUP(MergedTable[[#This Row],[FK_CustomerID]], Customers[CustomerID], Customers[Email])</f>
        <v/>
      </c>
      <c r="H27" t="str">
        <f>_xlfn.XLOOKUP(MergedTable[[#This Row],[FK_CustomerID]], Customers[CustomerID], Customers[Country])</f>
        <v>United States</v>
      </c>
      <c r="I27" t="str">
        <f>IF(_xlfn.XLOOKUP(MergedTable[[#This Row],[FK_CustomerID]], Customers[CustomerID], Customers[HasLoyalty]), "Yes", "No")</f>
        <v>Yes</v>
      </c>
      <c r="J27" t="str" cm="1">
        <f t="array" ref="J27">INDEX(Products[],
    MATCH(MergedTable[[#This Row],[FK_ProductID]:[FK_ProductID]], Products[[ProductID]:[ProductID]], 0),
    MATCH(MergedTable[[#Headers],[CoffeeType]], Products[#Headers], 0))</f>
        <v>Exc</v>
      </c>
      <c r="K27" t="str" cm="1">
        <f t="array" ref="K27">_xlfn.SWITCH(MergedTable[[#This Row],[CoffeeType]],
    "Rob", "Robusta",
    "Exc", "Excelsa",
    "Ara", "Arabica",
    "Lib", "Liberica")</f>
        <v>Excelsa</v>
      </c>
      <c r="L27" t="str" cm="1">
        <f t="array" ref="L27">INDEX(Products[],
    MATCH(MergedTable[[#This Row],[FK_ProductID]:[FK_ProductID]], Products[[ProductID]:[ProductID]], 0),
    MATCH(MergedTable[[#Headers],[RoastType]], Products[#Headers], 0))</f>
        <v>M</v>
      </c>
      <c r="M27" t="str" cm="1">
        <f t="array" ref="M27">_xlfn.SWITCH(MergedTable[[#This Row],[RoastType]],
    "L", "Light",
    "M", "Medium",
    "D", "Dark")</f>
        <v>Medium</v>
      </c>
      <c r="N27" s="6" cm="1">
        <f t="array" ref="N27">INDEX(Products[],
    MATCH(MergedTable[[#This Row],[FK_ProductID]:[FK_ProductID]], Products[[ProductID]:[ProductID]], 0),
    MATCH(MergedTable[[#Headers],[SizeKg]], Products[#Headers], 0))</f>
        <v>0.2</v>
      </c>
      <c r="O27" s="1" cm="1">
        <f t="array" ref="O27">INDEX(Products[],
    MATCH(MergedTable[[#This Row],[FK_ProductID]:[FK_ProductID]], Products[[ProductID]:[ProductID]], 0),
    MATCH(MergedTable[[#Headers],[AmtUnitPrice]], Products[#Headers], 0))</f>
        <v>4.125</v>
      </c>
      <c r="P27" s="1">
        <f>MergedTable[[#This Row],[AmtUnitPrice]] * MergedTable[[#This Row],[Quantity]]</f>
        <v>12.375</v>
      </c>
    </row>
    <row r="28" spans="1:16" x14ac:dyDescent="0.25">
      <c r="A28" t="str">
        <f>Orders[[#This Row],[OrderID]]</f>
        <v>EVP-43500-491</v>
      </c>
      <c r="B28" s="9">
        <f>Orders[[#This Row],[DtOrder]]</f>
        <v>43516</v>
      </c>
      <c r="C28" t="str">
        <f>Orders[[#This Row],[FK_CustomerID]]</f>
        <v>49231-44455-IC</v>
      </c>
      <c r="D28" t="str">
        <f>Orders[[#This Row],[FK_ProductID]]</f>
        <v>A-M-0.5</v>
      </c>
      <c r="E28" s="4">
        <f>Orders[[#This Row],[Quantity]]</f>
        <v>4</v>
      </c>
      <c r="F28" t="str">
        <f>_xlfn.XLOOKUP(MergedTable[[#This Row],[FK_CustomerID]], Customers[CustomerID], Customers[CustomerName])</f>
        <v>Selene Shales</v>
      </c>
      <c r="G28" t="str">
        <f>_xlfn.XLOOKUP(MergedTable[[#This Row],[FK_CustomerID]], Customers[CustomerID], Customers[Email])</f>
        <v>sshalesq@umich.edu</v>
      </c>
      <c r="H28" t="str">
        <f>_xlfn.XLOOKUP(MergedTable[[#This Row],[FK_CustomerID]], Customers[CustomerID], Customers[Country])</f>
        <v>United States</v>
      </c>
      <c r="I28" t="str">
        <f>IF(_xlfn.XLOOKUP(MergedTable[[#This Row],[FK_CustomerID]], Customers[CustomerID], Customers[HasLoyalty]), "Yes", "No")</f>
        <v>Yes</v>
      </c>
      <c r="J28" t="str" cm="1">
        <f t="array" ref="J28">INDEX(Products[],
    MATCH(MergedTable[[#This Row],[FK_ProductID]:[FK_ProductID]], Products[[ProductID]:[ProductID]], 0),
    MATCH(MergedTable[[#Headers],[CoffeeType]], Products[#Headers], 0))</f>
        <v>Ara</v>
      </c>
      <c r="K28" t="str" cm="1">
        <f t="array" ref="K28">_xlfn.SWITCH(MergedTable[[#This Row],[CoffeeType]],
    "Rob", "Robusta",
    "Exc", "Excelsa",
    "Ara", "Arabica",
    "Lib", "Liberica")</f>
        <v>Arabica</v>
      </c>
      <c r="L28" t="str" cm="1">
        <f t="array" ref="L28">INDEX(Products[],
    MATCH(MergedTable[[#This Row],[FK_ProductID]:[FK_ProductID]], Products[[ProductID]:[ProductID]], 0),
    MATCH(MergedTable[[#Headers],[RoastType]], Products[#Headers], 0))</f>
        <v>M</v>
      </c>
      <c r="M28" t="str" cm="1">
        <f t="array" ref="M28">_xlfn.SWITCH(MergedTable[[#This Row],[RoastType]],
    "L", "Light",
    "M", "Medium",
    "D", "Dark")</f>
        <v>Medium</v>
      </c>
      <c r="N28" s="6" cm="1">
        <f t="array" ref="N28">INDEX(Products[],
    MATCH(MergedTable[[#This Row],[FK_ProductID]:[FK_ProductID]], Products[[ProductID]:[ProductID]], 0),
    MATCH(MergedTable[[#Headers],[SizeKg]], Products[#Headers], 0))</f>
        <v>0.5</v>
      </c>
      <c r="O28" s="1" cm="1">
        <f t="array" ref="O28">INDEX(Products[],
    MATCH(MergedTable[[#This Row],[FK_ProductID]:[FK_ProductID]], Products[[ProductID]:[ProductID]], 0),
    MATCH(MergedTable[[#Headers],[AmtUnitPrice]], Products[#Headers], 0))</f>
        <v>6.75</v>
      </c>
      <c r="P28" s="1">
        <f>MergedTable[[#This Row],[AmtUnitPrice]] * MergedTable[[#This Row],[Quantity]]</f>
        <v>27</v>
      </c>
    </row>
    <row r="29" spans="1:16" x14ac:dyDescent="0.25">
      <c r="A29" t="str">
        <f>Orders[[#This Row],[OrderID]]</f>
        <v>WAG-26945-689</v>
      </c>
      <c r="B29" s="9">
        <f>Orders[[#This Row],[DtOrder]]</f>
        <v>43746</v>
      </c>
      <c r="C29" t="str">
        <f>Orders[[#This Row],[FK_CustomerID]]</f>
        <v>50124-88608-EO</v>
      </c>
      <c r="D29" t="str">
        <f>Orders[[#This Row],[FK_ProductID]]</f>
        <v>A-M-0.2</v>
      </c>
      <c r="E29" s="4">
        <f>Orders[[#This Row],[Quantity]]</f>
        <v>5</v>
      </c>
      <c r="F29" t="str">
        <f>_xlfn.XLOOKUP(MergedTable[[#This Row],[FK_CustomerID]], Customers[CustomerID], Customers[CustomerName])</f>
        <v>Vivie Danneil</v>
      </c>
      <c r="G29" t="str">
        <f>_xlfn.XLOOKUP(MergedTable[[#This Row],[FK_CustomerID]], Customers[CustomerID], Customers[Email])</f>
        <v>vdanneilr@mtv.com</v>
      </c>
      <c r="H29" t="str">
        <f>_xlfn.XLOOKUP(MergedTable[[#This Row],[FK_CustomerID]], Customers[CustomerID], Customers[Country])</f>
        <v>Ireland</v>
      </c>
      <c r="I29" t="str">
        <f>IF(_xlfn.XLOOKUP(MergedTable[[#This Row],[FK_CustomerID]], Customers[CustomerID], Customers[HasLoyalty]), "Yes", "No")</f>
        <v>No</v>
      </c>
      <c r="J29" t="str" cm="1">
        <f t="array" ref="J29">INDEX(Products[],
    MATCH(MergedTable[[#This Row],[FK_ProductID]:[FK_ProductID]], Products[[ProductID]:[ProductID]], 0),
    MATCH(MergedTable[[#Headers],[CoffeeType]], Products[#Headers], 0))</f>
        <v>Ara</v>
      </c>
      <c r="K29" t="str" cm="1">
        <f t="array" ref="K29">_xlfn.SWITCH(MergedTable[[#This Row],[CoffeeType]],
    "Rob", "Robusta",
    "Exc", "Excelsa",
    "Ara", "Arabica",
    "Lib", "Liberica")</f>
        <v>Arabica</v>
      </c>
      <c r="L29" t="str" cm="1">
        <f t="array" ref="L29">INDEX(Products[],
    MATCH(MergedTable[[#This Row],[FK_ProductID]:[FK_ProductID]], Products[[ProductID]:[ProductID]], 0),
    MATCH(MergedTable[[#Headers],[RoastType]], Products[#Headers], 0))</f>
        <v>M</v>
      </c>
      <c r="M29" t="str" cm="1">
        <f t="array" ref="M29">_xlfn.SWITCH(MergedTable[[#This Row],[RoastType]],
    "L", "Light",
    "M", "Medium",
    "D", "Dark")</f>
        <v>Medium</v>
      </c>
      <c r="N29" s="6" cm="1">
        <f t="array" ref="N29">INDEX(Products[],
    MATCH(MergedTable[[#This Row],[FK_ProductID]:[FK_ProductID]], Products[[ProductID]:[ProductID]], 0),
    MATCH(MergedTable[[#Headers],[SizeKg]], Products[#Headers], 0))</f>
        <v>0.2</v>
      </c>
      <c r="O29" s="1" cm="1">
        <f t="array" ref="O29">INDEX(Products[],
    MATCH(MergedTable[[#This Row],[FK_ProductID]:[FK_ProductID]], Products[[ProductID]:[ProductID]], 0),
    MATCH(MergedTable[[#Headers],[AmtUnitPrice]], Products[#Headers], 0))</f>
        <v>3.375</v>
      </c>
      <c r="P29" s="1">
        <f>MergedTable[[#This Row],[AmtUnitPrice]] * MergedTable[[#This Row],[Quantity]]</f>
        <v>16.875</v>
      </c>
    </row>
    <row r="30" spans="1:16" x14ac:dyDescent="0.25">
      <c r="A30" t="str">
        <f>Orders[[#This Row],[OrderID]]</f>
        <v>CHE-78995-767</v>
      </c>
      <c r="B30" s="9">
        <f>Orders[[#This Row],[DtOrder]]</f>
        <v>44775</v>
      </c>
      <c r="C30" t="str">
        <f>Orders[[#This Row],[FK_CustomerID]]</f>
        <v>00888-74814-UZ</v>
      </c>
      <c r="D30" t="str">
        <f>Orders[[#This Row],[FK_ProductID]]</f>
        <v>A-D-0.5</v>
      </c>
      <c r="E30" s="4">
        <f>Orders[[#This Row],[Quantity]]</f>
        <v>3</v>
      </c>
      <c r="F30" t="str">
        <f>_xlfn.XLOOKUP(MergedTable[[#This Row],[FK_CustomerID]], Customers[CustomerID], Customers[CustomerName])</f>
        <v>Theresita Newbury</v>
      </c>
      <c r="G30" t="str">
        <f>_xlfn.XLOOKUP(MergedTable[[#This Row],[FK_CustomerID]], Customers[CustomerID], Customers[Email])</f>
        <v>tnewburys@usda.gov</v>
      </c>
      <c r="H30" t="str">
        <f>_xlfn.XLOOKUP(MergedTable[[#This Row],[FK_CustomerID]], Customers[CustomerID], Customers[Country])</f>
        <v>Ireland</v>
      </c>
      <c r="I30" t="str">
        <f>IF(_xlfn.XLOOKUP(MergedTable[[#This Row],[FK_CustomerID]], Customers[CustomerID], Customers[HasLoyalty]), "Yes", "No")</f>
        <v>No</v>
      </c>
      <c r="J30" t="str" cm="1">
        <f t="array" ref="J30">INDEX(Products[],
    MATCH(MergedTable[[#This Row],[FK_ProductID]:[FK_ProductID]], Products[[ProductID]:[ProductID]], 0),
    MATCH(MergedTable[[#Headers],[CoffeeType]], Products[#Headers], 0))</f>
        <v>Ara</v>
      </c>
      <c r="K30" t="str" cm="1">
        <f t="array" ref="K30">_xlfn.SWITCH(MergedTable[[#This Row],[CoffeeType]],
    "Rob", "Robusta",
    "Exc", "Excelsa",
    "Ara", "Arabica",
    "Lib", "Liberica")</f>
        <v>Arabica</v>
      </c>
      <c r="L30" t="str" cm="1">
        <f t="array" ref="L30">INDEX(Products[],
    MATCH(MergedTable[[#This Row],[FK_ProductID]:[FK_ProductID]], Products[[ProductID]:[ProductID]], 0),
    MATCH(MergedTable[[#Headers],[RoastType]], Products[#Headers], 0))</f>
        <v>D</v>
      </c>
      <c r="M30" t="str" cm="1">
        <f t="array" ref="M30">_xlfn.SWITCH(MergedTable[[#This Row],[RoastType]],
    "L", "Light",
    "M", "Medium",
    "D", "Dark")</f>
        <v>Dark</v>
      </c>
      <c r="N30" s="6" cm="1">
        <f t="array" ref="N30">INDEX(Products[],
    MATCH(MergedTable[[#This Row],[FK_ProductID]:[FK_ProductID]], Products[[ProductID]:[ProductID]], 0),
    MATCH(MergedTable[[#Headers],[SizeKg]], Products[#Headers], 0))</f>
        <v>0.5</v>
      </c>
      <c r="O30" s="1" cm="1">
        <f t="array" ref="O30">INDEX(Products[],
    MATCH(MergedTable[[#This Row],[FK_ProductID]:[FK_ProductID]], Products[[ProductID]:[ProductID]], 0),
    MATCH(MergedTable[[#Headers],[AmtUnitPrice]], Products[#Headers], 0))</f>
        <v>5.97</v>
      </c>
      <c r="P30" s="1">
        <f>MergedTable[[#This Row],[AmtUnitPrice]] * MergedTable[[#This Row],[Quantity]]</f>
        <v>17.91</v>
      </c>
    </row>
    <row r="31" spans="1:16" x14ac:dyDescent="0.25">
      <c r="A31" t="str">
        <f>Orders[[#This Row],[OrderID]]</f>
        <v>RYZ-14633-602</v>
      </c>
      <c r="B31" s="9">
        <f>Orders[[#This Row],[DtOrder]]</f>
        <v>43516</v>
      </c>
      <c r="C31" t="str">
        <f>Orders[[#This Row],[FK_CustomerID]]</f>
        <v>14158-30713-OB</v>
      </c>
      <c r="D31" t="str">
        <f>Orders[[#This Row],[FK_ProductID]]</f>
        <v>A-D-1</v>
      </c>
      <c r="E31" s="4">
        <f>Orders[[#This Row],[Quantity]]</f>
        <v>4</v>
      </c>
      <c r="F31" t="str">
        <f>_xlfn.XLOOKUP(MergedTable[[#This Row],[FK_CustomerID]], Customers[CustomerID], Customers[CustomerName])</f>
        <v>Mozelle Calcutt</v>
      </c>
      <c r="G31" t="str">
        <f>_xlfn.XLOOKUP(MergedTable[[#This Row],[FK_CustomerID]], Customers[CustomerID], Customers[Email])</f>
        <v>mcalcuttt@baidu.com</v>
      </c>
      <c r="H31" t="str">
        <f>_xlfn.XLOOKUP(MergedTable[[#This Row],[FK_CustomerID]], Customers[CustomerID], Customers[Country])</f>
        <v>Ireland</v>
      </c>
      <c r="I31" t="str">
        <f>IF(_xlfn.XLOOKUP(MergedTable[[#This Row],[FK_CustomerID]], Customers[CustomerID], Customers[HasLoyalty]), "Yes", "No")</f>
        <v>Yes</v>
      </c>
      <c r="J31" t="str" cm="1">
        <f t="array" ref="J31">INDEX(Products[],
    MATCH(MergedTable[[#This Row],[FK_ProductID]:[FK_ProductID]], Products[[ProductID]:[ProductID]], 0),
    MATCH(MergedTable[[#Headers],[CoffeeType]], Products[#Headers], 0))</f>
        <v>Ara</v>
      </c>
      <c r="K31" t="str" cm="1">
        <f t="array" ref="K31">_xlfn.SWITCH(MergedTable[[#This Row],[CoffeeType]],
    "Rob", "Robusta",
    "Exc", "Excelsa",
    "Ara", "Arabica",
    "Lib", "Liberica")</f>
        <v>Arabica</v>
      </c>
      <c r="L31" t="str" cm="1">
        <f t="array" ref="L31">INDEX(Products[],
    MATCH(MergedTable[[#This Row],[FK_ProductID]:[FK_ProductID]], Products[[ProductID]:[ProductID]], 0),
    MATCH(MergedTable[[#Headers],[RoastType]], Products[#Headers], 0))</f>
        <v>D</v>
      </c>
      <c r="M31" t="str" cm="1">
        <f t="array" ref="M31">_xlfn.SWITCH(MergedTable[[#This Row],[RoastType]],
    "L", "Light",
    "M", "Medium",
    "D", "Dark")</f>
        <v>Dark</v>
      </c>
      <c r="N31" s="6" cm="1">
        <f t="array" ref="N31">INDEX(Products[],
    MATCH(MergedTable[[#This Row],[FK_ProductID]:[FK_ProductID]], Products[[ProductID]:[ProductID]], 0),
    MATCH(MergedTable[[#Headers],[SizeKg]], Products[#Headers], 0))</f>
        <v>1</v>
      </c>
      <c r="O31" s="1" cm="1">
        <f t="array" ref="O31">INDEX(Products[],
    MATCH(MergedTable[[#This Row],[FK_ProductID]:[FK_ProductID]], Products[[ProductID]:[ProductID]], 0),
    MATCH(MergedTable[[#Headers],[AmtUnitPrice]], Products[#Headers], 0))</f>
        <v>9.9499999999999993</v>
      </c>
      <c r="P31" s="1">
        <f>MergedTable[[#This Row],[AmtUnitPrice]] * MergedTable[[#This Row],[Quantity]]</f>
        <v>39.799999999999997</v>
      </c>
    </row>
    <row r="32" spans="1:16" x14ac:dyDescent="0.25">
      <c r="A32" t="str">
        <f>Orders[[#This Row],[OrderID]]</f>
        <v>WOQ-36015-429</v>
      </c>
      <c r="B32" s="9">
        <f>Orders[[#This Row],[DtOrder]]</f>
        <v>44464</v>
      </c>
      <c r="C32" t="str">
        <f>Orders[[#This Row],[FK_CustomerID]]</f>
        <v>51427-89175-QJ</v>
      </c>
      <c r="D32" t="str">
        <f>Orders[[#This Row],[FK_ProductID]]</f>
        <v>L-M-0.2</v>
      </c>
      <c r="E32" s="4">
        <f>Orders[[#This Row],[Quantity]]</f>
        <v>5</v>
      </c>
      <c r="F32" t="str">
        <f>_xlfn.XLOOKUP(MergedTable[[#This Row],[FK_CustomerID]], Customers[CustomerID], Customers[CustomerName])</f>
        <v>Adrian Swaine</v>
      </c>
      <c r="G32" t="str">
        <f>_xlfn.XLOOKUP(MergedTable[[#This Row],[FK_CustomerID]], Customers[CustomerID], Customers[Email])</f>
        <v/>
      </c>
      <c r="H32" t="str">
        <f>_xlfn.XLOOKUP(MergedTable[[#This Row],[FK_CustomerID]], Customers[CustomerID], Customers[Country])</f>
        <v>United States</v>
      </c>
      <c r="I32" t="str">
        <f>IF(_xlfn.XLOOKUP(MergedTable[[#This Row],[FK_CustomerID]], Customers[CustomerID], Customers[HasLoyalty]), "Yes", "No")</f>
        <v>No</v>
      </c>
      <c r="J32" t="str" cm="1">
        <f t="array" ref="J32">INDEX(Products[],
    MATCH(MergedTable[[#This Row],[FK_ProductID]:[FK_ProductID]], Products[[ProductID]:[ProductID]], 0),
    MATCH(MergedTable[[#Headers],[CoffeeType]], Products[#Headers], 0))</f>
        <v>Lib</v>
      </c>
      <c r="K32" t="str" cm="1">
        <f t="array" ref="K32">_xlfn.SWITCH(MergedTable[[#This Row],[CoffeeType]],
    "Rob", "Robusta",
    "Exc", "Excelsa",
    "Ara", "Arabica",
    "Lib", "Liberica")</f>
        <v>Liberica</v>
      </c>
      <c r="L32" t="str" cm="1">
        <f t="array" ref="L32">INDEX(Products[],
    MATCH(MergedTable[[#This Row],[FK_ProductID]:[FK_ProductID]], Products[[ProductID]:[ProductID]], 0),
    MATCH(MergedTable[[#Headers],[RoastType]], Products[#Headers], 0))</f>
        <v>M</v>
      </c>
      <c r="M32" t="str" cm="1">
        <f t="array" ref="M32">_xlfn.SWITCH(MergedTable[[#This Row],[RoastType]],
    "L", "Light",
    "M", "Medium",
    "D", "Dark")</f>
        <v>Medium</v>
      </c>
      <c r="N32" s="6" cm="1">
        <f t="array" ref="N32">INDEX(Products[],
    MATCH(MergedTable[[#This Row],[FK_ProductID]:[FK_ProductID]], Products[[ProductID]:[ProductID]], 0),
    MATCH(MergedTable[[#Headers],[SizeKg]], Products[#Headers], 0))</f>
        <v>0.2</v>
      </c>
      <c r="O32" s="1" cm="1">
        <f t="array" ref="O32">INDEX(Products[],
    MATCH(MergedTable[[#This Row],[FK_ProductID]:[FK_ProductID]], Products[[ProductID]:[ProductID]], 0),
    MATCH(MergedTable[[#Headers],[AmtUnitPrice]], Products[#Headers], 0))</f>
        <v>4.3650000000000002</v>
      </c>
      <c r="P32" s="1">
        <f>MergedTable[[#This Row],[AmtUnitPrice]] * MergedTable[[#This Row],[Quantity]]</f>
        <v>21.825000000000003</v>
      </c>
    </row>
    <row r="33" spans="1:16" x14ac:dyDescent="0.25">
      <c r="A33" t="str">
        <f>Orders[[#This Row],[OrderID]]</f>
        <v>WOQ-36015-429</v>
      </c>
      <c r="B33" s="9">
        <f>Orders[[#This Row],[DtOrder]]</f>
        <v>44464</v>
      </c>
      <c r="C33" t="str">
        <f>Orders[[#This Row],[FK_CustomerID]]</f>
        <v>51427-89175-QJ</v>
      </c>
      <c r="D33" t="str">
        <f>Orders[[#This Row],[FK_ProductID]]</f>
        <v>A-D-0.5</v>
      </c>
      <c r="E33" s="4">
        <f>Orders[[#This Row],[Quantity]]</f>
        <v>6</v>
      </c>
      <c r="F33" t="str">
        <f>_xlfn.XLOOKUP(MergedTable[[#This Row],[FK_CustomerID]], Customers[CustomerID], Customers[CustomerName])</f>
        <v>Adrian Swaine</v>
      </c>
      <c r="G33" t="str">
        <f>_xlfn.XLOOKUP(MergedTable[[#This Row],[FK_CustomerID]], Customers[CustomerID], Customers[Email])</f>
        <v/>
      </c>
      <c r="H33" t="str">
        <f>_xlfn.XLOOKUP(MergedTable[[#This Row],[FK_CustomerID]], Customers[CustomerID], Customers[Country])</f>
        <v>United States</v>
      </c>
      <c r="I33" t="str">
        <f>IF(_xlfn.XLOOKUP(MergedTable[[#This Row],[FK_CustomerID]], Customers[CustomerID], Customers[HasLoyalty]), "Yes", "No")</f>
        <v>No</v>
      </c>
      <c r="J33" t="str" cm="1">
        <f t="array" ref="J33">INDEX(Products[],
    MATCH(MergedTable[[#This Row],[FK_ProductID]:[FK_ProductID]], Products[[ProductID]:[ProductID]], 0),
    MATCH(MergedTable[[#Headers],[CoffeeType]], Products[#Headers], 0))</f>
        <v>Ara</v>
      </c>
      <c r="K33" t="str" cm="1">
        <f t="array" ref="K33">_xlfn.SWITCH(MergedTable[[#This Row],[CoffeeType]],
    "Rob", "Robusta",
    "Exc", "Excelsa",
    "Ara", "Arabica",
    "Lib", "Liberica")</f>
        <v>Arabica</v>
      </c>
      <c r="L33" t="str" cm="1">
        <f t="array" ref="L33">INDEX(Products[],
    MATCH(MergedTable[[#This Row],[FK_ProductID]:[FK_ProductID]], Products[[ProductID]:[ProductID]], 0),
    MATCH(MergedTable[[#Headers],[RoastType]], Products[#Headers], 0))</f>
        <v>D</v>
      </c>
      <c r="M33" t="str" cm="1">
        <f t="array" ref="M33">_xlfn.SWITCH(MergedTable[[#This Row],[RoastType]],
    "L", "Light",
    "M", "Medium",
    "D", "Dark")</f>
        <v>Dark</v>
      </c>
      <c r="N33" s="6" cm="1">
        <f t="array" ref="N33">INDEX(Products[],
    MATCH(MergedTable[[#This Row],[FK_ProductID]:[FK_ProductID]], Products[[ProductID]:[ProductID]], 0),
    MATCH(MergedTable[[#Headers],[SizeKg]], Products[#Headers], 0))</f>
        <v>0.5</v>
      </c>
      <c r="O33" s="1" cm="1">
        <f t="array" ref="O33">INDEX(Products[],
    MATCH(MergedTable[[#This Row],[FK_ProductID]:[FK_ProductID]], Products[[ProductID]:[ProductID]], 0),
    MATCH(MergedTable[[#Headers],[AmtUnitPrice]], Products[#Headers], 0))</f>
        <v>5.97</v>
      </c>
      <c r="P33" s="1">
        <f>MergedTable[[#This Row],[AmtUnitPrice]] * MergedTable[[#This Row],[Quantity]]</f>
        <v>35.82</v>
      </c>
    </row>
    <row r="34" spans="1:16" x14ac:dyDescent="0.25">
      <c r="A34" t="str">
        <f>Orders[[#This Row],[OrderID]]</f>
        <v>WOQ-36015-429</v>
      </c>
      <c r="B34" s="9">
        <f>Orders[[#This Row],[DtOrder]]</f>
        <v>44464</v>
      </c>
      <c r="C34" t="str">
        <f>Orders[[#This Row],[FK_CustomerID]]</f>
        <v>51427-89175-QJ</v>
      </c>
      <c r="D34" t="str">
        <f>Orders[[#This Row],[FK_ProductID]]</f>
        <v>L-M-0.5</v>
      </c>
      <c r="E34" s="4">
        <f>Orders[[#This Row],[Quantity]]</f>
        <v>6</v>
      </c>
      <c r="F34" t="str">
        <f>_xlfn.XLOOKUP(MergedTable[[#This Row],[FK_CustomerID]], Customers[CustomerID], Customers[CustomerName])</f>
        <v>Adrian Swaine</v>
      </c>
      <c r="G34" t="str">
        <f>_xlfn.XLOOKUP(MergedTable[[#This Row],[FK_CustomerID]], Customers[CustomerID], Customers[Email])</f>
        <v/>
      </c>
      <c r="H34" t="str">
        <f>_xlfn.XLOOKUP(MergedTable[[#This Row],[FK_CustomerID]], Customers[CustomerID], Customers[Country])</f>
        <v>United States</v>
      </c>
      <c r="I34" t="str">
        <f>IF(_xlfn.XLOOKUP(MergedTable[[#This Row],[FK_CustomerID]], Customers[CustomerID], Customers[HasLoyalty]), "Yes", "No")</f>
        <v>No</v>
      </c>
      <c r="J34" t="str" cm="1">
        <f t="array" ref="J34">INDEX(Products[],
    MATCH(MergedTable[[#This Row],[FK_ProductID]:[FK_ProductID]], Products[[ProductID]:[ProductID]], 0),
    MATCH(MergedTable[[#Headers],[CoffeeType]], Products[#Headers], 0))</f>
        <v>Lib</v>
      </c>
      <c r="K34" t="str" cm="1">
        <f t="array" ref="K34">_xlfn.SWITCH(MergedTable[[#This Row],[CoffeeType]],
    "Rob", "Robusta",
    "Exc", "Excelsa",
    "Ara", "Arabica",
    "Lib", "Liberica")</f>
        <v>Liberica</v>
      </c>
      <c r="L34" t="str" cm="1">
        <f t="array" ref="L34">INDEX(Products[],
    MATCH(MergedTable[[#This Row],[FK_ProductID]:[FK_ProductID]], Products[[ProductID]:[ProductID]], 0),
    MATCH(MergedTable[[#Headers],[RoastType]], Products[#Headers], 0))</f>
        <v>M</v>
      </c>
      <c r="M34" t="str" cm="1">
        <f t="array" ref="M34">_xlfn.SWITCH(MergedTable[[#This Row],[RoastType]],
    "L", "Light",
    "M", "Medium",
    "D", "Dark")</f>
        <v>Medium</v>
      </c>
      <c r="N34" s="6" cm="1">
        <f t="array" ref="N34">INDEX(Products[],
    MATCH(MergedTable[[#This Row],[FK_ProductID]:[FK_ProductID]], Products[[ProductID]:[ProductID]], 0),
    MATCH(MergedTable[[#Headers],[SizeKg]], Products[#Headers], 0))</f>
        <v>0.5</v>
      </c>
      <c r="O34" s="1" cm="1">
        <f t="array" ref="O34">INDEX(Products[],
    MATCH(MergedTable[[#This Row],[FK_ProductID]:[FK_ProductID]], Products[[ProductID]:[ProductID]], 0),
    MATCH(MergedTable[[#Headers],[AmtUnitPrice]], Products[#Headers], 0))</f>
        <v>8.73</v>
      </c>
      <c r="P34" s="1">
        <f>MergedTable[[#This Row],[AmtUnitPrice]] * MergedTable[[#This Row],[Quantity]]</f>
        <v>52.38</v>
      </c>
    </row>
    <row r="35" spans="1:16" x14ac:dyDescent="0.25">
      <c r="A35" t="str">
        <f>Orders[[#This Row],[OrderID]]</f>
        <v>SCT-60553-454</v>
      </c>
      <c r="B35" s="9">
        <f>Orders[[#This Row],[DtOrder]]</f>
        <v>44394</v>
      </c>
      <c r="C35" t="str">
        <f>Orders[[#This Row],[FK_CustomerID]]</f>
        <v>39123-12846-YJ</v>
      </c>
      <c r="D35" t="str">
        <f>Orders[[#This Row],[FK_ProductID]]</f>
        <v>L-L-0.2</v>
      </c>
      <c r="E35" s="4">
        <f>Orders[[#This Row],[Quantity]]</f>
        <v>5</v>
      </c>
      <c r="F35" t="str">
        <f>_xlfn.XLOOKUP(MergedTable[[#This Row],[FK_CustomerID]], Customers[CustomerID], Customers[CustomerName])</f>
        <v>Gallard Gatheral</v>
      </c>
      <c r="G35" t="str">
        <f>_xlfn.XLOOKUP(MergedTable[[#This Row],[FK_CustomerID]], Customers[CustomerID], Customers[Email])</f>
        <v>ggatheralx@123-reg.co.uk</v>
      </c>
      <c r="H35" t="str">
        <f>_xlfn.XLOOKUP(MergedTable[[#This Row],[FK_CustomerID]], Customers[CustomerID], Customers[Country])</f>
        <v>United States</v>
      </c>
      <c r="I35" t="str">
        <f>IF(_xlfn.XLOOKUP(MergedTable[[#This Row],[FK_CustomerID]], Customers[CustomerID], Customers[HasLoyalty]), "Yes", "No")</f>
        <v>No</v>
      </c>
      <c r="J35" t="str" cm="1">
        <f t="array" ref="J35">INDEX(Products[],
    MATCH(MergedTable[[#This Row],[FK_ProductID]:[FK_ProductID]], Products[[ProductID]:[ProductID]], 0),
    MATCH(MergedTable[[#Headers],[CoffeeType]], Products[#Headers], 0))</f>
        <v>Lib</v>
      </c>
      <c r="K35" t="str" cm="1">
        <f t="array" ref="K35">_xlfn.SWITCH(MergedTable[[#This Row],[CoffeeType]],
    "Rob", "Robusta",
    "Exc", "Excelsa",
    "Ara", "Arabica",
    "Lib", "Liberica")</f>
        <v>Liberica</v>
      </c>
      <c r="L35" t="str" cm="1">
        <f t="array" ref="L35">INDEX(Products[],
    MATCH(MergedTable[[#This Row],[FK_ProductID]:[FK_ProductID]], Products[[ProductID]:[ProductID]], 0),
    MATCH(MergedTable[[#Headers],[RoastType]], Products[#Headers], 0))</f>
        <v>L</v>
      </c>
      <c r="M35" t="str" cm="1">
        <f t="array" ref="M35">_xlfn.SWITCH(MergedTable[[#This Row],[RoastType]],
    "L", "Light",
    "M", "Medium",
    "D", "Dark")</f>
        <v>Light</v>
      </c>
      <c r="N35" s="6" cm="1">
        <f t="array" ref="N35">INDEX(Products[],
    MATCH(MergedTable[[#This Row],[FK_ProductID]:[FK_ProductID]], Products[[ProductID]:[ProductID]], 0),
    MATCH(MergedTable[[#Headers],[SizeKg]], Products[#Headers], 0))</f>
        <v>0.2</v>
      </c>
      <c r="O35" s="1" cm="1">
        <f t="array" ref="O35">INDEX(Products[],
    MATCH(MergedTable[[#This Row],[FK_ProductID]:[FK_ProductID]], Products[[ProductID]:[ProductID]], 0),
    MATCH(MergedTable[[#Headers],[AmtUnitPrice]], Products[#Headers], 0))</f>
        <v>4.7549999999999999</v>
      </c>
      <c r="P35" s="1">
        <f>MergedTable[[#This Row],[AmtUnitPrice]] * MergedTable[[#This Row],[Quantity]]</f>
        <v>23.774999999999999</v>
      </c>
    </row>
    <row r="36" spans="1:16" x14ac:dyDescent="0.25">
      <c r="A36" t="str">
        <f>Orders[[#This Row],[OrderID]]</f>
        <v>GFK-52063-244</v>
      </c>
      <c r="B36" s="9">
        <f>Orders[[#This Row],[DtOrder]]</f>
        <v>44011</v>
      </c>
      <c r="C36" t="str">
        <f>Orders[[#This Row],[FK_CustomerID]]</f>
        <v>44981-99666-XB</v>
      </c>
      <c r="D36" t="str">
        <f>Orders[[#This Row],[FK_ProductID]]</f>
        <v>L-L-0.5</v>
      </c>
      <c r="E36" s="4">
        <f>Orders[[#This Row],[Quantity]]</f>
        <v>6</v>
      </c>
      <c r="F36" t="str">
        <f>_xlfn.XLOOKUP(MergedTable[[#This Row],[FK_CustomerID]], Customers[CustomerID], Customers[CustomerName])</f>
        <v>Una Welberry</v>
      </c>
      <c r="G36" t="str">
        <f>_xlfn.XLOOKUP(MergedTable[[#This Row],[FK_CustomerID]], Customers[CustomerID], Customers[Email])</f>
        <v>uwelberryy@ebay.co.uk</v>
      </c>
      <c r="H36" t="str">
        <f>_xlfn.XLOOKUP(MergedTable[[#This Row],[FK_CustomerID]], Customers[CustomerID], Customers[Country])</f>
        <v>United Kingdom</v>
      </c>
      <c r="I36" t="str">
        <f>IF(_xlfn.XLOOKUP(MergedTable[[#This Row],[FK_CustomerID]], Customers[CustomerID], Customers[HasLoyalty]), "Yes", "No")</f>
        <v>Yes</v>
      </c>
      <c r="J36" t="str" cm="1">
        <f t="array" ref="J36">INDEX(Products[],
    MATCH(MergedTable[[#This Row],[FK_ProductID]:[FK_ProductID]], Products[[ProductID]:[ProductID]], 0),
    MATCH(MergedTable[[#Headers],[CoffeeType]], Products[#Headers], 0))</f>
        <v>Lib</v>
      </c>
      <c r="K36" t="str" cm="1">
        <f t="array" ref="K36">_xlfn.SWITCH(MergedTable[[#This Row],[CoffeeType]],
    "Rob", "Robusta",
    "Exc", "Excelsa",
    "Ara", "Arabica",
    "Lib", "Liberica")</f>
        <v>Liberica</v>
      </c>
      <c r="L36" t="str" cm="1">
        <f t="array" ref="L36">INDEX(Products[],
    MATCH(MergedTable[[#This Row],[FK_ProductID]:[FK_ProductID]], Products[[ProductID]:[ProductID]], 0),
    MATCH(MergedTable[[#Headers],[RoastType]], Products[#Headers], 0))</f>
        <v>L</v>
      </c>
      <c r="M36" t="str" cm="1">
        <f t="array" ref="M36">_xlfn.SWITCH(MergedTable[[#This Row],[RoastType]],
    "L", "Light",
    "M", "Medium",
    "D", "Dark")</f>
        <v>Light</v>
      </c>
      <c r="N36" s="6" cm="1">
        <f t="array" ref="N36">INDEX(Products[],
    MATCH(MergedTable[[#This Row],[FK_ProductID]:[FK_ProductID]], Products[[ProductID]:[ProductID]], 0),
    MATCH(MergedTable[[#Headers],[SizeKg]], Products[#Headers], 0))</f>
        <v>0.5</v>
      </c>
      <c r="O36" s="1" cm="1">
        <f t="array" ref="O36">INDEX(Products[],
    MATCH(MergedTable[[#This Row],[FK_ProductID]:[FK_ProductID]], Products[[ProductID]:[ProductID]], 0),
    MATCH(MergedTable[[#Headers],[AmtUnitPrice]], Products[#Headers], 0))</f>
        <v>9.51</v>
      </c>
      <c r="P36" s="1">
        <f>MergedTable[[#This Row],[AmtUnitPrice]] * MergedTable[[#This Row],[Quantity]]</f>
        <v>57.06</v>
      </c>
    </row>
    <row r="37" spans="1:16" x14ac:dyDescent="0.25">
      <c r="A37" t="str">
        <f>Orders[[#This Row],[OrderID]]</f>
        <v>AMM-79521-378</v>
      </c>
      <c r="B37" s="9">
        <f>Orders[[#This Row],[DtOrder]]</f>
        <v>44348</v>
      </c>
      <c r="C37" t="str">
        <f>Orders[[#This Row],[FK_CustomerID]]</f>
        <v>24825-51803-CQ</v>
      </c>
      <c r="D37" t="str">
        <f>Orders[[#This Row],[FK_ProductID]]</f>
        <v>A-D-0.5</v>
      </c>
      <c r="E37" s="4">
        <f>Orders[[#This Row],[Quantity]]</f>
        <v>6</v>
      </c>
      <c r="F37" t="str">
        <f>_xlfn.XLOOKUP(MergedTable[[#This Row],[FK_CustomerID]], Customers[CustomerID], Customers[CustomerName])</f>
        <v>Faber Eilhart</v>
      </c>
      <c r="G37" t="str">
        <f>_xlfn.XLOOKUP(MergedTable[[#This Row],[FK_CustomerID]], Customers[CustomerID], Customers[Email])</f>
        <v>feilhartz@who.int</v>
      </c>
      <c r="H37" t="str">
        <f>_xlfn.XLOOKUP(MergedTable[[#This Row],[FK_CustomerID]], Customers[CustomerID], Customers[Country])</f>
        <v>United States</v>
      </c>
      <c r="I37" t="str">
        <f>IF(_xlfn.XLOOKUP(MergedTable[[#This Row],[FK_CustomerID]], Customers[CustomerID], Customers[HasLoyalty]), "Yes", "No")</f>
        <v>No</v>
      </c>
      <c r="J37" t="str" cm="1">
        <f t="array" ref="J37">INDEX(Products[],
    MATCH(MergedTable[[#This Row],[FK_ProductID]:[FK_ProductID]], Products[[ProductID]:[ProductID]], 0),
    MATCH(MergedTable[[#Headers],[CoffeeType]], Products[#Headers], 0))</f>
        <v>Ara</v>
      </c>
      <c r="K37" t="str" cm="1">
        <f t="array" ref="K37">_xlfn.SWITCH(MergedTable[[#This Row],[CoffeeType]],
    "Rob", "Robusta",
    "Exc", "Excelsa",
    "Ara", "Arabica",
    "Lib", "Liberica")</f>
        <v>Arabica</v>
      </c>
      <c r="L37" t="str" cm="1">
        <f t="array" ref="L37">INDEX(Products[],
    MATCH(MergedTable[[#This Row],[FK_ProductID]:[FK_ProductID]], Products[[ProductID]:[ProductID]], 0),
    MATCH(MergedTable[[#Headers],[RoastType]], Products[#Headers], 0))</f>
        <v>D</v>
      </c>
      <c r="M37" t="str" cm="1">
        <f t="array" ref="M37">_xlfn.SWITCH(MergedTable[[#This Row],[RoastType]],
    "L", "Light",
    "M", "Medium",
    "D", "Dark")</f>
        <v>Dark</v>
      </c>
      <c r="N37" s="6" cm="1">
        <f t="array" ref="N37">INDEX(Products[],
    MATCH(MergedTable[[#This Row],[FK_ProductID]:[FK_ProductID]], Products[[ProductID]:[ProductID]], 0),
    MATCH(MergedTable[[#Headers],[SizeKg]], Products[#Headers], 0))</f>
        <v>0.5</v>
      </c>
      <c r="O37" s="1" cm="1">
        <f t="array" ref="O37">INDEX(Products[],
    MATCH(MergedTable[[#This Row],[FK_ProductID]:[FK_ProductID]], Products[[ProductID]:[ProductID]], 0),
    MATCH(MergedTable[[#Headers],[AmtUnitPrice]], Products[#Headers], 0))</f>
        <v>5.97</v>
      </c>
      <c r="P37" s="1">
        <f>MergedTable[[#This Row],[AmtUnitPrice]] * MergedTable[[#This Row],[Quantity]]</f>
        <v>35.82</v>
      </c>
    </row>
    <row r="38" spans="1:16" x14ac:dyDescent="0.25">
      <c r="A38" t="str">
        <f>Orders[[#This Row],[OrderID]]</f>
        <v>QUQ-90580-772</v>
      </c>
      <c r="B38" s="9">
        <f>Orders[[#This Row],[DtOrder]]</f>
        <v>44233</v>
      </c>
      <c r="C38" t="str">
        <f>Orders[[#This Row],[FK_CustomerID]]</f>
        <v>77634-13918-GJ</v>
      </c>
      <c r="D38" t="str">
        <f>Orders[[#This Row],[FK_ProductID]]</f>
        <v>L-M-0.2</v>
      </c>
      <c r="E38" s="4">
        <f>Orders[[#This Row],[Quantity]]</f>
        <v>2</v>
      </c>
      <c r="F38" t="str">
        <f>_xlfn.XLOOKUP(MergedTable[[#This Row],[FK_CustomerID]], Customers[CustomerID], Customers[CustomerName])</f>
        <v>Zorina Ponting</v>
      </c>
      <c r="G38" t="str">
        <f>_xlfn.XLOOKUP(MergedTable[[#This Row],[FK_CustomerID]], Customers[CustomerID], Customers[Email])</f>
        <v>zponting10@altervista.org</v>
      </c>
      <c r="H38" t="str">
        <f>_xlfn.XLOOKUP(MergedTable[[#This Row],[FK_CustomerID]], Customers[CustomerID], Customers[Country])</f>
        <v>United States</v>
      </c>
      <c r="I38" t="str">
        <f>IF(_xlfn.XLOOKUP(MergedTable[[#This Row],[FK_CustomerID]], Customers[CustomerID], Customers[HasLoyalty]), "Yes", "No")</f>
        <v>No</v>
      </c>
      <c r="J38" t="str" cm="1">
        <f t="array" ref="J38">INDEX(Products[],
    MATCH(MergedTable[[#This Row],[FK_ProductID]:[FK_ProductID]], Products[[ProductID]:[ProductID]], 0),
    MATCH(MergedTable[[#Headers],[CoffeeType]], Products[#Headers], 0))</f>
        <v>Lib</v>
      </c>
      <c r="K38" t="str" cm="1">
        <f t="array" ref="K38">_xlfn.SWITCH(MergedTable[[#This Row],[CoffeeType]],
    "Rob", "Robusta",
    "Exc", "Excelsa",
    "Ara", "Arabica",
    "Lib", "Liberica")</f>
        <v>Liberica</v>
      </c>
      <c r="L38" t="str" cm="1">
        <f t="array" ref="L38">INDEX(Products[],
    MATCH(MergedTable[[#This Row],[FK_ProductID]:[FK_ProductID]], Products[[ProductID]:[ProductID]], 0),
    MATCH(MergedTable[[#Headers],[RoastType]], Products[#Headers], 0))</f>
        <v>M</v>
      </c>
      <c r="M38" t="str" cm="1">
        <f t="array" ref="M38">_xlfn.SWITCH(MergedTable[[#This Row],[RoastType]],
    "L", "Light",
    "M", "Medium",
    "D", "Dark")</f>
        <v>Medium</v>
      </c>
      <c r="N38" s="6" cm="1">
        <f t="array" ref="N38">INDEX(Products[],
    MATCH(MergedTable[[#This Row],[FK_ProductID]:[FK_ProductID]], Products[[ProductID]:[ProductID]], 0),
    MATCH(MergedTable[[#Headers],[SizeKg]], Products[#Headers], 0))</f>
        <v>0.2</v>
      </c>
      <c r="O38" s="1" cm="1">
        <f t="array" ref="O38">INDEX(Products[],
    MATCH(MergedTable[[#This Row],[FK_ProductID]:[FK_ProductID]], Products[[ProductID]:[ProductID]], 0),
    MATCH(MergedTable[[#Headers],[AmtUnitPrice]], Products[#Headers], 0))</f>
        <v>4.3650000000000002</v>
      </c>
      <c r="P38" s="1">
        <f>MergedTable[[#This Row],[AmtUnitPrice]] * MergedTable[[#This Row],[Quantity]]</f>
        <v>8.73</v>
      </c>
    </row>
    <row r="39" spans="1:16" x14ac:dyDescent="0.25">
      <c r="A39" t="str">
        <f>Orders[[#This Row],[OrderID]]</f>
        <v>LGD-24408-274</v>
      </c>
      <c r="B39" s="9">
        <f>Orders[[#This Row],[DtOrder]]</f>
        <v>43580</v>
      </c>
      <c r="C39" t="str">
        <f>Orders[[#This Row],[FK_CustomerID]]</f>
        <v>13694-25001-LX</v>
      </c>
      <c r="D39" t="str">
        <f>Orders[[#This Row],[FK_ProductID]]</f>
        <v>L-L-0.5</v>
      </c>
      <c r="E39" s="4">
        <f>Orders[[#This Row],[Quantity]]</f>
        <v>3</v>
      </c>
      <c r="F39" t="str">
        <f>_xlfn.XLOOKUP(MergedTable[[#This Row],[FK_CustomerID]], Customers[CustomerID], Customers[CustomerName])</f>
        <v>Silvio Strase</v>
      </c>
      <c r="G39" t="str">
        <f>_xlfn.XLOOKUP(MergedTable[[#This Row],[FK_CustomerID]], Customers[CustomerID], Customers[Email])</f>
        <v>sstrase11@booking.com</v>
      </c>
      <c r="H39" t="str">
        <f>_xlfn.XLOOKUP(MergedTable[[#This Row],[FK_CustomerID]], Customers[CustomerID], Customers[Country])</f>
        <v>United States</v>
      </c>
      <c r="I39" t="str">
        <f>IF(_xlfn.XLOOKUP(MergedTable[[#This Row],[FK_CustomerID]], Customers[CustomerID], Customers[HasLoyalty]), "Yes", "No")</f>
        <v>No</v>
      </c>
      <c r="J39" t="str" cm="1">
        <f t="array" ref="J39">INDEX(Products[],
    MATCH(MergedTable[[#This Row],[FK_ProductID]:[FK_ProductID]], Products[[ProductID]:[ProductID]], 0),
    MATCH(MergedTable[[#Headers],[CoffeeType]], Products[#Headers], 0))</f>
        <v>Lib</v>
      </c>
      <c r="K39" t="str" cm="1">
        <f t="array" ref="K39">_xlfn.SWITCH(MergedTable[[#This Row],[CoffeeType]],
    "Rob", "Robusta",
    "Exc", "Excelsa",
    "Ara", "Arabica",
    "Lib", "Liberica")</f>
        <v>Liberica</v>
      </c>
      <c r="L39" t="str" cm="1">
        <f t="array" ref="L39">INDEX(Products[],
    MATCH(MergedTable[[#This Row],[FK_ProductID]:[FK_ProductID]], Products[[ProductID]:[ProductID]], 0),
    MATCH(MergedTable[[#Headers],[RoastType]], Products[#Headers], 0))</f>
        <v>L</v>
      </c>
      <c r="M39" t="str" cm="1">
        <f t="array" ref="M39">_xlfn.SWITCH(MergedTable[[#This Row],[RoastType]],
    "L", "Light",
    "M", "Medium",
    "D", "Dark")</f>
        <v>Light</v>
      </c>
      <c r="N39" s="6" cm="1">
        <f t="array" ref="N39">INDEX(Products[],
    MATCH(MergedTable[[#This Row],[FK_ProductID]:[FK_ProductID]], Products[[ProductID]:[ProductID]], 0),
    MATCH(MergedTable[[#Headers],[SizeKg]], Products[#Headers], 0))</f>
        <v>0.5</v>
      </c>
      <c r="O39" s="1" cm="1">
        <f t="array" ref="O39">INDEX(Products[],
    MATCH(MergedTable[[#This Row],[FK_ProductID]:[FK_ProductID]], Products[[ProductID]:[ProductID]], 0),
    MATCH(MergedTable[[#Headers],[AmtUnitPrice]], Products[#Headers], 0))</f>
        <v>9.51</v>
      </c>
      <c r="P39" s="1">
        <f>MergedTable[[#This Row],[AmtUnitPrice]] * MergedTable[[#This Row],[Quantity]]</f>
        <v>28.53</v>
      </c>
    </row>
    <row r="40" spans="1:16" x14ac:dyDescent="0.25">
      <c r="A40" t="str">
        <f>Orders[[#This Row],[OrderID]]</f>
        <v>HCT-95608-959</v>
      </c>
      <c r="B40" s="9">
        <f>Orders[[#This Row],[DtOrder]]</f>
        <v>43946</v>
      </c>
      <c r="C40" t="str">
        <f>Orders[[#This Row],[FK_CustomerID]]</f>
        <v>08523-01791-TI</v>
      </c>
      <c r="D40" t="str">
        <f>Orders[[#This Row],[FK_ProductID]]</f>
        <v>R-M-2.5</v>
      </c>
      <c r="E40" s="4">
        <f>Orders[[#This Row],[Quantity]]</f>
        <v>5</v>
      </c>
      <c r="F40" t="str">
        <f>_xlfn.XLOOKUP(MergedTable[[#This Row],[FK_CustomerID]], Customers[CustomerID], Customers[CustomerName])</f>
        <v>Dorie de la Tremoille</v>
      </c>
      <c r="G40" t="str">
        <f>_xlfn.XLOOKUP(MergedTable[[#This Row],[FK_CustomerID]], Customers[CustomerID], Customers[Email])</f>
        <v>dde12@unesco.org</v>
      </c>
      <c r="H40" t="str">
        <f>_xlfn.XLOOKUP(MergedTable[[#This Row],[FK_CustomerID]], Customers[CustomerID], Customers[Country])</f>
        <v>United States</v>
      </c>
      <c r="I40" t="str">
        <f>IF(_xlfn.XLOOKUP(MergedTable[[#This Row],[FK_CustomerID]], Customers[CustomerID], Customers[HasLoyalty]), "Yes", "No")</f>
        <v>No</v>
      </c>
      <c r="J40" t="str" cm="1">
        <f t="array" ref="J40">INDEX(Products[],
    MATCH(MergedTable[[#This Row],[FK_ProductID]:[FK_ProductID]], Products[[ProductID]:[ProductID]], 0),
    MATCH(MergedTable[[#Headers],[CoffeeType]], Products[#Headers], 0))</f>
        <v>Rob</v>
      </c>
      <c r="K40" t="str" cm="1">
        <f t="array" ref="K40">_xlfn.SWITCH(MergedTable[[#This Row],[CoffeeType]],
    "Rob", "Robusta",
    "Exc", "Excelsa",
    "Ara", "Arabica",
    "Lib", "Liberica")</f>
        <v>Robusta</v>
      </c>
      <c r="L40" t="str" cm="1">
        <f t="array" ref="L40">INDEX(Products[],
    MATCH(MergedTable[[#This Row],[FK_ProductID]:[FK_ProductID]], Products[[ProductID]:[ProductID]], 0),
    MATCH(MergedTable[[#Headers],[RoastType]], Products[#Headers], 0))</f>
        <v>M</v>
      </c>
      <c r="M40" t="str" cm="1">
        <f t="array" ref="M40">_xlfn.SWITCH(MergedTable[[#This Row],[RoastType]],
    "L", "Light",
    "M", "Medium",
    "D", "Dark")</f>
        <v>Medium</v>
      </c>
      <c r="N40" s="6" cm="1">
        <f t="array" ref="N40">INDEX(Products[],
    MATCH(MergedTable[[#This Row],[FK_ProductID]:[FK_ProductID]], Products[[ProductID]:[ProductID]], 0),
    MATCH(MergedTable[[#Headers],[SizeKg]], Products[#Headers], 0))</f>
        <v>2.5</v>
      </c>
      <c r="O40" s="1" cm="1">
        <f t="array" ref="O40">INDEX(Products[],
    MATCH(MergedTable[[#This Row],[FK_ProductID]:[FK_ProductID]], Products[[ProductID]:[ProductID]], 0),
    MATCH(MergedTable[[#Headers],[AmtUnitPrice]], Products[#Headers], 0))</f>
        <v>22.885000000000002</v>
      </c>
      <c r="P40" s="1">
        <f>MergedTable[[#This Row],[AmtUnitPrice]] * MergedTable[[#This Row],[Quantity]]</f>
        <v>114.42500000000001</v>
      </c>
    </row>
    <row r="41" spans="1:16" x14ac:dyDescent="0.25">
      <c r="A41" t="str">
        <f>Orders[[#This Row],[OrderID]]</f>
        <v>OFX-99147-470</v>
      </c>
      <c r="B41" s="9">
        <f>Orders[[#This Row],[DtOrder]]</f>
        <v>44524</v>
      </c>
      <c r="C41" t="str">
        <f>Orders[[#This Row],[FK_CustomerID]]</f>
        <v>49860-68865-AB</v>
      </c>
      <c r="D41" t="str">
        <f>Orders[[#This Row],[FK_ProductID]]</f>
        <v>R-M-1</v>
      </c>
      <c r="E41" s="4">
        <f>Orders[[#This Row],[Quantity]]</f>
        <v>6</v>
      </c>
      <c r="F41" t="str">
        <f>_xlfn.XLOOKUP(MergedTable[[#This Row],[FK_CustomerID]], Customers[CustomerID], Customers[CustomerName])</f>
        <v>Hy Zanetto</v>
      </c>
      <c r="G41" t="str">
        <f>_xlfn.XLOOKUP(MergedTable[[#This Row],[FK_CustomerID]], Customers[CustomerID], Customers[Email])</f>
        <v/>
      </c>
      <c r="H41" t="str">
        <f>_xlfn.XLOOKUP(MergedTable[[#This Row],[FK_CustomerID]], Customers[CustomerID], Customers[Country])</f>
        <v>United States</v>
      </c>
      <c r="I41" t="str">
        <f>IF(_xlfn.XLOOKUP(MergedTable[[#This Row],[FK_CustomerID]], Customers[CustomerID], Customers[HasLoyalty]), "Yes", "No")</f>
        <v>Yes</v>
      </c>
      <c r="J41" t="str" cm="1">
        <f t="array" ref="J41">INDEX(Products[],
    MATCH(MergedTable[[#This Row],[FK_ProductID]:[FK_ProductID]], Products[[ProductID]:[ProductID]], 0),
    MATCH(MergedTable[[#Headers],[CoffeeType]], Products[#Headers], 0))</f>
        <v>Rob</v>
      </c>
      <c r="K41" t="str" cm="1">
        <f t="array" ref="K41">_xlfn.SWITCH(MergedTable[[#This Row],[CoffeeType]],
    "Rob", "Robusta",
    "Exc", "Excelsa",
    "Ara", "Arabica",
    "Lib", "Liberica")</f>
        <v>Robusta</v>
      </c>
      <c r="L41" t="str" cm="1">
        <f t="array" ref="L41">INDEX(Products[],
    MATCH(MergedTable[[#This Row],[FK_ProductID]:[FK_ProductID]], Products[[ProductID]:[ProductID]], 0),
    MATCH(MergedTable[[#Headers],[RoastType]], Products[#Headers], 0))</f>
        <v>M</v>
      </c>
      <c r="M41" t="str" cm="1">
        <f t="array" ref="M41">_xlfn.SWITCH(MergedTable[[#This Row],[RoastType]],
    "L", "Light",
    "M", "Medium",
    "D", "Dark")</f>
        <v>Medium</v>
      </c>
      <c r="N41" s="6" cm="1">
        <f t="array" ref="N41">INDEX(Products[],
    MATCH(MergedTable[[#This Row],[FK_ProductID]:[FK_ProductID]], Products[[ProductID]:[ProductID]], 0),
    MATCH(MergedTable[[#Headers],[SizeKg]], Products[#Headers], 0))</f>
        <v>1</v>
      </c>
      <c r="O41" s="1" cm="1">
        <f t="array" ref="O41">INDEX(Products[],
    MATCH(MergedTable[[#This Row],[FK_ProductID]:[FK_ProductID]], Products[[ProductID]:[ProductID]], 0),
    MATCH(MergedTable[[#Headers],[AmtUnitPrice]], Products[#Headers], 0))</f>
        <v>9.9499999999999993</v>
      </c>
      <c r="P41" s="1">
        <f>MergedTable[[#This Row],[AmtUnitPrice]] * MergedTable[[#This Row],[Quantity]]</f>
        <v>59.699999999999996</v>
      </c>
    </row>
    <row r="42" spans="1:16" x14ac:dyDescent="0.25">
      <c r="A42" t="str">
        <f>Orders[[#This Row],[OrderID]]</f>
        <v>LUO-37559-016</v>
      </c>
      <c r="B42" s="9">
        <f>Orders[[#This Row],[DtOrder]]</f>
        <v>44305</v>
      </c>
      <c r="C42" t="str">
        <f>Orders[[#This Row],[FK_CustomerID]]</f>
        <v>21240-83132-SP</v>
      </c>
      <c r="D42" t="str">
        <f>Orders[[#This Row],[FK_ProductID]]</f>
        <v>L-M-1</v>
      </c>
      <c r="E42" s="4">
        <f>Orders[[#This Row],[Quantity]]</f>
        <v>3</v>
      </c>
      <c r="F42" t="str">
        <f>_xlfn.XLOOKUP(MergedTable[[#This Row],[FK_CustomerID]], Customers[CustomerID], Customers[CustomerName])</f>
        <v>Jessica McNess</v>
      </c>
      <c r="G42" t="str">
        <f>_xlfn.XLOOKUP(MergedTable[[#This Row],[FK_CustomerID]], Customers[CustomerID], Customers[Email])</f>
        <v/>
      </c>
      <c r="H42" t="str">
        <f>_xlfn.XLOOKUP(MergedTable[[#This Row],[FK_CustomerID]], Customers[CustomerID], Customers[Country])</f>
        <v>United States</v>
      </c>
      <c r="I42" t="str">
        <f>IF(_xlfn.XLOOKUP(MergedTable[[#This Row],[FK_CustomerID]], Customers[CustomerID], Customers[HasLoyalty]), "Yes", "No")</f>
        <v>No</v>
      </c>
      <c r="J42" t="str" cm="1">
        <f t="array" ref="J42">INDEX(Products[],
    MATCH(MergedTable[[#This Row],[FK_ProductID]:[FK_ProductID]], Products[[ProductID]:[ProductID]], 0),
    MATCH(MergedTable[[#Headers],[CoffeeType]], Products[#Headers], 0))</f>
        <v>Lib</v>
      </c>
      <c r="K42" t="str" cm="1">
        <f t="array" ref="K42">_xlfn.SWITCH(MergedTable[[#This Row],[CoffeeType]],
    "Rob", "Robusta",
    "Exc", "Excelsa",
    "Ara", "Arabica",
    "Lib", "Liberica")</f>
        <v>Liberica</v>
      </c>
      <c r="L42" t="str" cm="1">
        <f t="array" ref="L42">INDEX(Products[],
    MATCH(MergedTable[[#This Row],[FK_ProductID]:[FK_ProductID]], Products[[ProductID]:[ProductID]], 0),
    MATCH(MergedTable[[#Headers],[RoastType]], Products[#Headers], 0))</f>
        <v>M</v>
      </c>
      <c r="M42" t="str" cm="1">
        <f t="array" ref="M42">_xlfn.SWITCH(MergedTable[[#This Row],[RoastType]],
    "L", "Light",
    "M", "Medium",
    "D", "Dark")</f>
        <v>Medium</v>
      </c>
      <c r="N42" s="6" cm="1">
        <f t="array" ref="N42">INDEX(Products[],
    MATCH(MergedTable[[#This Row],[FK_ProductID]:[FK_ProductID]], Products[[ProductID]:[ProductID]], 0),
    MATCH(MergedTable[[#Headers],[SizeKg]], Products[#Headers], 0))</f>
        <v>1</v>
      </c>
      <c r="O42" s="1" cm="1">
        <f t="array" ref="O42">INDEX(Products[],
    MATCH(MergedTable[[#This Row],[FK_ProductID]:[FK_ProductID]], Products[[ProductID]:[ProductID]], 0),
    MATCH(MergedTable[[#Headers],[AmtUnitPrice]], Products[#Headers], 0))</f>
        <v>14.55</v>
      </c>
      <c r="P42" s="1">
        <f>MergedTable[[#This Row],[AmtUnitPrice]] * MergedTable[[#This Row],[Quantity]]</f>
        <v>43.650000000000006</v>
      </c>
    </row>
    <row r="43" spans="1:16" x14ac:dyDescent="0.25">
      <c r="A43" t="str">
        <f>Orders[[#This Row],[OrderID]]</f>
        <v>XWC-20610-167</v>
      </c>
      <c r="B43" s="9">
        <f>Orders[[#This Row],[DtOrder]]</f>
        <v>44749</v>
      </c>
      <c r="C43" t="str">
        <f>Orders[[#This Row],[FK_CustomerID]]</f>
        <v>08350-81623-TF</v>
      </c>
      <c r="D43" t="str">
        <f>Orders[[#This Row],[FK_ProductID]]</f>
        <v>E-D-0.2</v>
      </c>
      <c r="E43" s="4">
        <f>Orders[[#This Row],[Quantity]]</f>
        <v>2</v>
      </c>
      <c r="F43" t="str">
        <f>_xlfn.XLOOKUP(MergedTable[[#This Row],[FK_CustomerID]], Customers[CustomerID], Customers[CustomerName])</f>
        <v>Lorenzo Yeoland</v>
      </c>
      <c r="G43" t="str">
        <f>_xlfn.XLOOKUP(MergedTable[[#This Row],[FK_CustomerID]], Customers[CustomerID], Customers[Email])</f>
        <v>lyeoland15@pbs.org</v>
      </c>
      <c r="H43" t="str">
        <f>_xlfn.XLOOKUP(MergedTable[[#This Row],[FK_CustomerID]], Customers[CustomerID], Customers[Country])</f>
        <v>United States</v>
      </c>
      <c r="I43" t="str">
        <f>IF(_xlfn.XLOOKUP(MergedTable[[#This Row],[FK_CustomerID]], Customers[CustomerID], Customers[HasLoyalty]), "Yes", "No")</f>
        <v>Yes</v>
      </c>
      <c r="J43" t="str" cm="1">
        <f t="array" ref="J43">INDEX(Products[],
    MATCH(MergedTable[[#This Row],[FK_ProductID]:[FK_ProductID]], Products[[ProductID]:[ProductID]], 0),
    MATCH(MergedTable[[#Headers],[CoffeeType]], Products[#Headers], 0))</f>
        <v>Exc</v>
      </c>
      <c r="K43" t="str" cm="1">
        <f t="array" ref="K43">_xlfn.SWITCH(MergedTable[[#This Row],[CoffeeType]],
    "Rob", "Robusta",
    "Exc", "Excelsa",
    "Ara", "Arabica",
    "Lib", "Liberica")</f>
        <v>Excelsa</v>
      </c>
      <c r="L43" t="str" cm="1">
        <f t="array" ref="L43">INDEX(Products[],
    MATCH(MergedTable[[#This Row],[FK_ProductID]:[FK_ProductID]], Products[[ProductID]:[ProductID]], 0),
    MATCH(MergedTable[[#Headers],[RoastType]], Products[#Headers], 0))</f>
        <v>D</v>
      </c>
      <c r="M43" t="str" cm="1">
        <f t="array" ref="M43">_xlfn.SWITCH(MergedTable[[#This Row],[RoastType]],
    "L", "Light",
    "M", "Medium",
    "D", "Dark")</f>
        <v>Dark</v>
      </c>
      <c r="N43" s="6" cm="1">
        <f t="array" ref="N43">INDEX(Products[],
    MATCH(MergedTable[[#This Row],[FK_ProductID]:[FK_ProductID]], Products[[ProductID]:[ProductID]], 0),
    MATCH(MergedTable[[#Headers],[SizeKg]], Products[#Headers], 0))</f>
        <v>0.2</v>
      </c>
      <c r="O43" s="1" cm="1">
        <f t="array" ref="O43">INDEX(Products[],
    MATCH(MergedTable[[#This Row],[FK_ProductID]:[FK_ProductID]], Products[[ProductID]:[ProductID]], 0),
    MATCH(MergedTable[[#Headers],[AmtUnitPrice]], Products[#Headers], 0))</f>
        <v>3.645</v>
      </c>
      <c r="P43" s="1">
        <f>MergedTable[[#This Row],[AmtUnitPrice]] * MergedTable[[#This Row],[Quantity]]</f>
        <v>7.29</v>
      </c>
    </row>
    <row r="44" spans="1:16" x14ac:dyDescent="0.25">
      <c r="A44" t="str">
        <f>Orders[[#This Row],[OrderID]]</f>
        <v>GPU-79113-136</v>
      </c>
      <c r="B44" s="9">
        <f>Orders[[#This Row],[DtOrder]]</f>
        <v>43607</v>
      </c>
      <c r="C44" t="str">
        <f>Orders[[#This Row],[FK_CustomerID]]</f>
        <v>73284-01385-SJ</v>
      </c>
      <c r="D44" t="str">
        <f>Orders[[#This Row],[FK_ProductID]]</f>
        <v>R-D-0.2</v>
      </c>
      <c r="E44" s="4">
        <f>Orders[[#This Row],[Quantity]]</f>
        <v>3</v>
      </c>
      <c r="F44" t="str">
        <f>_xlfn.XLOOKUP(MergedTable[[#This Row],[FK_CustomerID]], Customers[CustomerID], Customers[CustomerName])</f>
        <v>Abigail Tolworthy</v>
      </c>
      <c r="G44" t="str">
        <f>_xlfn.XLOOKUP(MergedTable[[#This Row],[FK_CustomerID]], Customers[CustomerID], Customers[Email])</f>
        <v>atolworthy16@toplist.cz</v>
      </c>
      <c r="H44" t="str">
        <f>_xlfn.XLOOKUP(MergedTable[[#This Row],[FK_CustomerID]], Customers[CustomerID], Customers[Country])</f>
        <v>United States</v>
      </c>
      <c r="I44" t="str">
        <f>IF(_xlfn.XLOOKUP(MergedTable[[#This Row],[FK_CustomerID]], Customers[CustomerID], Customers[HasLoyalty]), "Yes", "No")</f>
        <v>Yes</v>
      </c>
      <c r="J44" t="str" cm="1">
        <f t="array" ref="J44">INDEX(Products[],
    MATCH(MergedTable[[#This Row],[FK_ProductID]:[FK_ProductID]], Products[[ProductID]:[ProductID]], 0),
    MATCH(MergedTable[[#Headers],[CoffeeType]], Products[#Headers], 0))</f>
        <v>Rob</v>
      </c>
      <c r="K44" t="str" cm="1">
        <f t="array" ref="K44">_xlfn.SWITCH(MergedTable[[#This Row],[CoffeeType]],
    "Rob", "Robusta",
    "Exc", "Excelsa",
    "Ara", "Arabica",
    "Lib", "Liberica")</f>
        <v>Robusta</v>
      </c>
      <c r="L44" t="str" cm="1">
        <f t="array" ref="L44">INDEX(Products[],
    MATCH(MergedTable[[#This Row],[FK_ProductID]:[FK_ProductID]], Products[[ProductID]:[ProductID]], 0),
    MATCH(MergedTable[[#Headers],[RoastType]], Products[#Headers], 0))</f>
        <v>D</v>
      </c>
      <c r="M44" t="str" cm="1">
        <f t="array" ref="M44">_xlfn.SWITCH(MergedTable[[#This Row],[RoastType]],
    "L", "Light",
    "M", "Medium",
    "D", "Dark")</f>
        <v>Dark</v>
      </c>
      <c r="N44" s="6" cm="1">
        <f t="array" ref="N44">INDEX(Products[],
    MATCH(MergedTable[[#This Row],[FK_ProductID]:[FK_ProductID]], Products[[ProductID]:[ProductID]], 0),
    MATCH(MergedTable[[#Headers],[SizeKg]], Products[#Headers], 0))</f>
        <v>0.2</v>
      </c>
      <c r="O44" s="1" cm="1">
        <f t="array" ref="O44">INDEX(Products[],
    MATCH(MergedTable[[#This Row],[FK_ProductID]:[FK_ProductID]], Products[[ProductID]:[ProductID]], 0),
    MATCH(MergedTable[[#Headers],[AmtUnitPrice]], Products[#Headers], 0))</f>
        <v>2.6850000000000001</v>
      </c>
      <c r="P44" s="1">
        <f>MergedTable[[#This Row],[AmtUnitPrice]] * MergedTable[[#This Row],[Quantity]]</f>
        <v>8.0549999999999997</v>
      </c>
    </row>
    <row r="45" spans="1:16" x14ac:dyDescent="0.25">
      <c r="A45" t="str">
        <f>Orders[[#This Row],[OrderID]]</f>
        <v>ULR-52653-960</v>
      </c>
      <c r="B45" s="9">
        <f>Orders[[#This Row],[DtOrder]]</f>
        <v>44473</v>
      </c>
      <c r="C45" t="str">
        <f>Orders[[#This Row],[FK_CustomerID]]</f>
        <v>04152-34436-IE</v>
      </c>
      <c r="D45" t="str">
        <f>Orders[[#This Row],[FK_ProductID]]</f>
        <v>L-L-2.5</v>
      </c>
      <c r="E45" s="4">
        <f>Orders[[#This Row],[Quantity]]</f>
        <v>2</v>
      </c>
      <c r="F45" t="str">
        <f>_xlfn.XLOOKUP(MergedTable[[#This Row],[FK_CustomerID]], Customers[CustomerID], Customers[CustomerName])</f>
        <v>Maurie Bartol</v>
      </c>
      <c r="G45" t="str">
        <f>_xlfn.XLOOKUP(MergedTable[[#This Row],[FK_CustomerID]], Customers[CustomerID], Customers[Email])</f>
        <v/>
      </c>
      <c r="H45" t="str">
        <f>_xlfn.XLOOKUP(MergedTable[[#This Row],[FK_CustomerID]], Customers[CustomerID], Customers[Country])</f>
        <v>United States</v>
      </c>
      <c r="I45" t="str">
        <f>IF(_xlfn.XLOOKUP(MergedTable[[#This Row],[FK_CustomerID]], Customers[CustomerID], Customers[HasLoyalty]), "Yes", "No")</f>
        <v>No</v>
      </c>
      <c r="J45" t="str" cm="1">
        <f t="array" ref="J45">INDEX(Products[],
    MATCH(MergedTable[[#This Row],[FK_ProductID]:[FK_ProductID]], Products[[ProductID]:[ProductID]], 0),
    MATCH(MergedTable[[#Headers],[CoffeeType]], Products[#Headers], 0))</f>
        <v>Lib</v>
      </c>
      <c r="K45" t="str" cm="1">
        <f t="array" ref="K45">_xlfn.SWITCH(MergedTable[[#This Row],[CoffeeType]],
    "Rob", "Robusta",
    "Exc", "Excelsa",
    "Ara", "Arabica",
    "Lib", "Liberica")</f>
        <v>Liberica</v>
      </c>
      <c r="L45" t="str" cm="1">
        <f t="array" ref="L45">INDEX(Products[],
    MATCH(MergedTable[[#This Row],[FK_ProductID]:[FK_ProductID]], Products[[ProductID]:[ProductID]], 0),
    MATCH(MergedTable[[#Headers],[RoastType]], Products[#Headers], 0))</f>
        <v>L</v>
      </c>
      <c r="M45" t="str" cm="1">
        <f t="array" ref="M45">_xlfn.SWITCH(MergedTable[[#This Row],[RoastType]],
    "L", "Light",
    "M", "Medium",
    "D", "Dark")</f>
        <v>Light</v>
      </c>
      <c r="N45" s="6" cm="1">
        <f t="array" ref="N45">INDEX(Products[],
    MATCH(MergedTable[[#This Row],[FK_ProductID]:[FK_ProductID]], Products[[ProductID]:[ProductID]], 0),
    MATCH(MergedTable[[#Headers],[SizeKg]], Products[#Headers], 0))</f>
        <v>2.5</v>
      </c>
      <c r="O45" s="1" cm="1">
        <f t="array" ref="O45">INDEX(Products[],
    MATCH(MergedTable[[#This Row],[FK_ProductID]:[FK_ProductID]], Products[[ProductID]:[ProductID]], 0),
    MATCH(MergedTable[[#Headers],[AmtUnitPrice]], Products[#Headers], 0))</f>
        <v>36.454999999999998</v>
      </c>
      <c r="P45" s="1">
        <f>MergedTable[[#This Row],[AmtUnitPrice]] * MergedTable[[#This Row],[Quantity]]</f>
        <v>72.91</v>
      </c>
    </row>
    <row r="46" spans="1:16" x14ac:dyDescent="0.25">
      <c r="A46" t="str">
        <f>Orders[[#This Row],[OrderID]]</f>
        <v>HPI-42308-142</v>
      </c>
      <c r="B46" s="9">
        <f>Orders[[#This Row],[DtOrder]]</f>
        <v>43932</v>
      </c>
      <c r="C46" t="str">
        <f>Orders[[#This Row],[FK_CustomerID]]</f>
        <v>06631-86965-XP</v>
      </c>
      <c r="D46" t="str">
        <f>Orders[[#This Row],[FK_ProductID]]</f>
        <v>E-M-0.5</v>
      </c>
      <c r="E46" s="4">
        <f>Orders[[#This Row],[Quantity]]</f>
        <v>2</v>
      </c>
      <c r="F46" t="str">
        <f>_xlfn.XLOOKUP(MergedTable[[#This Row],[FK_CustomerID]], Customers[CustomerID], Customers[CustomerName])</f>
        <v>Olag Baudassi</v>
      </c>
      <c r="G46" t="str">
        <f>_xlfn.XLOOKUP(MergedTable[[#This Row],[FK_CustomerID]], Customers[CustomerID], Customers[Email])</f>
        <v>obaudassi18@seesaa.net</v>
      </c>
      <c r="H46" t="str">
        <f>_xlfn.XLOOKUP(MergedTable[[#This Row],[FK_CustomerID]], Customers[CustomerID], Customers[Country])</f>
        <v>United States</v>
      </c>
      <c r="I46" t="str">
        <f>IF(_xlfn.XLOOKUP(MergedTable[[#This Row],[FK_CustomerID]], Customers[CustomerID], Customers[HasLoyalty]), "Yes", "No")</f>
        <v>Yes</v>
      </c>
      <c r="J46" t="str" cm="1">
        <f t="array" ref="J46">INDEX(Products[],
    MATCH(MergedTable[[#This Row],[FK_ProductID]:[FK_ProductID]], Products[[ProductID]:[ProductID]], 0),
    MATCH(MergedTable[[#Headers],[CoffeeType]], Products[#Headers], 0))</f>
        <v>Exc</v>
      </c>
      <c r="K46" t="str" cm="1">
        <f t="array" ref="K46">_xlfn.SWITCH(MergedTable[[#This Row],[CoffeeType]],
    "Rob", "Robusta",
    "Exc", "Excelsa",
    "Ara", "Arabica",
    "Lib", "Liberica")</f>
        <v>Excelsa</v>
      </c>
      <c r="L46" t="str" cm="1">
        <f t="array" ref="L46">INDEX(Products[],
    MATCH(MergedTable[[#This Row],[FK_ProductID]:[FK_ProductID]], Products[[ProductID]:[ProductID]], 0),
    MATCH(MergedTable[[#Headers],[RoastType]], Products[#Headers], 0))</f>
        <v>M</v>
      </c>
      <c r="M46" t="str" cm="1">
        <f t="array" ref="M46">_xlfn.SWITCH(MergedTable[[#This Row],[RoastType]],
    "L", "Light",
    "M", "Medium",
    "D", "Dark")</f>
        <v>Medium</v>
      </c>
      <c r="N46" s="6" cm="1">
        <f t="array" ref="N46">INDEX(Products[],
    MATCH(MergedTable[[#This Row],[FK_ProductID]:[FK_ProductID]], Products[[ProductID]:[ProductID]], 0),
    MATCH(MergedTable[[#Headers],[SizeKg]], Products[#Headers], 0))</f>
        <v>0.5</v>
      </c>
      <c r="O46" s="1" cm="1">
        <f t="array" ref="O46">INDEX(Products[],
    MATCH(MergedTable[[#This Row],[FK_ProductID]:[FK_ProductID]], Products[[ProductID]:[ProductID]], 0),
    MATCH(MergedTable[[#Headers],[AmtUnitPrice]], Products[#Headers], 0))</f>
        <v>8.25</v>
      </c>
      <c r="P46" s="1">
        <f>MergedTable[[#This Row],[AmtUnitPrice]] * MergedTable[[#This Row],[Quantity]]</f>
        <v>16.5</v>
      </c>
    </row>
    <row r="47" spans="1:16" x14ac:dyDescent="0.25">
      <c r="A47" t="str">
        <f>Orders[[#This Row],[OrderID]]</f>
        <v>XHI-30227-581</v>
      </c>
      <c r="B47" s="9">
        <f>Orders[[#This Row],[DtOrder]]</f>
        <v>44592</v>
      </c>
      <c r="C47" t="str">
        <f>Orders[[#This Row],[FK_CustomerID]]</f>
        <v>54619-08558-ZU</v>
      </c>
      <c r="D47" t="str">
        <f>Orders[[#This Row],[FK_ProductID]]</f>
        <v>L-D-2.5</v>
      </c>
      <c r="E47" s="4">
        <f>Orders[[#This Row],[Quantity]]</f>
        <v>6</v>
      </c>
      <c r="F47" t="str">
        <f>_xlfn.XLOOKUP(MergedTable[[#This Row],[FK_CustomerID]], Customers[CustomerID], Customers[CustomerName])</f>
        <v>Petey Kingsbury</v>
      </c>
      <c r="G47" t="str">
        <f>_xlfn.XLOOKUP(MergedTable[[#This Row],[FK_CustomerID]], Customers[CustomerID], Customers[Email])</f>
        <v>pkingsbury19@comcast.net</v>
      </c>
      <c r="H47" t="str">
        <f>_xlfn.XLOOKUP(MergedTable[[#This Row],[FK_CustomerID]], Customers[CustomerID], Customers[Country])</f>
        <v>United States</v>
      </c>
      <c r="I47" t="str">
        <f>IF(_xlfn.XLOOKUP(MergedTable[[#This Row],[FK_CustomerID]], Customers[CustomerID], Customers[HasLoyalty]), "Yes", "No")</f>
        <v>No</v>
      </c>
      <c r="J47" t="str" cm="1">
        <f t="array" ref="J47">INDEX(Products[],
    MATCH(MergedTable[[#This Row],[FK_ProductID]:[FK_ProductID]], Products[[ProductID]:[ProductID]], 0),
    MATCH(MergedTable[[#Headers],[CoffeeType]], Products[#Headers], 0))</f>
        <v>Lib</v>
      </c>
      <c r="K47" t="str" cm="1">
        <f t="array" ref="K47">_xlfn.SWITCH(MergedTable[[#This Row],[CoffeeType]],
    "Rob", "Robusta",
    "Exc", "Excelsa",
    "Ara", "Arabica",
    "Lib", "Liberica")</f>
        <v>Liberica</v>
      </c>
      <c r="L47" t="str" cm="1">
        <f t="array" ref="L47">INDEX(Products[],
    MATCH(MergedTable[[#This Row],[FK_ProductID]:[FK_ProductID]], Products[[ProductID]:[ProductID]], 0),
    MATCH(MergedTable[[#Headers],[RoastType]], Products[#Headers], 0))</f>
        <v>D</v>
      </c>
      <c r="M47" t="str" cm="1">
        <f t="array" ref="M47">_xlfn.SWITCH(MergedTable[[#This Row],[RoastType]],
    "L", "Light",
    "M", "Medium",
    "D", "Dark")</f>
        <v>Dark</v>
      </c>
      <c r="N47" s="6" cm="1">
        <f t="array" ref="N47">INDEX(Products[],
    MATCH(MergedTable[[#This Row],[FK_ProductID]:[FK_ProductID]], Products[[ProductID]:[ProductID]], 0),
    MATCH(MergedTable[[#Headers],[SizeKg]], Products[#Headers], 0))</f>
        <v>2.5</v>
      </c>
      <c r="O47" s="1" cm="1">
        <f t="array" ref="O47">INDEX(Products[],
    MATCH(MergedTable[[#This Row],[FK_ProductID]:[FK_ProductID]], Products[[ProductID]:[ProductID]], 0),
    MATCH(MergedTable[[#Headers],[AmtUnitPrice]], Products[#Headers], 0))</f>
        <v>29.785</v>
      </c>
      <c r="P47" s="1">
        <f>MergedTable[[#This Row],[AmtUnitPrice]] * MergedTable[[#This Row],[Quantity]]</f>
        <v>178.71</v>
      </c>
    </row>
    <row r="48" spans="1:16" x14ac:dyDescent="0.25">
      <c r="A48" t="str">
        <f>Orders[[#This Row],[OrderID]]</f>
        <v>DJH-05202-380</v>
      </c>
      <c r="B48" s="9">
        <f>Orders[[#This Row],[DtOrder]]</f>
        <v>43776</v>
      </c>
      <c r="C48" t="str">
        <f>Orders[[#This Row],[FK_CustomerID]]</f>
        <v>85589-17020-CX</v>
      </c>
      <c r="D48" t="str">
        <f>Orders[[#This Row],[FK_ProductID]]</f>
        <v>E-M-2.5</v>
      </c>
      <c r="E48" s="4">
        <f>Orders[[#This Row],[Quantity]]</f>
        <v>2</v>
      </c>
      <c r="F48" t="str">
        <f>_xlfn.XLOOKUP(MergedTable[[#This Row],[FK_CustomerID]], Customers[CustomerID], Customers[CustomerName])</f>
        <v>Donna Baskeyfied</v>
      </c>
      <c r="G48" t="str">
        <f>_xlfn.XLOOKUP(MergedTable[[#This Row],[FK_CustomerID]], Customers[CustomerID], Customers[Email])</f>
        <v/>
      </c>
      <c r="H48" t="str">
        <f>_xlfn.XLOOKUP(MergedTable[[#This Row],[FK_CustomerID]], Customers[CustomerID], Customers[Country])</f>
        <v>United States</v>
      </c>
      <c r="I48" t="str">
        <f>IF(_xlfn.XLOOKUP(MergedTable[[#This Row],[FK_CustomerID]], Customers[CustomerID], Customers[HasLoyalty]), "Yes", "No")</f>
        <v>Yes</v>
      </c>
      <c r="J48" t="str" cm="1">
        <f t="array" ref="J48">INDEX(Products[],
    MATCH(MergedTable[[#This Row],[FK_ProductID]:[FK_ProductID]], Products[[ProductID]:[ProductID]], 0),
    MATCH(MergedTable[[#Headers],[CoffeeType]], Products[#Headers], 0))</f>
        <v>Exc</v>
      </c>
      <c r="K48" t="str" cm="1">
        <f t="array" ref="K48">_xlfn.SWITCH(MergedTable[[#This Row],[CoffeeType]],
    "Rob", "Robusta",
    "Exc", "Excelsa",
    "Ara", "Arabica",
    "Lib", "Liberica")</f>
        <v>Excelsa</v>
      </c>
      <c r="L48" t="str" cm="1">
        <f t="array" ref="L48">INDEX(Products[],
    MATCH(MergedTable[[#This Row],[FK_ProductID]:[FK_ProductID]], Products[[ProductID]:[ProductID]], 0),
    MATCH(MergedTable[[#Headers],[RoastType]], Products[#Headers], 0))</f>
        <v>M</v>
      </c>
      <c r="M48" t="str" cm="1">
        <f t="array" ref="M48">_xlfn.SWITCH(MergedTable[[#This Row],[RoastType]],
    "L", "Light",
    "M", "Medium",
    "D", "Dark")</f>
        <v>Medium</v>
      </c>
      <c r="N48" s="6" cm="1">
        <f t="array" ref="N48">INDEX(Products[],
    MATCH(MergedTable[[#This Row],[FK_ProductID]:[FK_ProductID]], Products[[ProductID]:[ProductID]], 0),
    MATCH(MergedTable[[#Headers],[SizeKg]], Products[#Headers], 0))</f>
        <v>2.5</v>
      </c>
      <c r="O48" s="1" cm="1">
        <f t="array" ref="O48">INDEX(Products[],
    MATCH(MergedTable[[#This Row],[FK_ProductID]:[FK_ProductID]], Products[[ProductID]:[ProductID]], 0),
    MATCH(MergedTable[[#Headers],[AmtUnitPrice]], Products[#Headers], 0))</f>
        <v>31.625</v>
      </c>
      <c r="P48" s="1">
        <f>MergedTable[[#This Row],[AmtUnitPrice]] * MergedTable[[#This Row],[Quantity]]</f>
        <v>63.25</v>
      </c>
    </row>
    <row r="49" spans="1:16" x14ac:dyDescent="0.25">
      <c r="A49" t="str">
        <f>Orders[[#This Row],[OrderID]]</f>
        <v>VMW-26889-781</v>
      </c>
      <c r="B49" s="9">
        <f>Orders[[#This Row],[DtOrder]]</f>
        <v>43644</v>
      </c>
      <c r="C49" t="str">
        <f>Orders[[#This Row],[FK_CustomerID]]</f>
        <v>36078-91009-WU</v>
      </c>
      <c r="D49" t="str">
        <f>Orders[[#This Row],[FK_ProductID]]</f>
        <v>A-L-0.2</v>
      </c>
      <c r="E49" s="4">
        <f>Orders[[#This Row],[Quantity]]</f>
        <v>2</v>
      </c>
      <c r="F49" t="str">
        <f>_xlfn.XLOOKUP(MergedTable[[#This Row],[FK_CustomerID]], Customers[CustomerID], Customers[CustomerName])</f>
        <v>Arda Curley</v>
      </c>
      <c r="G49" t="str">
        <f>_xlfn.XLOOKUP(MergedTable[[#This Row],[FK_CustomerID]], Customers[CustomerID], Customers[Email])</f>
        <v>acurley1b@hao123.com</v>
      </c>
      <c r="H49" t="str">
        <f>_xlfn.XLOOKUP(MergedTable[[#This Row],[FK_CustomerID]], Customers[CustomerID], Customers[Country])</f>
        <v>United States</v>
      </c>
      <c r="I49" t="str">
        <f>IF(_xlfn.XLOOKUP(MergedTable[[#This Row],[FK_CustomerID]], Customers[CustomerID], Customers[HasLoyalty]), "Yes", "No")</f>
        <v>Yes</v>
      </c>
      <c r="J49" t="str" cm="1">
        <f t="array" ref="J49">INDEX(Products[],
    MATCH(MergedTable[[#This Row],[FK_ProductID]:[FK_ProductID]], Products[[ProductID]:[ProductID]], 0),
    MATCH(MergedTable[[#Headers],[CoffeeType]], Products[#Headers], 0))</f>
        <v>Ara</v>
      </c>
      <c r="K49" t="str" cm="1">
        <f t="array" ref="K49">_xlfn.SWITCH(MergedTable[[#This Row],[CoffeeType]],
    "Rob", "Robusta",
    "Exc", "Excelsa",
    "Ara", "Arabica",
    "Lib", "Liberica")</f>
        <v>Arabica</v>
      </c>
      <c r="L49" t="str" cm="1">
        <f t="array" ref="L49">INDEX(Products[],
    MATCH(MergedTable[[#This Row],[FK_ProductID]:[FK_ProductID]], Products[[ProductID]:[ProductID]], 0),
    MATCH(MergedTable[[#Headers],[RoastType]], Products[#Headers], 0))</f>
        <v>L</v>
      </c>
      <c r="M49" t="str" cm="1">
        <f t="array" ref="M49">_xlfn.SWITCH(MergedTable[[#This Row],[RoastType]],
    "L", "Light",
    "M", "Medium",
    "D", "Dark")</f>
        <v>Light</v>
      </c>
      <c r="N49" s="6" cm="1">
        <f t="array" ref="N49">INDEX(Products[],
    MATCH(MergedTable[[#This Row],[FK_ProductID]:[FK_ProductID]], Products[[ProductID]:[ProductID]], 0),
    MATCH(MergedTable[[#Headers],[SizeKg]], Products[#Headers], 0))</f>
        <v>0.2</v>
      </c>
      <c r="O49" s="1" cm="1">
        <f t="array" ref="O49">INDEX(Products[],
    MATCH(MergedTable[[#This Row],[FK_ProductID]:[FK_ProductID]], Products[[ProductID]:[ProductID]], 0),
    MATCH(MergedTable[[#Headers],[AmtUnitPrice]], Products[#Headers], 0))</f>
        <v>3.8849999999999998</v>
      </c>
      <c r="P49" s="1">
        <f>MergedTable[[#This Row],[AmtUnitPrice]] * MergedTable[[#This Row],[Quantity]]</f>
        <v>7.77</v>
      </c>
    </row>
    <row r="50" spans="1:16" x14ac:dyDescent="0.25">
      <c r="A50" t="str">
        <f>Orders[[#This Row],[OrderID]]</f>
        <v>DBU-81099-586</v>
      </c>
      <c r="B50" s="9">
        <f>Orders[[#This Row],[DtOrder]]</f>
        <v>44085</v>
      </c>
      <c r="C50" t="str">
        <f>Orders[[#This Row],[FK_CustomerID]]</f>
        <v>15770-27099-GX</v>
      </c>
      <c r="D50" t="str">
        <f>Orders[[#This Row],[FK_ProductID]]</f>
        <v>A-D-2.5</v>
      </c>
      <c r="E50" s="4">
        <f>Orders[[#This Row],[Quantity]]</f>
        <v>4</v>
      </c>
      <c r="F50" t="str">
        <f>_xlfn.XLOOKUP(MergedTable[[#This Row],[FK_CustomerID]], Customers[CustomerID], Customers[CustomerName])</f>
        <v>Raynor McGilvary</v>
      </c>
      <c r="G50" t="str">
        <f>_xlfn.XLOOKUP(MergedTable[[#This Row],[FK_CustomerID]], Customers[CustomerID], Customers[Email])</f>
        <v>rmcgilvary1c@tamu.edu</v>
      </c>
      <c r="H50" t="str">
        <f>_xlfn.XLOOKUP(MergedTable[[#This Row],[FK_CustomerID]], Customers[CustomerID], Customers[Country])</f>
        <v>United States</v>
      </c>
      <c r="I50" t="str">
        <f>IF(_xlfn.XLOOKUP(MergedTable[[#This Row],[FK_CustomerID]], Customers[CustomerID], Customers[HasLoyalty]), "Yes", "No")</f>
        <v>No</v>
      </c>
      <c r="J50" t="str" cm="1">
        <f t="array" ref="J50">INDEX(Products[],
    MATCH(MergedTable[[#This Row],[FK_ProductID]:[FK_ProductID]], Products[[ProductID]:[ProductID]], 0),
    MATCH(MergedTable[[#Headers],[CoffeeType]], Products[#Headers], 0))</f>
        <v>Ara</v>
      </c>
      <c r="K50" t="str" cm="1">
        <f t="array" ref="K50">_xlfn.SWITCH(MergedTable[[#This Row],[CoffeeType]],
    "Rob", "Robusta",
    "Exc", "Excelsa",
    "Ara", "Arabica",
    "Lib", "Liberica")</f>
        <v>Arabica</v>
      </c>
      <c r="L50" t="str" cm="1">
        <f t="array" ref="L50">INDEX(Products[],
    MATCH(MergedTable[[#This Row],[FK_ProductID]:[FK_ProductID]], Products[[ProductID]:[ProductID]], 0),
    MATCH(MergedTable[[#Headers],[RoastType]], Products[#Headers], 0))</f>
        <v>D</v>
      </c>
      <c r="M50" t="str" cm="1">
        <f t="array" ref="M50">_xlfn.SWITCH(MergedTable[[#This Row],[RoastType]],
    "L", "Light",
    "M", "Medium",
    "D", "Dark")</f>
        <v>Dark</v>
      </c>
      <c r="N50" s="6" cm="1">
        <f t="array" ref="N50">INDEX(Products[],
    MATCH(MergedTable[[#This Row],[FK_ProductID]:[FK_ProductID]], Products[[ProductID]:[ProductID]], 0),
    MATCH(MergedTable[[#Headers],[SizeKg]], Products[#Headers], 0))</f>
        <v>2.5</v>
      </c>
      <c r="O50" s="1" cm="1">
        <f t="array" ref="O50">INDEX(Products[],
    MATCH(MergedTable[[#This Row],[FK_ProductID]:[FK_ProductID]], Products[[ProductID]:[ProductID]], 0),
    MATCH(MergedTable[[#Headers],[AmtUnitPrice]], Products[#Headers], 0))</f>
        <v>22.885000000000002</v>
      </c>
      <c r="P50" s="1">
        <f>MergedTable[[#This Row],[AmtUnitPrice]] * MergedTable[[#This Row],[Quantity]]</f>
        <v>91.54</v>
      </c>
    </row>
    <row r="51" spans="1:16" x14ac:dyDescent="0.25">
      <c r="A51" t="str">
        <f>Orders[[#This Row],[OrderID]]</f>
        <v>PQA-54820-810</v>
      </c>
      <c r="B51" s="9">
        <f>Orders[[#This Row],[DtOrder]]</f>
        <v>44790</v>
      </c>
      <c r="C51" t="str">
        <f>Orders[[#This Row],[FK_CustomerID]]</f>
        <v>91460-04823-BX</v>
      </c>
      <c r="D51" t="str">
        <f>Orders[[#This Row],[FK_ProductID]]</f>
        <v>A-L-1</v>
      </c>
      <c r="E51" s="4">
        <f>Orders[[#This Row],[Quantity]]</f>
        <v>3</v>
      </c>
      <c r="F51" t="str">
        <f>_xlfn.XLOOKUP(MergedTable[[#This Row],[FK_CustomerID]], Customers[CustomerID], Customers[CustomerName])</f>
        <v>Isis Pikett</v>
      </c>
      <c r="G51" t="str">
        <f>_xlfn.XLOOKUP(MergedTable[[#This Row],[FK_CustomerID]], Customers[CustomerID], Customers[Email])</f>
        <v>ipikett1d@xinhuanet.com</v>
      </c>
      <c r="H51" t="str">
        <f>_xlfn.XLOOKUP(MergedTable[[#This Row],[FK_CustomerID]], Customers[CustomerID], Customers[Country])</f>
        <v>United States</v>
      </c>
      <c r="I51" t="str">
        <f>IF(_xlfn.XLOOKUP(MergedTable[[#This Row],[FK_CustomerID]], Customers[CustomerID], Customers[HasLoyalty]), "Yes", "No")</f>
        <v>No</v>
      </c>
      <c r="J51" t="str" cm="1">
        <f t="array" ref="J51">INDEX(Products[],
    MATCH(MergedTable[[#This Row],[FK_ProductID]:[FK_ProductID]], Products[[ProductID]:[ProductID]], 0),
    MATCH(MergedTable[[#Headers],[CoffeeType]], Products[#Headers], 0))</f>
        <v>Ara</v>
      </c>
      <c r="K51" t="str" cm="1">
        <f t="array" ref="K51">_xlfn.SWITCH(MergedTable[[#This Row],[CoffeeType]],
    "Rob", "Robusta",
    "Exc", "Excelsa",
    "Ara", "Arabica",
    "Lib", "Liberica")</f>
        <v>Arabica</v>
      </c>
      <c r="L51" t="str" cm="1">
        <f t="array" ref="L51">INDEX(Products[],
    MATCH(MergedTable[[#This Row],[FK_ProductID]:[FK_ProductID]], Products[[ProductID]:[ProductID]], 0),
    MATCH(MergedTable[[#Headers],[RoastType]], Products[#Headers], 0))</f>
        <v>L</v>
      </c>
      <c r="M51" t="str" cm="1">
        <f t="array" ref="M51">_xlfn.SWITCH(MergedTable[[#This Row],[RoastType]],
    "L", "Light",
    "M", "Medium",
    "D", "Dark")</f>
        <v>Light</v>
      </c>
      <c r="N51" s="6" cm="1">
        <f t="array" ref="N51">INDEX(Products[],
    MATCH(MergedTable[[#This Row],[FK_ProductID]:[FK_ProductID]], Products[[ProductID]:[ProductID]], 0),
    MATCH(MergedTable[[#Headers],[SizeKg]], Products[#Headers], 0))</f>
        <v>1</v>
      </c>
      <c r="O51" s="1" cm="1">
        <f t="array" ref="O51">INDEX(Products[],
    MATCH(MergedTable[[#This Row],[FK_ProductID]:[FK_ProductID]], Products[[ProductID]:[ProductID]], 0),
    MATCH(MergedTable[[#Headers],[AmtUnitPrice]], Products[#Headers], 0))</f>
        <v>12.95</v>
      </c>
      <c r="P51" s="1">
        <f>MergedTable[[#This Row],[AmtUnitPrice]] * MergedTable[[#This Row],[Quantity]]</f>
        <v>38.849999999999994</v>
      </c>
    </row>
    <row r="52" spans="1:16" x14ac:dyDescent="0.25">
      <c r="A52" t="str">
        <f>Orders[[#This Row],[OrderID]]</f>
        <v>XKB-41924-202</v>
      </c>
      <c r="B52" s="9">
        <f>Orders[[#This Row],[DtOrder]]</f>
        <v>44792</v>
      </c>
      <c r="C52" t="str">
        <f>Orders[[#This Row],[FK_CustomerID]]</f>
        <v>45089-52817-WN</v>
      </c>
      <c r="D52" t="str">
        <f>Orders[[#This Row],[FK_ProductID]]</f>
        <v>L-D-0.5</v>
      </c>
      <c r="E52" s="4">
        <f>Orders[[#This Row],[Quantity]]</f>
        <v>2</v>
      </c>
      <c r="F52" t="str">
        <f>_xlfn.XLOOKUP(MergedTable[[#This Row],[FK_CustomerID]], Customers[CustomerID], Customers[CustomerName])</f>
        <v>Inger Bouldon</v>
      </c>
      <c r="G52" t="str">
        <f>_xlfn.XLOOKUP(MergedTable[[#This Row],[FK_CustomerID]], Customers[CustomerID], Customers[Email])</f>
        <v>ibouldon1e@gizmodo.com</v>
      </c>
      <c r="H52" t="str">
        <f>_xlfn.XLOOKUP(MergedTable[[#This Row],[FK_CustomerID]], Customers[CustomerID], Customers[Country])</f>
        <v>United States</v>
      </c>
      <c r="I52" t="str">
        <f>IF(_xlfn.XLOOKUP(MergedTable[[#This Row],[FK_CustomerID]], Customers[CustomerID], Customers[HasLoyalty]), "Yes", "No")</f>
        <v>No</v>
      </c>
      <c r="J52" t="str" cm="1">
        <f t="array" ref="J52">INDEX(Products[],
    MATCH(MergedTable[[#This Row],[FK_ProductID]:[FK_ProductID]], Products[[ProductID]:[ProductID]], 0),
    MATCH(MergedTable[[#Headers],[CoffeeType]], Products[#Headers], 0))</f>
        <v>Lib</v>
      </c>
      <c r="K52" t="str" cm="1">
        <f t="array" ref="K52">_xlfn.SWITCH(MergedTable[[#This Row],[CoffeeType]],
    "Rob", "Robusta",
    "Exc", "Excelsa",
    "Ara", "Arabica",
    "Lib", "Liberica")</f>
        <v>Liberica</v>
      </c>
      <c r="L52" t="str" cm="1">
        <f t="array" ref="L52">INDEX(Products[],
    MATCH(MergedTable[[#This Row],[FK_ProductID]:[FK_ProductID]], Products[[ProductID]:[ProductID]], 0),
    MATCH(MergedTable[[#Headers],[RoastType]], Products[#Headers], 0))</f>
        <v>D</v>
      </c>
      <c r="M52" t="str" cm="1">
        <f t="array" ref="M52">_xlfn.SWITCH(MergedTable[[#This Row],[RoastType]],
    "L", "Light",
    "M", "Medium",
    "D", "Dark")</f>
        <v>Dark</v>
      </c>
      <c r="N52" s="6" cm="1">
        <f t="array" ref="N52">INDEX(Products[],
    MATCH(MergedTable[[#This Row],[FK_ProductID]:[FK_ProductID]], Products[[ProductID]:[ProductID]], 0),
    MATCH(MergedTable[[#Headers],[SizeKg]], Products[#Headers], 0))</f>
        <v>0.5</v>
      </c>
      <c r="O52" s="1" cm="1">
        <f t="array" ref="O52">INDEX(Products[],
    MATCH(MergedTable[[#This Row],[FK_ProductID]:[FK_ProductID]], Products[[ProductID]:[ProductID]], 0),
    MATCH(MergedTable[[#Headers],[AmtUnitPrice]], Products[#Headers], 0))</f>
        <v>7.77</v>
      </c>
      <c r="P52" s="1">
        <f>MergedTable[[#This Row],[AmtUnitPrice]] * MergedTable[[#This Row],[Quantity]]</f>
        <v>15.54</v>
      </c>
    </row>
    <row r="53" spans="1:16" x14ac:dyDescent="0.25">
      <c r="A53" t="str">
        <f>Orders[[#This Row],[OrderID]]</f>
        <v>DWZ-69106-473</v>
      </c>
      <c r="B53" s="9">
        <f>Orders[[#This Row],[DtOrder]]</f>
        <v>43600</v>
      </c>
      <c r="C53" t="str">
        <f>Orders[[#This Row],[FK_CustomerID]]</f>
        <v>76447-50326-IC</v>
      </c>
      <c r="D53" t="str">
        <f>Orders[[#This Row],[FK_ProductID]]</f>
        <v>L-L-2.5</v>
      </c>
      <c r="E53" s="4">
        <f>Orders[[#This Row],[Quantity]]</f>
        <v>4</v>
      </c>
      <c r="F53" t="str">
        <f>_xlfn.XLOOKUP(MergedTable[[#This Row],[FK_CustomerID]], Customers[CustomerID], Customers[CustomerName])</f>
        <v>Karry Flanders</v>
      </c>
      <c r="G53" t="str">
        <f>_xlfn.XLOOKUP(MergedTable[[#This Row],[FK_CustomerID]], Customers[CustomerID], Customers[Email])</f>
        <v>kflanders1f@over-blog.com</v>
      </c>
      <c r="H53" t="str">
        <f>_xlfn.XLOOKUP(MergedTable[[#This Row],[FK_CustomerID]], Customers[CustomerID], Customers[Country])</f>
        <v>Ireland</v>
      </c>
      <c r="I53" t="str">
        <f>IF(_xlfn.XLOOKUP(MergedTable[[#This Row],[FK_CustomerID]], Customers[CustomerID], Customers[HasLoyalty]), "Yes", "No")</f>
        <v>Yes</v>
      </c>
      <c r="J53" t="str" cm="1">
        <f t="array" ref="J53">INDEX(Products[],
    MATCH(MergedTable[[#This Row],[FK_ProductID]:[FK_ProductID]], Products[[ProductID]:[ProductID]], 0),
    MATCH(MergedTable[[#Headers],[CoffeeType]], Products[#Headers], 0))</f>
        <v>Lib</v>
      </c>
      <c r="K53" t="str" cm="1">
        <f t="array" ref="K53">_xlfn.SWITCH(MergedTable[[#This Row],[CoffeeType]],
    "Rob", "Robusta",
    "Exc", "Excelsa",
    "Ara", "Arabica",
    "Lib", "Liberica")</f>
        <v>Liberica</v>
      </c>
      <c r="L53" t="str" cm="1">
        <f t="array" ref="L53">INDEX(Products[],
    MATCH(MergedTable[[#This Row],[FK_ProductID]:[FK_ProductID]], Products[[ProductID]:[ProductID]], 0),
    MATCH(MergedTable[[#Headers],[RoastType]], Products[#Headers], 0))</f>
        <v>L</v>
      </c>
      <c r="M53" t="str" cm="1">
        <f t="array" ref="M53">_xlfn.SWITCH(MergedTable[[#This Row],[RoastType]],
    "L", "Light",
    "M", "Medium",
    "D", "Dark")</f>
        <v>Light</v>
      </c>
      <c r="N53" s="6" cm="1">
        <f t="array" ref="N53">INDEX(Products[],
    MATCH(MergedTable[[#This Row],[FK_ProductID]:[FK_ProductID]], Products[[ProductID]:[ProductID]], 0),
    MATCH(MergedTable[[#Headers],[SizeKg]], Products[#Headers], 0))</f>
        <v>2.5</v>
      </c>
      <c r="O53" s="1" cm="1">
        <f t="array" ref="O53">INDEX(Products[],
    MATCH(MergedTable[[#This Row],[FK_ProductID]:[FK_ProductID]], Products[[ProductID]:[ProductID]], 0),
    MATCH(MergedTable[[#Headers],[AmtUnitPrice]], Products[#Headers], 0))</f>
        <v>36.454999999999998</v>
      </c>
      <c r="P53" s="1">
        <f>MergedTable[[#This Row],[AmtUnitPrice]] * MergedTable[[#This Row],[Quantity]]</f>
        <v>145.82</v>
      </c>
    </row>
    <row r="54" spans="1:16" x14ac:dyDescent="0.25">
      <c r="A54" t="str">
        <f>Orders[[#This Row],[OrderID]]</f>
        <v>YHV-68700-050</v>
      </c>
      <c r="B54" s="9">
        <f>Orders[[#This Row],[DtOrder]]</f>
        <v>43719</v>
      </c>
      <c r="C54" t="str">
        <f>Orders[[#This Row],[FK_CustomerID]]</f>
        <v>26333-67911-OL</v>
      </c>
      <c r="D54" t="str">
        <f>Orders[[#This Row],[FK_ProductID]]</f>
        <v>R-M-0.5</v>
      </c>
      <c r="E54" s="4">
        <f>Orders[[#This Row],[Quantity]]</f>
        <v>5</v>
      </c>
      <c r="F54" t="str">
        <f>_xlfn.XLOOKUP(MergedTable[[#This Row],[FK_CustomerID]], Customers[CustomerID], Customers[CustomerName])</f>
        <v>Hartley Mattioli</v>
      </c>
      <c r="G54" t="str">
        <f>_xlfn.XLOOKUP(MergedTable[[#This Row],[FK_CustomerID]], Customers[CustomerID], Customers[Email])</f>
        <v>hmattioli1g@webmd.com</v>
      </c>
      <c r="H54" t="str">
        <f>_xlfn.XLOOKUP(MergedTable[[#This Row],[FK_CustomerID]], Customers[CustomerID], Customers[Country])</f>
        <v>United Kingdom</v>
      </c>
      <c r="I54" t="str">
        <f>IF(_xlfn.XLOOKUP(MergedTable[[#This Row],[FK_CustomerID]], Customers[CustomerID], Customers[HasLoyalty]), "Yes", "No")</f>
        <v>No</v>
      </c>
      <c r="J54" t="str" cm="1">
        <f t="array" ref="J54">INDEX(Products[],
    MATCH(MergedTable[[#This Row],[FK_ProductID]:[FK_ProductID]], Products[[ProductID]:[ProductID]], 0),
    MATCH(MergedTable[[#Headers],[CoffeeType]], Products[#Headers], 0))</f>
        <v>Rob</v>
      </c>
      <c r="K54" t="str" cm="1">
        <f t="array" ref="K54">_xlfn.SWITCH(MergedTable[[#This Row],[CoffeeType]],
    "Rob", "Robusta",
    "Exc", "Excelsa",
    "Ara", "Arabica",
    "Lib", "Liberica")</f>
        <v>Robusta</v>
      </c>
      <c r="L54" t="str" cm="1">
        <f t="array" ref="L54">INDEX(Products[],
    MATCH(MergedTable[[#This Row],[FK_ProductID]:[FK_ProductID]], Products[[ProductID]:[ProductID]], 0),
    MATCH(MergedTable[[#Headers],[RoastType]], Products[#Headers], 0))</f>
        <v>M</v>
      </c>
      <c r="M54" t="str" cm="1">
        <f t="array" ref="M54">_xlfn.SWITCH(MergedTable[[#This Row],[RoastType]],
    "L", "Light",
    "M", "Medium",
    "D", "Dark")</f>
        <v>Medium</v>
      </c>
      <c r="N54" s="6" cm="1">
        <f t="array" ref="N54">INDEX(Products[],
    MATCH(MergedTable[[#This Row],[FK_ProductID]:[FK_ProductID]], Products[[ProductID]:[ProductID]], 0),
    MATCH(MergedTable[[#Headers],[SizeKg]], Products[#Headers], 0))</f>
        <v>0.5</v>
      </c>
      <c r="O54" s="1" cm="1">
        <f t="array" ref="O54">INDEX(Products[],
    MATCH(MergedTable[[#This Row],[FK_ProductID]:[FK_ProductID]], Products[[ProductID]:[ProductID]], 0),
    MATCH(MergedTable[[#Headers],[AmtUnitPrice]], Products[#Headers], 0))</f>
        <v>5.97</v>
      </c>
      <c r="P54" s="1">
        <f>MergedTable[[#This Row],[AmtUnitPrice]] * MergedTable[[#This Row],[Quantity]]</f>
        <v>29.849999999999998</v>
      </c>
    </row>
    <row r="55" spans="1:16" x14ac:dyDescent="0.25">
      <c r="A55" t="str">
        <f>Orders[[#This Row],[OrderID]]</f>
        <v>YHV-68700-050</v>
      </c>
      <c r="B55" s="9">
        <f>Orders[[#This Row],[DtOrder]]</f>
        <v>43719</v>
      </c>
      <c r="C55" t="str">
        <f>Orders[[#This Row],[FK_CustomerID]]</f>
        <v>26333-67911-OL</v>
      </c>
      <c r="D55" t="str">
        <f>Orders[[#This Row],[FK_ProductID]]</f>
        <v>L-L-2.5</v>
      </c>
      <c r="E55" s="4">
        <f>Orders[[#This Row],[Quantity]]</f>
        <v>2</v>
      </c>
      <c r="F55" t="str">
        <f>_xlfn.XLOOKUP(MergedTable[[#This Row],[FK_CustomerID]], Customers[CustomerID], Customers[CustomerName])</f>
        <v>Hartley Mattioli</v>
      </c>
      <c r="G55" t="str">
        <f>_xlfn.XLOOKUP(MergedTable[[#This Row],[FK_CustomerID]], Customers[CustomerID], Customers[Email])</f>
        <v>hmattioli1g@webmd.com</v>
      </c>
      <c r="H55" t="str">
        <f>_xlfn.XLOOKUP(MergedTable[[#This Row],[FK_CustomerID]], Customers[CustomerID], Customers[Country])</f>
        <v>United Kingdom</v>
      </c>
      <c r="I55" t="str">
        <f>IF(_xlfn.XLOOKUP(MergedTable[[#This Row],[FK_CustomerID]], Customers[CustomerID], Customers[HasLoyalty]), "Yes", "No")</f>
        <v>No</v>
      </c>
      <c r="J55" t="str" cm="1">
        <f t="array" ref="J55">INDEX(Products[],
    MATCH(MergedTable[[#This Row],[FK_ProductID]:[FK_ProductID]], Products[[ProductID]:[ProductID]], 0),
    MATCH(MergedTable[[#Headers],[CoffeeType]], Products[#Headers], 0))</f>
        <v>Lib</v>
      </c>
      <c r="K55" t="str" cm="1">
        <f t="array" ref="K55">_xlfn.SWITCH(MergedTable[[#This Row],[CoffeeType]],
    "Rob", "Robusta",
    "Exc", "Excelsa",
    "Ara", "Arabica",
    "Lib", "Liberica")</f>
        <v>Liberica</v>
      </c>
      <c r="L55" t="str" cm="1">
        <f t="array" ref="L55">INDEX(Products[],
    MATCH(MergedTable[[#This Row],[FK_ProductID]:[FK_ProductID]], Products[[ProductID]:[ProductID]], 0),
    MATCH(MergedTable[[#Headers],[RoastType]], Products[#Headers], 0))</f>
        <v>L</v>
      </c>
      <c r="M55" t="str" cm="1">
        <f t="array" ref="M55">_xlfn.SWITCH(MergedTable[[#This Row],[RoastType]],
    "L", "Light",
    "M", "Medium",
    "D", "Dark")</f>
        <v>Light</v>
      </c>
      <c r="N55" s="6" cm="1">
        <f t="array" ref="N55">INDEX(Products[],
    MATCH(MergedTable[[#This Row],[FK_ProductID]:[FK_ProductID]], Products[[ProductID]:[ProductID]], 0),
    MATCH(MergedTable[[#Headers],[SizeKg]], Products[#Headers], 0))</f>
        <v>2.5</v>
      </c>
      <c r="O55" s="1" cm="1">
        <f t="array" ref="O55">INDEX(Products[],
    MATCH(MergedTable[[#This Row],[FK_ProductID]:[FK_ProductID]], Products[[ProductID]:[ProductID]], 0),
    MATCH(MergedTable[[#Headers],[AmtUnitPrice]], Products[#Headers], 0))</f>
        <v>36.454999999999998</v>
      </c>
      <c r="P55" s="1">
        <f>MergedTable[[#This Row],[AmtUnitPrice]] * MergedTable[[#This Row],[Quantity]]</f>
        <v>72.91</v>
      </c>
    </row>
    <row r="56" spans="1:16" x14ac:dyDescent="0.25">
      <c r="A56" t="str">
        <f>Orders[[#This Row],[OrderID]]</f>
        <v>KRB-88066-642</v>
      </c>
      <c r="B56" s="9">
        <f>Orders[[#This Row],[DtOrder]]</f>
        <v>44271</v>
      </c>
      <c r="C56" t="str">
        <f>Orders[[#This Row],[FK_CustomerID]]</f>
        <v>22107-86640-SB</v>
      </c>
      <c r="D56" t="str">
        <f>Orders[[#This Row],[FK_ProductID]]</f>
        <v>L-M-1</v>
      </c>
      <c r="E56" s="4">
        <f>Orders[[#This Row],[Quantity]]</f>
        <v>5</v>
      </c>
      <c r="F56" t="str">
        <f>_xlfn.XLOOKUP(MergedTable[[#This Row],[FK_CustomerID]], Customers[CustomerID], Customers[CustomerName])</f>
        <v>Archambault Gillard</v>
      </c>
      <c r="G56" t="str">
        <f>_xlfn.XLOOKUP(MergedTable[[#This Row],[FK_CustomerID]], Customers[CustomerID], Customers[Email])</f>
        <v>agillard1i@issuu.com</v>
      </c>
      <c r="H56" t="str">
        <f>_xlfn.XLOOKUP(MergedTable[[#This Row],[FK_CustomerID]], Customers[CustomerID], Customers[Country])</f>
        <v>United States</v>
      </c>
      <c r="I56" t="str">
        <f>IF(_xlfn.XLOOKUP(MergedTable[[#This Row],[FK_CustomerID]], Customers[CustomerID], Customers[HasLoyalty]), "Yes", "No")</f>
        <v>No</v>
      </c>
      <c r="J56" t="str" cm="1">
        <f t="array" ref="J56">INDEX(Products[],
    MATCH(MergedTable[[#This Row],[FK_ProductID]:[FK_ProductID]], Products[[ProductID]:[ProductID]], 0),
    MATCH(MergedTable[[#Headers],[CoffeeType]], Products[#Headers], 0))</f>
        <v>Lib</v>
      </c>
      <c r="K56" t="str" cm="1">
        <f t="array" ref="K56">_xlfn.SWITCH(MergedTable[[#This Row],[CoffeeType]],
    "Rob", "Robusta",
    "Exc", "Excelsa",
    "Ara", "Arabica",
    "Lib", "Liberica")</f>
        <v>Liberica</v>
      </c>
      <c r="L56" t="str" cm="1">
        <f t="array" ref="L56">INDEX(Products[],
    MATCH(MergedTable[[#This Row],[FK_ProductID]:[FK_ProductID]], Products[[ProductID]:[ProductID]], 0),
    MATCH(MergedTable[[#Headers],[RoastType]], Products[#Headers], 0))</f>
        <v>M</v>
      </c>
      <c r="M56" t="str" cm="1">
        <f t="array" ref="M56">_xlfn.SWITCH(MergedTable[[#This Row],[RoastType]],
    "L", "Light",
    "M", "Medium",
    "D", "Dark")</f>
        <v>Medium</v>
      </c>
      <c r="N56" s="6" cm="1">
        <f t="array" ref="N56">INDEX(Products[],
    MATCH(MergedTable[[#This Row],[FK_ProductID]:[FK_ProductID]], Products[[ProductID]:[ProductID]], 0),
    MATCH(MergedTable[[#Headers],[SizeKg]], Products[#Headers], 0))</f>
        <v>1</v>
      </c>
      <c r="O56" s="1" cm="1">
        <f t="array" ref="O56">INDEX(Products[],
    MATCH(MergedTable[[#This Row],[FK_ProductID]:[FK_ProductID]], Products[[ProductID]:[ProductID]], 0),
    MATCH(MergedTable[[#Headers],[AmtUnitPrice]], Products[#Headers], 0))</f>
        <v>14.55</v>
      </c>
      <c r="P56" s="1">
        <f>MergedTable[[#This Row],[AmtUnitPrice]] * MergedTable[[#This Row],[Quantity]]</f>
        <v>72.75</v>
      </c>
    </row>
    <row r="57" spans="1:16" x14ac:dyDescent="0.25">
      <c r="A57" t="str">
        <f>Orders[[#This Row],[OrderID]]</f>
        <v>LQU-08404-173</v>
      </c>
      <c r="B57" s="9">
        <f>Orders[[#This Row],[DtOrder]]</f>
        <v>44168</v>
      </c>
      <c r="C57" t="str">
        <f>Orders[[#This Row],[FK_CustomerID]]</f>
        <v>09960-34242-LZ</v>
      </c>
      <c r="D57" t="str">
        <f>Orders[[#This Row],[FK_ProductID]]</f>
        <v>L-L-1</v>
      </c>
      <c r="E57" s="4">
        <f>Orders[[#This Row],[Quantity]]</f>
        <v>3</v>
      </c>
      <c r="F57" t="str">
        <f>_xlfn.XLOOKUP(MergedTable[[#This Row],[FK_CustomerID]], Customers[CustomerID], Customers[CustomerName])</f>
        <v>Salomo Cushworth</v>
      </c>
      <c r="G57" t="str">
        <f>_xlfn.XLOOKUP(MergedTable[[#This Row],[FK_CustomerID]], Customers[CustomerID], Customers[Email])</f>
        <v/>
      </c>
      <c r="H57" t="str">
        <f>_xlfn.XLOOKUP(MergedTable[[#This Row],[FK_CustomerID]], Customers[CustomerID], Customers[Country])</f>
        <v>United States</v>
      </c>
      <c r="I57" t="str">
        <f>IF(_xlfn.XLOOKUP(MergedTable[[#This Row],[FK_CustomerID]], Customers[CustomerID], Customers[HasLoyalty]), "Yes", "No")</f>
        <v>No</v>
      </c>
      <c r="J57" t="str" cm="1">
        <f t="array" ref="J57">INDEX(Products[],
    MATCH(MergedTable[[#This Row],[FK_ProductID]:[FK_ProductID]], Products[[ProductID]:[ProductID]], 0),
    MATCH(MergedTable[[#Headers],[CoffeeType]], Products[#Headers], 0))</f>
        <v>Lib</v>
      </c>
      <c r="K57" t="str" cm="1">
        <f t="array" ref="K57">_xlfn.SWITCH(MergedTable[[#This Row],[CoffeeType]],
    "Rob", "Robusta",
    "Exc", "Excelsa",
    "Ara", "Arabica",
    "Lib", "Liberica")</f>
        <v>Liberica</v>
      </c>
      <c r="L57" t="str" cm="1">
        <f t="array" ref="L57">INDEX(Products[],
    MATCH(MergedTable[[#This Row],[FK_ProductID]:[FK_ProductID]], Products[[ProductID]:[ProductID]], 0),
    MATCH(MergedTable[[#Headers],[RoastType]], Products[#Headers], 0))</f>
        <v>L</v>
      </c>
      <c r="M57" t="str" cm="1">
        <f t="array" ref="M57">_xlfn.SWITCH(MergedTable[[#This Row],[RoastType]],
    "L", "Light",
    "M", "Medium",
    "D", "Dark")</f>
        <v>Light</v>
      </c>
      <c r="N57" s="6" cm="1">
        <f t="array" ref="N57">INDEX(Products[],
    MATCH(MergedTable[[#This Row],[FK_ProductID]:[FK_ProductID]], Products[[ProductID]:[ProductID]], 0),
    MATCH(MergedTable[[#Headers],[SizeKg]], Products[#Headers], 0))</f>
        <v>1</v>
      </c>
      <c r="O57" s="1" cm="1">
        <f t="array" ref="O57">INDEX(Products[],
    MATCH(MergedTable[[#This Row],[FK_ProductID]:[FK_ProductID]], Products[[ProductID]:[ProductID]], 0),
    MATCH(MergedTable[[#Headers],[AmtUnitPrice]], Products[#Headers], 0))</f>
        <v>15.85</v>
      </c>
      <c r="P57" s="1">
        <f>MergedTable[[#This Row],[AmtUnitPrice]] * MergedTable[[#This Row],[Quantity]]</f>
        <v>47.55</v>
      </c>
    </row>
    <row r="58" spans="1:16" x14ac:dyDescent="0.25">
      <c r="A58" t="str">
        <f>Orders[[#This Row],[OrderID]]</f>
        <v>CWK-60159-881</v>
      </c>
      <c r="B58" s="9">
        <f>Orders[[#This Row],[DtOrder]]</f>
        <v>43857</v>
      </c>
      <c r="C58" t="str">
        <f>Orders[[#This Row],[FK_CustomerID]]</f>
        <v>04671-85591-RT</v>
      </c>
      <c r="D58" t="str">
        <f>Orders[[#This Row],[FK_ProductID]]</f>
        <v>E-D-0.2</v>
      </c>
      <c r="E58" s="4">
        <f>Orders[[#This Row],[Quantity]]</f>
        <v>3</v>
      </c>
      <c r="F58" t="str">
        <f>_xlfn.XLOOKUP(MergedTable[[#This Row],[FK_CustomerID]], Customers[CustomerID], Customers[CustomerName])</f>
        <v>Theda Grizard</v>
      </c>
      <c r="G58" t="str">
        <f>_xlfn.XLOOKUP(MergedTable[[#This Row],[FK_CustomerID]], Customers[CustomerID], Customers[Email])</f>
        <v>tgrizard1k@odnoklassniki.ru</v>
      </c>
      <c r="H58" t="str">
        <f>_xlfn.XLOOKUP(MergedTable[[#This Row],[FK_CustomerID]], Customers[CustomerID], Customers[Country])</f>
        <v>United States</v>
      </c>
      <c r="I58" t="str">
        <f>IF(_xlfn.XLOOKUP(MergedTable[[#This Row],[FK_CustomerID]], Customers[CustomerID], Customers[HasLoyalty]), "Yes", "No")</f>
        <v>Yes</v>
      </c>
      <c r="J58" t="str" cm="1">
        <f t="array" ref="J58">INDEX(Products[],
    MATCH(MergedTable[[#This Row],[FK_ProductID]:[FK_ProductID]], Products[[ProductID]:[ProductID]], 0),
    MATCH(MergedTable[[#Headers],[CoffeeType]], Products[#Headers], 0))</f>
        <v>Exc</v>
      </c>
      <c r="K58" t="str" cm="1">
        <f t="array" ref="K58">_xlfn.SWITCH(MergedTable[[#This Row],[CoffeeType]],
    "Rob", "Robusta",
    "Exc", "Excelsa",
    "Ara", "Arabica",
    "Lib", "Liberica")</f>
        <v>Excelsa</v>
      </c>
      <c r="L58" t="str" cm="1">
        <f t="array" ref="L58">INDEX(Products[],
    MATCH(MergedTable[[#This Row],[FK_ProductID]:[FK_ProductID]], Products[[ProductID]:[ProductID]], 0),
    MATCH(MergedTable[[#Headers],[RoastType]], Products[#Headers], 0))</f>
        <v>D</v>
      </c>
      <c r="M58" t="str" cm="1">
        <f t="array" ref="M58">_xlfn.SWITCH(MergedTable[[#This Row],[RoastType]],
    "L", "Light",
    "M", "Medium",
    "D", "Dark")</f>
        <v>Dark</v>
      </c>
      <c r="N58" s="6" cm="1">
        <f t="array" ref="N58">INDEX(Products[],
    MATCH(MergedTable[[#This Row],[FK_ProductID]:[FK_ProductID]], Products[[ProductID]:[ProductID]], 0),
    MATCH(MergedTable[[#Headers],[SizeKg]], Products[#Headers], 0))</f>
        <v>0.2</v>
      </c>
      <c r="O58" s="1" cm="1">
        <f t="array" ref="O58">INDEX(Products[],
    MATCH(MergedTable[[#This Row],[FK_ProductID]:[FK_ProductID]], Products[[ProductID]:[ProductID]], 0),
    MATCH(MergedTable[[#Headers],[AmtUnitPrice]], Products[#Headers], 0))</f>
        <v>3.645</v>
      </c>
      <c r="P58" s="1">
        <f>MergedTable[[#This Row],[AmtUnitPrice]] * MergedTable[[#This Row],[Quantity]]</f>
        <v>10.935</v>
      </c>
    </row>
    <row r="59" spans="1:16" x14ac:dyDescent="0.25">
      <c r="A59" t="str">
        <f>Orders[[#This Row],[OrderID]]</f>
        <v>EEG-74197-843</v>
      </c>
      <c r="B59" s="9">
        <f>Orders[[#This Row],[DtOrder]]</f>
        <v>44759</v>
      </c>
      <c r="C59" t="str">
        <f>Orders[[#This Row],[FK_CustomerID]]</f>
        <v>25729-68859-UA</v>
      </c>
      <c r="D59" t="str">
        <f>Orders[[#This Row],[FK_ProductID]]</f>
        <v>E-L-1</v>
      </c>
      <c r="E59" s="4">
        <f>Orders[[#This Row],[Quantity]]</f>
        <v>4</v>
      </c>
      <c r="F59" t="str">
        <f>_xlfn.XLOOKUP(MergedTable[[#This Row],[FK_CustomerID]], Customers[CustomerID], Customers[CustomerName])</f>
        <v>Rozele Relton</v>
      </c>
      <c r="G59" t="str">
        <f>_xlfn.XLOOKUP(MergedTable[[#This Row],[FK_CustomerID]], Customers[CustomerID], Customers[Email])</f>
        <v>rrelton1l@stanford.edu</v>
      </c>
      <c r="H59" t="str">
        <f>_xlfn.XLOOKUP(MergedTable[[#This Row],[FK_CustomerID]], Customers[CustomerID], Customers[Country])</f>
        <v>United States</v>
      </c>
      <c r="I59" t="str">
        <f>IF(_xlfn.XLOOKUP(MergedTable[[#This Row],[FK_CustomerID]], Customers[CustomerID], Customers[HasLoyalty]), "Yes", "No")</f>
        <v>No</v>
      </c>
      <c r="J59" t="str" cm="1">
        <f t="array" ref="J59">INDEX(Products[],
    MATCH(MergedTable[[#This Row],[FK_ProductID]:[FK_ProductID]], Products[[ProductID]:[ProductID]], 0),
    MATCH(MergedTable[[#Headers],[CoffeeType]], Products[#Headers], 0))</f>
        <v>Exc</v>
      </c>
      <c r="K59" t="str" cm="1">
        <f t="array" ref="K59">_xlfn.SWITCH(MergedTable[[#This Row],[CoffeeType]],
    "Rob", "Robusta",
    "Exc", "Excelsa",
    "Ara", "Arabica",
    "Lib", "Liberica")</f>
        <v>Excelsa</v>
      </c>
      <c r="L59" t="str" cm="1">
        <f t="array" ref="L59">INDEX(Products[],
    MATCH(MergedTable[[#This Row],[FK_ProductID]:[FK_ProductID]], Products[[ProductID]:[ProductID]], 0),
    MATCH(MergedTable[[#Headers],[RoastType]], Products[#Headers], 0))</f>
        <v>L</v>
      </c>
      <c r="M59" t="str" cm="1">
        <f t="array" ref="M59">_xlfn.SWITCH(MergedTable[[#This Row],[RoastType]],
    "L", "Light",
    "M", "Medium",
    "D", "Dark")</f>
        <v>Light</v>
      </c>
      <c r="N59" s="6" cm="1">
        <f t="array" ref="N59">INDEX(Products[],
    MATCH(MergedTable[[#This Row],[FK_ProductID]:[FK_ProductID]], Products[[ProductID]:[ProductID]], 0),
    MATCH(MergedTable[[#Headers],[SizeKg]], Products[#Headers], 0))</f>
        <v>1</v>
      </c>
      <c r="O59" s="1" cm="1">
        <f t="array" ref="O59">INDEX(Products[],
    MATCH(MergedTable[[#This Row],[FK_ProductID]:[FK_ProductID]], Products[[ProductID]:[ProductID]], 0),
    MATCH(MergedTable[[#Headers],[AmtUnitPrice]], Products[#Headers], 0))</f>
        <v>14.85</v>
      </c>
      <c r="P59" s="1">
        <f>MergedTable[[#This Row],[AmtUnitPrice]] * MergedTable[[#This Row],[Quantity]]</f>
        <v>59.4</v>
      </c>
    </row>
    <row r="60" spans="1:16" x14ac:dyDescent="0.25">
      <c r="A60" t="str">
        <f>Orders[[#This Row],[OrderID]]</f>
        <v>UCZ-59708-525</v>
      </c>
      <c r="B60" s="9">
        <f>Orders[[#This Row],[DtOrder]]</f>
        <v>44624</v>
      </c>
      <c r="C60" t="str">
        <f>Orders[[#This Row],[FK_CustomerID]]</f>
        <v>05501-86351-NX</v>
      </c>
      <c r="D60" t="str">
        <f>Orders[[#This Row],[FK_ProductID]]</f>
        <v>L-D-2.5</v>
      </c>
      <c r="E60" s="4">
        <f>Orders[[#This Row],[Quantity]]</f>
        <v>3</v>
      </c>
      <c r="F60" t="str">
        <f>_xlfn.XLOOKUP(MergedTable[[#This Row],[FK_CustomerID]], Customers[CustomerID], Customers[CustomerName])</f>
        <v>Willa Rolling</v>
      </c>
      <c r="G60" t="str">
        <f>_xlfn.XLOOKUP(MergedTable[[#This Row],[FK_CustomerID]], Customers[CustomerID], Customers[Email])</f>
        <v/>
      </c>
      <c r="H60" t="str">
        <f>_xlfn.XLOOKUP(MergedTable[[#This Row],[FK_CustomerID]], Customers[CustomerID], Customers[Country])</f>
        <v>United States</v>
      </c>
      <c r="I60" t="str">
        <f>IF(_xlfn.XLOOKUP(MergedTable[[#This Row],[FK_CustomerID]], Customers[CustomerID], Customers[HasLoyalty]), "Yes", "No")</f>
        <v>Yes</v>
      </c>
      <c r="J60" t="str" cm="1">
        <f t="array" ref="J60">INDEX(Products[],
    MATCH(MergedTable[[#This Row],[FK_ProductID]:[FK_ProductID]], Products[[ProductID]:[ProductID]], 0),
    MATCH(MergedTable[[#Headers],[CoffeeType]], Products[#Headers], 0))</f>
        <v>Lib</v>
      </c>
      <c r="K60" t="str" cm="1">
        <f t="array" ref="K60">_xlfn.SWITCH(MergedTable[[#This Row],[CoffeeType]],
    "Rob", "Robusta",
    "Exc", "Excelsa",
    "Ara", "Arabica",
    "Lib", "Liberica")</f>
        <v>Liberica</v>
      </c>
      <c r="L60" t="str" cm="1">
        <f t="array" ref="L60">INDEX(Products[],
    MATCH(MergedTable[[#This Row],[FK_ProductID]:[FK_ProductID]], Products[[ProductID]:[ProductID]], 0),
    MATCH(MergedTable[[#Headers],[RoastType]], Products[#Headers], 0))</f>
        <v>D</v>
      </c>
      <c r="M60" t="str" cm="1">
        <f t="array" ref="M60">_xlfn.SWITCH(MergedTable[[#This Row],[RoastType]],
    "L", "Light",
    "M", "Medium",
    "D", "Dark")</f>
        <v>Dark</v>
      </c>
      <c r="N60" s="6" cm="1">
        <f t="array" ref="N60">INDEX(Products[],
    MATCH(MergedTable[[#This Row],[FK_ProductID]:[FK_ProductID]], Products[[ProductID]:[ProductID]], 0),
    MATCH(MergedTable[[#Headers],[SizeKg]], Products[#Headers], 0))</f>
        <v>2.5</v>
      </c>
      <c r="O60" s="1" cm="1">
        <f t="array" ref="O60">INDEX(Products[],
    MATCH(MergedTable[[#This Row],[FK_ProductID]:[FK_ProductID]], Products[[ProductID]:[ProductID]], 0),
    MATCH(MergedTable[[#Headers],[AmtUnitPrice]], Products[#Headers], 0))</f>
        <v>29.785</v>
      </c>
      <c r="P60" s="1">
        <f>MergedTable[[#This Row],[AmtUnitPrice]] * MergedTable[[#This Row],[Quantity]]</f>
        <v>89.355000000000004</v>
      </c>
    </row>
    <row r="61" spans="1:16" x14ac:dyDescent="0.25">
      <c r="A61" t="str">
        <f>Orders[[#This Row],[OrderID]]</f>
        <v>HUB-47311-849</v>
      </c>
      <c r="B61" s="9">
        <f>Orders[[#This Row],[DtOrder]]</f>
        <v>44537</v>
      </c>
      <c r="C61" t="str">
        <f>Orders[[#This Row],[FK_CustomerID]]</f>
        <v>04521-04300-OK</v>
      </c>
      <c r="D61" t="str">
        <f>Orders[[#This Row],[FK_ProductID]]</f>
        <v>L-M-0.5</v>
      </c>
      <c r="E61" s="4">
        <f>Orders[[#This Row],[Quantity]]</f>
        <v>3</v>
      </c>
      <c r="F61" t="str">
        <f>_xlfn.XLOOKUP(MergedTable[[#This Row],[FK_CustomerID]], Customers[CustomerID], Customers[CustomerName])</f>
        <v>Stanislaus Gilroy</v>
      </c>
      <c r="G61" t="str">
        <f>_xlfn.XLOOKUP(MergedTable[[#This Row],[FK_CustomerID]], Customers[CustomerID], Customers[Email])</f>
        <v>sgilroy1n@eepurl.com</v>
      </c>
      <c r="H61" t="str">
        <f>_xlfn.XLOOKUP(MergedTable[[#This Row],[FK_CustomerID]], Customers[CustomerID], Customers[Country])</f>
        <v>United States</v>
      </c>
      <c r="I61" t="str">
        <f>IF(_xlfn.XLOOKUP(MergedTable[[#This Row],[FK_CustomerID]], Customers[CustomerID], Customers[HasLoyalty]), "Yes", "No")</f>
        <v>Yes</v>
      </c>
      <c r="J61" t="str" cm="1">
        <f t="array" ref="J61">INDEX(Products[],
    MATCH(MergedTable[[#This Row],[FK_ProductID]:[FK_ProductID]], Products[[ProductID]:[ProductID]], 0),
    MATCH(MergedTable[[#Headers],[CoffeeType]], Products[#Headers], 0))</f>
        <v>Lib</v>
      </c>
      <c r="K61" t="str" cm="1">
        <f t="array" ref="K61">_xlfn.SWITCH(MergedTable[[#This Row],[CoffeeType]],
    "Rob", "Robusta",
    "Exc", "Excelsa",
    "Ara", "Arabica",
    "Lib", "Liberica")</f>
        <v>Liberica</v>
      </c>
      <c r="L61" t="str" cm="1">
        <f t="array" ref="L61">INDEX(Products[],
    MATCH(MergedTable[[#This Row],[FK_ProductID]:[FK_ProductID]], Products[[ProductID]:[ProductID]], 0),
    MATCH(MergedTable[[#Headers],[RoastType]], Products[#Headers], 0))</f>
        <v>M</v>
      </c>
      <c r="M61" t="str" cm="1">
        <f t="array" ref="M61">_xlfn.SWITCH(MergedTable[[#This Row],[RoastType]],
    "L", "Light",
    "M", "Medium",
    "D", "Dark")</f>
        <v>Medium</v>
      </c>
      <c r="N61" s="6" cm="1">
        <f t="array" ref="N61">INDEX(Products[],
    MATCH(MergedTable[[#This Row],[FK_ProductID]:[FK_ProductID]], Products[[ProductID]:[ProductID]], 0),
    MATCH(MergedTable[[#Headers],[SizeKg]], Products[#Headers], 0))</f>
        <v>0.5</v>
      </c>
      <c r="O61" s="1" cm="1">
        <f t="array" ref="O61">INDEX(Products[],
    MATCH(MergedTable[[#This Row],[FK_ProductID]:[FK_ProductID]], Products[[ProductID]:[ProductID]], 0),
    MATCH(MergedTable[[#Headers],[AmtUnitPrice]], Products[#Headers], 0))</f>
        <v>8.73</v>
      </c>
      <c r="P61" s="1">
        <f>MergedTable[[#This Row],[AmtUnitPrice]] * MergedTable[[#This Row],[Quantity]]</f>
        <v>26.19</v>
      </c>
    </row>
    <row r="62" spans="1:16" x14ac:dyDescent="0.25">
      <c r="A62" t="str">
        <f>Orders[[#This Row],[OrderID]]</f>
        <v>WYM-17686-694</v>
      </c>
      <c r="B62" s="9">
        <f>Orders[[#This Row],[DtOrder]]</f>
        <v>44252</v>
      </c>
      <c r="C62" t="str">
        <f>Orders[[#This Row],[FK_CustomerID]]</f>
        <v>58689-55264-VK</v>
      </c>
      <c r="D62" t="str">
        <f>Orders[[#This Row],[FK_ProductID]]</f>
        <v>A-D-2.5</v>
      </c>
      <c r="E62" s="4">
        <f>Orders[[#This Row],[Quantity]]</f>
        <v>5</v>
      </c>
      <c r="F62" t="str">
        <f>_xlfn.XLOOKUP(MergedTable[[#This Row],[FK_CustomerID]], Customers[CustomerID], Customers[CustomerName])</f>
        <v>Correy Cottingham</v>
      </c>
      <c r="G62" t="str">
        <f>_xlfn.XLOOKUP(MergedTable[[#This Row],[FK_CustomerID]], Customers[CustomerID], Customers[Email])</f>
        <v>ccottingham1o@wikipedia.org</v>
      </c>
      <c r="H62" t="str">
        <f>_xlfn.XLOOKUP(MergedTable[[#This Row],[FK_CustomerID]], Customers[CustomerID], Customers[Country])</f>
        <v>United States</v>
      </c>
      <c r="I62" t="str">
        <f>IF(_xlfn.XLOOKUP(MergedTable[[#This Row],[FK_CustomerID]], Customers[CustomerID], Customers[HasLoyalty]), "Yes", "No")</f>
        <v>No</v>
      </c>
      <c r="J62" t="str" cm="1">
        <f t="array" ref="J62">INDEX(Products[],
    MATCH(MergedTable[[#This Row],[FK_ProductID]:[FK_ProductID]], Products[[ProductID]:[ProductID]], 0),
    MATCH(MergedTable[[#Headers],[CoffeeType]], Products[#Headers], 0))</f>
        <v>Ara</v>
      </c>
      <c r="K62" t="str" cm="1">
        <f t="array" ref="K62">_xlfn.SWITCH(MergedTable[[#This Row],[CoffeeType]],
    "Rob", "Robusta",
    "Exc", "Excelsa",
    "Ara", "Arabica",
    "Lib", "Liberica")</f>
        <v>Arabica</v>
      </c>
      <c r="L62" t="str" cm="1">
        <f t="array" ref="L62">INDEX(Products[],
    MATCH(MergedTable[[#This Row],[FK_ProductID]:[FK_ProductID]], Products[[ProductID]:[ProductID]], 0),
    MATCH(MergedTable[[#Headers],[RoastType]], Products[#Headers], 0))</f>
        <v>D</v>
      </c>
      <c r="M62" t="str" cm="1">
        <f t="array" ref="M62">_xlfn.SWITCH(MergedTable[[#This Row],[RoastType]],
    "L", "Light",
    "M", "Medium",
    "D", "Dark")</f>
        <v>Dark</v>
      </c>
      <c r="N62" s="6" cm="1">
        <f t="array" ref="N62">INDEX(Products[],
    MATCH(MergedTable[[#This Row],[FK_ProductID]:[FK_ProductID]], Products[[ProductID]:[ProductID]], 0),
    MATCH(MergedTable[[#Headers],[SizeKg]], Products[#Headers], 0))</f>
        <v>2.5</v>
      </c>
      <c r="O62" s="1" cm="1">
        <f t="array" ref="O62">INDEX(Products[],
    MATCH(MergedTable[[#This Row],[FK_ProductID]:[FK_ProductID]], Products[[ProductID]:[ProductID]], 0),
    MATCH(MergedTable[[#Headers],[AmtUnitPrice]], Products[#Headers], 0))</f>
        <v>22.885000000000002</v>
      </c>
      <c r="P62" s="1">
        <f>MergedTable[[#This Row],[AmtUnitPrice]] * MergedTable[[#This Row],[Quantity]]</f>
        <v>114.42500000000001</v>
      </c>
    </row>
    <row r="63" spans="1:16" x14ac:dyDescent="0.25">
      <c r="A63" t="str">
        <f>Orders[[#This Row],[OrderID]]</f>
        <v>ZYQ-15797-695</v>
      </c>
      <c r="B63" s="9">
        <f>Orders[[#This Row],[DtOrder]]</f>
        <v>43521</v>
      </c>
      <c r="C63" t="str">
        <f>Orders[[#This Row],[FK_CustomerID]]</f>
        <v>79436-73011-MM</v>
      </c>
      <c r="D63" t="str">
        <f>Orders[[#This Row],[FK_ProductID]]</f>
        <v>R-D-0.5</v>
      </c>
      <c r="E63" s="4">
        <f>Orders[[#This Row],[Quantity]]</f>
        <v>5</v>
      </c>
      <c r="F63" t="str">
        <f>_xlfn.XLOOKUP(MergedTable[[#This Row],[FK_CustomerID]], Customers[CustomerID], Customers[CustomerName])</f>
        <v>Pammi Endacott</v>
      </c>
      <c r="G63" t="str">
        <f>_xlfn.XLOOKUP(MergedTable[[#This Row],[FK_CustomerID]], Customers[CustomerID], Customers[Email])</f>
        <v/>
      </c>
      <c r="H63" t="str">
        <f>_xlfn.XLOOKUP(MergedTable[[#This Row],[FK_CustomerID]], Customers[CustomerID], Customers[Country])</f>
        <v>United Kingdom</v>
      </c>
      <c r="I63" t="str">
        <f>IF(_xlfn.XLOOKUP(MergedTable[[#This Row],[FK_CustomerID]], Customers[CustomerID], Customers[HasLoyalty]), "Yes", "No")</f>
        <v>Yes</v>
      </c>
      <c r="J63" t="str" cm="1">
        <f t="array" ref="J63">INDEX(Products[],
    MATCH(MergedTable[[#This Row],[FK_ProductID]:[FK_ProductID]], Products[[ProductID]:[ProductID]], 0),
    MATCH(MergedTable[[#Headers],[CoffeeType]], Products[#Headers], 0))</f>
        <v>Rob</v>
      </c>
      <c r="K63" t="str" cm="1">
        <f t="array" ref="K63">_xlfn.SWITCH(MergedTable[[#This Row],[CoffeeType]],
    "Rob", "Robusta",
    "Exc", "Excelsa",
    "Ara", "Arabica",
    "Lib", "Liberica")</f>
        <v>Robusta</v>
      </c>
      <c r="L63" t="str" cm="1">
        <f t="array" ref="L63">INDEX(Products[],
    MATCH(MergedTable[[#This Row],[FK_ProductID]:[FK_ProductID]], Products[[ProductID]:[ProductID]], 0),
    MATCH(MergedTable[[#Headers],[RoastType]], Products[#Headers], 0))</f>
        <v>D</v>
      </c>
      <c r="M63" t="str" cm="1">
        <f t="array" ref="M63">_xlfn.SWITCH(MergedTable[[#This Row],[RoastType]],
    "L", "Light",
    "M", "Medium",
    "D", "Dark")</f>
        <v>Dark</v>
      </c>
      <c r="N63" s="6" cm="1">
        <f t="array" ref="N63">INDEX(Products[],
    MATCH(MergedTable[[#This Row],[FK_ProductID]:[FK_ProductID]], Products[[ProductID]:[ProductID]], 0),
    MATCH(MergedTable[[#Headers],[SizeKg]], Products[#Headers], 0))</f>
        <v>0.5</v>
      </c>
      <c r="O63" s="1" cm="1">
        <f t="array" ref="O63">INDEX(Products[],
    MATCH(MergedTable[[#This Row],[FK_ProductID]:[FK_ProductID]], Products[[ProductID]:[ProductID]], 0),
    MATCH(MergedTable[[#Headers],[AmtUnitPrice]], Products[#Headers], 0))</f>
        <v>5.37</v>
      </c>
      <c r="P63" s="1">
        <f>MergedTable[[#This Row],[AmtUnitPrice]] * MergedTable[[#This Row],[Quantity]]</f>
        <v>26.85</v>
      </c>
    </row>
    <row r="64" spans="1:16" x14ac:dyDescent="0.25">
      <c r="A64" t="str">
        <f>Orders[[#This Row],[OrderID]]</f>
        <v>EEJ-16185-108</v>
      </c>
      <c r="B64" s="9">
        <f>Orders[[#This Row],[DtOrder]]</f>
        <v>43505</v>
      </c>
      <c r="C64" t="str">
        <f>Orders[[#This Row],[FK_CustomerID]]</f>
        <v>65552-60476-KY</v>
      </c>
      <c r="D64" t="str">
        <f>Orders[[#This Row],[FK_ProductID]]</f>
        <v>L-L-0.2</v>
      </c>
      <c r="E64" s="4">
        <f>Orders[[#This Row],[Quantity]]</f>
        <v>5</v>
      </c>
      <c r="F64" t="str">
        <f>_xlfn.XLOOKUP(MergedTable[[#This Row],[FK_CustomerID]], Customers[CustomerID], Customers[CustomerName])</f>
        <v>Nona Linklater</v>
      </c>
      <c r="G64" t="str">
        <f>_xlfn.XLOOKUP(MergedTable[[#This Row],[FK_CustomerID]], Customers[CustomerID], Customers[Email])</f>
        <v/>
      </c>
      <c r="H64" t="str">
        <f>_xlfn.XLOOKUP(MergedTable[[#This Row],[FK_CustomerID]], Customers[CustomerID], Customers[Country])</f>
        <v>United States</v>
      </c>
      <c r="I64" t="str">
        <f>IF(_xlfn.XLOOKUP(MergedTable[[#This Row],[FK_CustomerID]], Customers[CustomerID], Customers[HasLoyalty]), "Yes", "No")</f>
        <v>Yes</v>
      </c>
      <c r="J64" t="str" cm="1">
        <f t="array" ref="J64">INDEX(Products[],
    MATCH(MergedTable[[#This Row],[FK_ProductID]:[FK_ProductID]], Products[[ProductID]:[ProductID]], 0),
    MATCH(MergedTable[[#Headers],[CoffeeType]], Products[#Headers], 0))</f>
        <v>Lib</v>
      </c>
      <c r="K64" t="str" cm="1">
        <f t="array" ref="K64">_xlfn.SWITCH(MergedTable[[#This Row],[CoffeeType]],
    "Rob", "Robusta",
    "Exc", "Excelsa",
    "Ara", "Arabica",
    "Lib", "Liberica")</f>
        <v>Liberica</v>
      </c>
      <c r="L64" t="str" cm="1">
        <f t="array" ref="L64">INDEX(Products[],
    MATCH(MergedTable[[#This Row],[FK_ProductID]:[FK_ProductID]], Products[[ProductID]:[ProductID]], 0),
    MATCH(MergedTable[[#Headers],[RoastType]], Products[#Headers], 0))</f>
        <v>L</v>
      </c>
      <c r="M64" t="str" cm="1">
        <f t="array" ref="M64">_xlfn.SWITCH(MergedTable[[#This Row],[RoastType]],
    "L", "Light",
    "M", "Medium",
    "D", "Dark")</f>
        <v>Light</v>
      </c>
      <c r="N64" s="6" cm="1">
        <f t="array" ref="N64">INDEX(Products[],
    MATCH(MergedTable[[#This Row],[FK_ProductID]:[FK_ProductID]], Products[[ProductID]:[ProductID]], 0),
    MATCH(MergedTable[[#Headers],[SizeKg]], Products[#Headers], 0))</f>
        <v>0.2</v>
      </c>
      <c r="O64" s="1" cm="1">
        <f t="array" ref="O64">INDEX(Products[],
    MATCH(MergedTable[[#This Row],[FK_ProductID]:[FK_ProductID]], Products[[ProductID]:[ProductID]], 0),
    MATCH(MergedTable[[#Headers],[AmtUnitPrice]], Products[#Headers], 0))</f>
        <v>4.7549999999999999</v>
      </c>
      <c r="P64" s="1">
        <f>MergedTable[[#This Row],[AmtUnitPrice]] * MergedTable[[#This Row],[Quantity]]</f>
        <v>23.774999999999999</v>
      </c>
    </row>
    <row r="65" spans="1:16" x14ac:dyDescent="0.25">
      <c r="A65" t="str">
        <f>Orders[[#This Row],[OrderID]]</f>
        <v>RWR-77888-800</v>
      </c>
      <c r="B65" s="9">
        <f>Orders[[#This Row],[DtOrder]]</f>
        <v>43868</v>
      </c>
      <c r="C65" t="str">
        <f>Orders[[#This Row],[FK_CustomerID]]</f>
        <v>69904-02729-YS</v>
      </c>
      <c r="D65" t="str">
        <f>Orders[[#This Row],[FK_ProductID]]</f>
        <v>A-M-0.5</v>
      </c>
      <c r="E65" s="4">
        <f>Orders[[#This Row],[Quantity]]</f>
        <v>1</v>
      </c>
      <c r="F65" t="str">
        <f>_xlfn.XLOOKUP(MergedTable[[#This Row],[FK_CustomerID]], Customers[CustomerID], Customers[CustomerName])</f>
        <v>Annadiane Dykes</v>
      </c>
      <c r="G65" t="str">
        <f>_xlfn.XLOOKUP(MergedTable[[#This Row],[FK_CustomerID]], Customers[CustomerID], Customers[Email])</f>
        <v>adykes1r@eventbrite.com</v>
      </c>
      <c r="H65" t="str">
        <f>_xlfn.XLOOKUP(MergedTable[[#This Row],[FK_CustomerID]], Customers[CustomerID], Customers[Country])</f>
        <v>United States</v>
      </c>
      <c r="I65" t="str">
        <f>IF(_xlfn.XLOOKUP(MergedTable[[#This Row],[FK_CustomerID]], Customers[CustomerID], Customers[HasLoyalty]), "Yes", "No")</f>
        <v>No</v>
      </c>
      <c r="J65" t="str" cm="1">
        <f t="array" ref="J65">INDEX(Products[],
    MATCH(MergedTable[[#This Row],[FK_ProductID]:[FK_ProductID]], Products[[ProductID]:[ProductID]], 0),
    MATCH(MergedTable[[#Headers],[CoffeeType]], Products[#Headers], 0))</f>
        <v>Ara</v>
      </c>
      <c r="K65" t="str" cm="1">
        <f t="array" ref="K65">_xlfn.SWITCH(MergedTable[[#This Row],[CoffeeType]],
    "Rob", "Robusta",
    "Exc", "Excelsa",
    "Ara", "Arabica",
    "Lib", "Liberica")</f>
        <v>Arabica</v>
      </c>
      <c r="L65" t="str" cm="1">
        <f t="array" ref="L65">INDEX(Products[],
    MATCH(MergedTable[[#This Row],[FK_ProductID]:[FK_ProductID]], Products[[ProductID]:[ProductID]], 0),
    MATCH(MergedTable[[#Headers],[RoastType]], Products[#Headers], 0))</f>
        <v>M</v>
      </c>
      <c r="M65" t="str" cm="1">
        <f t="array" ref="M65">_xlfn.SWITCH(MergedTable[[#This Row],[RoastType]],
    "L", "Light",
    "M", "Medium",
    "D", "Dark")</f>
        <v>Medium</v>
      </c>
      <c r="N65" s="6" cm="1">
        <f t="array" ref="N65">INDEX(Products[],
    MATCH(MergedTable[[#This Row],[FK_ProductID]:[FK_ProductID]], Products[[ProductID]:[ProductID]], 0),
    MATCH(MergedTable[[#Headers],[SizeKg]], Products[#Headers], 0))</f>
        <v>0.5</v>
      </c>
      <c r="O65" s="1" cm="1">
        <f t="array" ref="O65">INDEX(Products[],
    MATCH(MergedTable[[#This Row],[FK_ProductID]:[FK_ProductID]], Products[[ProductID]:[ProductID]], 0),
    MATCH(MergedTable[[#Headers],[AmtUnitPrice]], Products[#Headers], 0))</f>
        <v>6.75</v>
      </c>
      <c r="P65" s="1">
        <f>MergedTable[[#This Row],[AmtUnitPrice]] * MergedTable[[#This Row],[Quantity]]</f>
        <v>6.75</v>
      </c>
    </row>
    <row r="66" spans="1:16" x14ac:dyDescent="0.25">
      <c r="A66" t="str">
        <f>Orders[[#This Row],[OrderID]]</f>
        <v>LHN-75209-742</v>
      </c>
      <c r="B66" s="9">
        <f>Orders[[#This Row],[DtOrder]]</f>
        <v>43913</v>
      </c>
      <c r="C66" t="str">
        <f>Orders[[#This Row],[FK_CustomerID]]</f>
        <v>01433-04270-AX</v>
      </c>
      <c r="D66" t="str">
        <f>Orders[[#This Row],[FK_ProductID]]</f>
        <v>R-M-0.5</v>
      </c>
      <c r="E66" s="4">
        <f>Orders[[#This Row],[Quantity]]</f>
        <v>6</v>
      </c>
      <c r="F66" t="str">
        <f>_xlfn.XLOOKUP(MergedTable[[#This Row],[FK_CustomerID]], Customers[CustomerID], Customers[CustomerName])</f>
        <v>Felecia Dodgson</v>
      </c>
      <c r="G66" t="str">
        <f>_xlfn.XLOOKUP(MergedTable[[#This Row],[FK_CustomerID]], Customers[CustomerID], Customers[Email])</f>
        <v/>
      </c>
      <c r="H66" t="str">
        <f>_xlfn.XLOOKUP(MergedTable[[#This Row],[FK_CustomerID]], Customers[CustomerID], Customers[Country])</f>
        <v>United States</v>
      </c>
      <c r="I66" t="str">
        <f>IF(_xlfn.XLOOKUP(MergedTable[[#This Row],[FK_CustomerID]], Customers[CustomerID], Customers[HasLoyalty]), "Yes", "No")</f>
        <v>Yes</v>
      </c>
      <c r="J66" t="str" cm="1">
        <f t="array" ref="J66">INDEX(Products[],
    MATCH(MergedTable[[#This Row],[FK_ProductID]:[FK_ProductID]], Products[[ProductID]:[ProductID]], 0),
    MATCH(MergedTable[[#Headers],[CoffeeType]], Products[#Headers], 0))</f>
        <v>Rob</v>
      </c>
      <c r="K66" t="str" cm="1">
        <f t="array" ref="K66">_xlfn.SWITCH(MergedTable[[#This Row],[CoffeeType]],
    "Rob", "Robusta",
    "Exc", "Excelsa",
    "Ara", "Arabica",
    "Lib", "Liberica")</f>
        <v>Robusta</v>
      </c>
      <c r="L66" t="str" cm="1">
        <f t="array" ref="L66">INDEX(Products[],
    MATCH(MergedTable[[#This Row],[FK_ProductID]:[FK_ProductID]], Products[[ProductID]:[ProductID]], 0),
    MATCH(MergedTable[[#Headers],[RoastType]], Products[#Headers], 0))</f>
        <v>M</v>
      </c>
      <c r="M66" t="str" cm="1">
        <f t="array" ref="M66">_xlfn.SWITCH(MergedTable[[#This Row],[RoastType]],
    "L", "Light",
    "M", "Medium",
    "D", "Dark")</f>
        <v>Medium</v>
      </c>
      <c r="N66" s="6" cm="1">
        <f t="array" ref="N66">INDEX(Products[],
    MATCH(MergedTable[[#This Row],[FK_ProductID]:[FK_ProductID]], Products[[ProductID]:[ProductID]], 0),
    MATCH(MergedTable[[#Headers],[SizeKg]], Products[#Headers], 0))</f>
        <v>0.5</v>
      </c>
      <c r="O66" s="1" cm="1">
        <f t="array" ref="O66">INDEX(Products[],
    MATCH(MergedTable[[#This Row],[FK_ProductID]:[FK_ProductID]], Products[[ProductID]:[ProductID]], 0),
    MATCH(MergedTable[[#Headers],[AmtUnitPrice]], Products[#Headers], 0))</f>
        <v>5.97</v>
      </c>
      <c r="P66" s="1">
        <f>MergedTable[[#This Row],[AmtUnitPrice]] * MergedTable[[#This Row],[Quantity]]</f>
        <v>35.82</v>
      </c>
    </row>
    <row r="67" spans="1:16" x14ac:dyDescent="0.25">
      <c r="A67" t="str">
        <f>Orders[[#This Row],[OrderID]]</f>
        <v>TIR-71396-998</v>
      </c>
      <c r="B67" s="9">
        <f>Orders[[#This Row],[DtOrder]]</f>
        <v>44626</v>
      </c>
      <c r="C67" t="str">
        <f>Orders[[#This Row],[FK_CustomerID]]</f>
        <v>14204-14186-LA</v>
      </c>
      <c r="D67" t="str">
        <f>Orders[[#This Row],[FK_ProductID]]</f>
        <v>R-D-2.5</v>
      </c>
      <c r="E67" s="4">
        <f>Orders[[#This Row],[Quantity]]</f>
        <v>4</v>
      </c>
      <c r="F67" t="str">
        <f>_xlfn.XLOOKUP(MergedTable[[#This Row],[FK_CustomerID]], Customers[CustomerID], Customers[CustomerName])</f>
        <v>Angelia Cockrem</v>
      </c>
      <c r="G67" t="str">
        <f>_xlfn.XLOOKUP(MergedTable[[#This Row],[FK_CustomerID]], Customers[CustomerID], Customers[Email])</f>
        <v>acockrem1t@engadget.com</v>
      </c>
      <c r="H67" t="str">
        <f>_xlfn.XLOOKUP(MergedTable[[#This Row],[FK_CustomerID]], Customers[CustomerID], Customers[Country])</f>
        <v>United States</v>
      </c>
      <c r="I67" t="str">
        <f>IF(_xlfn.XLOOKUP(MergedTable[[#This Row],[FK_CustomerID]], Customers[CustomerID], Customers[HasLoyalty]), "Yes", "No")</f>
        <v>Yes</v>
      </c>
      <c r="J67" t="str" cm="1">
        <f t="array" ref="J67">INDEX(Products[],
    MATCH(MergedTable[[#This Row],[FK_ProductID]:[FK_ProductID]], Products[[ProductID]:[ProductID]], 0),
    MATCH(MergedTable[[#Headers],[CoffeeType]], Products[#Headers], 0))</f>
        <v>Rob</v>
      </c>
      <c r="K67" t="str" cm="1">
        <f t="array" ref="K67">_xlfn.SWITCH(MergedTable[[#This Row],[CoffeeType]],
    "Rob", "Robusta",
    "Exc", "Excelsa",
    "Ara", "Arabica",
    "Lib", "Liberica")</f>
        <v>Robusta</v>
      </c>
      <c r="L67" t="str" cm="1">
        <f t="array" ref="L67">INDEX(Products[],
    MATCH(MergedTable[[#This Row],[FK_ProductID]:[FK_ProductID]], Products[[ProductID]:[ProductID]], 0),
    MATCH(MergedTable[[#Headers],[RoastType]], Products[#Headers], 0))</f>
        <v>D</v>
      </c>
      <c r="M67" t="str" cm="1">
        <f t="array" ref="M67">_xlfn.SWITCH(MergedTable[[#This Row],[RoastType]],
    "L", "Light",
    "M", "Medium",
    "D", "Dark")</f>
        <v>Dark</v>
      </c>
      <c r="N67" s="6" cm="1">
        <f t="array" ref="N67">INDEX(Products[],
    MATCH(MergedTable[[#This Row],[FK_ProductID]:[FK_ProductID]], Products[[ProductID]:[ProductID]], 0),
    MATCH(MergedTable[[#Headers],[SizeKg]], Products[#Headers], 0))</f>
        <v>2.5</v>
      </c>
      <c r="O67" s="1" cm="1">
        <f t="array" ref="O67">INDEX(Products[],
    MATCH(MergedTable[[#This Row],[FK_ProductID]:[FK_ProductID]], Products[[ProductID]:[ProductID]], 0),
    MATCH(MergedTable[[#Headers],[AmtUnitPrice]], Products[#Headers], 0))</f>
        <v>20.585000000000001</v>
      </c>
      <c r="P67" s="1">
        <f>MergedTable[[#This Row],[AmtUnitPrice]] * MergedTable[[#This Row],[Quantity]]</f>
        <v>82.34</v>
      </c>
    </row>
    <row r="68" spans="1:16" x14ac:dyDescent="0.25">
      <c r="A68" t="str">
        <f>Orders[[#This Row],[OrderID]]</f>
        <v>RXF-37618-213</v>
      </c>
      <c r="B68" s="9">
        <f>Orders[[#This Row],[DtOrder]]</f>
        <v>44666</v>
      </c>
      <c r="C68" t="str">
        <f>Orders[[#This Row],[FK_CustomerID]]</f>
        <v>32948-34398-HC</v>
      </c>
      <c r="D68" t="str">
        <f>Orders[[#This Row],[FK_ProductID]]</f>
        <v>R-L-0.5</v>
      </c>
      <c r="E68" s="4">
        <f>Orders[[#This Row],[Quantity]]</f>
        <v>1</v>
      </c>
      <c r="F68" t="str">
        <f>_xlfn.XLOOKUP(MergedTable[[#This Row],[FK_CustomerID]], Customers[CustomerID], Customers[CustomerName])</f>
        <v>Belvia Umpleby</v>
      </c>
      <c r="G68" t="str">
        <f>_xlfn.XLOOKUP(MergedTable[[#This Row],[FK_CustomerID]], Customers[CustomerID], Customers[Email])</f>
        <v>bumpleby1u@soundcloud.com</v>
      </c>
      <c r="H68" t="str">
        <f>_xlfn.XLOOKUP(MergedTable[[#This Row],[FK_CustomerID]], Customers[CustomerID], Customers[Country])</f>
        <v>United States</v>
      </c>
      <c r="I68" t="str">
        <f>IF(_xlfn.XLOOKUP(MergedTable[[#This Row],[FK_CustomerID]], Customers[CustomerID], Customers[HasLoyalty]), "Yes", "No")</f>
        <v>Yes</v>
      </c>
      <c r="J68" t="str" cm="1">
        <f t="array" ref="J68">INDEX(Products[],
    MATCH(MergedTable[[#This Row],[FK_ProductID]:[FK_ProductID]], Products[[ProductID]:[ProductID]], 0),
    MATCH(MergedTable[[#Headers],[CoffeeType]], Products[#Headers], 0))</f>
        <v>Rob</v>
      </c>
      <c r="K68" t="str" cm="1">
        <f t="array" ref="K68">_xlfn.SWITCH(MergedTable[[#This Row],[CoffeeType]],
    "Rob", "Robusta",
    "Exc", "Excelsa",
    "Ara", "Arabica",
    "Lib", "Liberica")</f>
        <v>Robusta</v>
      </c>
      <c r="L68" t="str" cm="1">
        <f t="array" ref="L68">INDEX(Products[],
    MATCH(MergedTable[[#This Row],[FK_ProductID]:[FK_ProductID]], Products[[ProductID]:[ProductID]], 0),
    MATCH(MergedTable[[#Headers],[RoastType]], Products[#Headers], 0))</f>
        <v>L</v>
      </c>
      <c r="M68" t="str" cm="1">
        <f t="array" ref="M68">_xlfn.SWITCH(MergedTable[[#This Row],[RoastType]],
    "L", "Light",
    "M", "Medium",
    "D", "Dark")</f>
        <v>Light</v>
      </c>
      <c r="N68" s="6" cm="1">
        <f t="array" ref="N68">INDEX(Products[],
    MATCH(MergedTable[[#This Row],[FK_ProductID]:[FK_ProductID]], Products[[ProductID]:[ProductID]], 0),
    MATCH(MergedTable[[#Headers],[SizeKg]], Products[#Headers], 0))</f>
        <v>0.5</v>
      </c>
      <c r="O68" s="1" cm="1">
        <f t="array" ref="O68">INDEX(Products[],
    MATCH(MergedTable[[#This Row],[FK_ProductID]:[FK_ProductID]], Products[[ProductID]:[ProductID]], 0),
    MATCH(MergedTable[[#Headers],[AmtUnitPrice]], Products[#Headers], 0))</f>
        <v>7.17</v>
      </c>
      <c r="P68" s="1">
        <f>MergedTable[[#This Row],[AmtUnitPrice]] * MergedTable[[#This Row],[Quantity]]</f>
        <v>7.17</v>
      </c>
    </row>
    <row r="69" spans="1:16" x14ac:dyDescent="0.25">
      <c r="A69" t="str">
        <f>Orders[[#This Row],[OrderID]]</f>
        <v>ANM-16388-634</v>
      </c>
      <c r="B69" s="9">
        <f>Orders[[#This Row],[DtOrder]]</f>
        <v>44519</v>
      </c>
      <c r="C69" t="str">
        <f>Orders[[#This Row],[FK_CustomerID]]</f>
        <v>77343-52608-FF</v>
      </c>
      <c r="D69" t="str">
        <f>Orders[[#This Row],[FK_ProductID]]</f>
        <v>L-L-0.2</v>
      </c>
      <c r="E69" s="4">
        <f>Orders[[#This Row],[Quantity]]</f>
        <v>2</v>
      </c>
      <c r="F69" t="str">
        <f>_xlfn.XLOOKUP(MergedTable[[#This Row],[FK_CustomerID]], Customers[CustomerID], Customers[CustomerName])</f>
        <v>Nat Saleway</v>
      </c>
      <c r="G69" t="str">
        <f>_xlfn.XLOOKUP(MergedTable[[#This Row],[FK_CustomerID]], Customers[CustomerID], Customers[Email])</f>
        <v>nsaleway1v@dedecms.com</v>
      </c>
      <c r="H69" t="str">
        <f>_xlfn.XLOOKUP(MergedTable[[#This Row],[FK_CustomerID]], Customers[CustomerID], Customers[Country])</f>
        <v>United States</v>
      </c>
      <c r="I69" t="str">
        <f>IF(_xlfn.XLOOKUP(MergedTable[[#This Row],[FK_CustomerID]], Customers[CustomerID], Customers[HasLoyalty]), "Yes", "No")</f>
        <v>No</v>
      </c>
      <c r="J69" t="str" cm="1">
        <f t="array" ref="J69">INDEX(Products[],
    MATCH(MergedTable[[#This Row],[FK_ProductID]:[FK_ProductID]], Products[[ProductID]:[ProductID]], 0),
    MATCH(MergedTable[[#Headers],[CoffeeType]], Products[#Headers], 0))</f>
        <v>Lib</v>
      </c>
      <c r="K69" t="str" cm="1">
        <f t="array" ref="K69">_xlfn.SWITCH(MergedTable[[#This Row],[CoffeeType]],
    "Rob", "Robusta",
    "Exc", "Excelsa",
    "Ara", "Arabica",
    "Lib", "Liberica")</f>
        <v>Liberica</v>
      </c>
      <c r="L69" t="str" cm="1">
        <f t="array" ref="L69">INDEX(Products[],
    MATCH(MergedTable[[#This Row],[FK_ProductID]:[FK_ProductID]], Products[[ProductID]:[ProductID]], 0),
    MATCH(MergedTable[[#Headers],[RoastType]], Products[#Headers], 0))</f>
        <v>L</v>
      </c>
      <c r="M69" t="str" cm="1">
        <f t="array" ref="M69">_xlfn.SWITCH(MergedTable[[#This Row],[RoastType]],
    "L", "Light",
    "M", "Medium",
    "D", "Dark")</f>
        <v>Light</v>
      </c>
      <c r="N69" s="6" cm="1">
        <f t="array" ref="N69">INDEX(Products[],
    MATCH(MergedTable[[#This Row],[FK_ProductID]:[FK_ProductID]], Products[[ProductID]:[ProductID]], 0),
    MATCH(MergedTable[[#Headers],[SizeKg]], Products[#Headers], 0))</f>
        <v>0.2</v>
      </c>
      <c r="O69" s="1" cm="1">
        <f t="array" ref="O69">INDEX(Products[],
    MATCH(MergedTable[[#This Row],[FK_ProductID]:[FK_ProductID]], Products[[ProductID]:[ProductID]], 0),
    MATCH(MergedTable[[#Headers],[AmtUnitPrice]], Products[#Headers], 0))</f>
        <v>4.7549999999999999</v>
      </c>
      <c r="P69" s="1">
        <f>MergedTable[[#This Row],[AmtUnitPrice]] * MergedTable[[#This Row],[Quantity]]</f>
        <v>9.51</v>
      </c>
    </row>
    <row r="70" spans="1:16" x14ac:dyDescent="0.25">
      <c r="A70" t="str">
        <f>Orders[[#This Row],[OrderID]]</f>
        <v>WYL-29300-070</v>
      </c>
      <c r="B70" s="9">
        <f>Orders[[#This Row],[DtOrder]]</f>
        <v>43754</v>
      </c>
      <c r="C70" t="str">
        <f>Orders[[#This Row],[FK_CustomerID]]</f>
        <v>42770-36274-QA</v>
      </c>
      <c r="D70" t="str">
        <f>Orders[[#This Row],[FK_ProductID]]</f>
        <v>R-M-0.2</v>
      </c>
      <c r="E70" s="4">
        <f>Orders[[#This Row],[Quantity]]</f>
        <v>1</v>
      </c>
      <c r="F70" t="str">
        <f>_xlfn.XLOOKUP(MergedTable[[#This Row],[FK_CustomerID]], Customers[CustomerID], Customers[CustomerName])</f>
        <v>Hayward Goulter</v>
      </c>
      <c r="G70" t="str">
        <f>_xlfn.XLOOKUP(MergedTable[[#This Row],[FK_CustomerID]], Customers[CustomerID], Customers[Email])</f>
        <v>hgoulter1w@abc.net.au</v>
      </c>
      <c r="H70" t="str">
        <f>_xlfn.XLOOKUP(MergedTable[[#This Row],[FK_CustomerID]], Customers[CustomerID], Customers[Country])</f>
        <v>United States</v>
      </c>
      <c r="I70" t="str">
        <f>IF(_xlfn.XLOOKUP(MergedTable[[#This Row],[FK_CustomerID]], Customers[CustomerID], Customers[HasLoyalty]), "Yes", "No")</f>
        <v>No</v>
      </c>
      <c r="J70" t="str" cm="1">
        <f t="array" ref="J70">INDEX(Products[],
    MATCH(MergedTable[[#This Row],[FK_ProductID]:[FK_ProductID]], Products[[ProductID]:[ProductID]], 0),
    MATCH(MergedTable[[#Headers],[CoffeeType]], Products[#Headers], 0))</f>
        <v>Rob</v>
      </c>
      <c r="K70" t="str" cm="1">
        <f t="array" ref="K70">_xlfn.SWITCH(MergedTable[[#This Row],[CoffeeType]],
    "Rob", "Robusta",
    "Exc", "Excelsa",
    "Ara", "Arabica",
    "Lib", "Liberica")</f>
        <v>Robusta</v>
      </c>
      <c r="L70" t="str" cm="1">
        <f t="array" ref="L70">INDEX(Products[],
    MATCH(MergedTable[[#This Row],[FK_ProductID]:[FK_ProductID]], Products[[ProductID]:[ProductID]], 0),
    MATCH(MergedTable[[#Headers],[RoastType]], Products[#Headers], 0))</f>
        <v>M</v>
      </c>
      <c r="M70" t="str" cm="1">
        <f t="array" ref="M70">_xlfn.SWITCH(MergedTable[[#This Row],[RoastType]],
    "L", "Light",
    "M", "Medium",
    "D", "Dark")</f>
        <v>Medium</v>
      </c>
      <c r="N70" s="6" cm="1">
        <f t="array" ref="N70">INDEX(Products[],
    MATCH(MergedTable[[#This Row],[FK_ProductID]:[FK_ProductID]], Products[[ProductID]:[ProductID]], 0),
    MATCH(MergedTable[[#Headers],[SizeKg]], Products[#Headers], 0))</f>
        <v>0.2</v>
      </c>
      <c r="O70" s="1" cm="1">
        <f t="array" ref="O70">INDEX(Products[],
    MATCH(MergedTable[[#This Row],[FK_ProductID]:[FK_ProductID]], Products[[ProductID]:[ProductID]], 0),
    MATCH(MergedTable[[#Headers],[AmtUnitPrice]], Products[#Headers], 0))</f>
        <v>2.9849999999999999</v>
      </c>
      <c r="P70" s="1">
        <f>MergedTable[[#This Row],[AmtUnitPrice]] * MergedTable[[#This Row],[Quantity]]</f>
        <v>2.9849999999999999</v>
      </c>
    </row>
    <row r="71" spans="1:16" x14ac:dyDescent="0.25">
      <c r="A71" t="str">
        <f>Orders[[#This Row],[OrderID]]</f>
        <v>JHW-74554-805</v>
      </c>
      <c r="B71" s="9">
        <f>Orders[[#This Row],[DtOrder]]</f>
        <v>43795</v>
      </c>
      <c r="C71" t="str">
        <f>Orders[[#This Row],[FK_CustomerID]]</f>
        <v>14103-58987-ZU</v>
      </c>
      <c r="D71" t="str">
        <f>Orders[[#This Row],[FK_ProductID]]</f>
        <v>R-M-1</v>
      </c>
      <c r="E71" s="4">
        <f>Orders[[#This Row],[Quantity]]</f>
        <v>6</v>
      </c>
      <c r="F71" t="str">
        <f>_xlfn.XLOOKUP(MergedTable[[#This Row],[FK_CustomerID]], Customers[CustomerID], Customers[CustomerName])</f>
        <v>Gay Rizzello</v>
      </c>
      <c r="G71" t="str">
        <f>_xlfn.XLOOKUP(MergedTable[[#This Row],[FK_CustomerID]], Customers[CustomerID], Customers[Email])</f>
        <v>grizzello1x@symantec.com</v>
      </c>
      <c r="H71" t="str">
        <f>_xlfn.XLOOKUP(MergedTable[[#This Row],[FK_CustomerID]], Customers[CustomerID], Customers[Country])</f>
        <v>United Kingdom</v>
      </c>
      <c r="I71" t="str">
        <f>IF(_xlfn.XLOOKUP(MergedTable[[#This Row],[FK_CustomerID]], Customers[CustomerID], Customers[HasLoyalty]), "Yes", "No")</f>
        <v>Yes</v>
      </c>
      <c r="J71" t="str" cm="1">
        <f t="array" ref="J71">INDEX(Products[],
    MATCH(MergedTable[[#This Row],[FK_ProductID]:[FK_ProductID]], Products[[ProductID]:[ProductID]], 0),
    MATCH(MergedTable[[#Headers],[CoffeeType]], Products[#Headers], 0))</f>
        <v>Rob</v>
      </c>
      <c r="K71" t="str" cm="1">
        <f t="array" ref="K71">_xlfn.SWITCH(MergedTable[[#This Row],[CoffeeType]],
    "Rob", "Robusta",
    "Exc", "Excelsa",
    "Ara", "Arabica",
    "Lib", "Liberica")</f>
        <v>Robusta</v>
      </c>
      <c r="L71" t="str" cm="1">
        <f t="array" ref="L71">INDEX(Products[],
    MATCH(MergedTable[[#This Row],[FK_ProductID]:[FK_ProductID]], Products[[ProductID]:[ProductID]], 0),
    MATCH(MergedTable[[#Headers],[RoastType]], Products[#Headers], 0))</f>
        <v>M</v>
      </c>
      <c r="M71" t="str" cm="1">
        <f t="array" ref="M71">_xlfn.SWITCH(MergedTable[[#This Row],[RoastType]],
    "L", "Light",
    "M", "Medium",
    "D", "Dark")</f>
        <v>Medium</v>
      </c>
      <c r="N71" s="6" cm="1">
        <f t="array" ref="N71">INDEX(Products[],
    MATCH(MergedTable[[#This Row],[FK_ProductID]:[FK_ProductID]], Products[[ProductID]:[ProductID]], 0),
    MATCH(MergedTable[[#Headers],[SizeKg]], Products[#Headers], 0))</f>
        <v>1</v>
      </c>
      <c r="O71" s="1" cm="1">
        <f t="array" ref="O71">INDEX(Products[],
    MATCH(MergedTable[[#This Row],[FK_ProductID]:[FK_ProductID]], Products[[ProductID]:[ProductID]], 0),
    MATCH(MergedTable[[#Headers],[AmtUnitPrice]], Products[#Headers], 0))</f>
        <v>9.9499999999999993</v>
      </c>
      <c r="P71" s="1">
        <f>MergedTable[[#This Row],[AmtUnitPrice]] * MergedTable[[#This Row],[Quantity]]</f>
        <v>59.699999999999996</v>
      </c>
    </row>
    <row r="72" spans="1:16" x14ac:dyDescent="0.25">
      <c r="A72" t="str">
        <f>Orders[[#This Row],[OrderID]]</f>
        <v>KYS-27063-603</v>
      </c>
      <c r="B72" s="9">
        <f>Orders[[#This Row],[DtOrder]]</f>
        <v>43646</v>
      </c>
      <c r="C72" t="str">
        <f>Orders[[#This Row],[FK_CustomerID]]</f>
        <v>69958-32065-SW</v>
      </c>
      <c r="D72" t="str">
        <f>Orders[[#This Row],[FK_ProductID]]</f>
        <v>E-L-2.5</v>
      </c>
      <c r="E72" s="4">
        <f>Orders[[#This Row],[Quantity]]</f>
        <v>4</v>
      </c>
      <c r="F72" t="str">
        <f>_xlfn.XLOOKUP(MergedTable[[#This Row],[FK_CustomerID]], Customers[CustomerID], Customers[CustomerName])</f>
        <v>Shannon List</v>
      </c>
      <c r="G72" t="str">
        <f>_xlfn.XLOOKUP(MergedTable[[#This Row],[FK_CustomerID]], Customers[CustomerID], Customers[Email])</f>
        <v>slist1y@mapquest.com</v>
      </c>
      <c r="H72" t="str">
        <f>_xlfn.XLOOKUP(MergedTable[[#This Row],[FK_CustomerID]], Customers[CustomerID], Customers[Country])</f>
        <v>United States</v>
      </c>
      <c r="I72" t="str">
        <f>IF(_xlfn.XLOOKUP(MergedTable[[#This Row],[FK_CustomerID]], Customers[CustomerID], Customers[HasLoyalty]), "Yes", "No")</f>
        <v>No</v>
      </c>
      <c r="J72" t="str" cm="1">
        <f t="array" ref="J72">INDEX(Products[],
    MATCH(MergedTable[[#This Row],[FK_ProductID]:[FK_ProductID]], Products[[ProductID]:[ProductID]], 0),
    MATCH(MergedTable[[#Headers],[CoffeeType]], Products[#Headers], 0))</f>
        <v>Exc</v>
      </c>
      <c r="K72" t="str" cm="1">
        <f t="array" ref="K72">_xlfn.SWITCH(MergedTable[[#This Row],[CoffeeType]],
    "Rob", "Robusta",
    "Exc", "Excelsa",
    "Ara", "Arabica",
    "Lib", "Liberica")</f>
        <v>Excelsa</v>
      </c>
      <c r="L72" t="str" cm="1">
        <f t="array" ref="L72">INDEX(Products[],
    MATCH(MergedTable[[#This Row],[FK_ProductID]:[FK_ProductID]], Products[[ProductID]:[ProductID]], 0),
    MATCH(MergedTable[[#Headers],[RoastType]], Products[#Headers], 0))</f>
        <v>L</v>
      </c>
      <c r="M72" t="str" cm="1">
        <f t="array" ref="M72">_xlfn.SWITCH(MergedTable[[#This Row],[RoastType]],
    "L", "Light",
    "M", "Medium",
    "D", "Dark")</f>
        <v>Light</v>
      </c>
      <c r="N72" s="6" cm="1">
        <f t="array" ref="N72">INDEX(Products[],
    MATCH(MergedTable[[#This Row],[FK_ProductID]:[FK_ProductID]], Products[[ProductID]:[ProductID]], 0),
    MATCH(MergedTable[[#Headers],[SizeKg]], Products[#Headers], 0))</f>
        <v>2.5</v>
      </c>
      <c r="O72" s="1" cm="1">
        <f t="array" ref="O72">INDEX(Products[],
    MATCH(MergedTable[[#This Row],[FK_ProductID]:[FK_ProductID]], Products[[ProductID]:[ProductID]], 0),
    MATCH(MergedTable[[#Headers],[AmtUnitPrice]], Products[#Headers], 0))</f>
        <v>34.155000000000001</v>
      </c>
      <c r="P72" s="1">
        <f>MergedTable[[#This Row],[AmtUnitPrice]] * MergedTable[[#This Row],[Quantity]]</f>
        <v>136.62</v>
      </c>
    </row>
    <row r="73" spans="1:16" x14ac:dyDescent="0.25">
      <c r="A73" t="str">
        <f>Orders[[#This Row],[OrderID]]</f>
        <v>GAZ-58626-277</v>
      </c>
      <c r="B73" s="9">
        <f>Orders[[#This Row],[DtOrder]]</f>
        <v>44200</v>
      </c>
      <c r="C73" t="str">
        <f>Orders[[#This Row],[FK_CustomerID]]</f>
        <v>69533-84907-FA</v>
      </c>
      <c r="D73" t="str">
        <f>Orders[[#This Row],[FK_ProductID]]</f>
        <v>L-L-0.2</v>
      </c>
      <c r="E73" s="4">
        <f>Orders[[#This Row],[Quantity]]</f>
        <v>2</v>
      </c>
      <c r="F73" t="str">
        <f>_xlfn.XLOOKUP(MergedTable[[#This Row],[FK_CustomerID]], Customers[CustomerID], Customers[CustomerName])</f>
        <v>Shirlene Edmondson</v>
      </c>
      <c r="G73" t="str">
        <f>_xlfn.XLOOKUP(MergedTable[[#This Row],[FK_CustomerID]], Customers[CustomerID], Customers[Email])</f>
        <v>sedmondson1z@theguardian.com</v>
      </c>
      <c r="H73" t="str">
        <f>_xlfn.XLOOKUP(MergedTable[[#This Row],[FK_CustomerID]], Customers[CustomerID], Customers[Country])</f>
        <v>Ireland</v>
      </c>
      <c r="I73" t="str">
        <f>IF(_xlfn.XLOOKUP(MergedTable[[#This Row],[FK_CustomerID]], Customers[CustomerID], Customers[HasLoyalty]), "Yes", "No")</f>
        <v>No</v>
      </c>
      <c r="J73" t="str" cm="1">
        <f t="array" ref="J73">INDEX(Products[],
    MATCH(MergedTable[[#This Row],[FK_ProductID]:[FK_ProductID]], Products[[ProductID]:[ProductID]], 0),
    MATCH(MergedTable[[#Headers],[CoffeeType]], Products[#Headers], 0))</f>
        <v>Lib</v>
      </c>
      <c r="K73" t="str" cm="1">
        <f t="array" ref="K73">_xlfn.SWITCH(MergedTable[[#This Row],[CoffeeType]],
    "Rob", "Robusta",
    "Exc", "Excelsa",
    "Ara", "Arabica",
    "Lib", "Liberica")</f>
        <v>Liberica</v>
      </c>
      <c r="L73" t="str" cm="1">
        <f t="array" ref="L73">INDEX(Products[],
    MATCH(MergedTable[[#This Row],[FK_ProductID]:[FK_ProductID]], Products[[ProductID]:[ProductID]], 0),
    MATCH(MergedTable[[#Headers],[RoastType]], Products[#Headers], 0))</f>
        <v>L</v>
      </c>
      <c r="M73" t="str" cm="1">
        <f t="array" ref="M73">_xlfn.SWITCH(MergedTable[[#This Row],[RoastType]],
    "L", "Light",
    "M", "Medium",
    "D", "Dark")</f>
        <v>Light</v>
      </c>
      <c r="N73" s="6" cm="1">
        <f t="array" ref="N73">INDEX(Products[],
    MATCH(MergedTable[[#This Row],[FK_ProductID]:[FK_ProductID]], Products[[ProductID]:[ProductID]], 0),
    MATCH(MergedTable[[#Headers],[SizeKg]], Products[#Headers], 0))</f>
        <v>0.2</v>
      </c>
      <c r="O73" s="1" cm="1">
        <f t="array" ref="O73">INDEX(Products[],
    MATCH(MergedTable[[#This Row],[FK_ProductID]:[FK_ProductID]], Products[[ProductID]:[ProductID]], 0),
    MATCH(MergedTable[[#Headers],[AmtUnitPrice]], Products[#Headers], 0))</f>
        <v>4.7549999999999999</v>
      </c>
      <c r="P73" s="1">
        <f>MergedTable[[#This Row],[AmtUnitPrice]] * MergedTable[[#This Row],[Quantity]]</f>
        <v>9.51</v>
      </c>
    </row>
    <row r="74" spans="1:16" x14ac:dyDescent="0.25">
      <c r="A74" t="str">
        <f>Orders[[#This Row],[OrderID]]</f>
        <v>RPJ-37787-335</v>
      </c>
      <c r="B74" s="9">
        <f>Orders[[#This Row],[DtOrder]]</f>
        <v>44131</v>
      </c>
      <c r="C74" t="str">
        <f>Orders[[#This Row],[FK_CustomerID]]</f>
        <v>76005-95461-CI</v>
      </c>
      <c r="D74" t="str">
        <f>Orders[[#This Row],[FK_ProductID]]</f>
        <v>A-M-2.5</v>
      </c>
      <c r="E74" s="4">
        <f>Orders[[#This Row],[Quantity]]</f>
        <v>3</v>
      </c>
      <c r="F74" t="str">
        <f>_xlfn.XLOOKUP(MergedTable[[#This Row],[FK_CustomerID]], Customers[CustomerID], Customers[CustomerName])</f>
        <v>Aurlie McCarl</v>
      </c>
      <c r="G74" t="str">
        <f>_xlfn.XLOOKUP(MergedTable[[#This Row],[FK_CustomerID]], Customers[CustomerID], Customers[Email])</f>
        <v/>
      </c>
      <c r="H74" t="str">
        <f>_xlfn.XLOOKUP(MergedTable[[#This Row],[FK_CustomerID]], Customers[CustomerID], Customers[Country])</f>
        <v>United States</v>
      </c>
      <c r="I74" t="str">
        <f>IF(_xlfn.XLOOKUP(MergedTable[[#This Row],[FK_CustomerID]], Customers[CustomerID], Customers[HasLoyalty]), "Yes", "No")</f>
        <v>No</v>
      </c>
      <c r="J74" t="str" cm="1">
        <f t="array" ref="J74">INDEX(Products[],
    MATCH(MergedTable[[#This Row],[FK_ProductID]:[FK_ProductID]], Products[[ProductID]:[ProductID]], 0),
    MATCH(MergedTable[[#Headers],[CoffeeType]], Products[#Headers], 0))</f>
        <v>Ara</v>
      </c>
      <c r="K74" t="str" cm="1">
        <f t="array" ref="K74">_xlfn.SWITCH(MergedTable[[#This Row],[CoffeeType]],
    "Rob", "Robusta",
    "Exc", "Excelsa",
    "Ara", "Arabica",
    "Lib", "Liberica")</f>
        <v>Arabica</v>
      </c>
      <c r="L74" t="str" cm="1">
        <f t="array" ref="L74">INDEX(Products[],
    MATCH(MergedTable[[#This Row],[FK_ProductID]:[FK_ProductID]], Products[[ProductID]:[ProductID]], 0),
    MATCH(MergedTable[[#Headers],[RoastType]], Products[#Headers], 0))</f>
        <v>M</v>
      </c>
      <c r="M74" t="str" cm="1">
        <f t="array" ref="M74">_xlfn.SWITCH(MergedTable[[#This Row],[RoastType]],
    "L", "Light",
    "M", "Medium",
    "D", "Dark")</f>
        <v>Medium</v>
      </c>
      <c r="N74" s="6" cm="1">
        <f t="array" ref="N74">INDEX(Products[],
    MATCH(MergedTable[[#This Row],[FK_ProductID]:[FK_ProductID]], Products[[ProductID]:[ProductID]], 0),
    MATCH(MergedTable[[#Headers],[SizeKg]], Products[#Headers], 0))</f>
        <v>2.5</v>
      </c>
      <c r="O74" s="1" cm="1">
        <f t="array" ref="O74">INDEX(Products[],
    MATCH(MergedTable[[#This Row],[FK_ProductID]:[FK_ProductID]], Products[[ProductID]:[ProductID]], 0),
    MATCH(MergedTable[[#Headers],[AmtUnitPrice]], Products[#Headers], 0))</f>
        <v>25.875</v>
      </c>
      <c r="P74" s="1">
        <f>MergedTable[[#This Row],[AmtUnitPrice]] * MergedTable[[#This Row],[Quantity]]</f>
        <v>77.625</v>
      </c>
    </row>
    <row r="75" spans="1:16" x14ac:dyDescent="0.25">
      <c r="A75" t="str">
        <f>Orders[[#This Row],[OrderID]]</f>
        <v>LEF-83057-763</v>
      </c>
      <c r="B75" s="9">
        <f>Orders[[#This Row],[DtOrder]]</f>
        <v>44362</v>
      </c>
      <c r="C75" t="str">
        <f>Orders[[#This Row],[FK_CustomerID]]</f>
        <v>15395-90855-VB</v>
      </c>
      <c r="D75" t="str">
        <f>Orders[[#This Row],[FK_ProductID]]</f>
        <v>L-M-0.2</v>
      </c>
      <c r="E75" s="4">
        <f>Orders[[#This Row],[Quantity]]</f>
        <v>5</v>
      </c>
      <c r="F75" t="str">
        <f>_xlfn.XLOOKUP(MergedTable[[#This Row],[FK_CustomerID]], Customers[CustomerID], Customers[CustomerName])</f>
        <v>Alikee Carryer</v>
      </c>
      <c r="G75" t="str">
        <f>_xlfn.XLOOKUP(MergedTable[[#This Row],[FK_CustomerID]], Customers[CustomerID], Customers[Email])</f>
        <v/>
      </c>
      <c r="H75" t="str">
        <f>_xlfn.XLOOKUP(MergedTable[[#This Row],[FK_CustomerID]], Customers[CustomerID], Customers[Country])</f>
        <v>United States</v>
      </c>
      <c r="I75" t="str">
        <f>IF(_xlfn.XLOOKUP(MergedTable[[#This Row],[FK_CustomerID]], Customers[CustomerID], Customers[HasLoyalty]), "Yes", "No")</f>
        <v>Yes</v>
      </c>
      <c r="J75" t="str" cm="1">
        <f t="array" ref="J75">INDEX(Products[],
    MATCH(MergedTable[[#This Row],[FK_ProductID]:[FK_ProductID]], Products[[ProductID]:[ProductID]], 0),
    MATCH(MergedTable[[#Headers],[CoffeeType]], Products[#Headers], 0))</f>
        <v>Lib</v>
      </c>
      <c r="K75" t="str" cm="1">
        <f t="array" ref="K75">_xlfn.SWITCH(MergedTable[[#This Row],[CoffeeType]],
    "Rob", "Robusta",
    "Exc", "Excelsa",
    "Ara", "Arabica",
    "Lib", "Liberica")</f>
        <v>Liberica</v>
      </c>
      <c r="L75" t="str" cm="1">
        <f t="array" ref="L75">INDEX(Products[],
    MATCH(MergedTable[[#This Row],[FK_ProductID]:[FK_ProductID]], Products[[ProductID]:[ProductID]], 0),
    MATCH(MergedTable[[#Headers],[RoastType]], Products[#Headers], 0))</f>
        <v>M</v>
      </c>
      <c r="M75" t="str" cm="1">
        <f t="array" ref="M75">_xlfn.SWITCH(MergedTable[[#This Row],[RoastType]],
    "L", "Light",
    "M", "Medium",
    "D", "Dark")</f>
        <v>Medium</v>
      </c>
      <c r="N75" s="6" cm="1">
        <f t="array" ref="N75">INDEX(Products[],
    MATCH(MergedTable[[#This Row],[FK_ProductID]:[FK_ProductID]], Products[[ProductID]:[ProductID]], 0),
    MATCH(MergedTable[[#Headers],[SizeKg]], Products[#Headers], 0))</f>
        <v>0.2</v>
      </c>
      <c r="O75" s="1" cm="1">
        <f t="array" ref="O75">INDEX(Products[],
    MATCH(MergedTable[[#This Row],[FK_ProductID]:[FK_ProductID]], Products[[ProductID]:[ProductID]], 0),
    MATCH(MergedTable[[#Headers],[AmtUnitPrice]], Products[#Headers], 0))</f>
        <v>4.3650000000000002</v>
      </c>
      <c r="P75" s="1">
        <f>MergedTable[[#This Row],[AmtUnitPrice]] * MergedTable[[#This Row],[Quantity]]</f>
        <v>21.825000000000003</v>
      </c>
    </row>
    <row r="76" spans="1:16" x14ac:dyDescent="0.25">
      <c r="A76" t="str">
        <f>Orders[[#This Row],[OrderID]]</f>
        <v>RPW-36123-215</v>
      </c>
      <c r="B76" s="9">
        <f>Orders[[#This Row],[DtOrder]]</f>
        <v>44396</v>
      </c>
      <c r="C76" t="str">
        <f>Orders[[#This Row],[FK_CustomerID]]</f>
        <v>80640-45811-LB</v>
      </c>
      <c r="D76" t="str">
        <f>Orders[[#This Row],[FK_ProductID]]</f>
        <v>E-L-0.5</v>
      </c>
      <c r="E76" s="4">
        <f>Orders[[#This Row],[Quantity]]</f>
        <v>2</v>
      </c>
      <c r="F76" t="str">
        <f>_xlfn.XLOOKUP(MergedTable[[#This Row],[FK_CustomerID]], Customers[CustomerID], Customers[CustomerName])</f>
        <v>Jennifer Rangall</v>
      </c>
      <c r="G76" t="str">
        <f>_xlfn.XLOOKUP(MergedTable[[#This Row],[FK_CustomerID]], Customers[CustomerID], Customers[Email])</f>
        <v>jrangall22@newsvine.com</v>
      </c>
      <c r="H76" t="str">
        <f>_xlfn.XLOOKUP(MergedTable[[#This Row],[FK_CustomerID]], Customers[CustomerID], Customers[Country])</f>
        <v>United States</v>
      </c>
      <c r="I76" t="str">
        <f>IF(_xlfn.XLOOKUP(MergedTable[[#This Row],[FK_CustomerID]], Customers[CustomerID], Customers[HasLoyalty]), "Yes", "No")</f>
        <v>Yes</v>
      </c>
      <c r="J76" t="str" cm="1">
        <f t="array" ref="J76">INDEX(Products[],
    MATCH(MergedTable[[#This Row],[FK_ProductID]:[FK_ProductID]], Products[[ProductID]:[ProductID]], 0),
    MATCH(MergedTable[[#Headers],[CoffeeType]], Products[#Headers], 0))</f>
        <v>Exc</v>
      </c>
      <c r="K76" t="str" cm="1">
        <f t="array" ref="K76">_xlfn.SWITCH(MergedTable[[#This Row],[CoffeeType]],
    "Rob", "Robusta",
    "Exc", "Excelsa",
    "Ara", "Arabica",
    "Lib", "Liberica")</f>
        <v>Excelsa</v>
      </c>
      <c r="L76" t="str" cm="1">
        <f t="array" ref="L76">INDEX(Products[],
    MATCH(MergedTable[[#This Row],[FK_ProductID]:[FK_ProductID]], Products[[ProductID]:[ProductID]], 0),
    MATCH(MergedTable[[#Headers],[RoastType]], Products[#Headers], 0))</f>
        <v>L</v>
      </c>
      <c r="M76" t="str" cm="1">
        <f t="array" ref="M76">_xlfn.SWITCH(MergedTable[[#This Row],[RoastType]],
    "L", "Light",
    "M", "Medium",
    "D", "Dark")</f>
        <v>Light</v>
      </c>
      <c r="N76" s="6" cm="1">
        <f t="array" ref="N76">INDEX(Products[],
    MATCH(MergedTable[[#This Row],[FK_ProductID]:[FK_ProductID]], Products[[ProductID]:[ProductID]], 0),
    MATCH(MergedTable[[#Headers],[SizeKg]], Products[#Headers], 0))</f>
        <v>0.5</v>
      </c>
      <c r="O76" s="1" cm="1">
        <f t="array" ref="O76">INDEX(Products[],
    MATCH(MergedTable[[#This Row],[FK_ProductID]:[FK_ProductID]], Products[[ProductID]:[ProductID]], 0),
    MATCH(MergedTable[[#Headers],[AmtUnitPrice]], Products[#Headers], 0))</f>
        <v>8.91</v>
      </c>
      <c r="P76" s="1">
        <f>MergedTable[[#This Row],[AmtUnitPrice]] * MergedTable[[#This Row],[Quantity]]</f>
        <v>17.82</v>
      </c>
    </row>
    <row r="77" spans="1:16" x14ac:dyDescent="0.25">
      <c r="A77" t="str">
        <f>Orders[[#This Row],[OrderID]]</f>
        <v>WLL-59044-117</v>
      </c>
      <c r="B77" s="9">
        <f>Orders[[#This Row],[DtOrder]]</f>
        <v>44400</v>
      </c>
      <c r="C77" t="str">
        <f>Orders[[#This Row],[FK_CustomerID]]</f>
        <v>28476-04082-GR</v>
      </c>
      <c r="D77" t="str">
        <f>Orders[[#This Row],[FK_ProductID]]</f>
        <v>R-D-1</v>
      </c>
      <c r="E77" s="4">
        <f>Orders[[#This Row],[Quantity]]</f>
        <v>6</v>
      </c>
      <c r="F77" t="str">
        <f>_xlfn.XLOOKUP(MergedTable[[#This Row],[FK_CustomerID]], Customers[CustomerID], Customers[CustomerName])</f>
        <v>Kipper Boorn</v>
      </c>
      <c r="G77" t="str">
        <f>_xlfn.XLOOKUP(MergedTable[[#This Row],[FK_CustomerID]], Customers[CustomerID], Customers[Email])</f>
        <v>kboorn23@ezinearticles.com</v>
      </c>
      <c r="H77" t="str">
        <f>_xlfn.XLOOKUP(MergedTable[[#This Row],[FK_CustomerID]], Customers[CustomerID], Customers[Country])</f>
        <v>Ireland</v>
      </c>
      <c r="I77" t="str">
        <f>IF(_xlfn.XLOOKUP(MergedTable[[#This Row],[FK_CustomerID]], Customers[CustomerID], Customers[HasLoyalty]), "Yes", "No")</f>
        <v>Yes</v>
      </c>
      <c r="J77" t="str" cm="1">
        <f t="array" ref="J77">INDEX(Products[],
    MATCH(MergedTable[[#This Row],[FK_ProductID]:[FK_ProductID]], Products[[ProductID]:[ProductID]], 0),
    MATCH(MergedTable[[#Headers],[CoffeeType]], Products[#Headers], 0))</f>
        <v>Rob</v>
      </c>
      <c r="K77" t="str" cm="1">
        <f t="array" ref="K77">_xlfn.SWITCH(MergedTable[[#This Row],[CoffeeType]],
    "Rob", "Robusta",
    "Exc", "Excelsa",
    "Ara", "Arabica",
    "Lib", "Liberica")</f>
        <v>Robusta</v>
      </c>
      <c r="L77" t="str" cm="1">
        <f t="array" ref="L77">INDEX(Products[],
    MATCH(MergedTable[[#This Row],[FK_ProductID]:[FK_ProductID]], Products[[ProductID]:[ProductID]], 0),
    MATCH(MergedTable[[#Headers],[RoastType]], Products[#Headers], 0))</f>
        <v>D</v>
      </c>
      <c r="M77" t="str" cm="1">
        <f t="array" ref="M77">_xlfn.SWITCH(MergedTable[[#This Row],[RoastType]],
    "L", "Light",
    "M", "Medium",
    "D", "Dark")</f>
        <v>Dark</v>
      </c>
      <c r="N77" s="6" cm="1">
        <f t="array" ref="N77">INDEX(Products[],
    MATCH(MergedTable[[#This Row],[FK_ProductID]:[FK_ProductID]], Products[[ProductID]:[ProductID]], 0),
    MATCH(MergedTable[[#Headers],[SizeKg]], Products[#Headers], 0))</f>
        <v>1</v>
      </c>
      <c r="O77" s="1" cm="1">
        <f t="array" ref="O77">INDEX(Products[],
    MATCH(MergedTable[[#This Row],[FK_ProductID]:[FK_ProductID]], Products[[ProductID]:[ProductID]], 0),
    MATCH(MergedTable[[#Headers],[AmtUnitPrice]], Products[#Headers], 0))</f>
        <v>8.9499999999999993</v>
      </c>
      <c r="P77" s="1">
        <f>MergedTable[[#This Row],[AmtUnitPrice]] * MergedTable[[#This Row],[Quantity]]</f>
        <v>53.699999999999996</v>
      </c>
    </row>
    <row r="78" spans="1:16" x14ac:dyDescent="0.25">
      <c r="A78" t="str">
        <f>Orders[[#This Row],[OrderID]]</f>
        <v>AWT-22827-563</v>
      </c>
      <c r="B78" s="9">
        <f>Orders[[#This Row],[DtOrder]]</f>
        <v>43855</v>
      </c>
      <c r="C78" t="str">
        <f>Orders[[#This Row],[FK_CustomerID]]</f>
        <v>12018-75670-EU</v>
      </c>
      <c r="D78" t="str">
        <f>Orders[[#This Row],[FK_ProductID]]</f>
        <v>R-L-0.2</v>
      </c>
      <c r="E78" s="4">
        <f>Orders[[#This Row],[Quantity]]</f>
        <v>1</v>
      </c>
      <c r="F78" t="str">
        <f>_xlfn.XLOOKUP(MergedTable[[#This Row],[FK_CustomerID]], Customers[CustomerID], Customers[CustomerName])</f>
        <v>Melania Beadle</v>
      </c>
      <c r="G78" t="str">
        <f>_xlfn.XLOOKUP(MergedTable[[#This Row],[FK_CustomerID]], Customers[CustomerID], Customers[Email])</f>
        <v/>
      </c>
      <c r="H78" t="str">
        <f>_xlfn.XLOOKUP(MergedTable[[#This Row],[FK_CustomerID]], Customers[CustomerID], Customers[Country])</f>
        <v>Ireland</v>
      </c>
      <c r="I78" t="str">
        <f>IF(_xlfn.XLOOKUP(MergedTable[[#This Row],[FK_CustomerID]], Customers[CustomerID], Customers[HasLoyalty]), "Yes", "No")</f>
        <v>Yes</v>
      </c>
      <c r="J78" t="str" cm="1">
        <f t="array" ref="J78">INDEX(Products[],
    MATCH(MergedTable[[#This Row],[FK_ProductID]:[FK_ProductID]], Products[[ProductID]:[ProductID]], 0),
    MATCH(MergedTable[[#Headers],[CoffeeType]], Products[#Headers], 0))</f>
        <v>Rob</v>
      </c>
      <c r="K78" t="str" cm="1">
        <f t="array" ref="K78">_xlfn.SWITCH(MergedTable[[#This Row],[CoffeeType]],
    "Rob", "Robusta",
    "Exc", "Excelsa",
    "Ara", "Arabica",
    "Lib", "Liberica")</f>
        <v>Robusta</v>
      </c>
      <c r="L78" t="str" cm="1">
        <f t="array" ref="L78">INDEX(Products[],
    MATCH(MergedTable[[#This Row],[FK_ProductID]:[FK_ProductID]], Products[[ProductID]:[ProductID]], 0),
    MATCH(MergedTable[[#Headers],[RoastType]], Products[#Headers], 0))</f>
        <v>L</v>
      </c>
      <c r="M78" t="str" cm="1">
        <f t="array" ref="M78">_xlfn.SWITCH(MergedTable[[#This Row],[RoastType]],
    "L", "Light",
    "M", "Medium",
    "D", "Dark")</f>
        <v>Light</v>
      </c>
      <c r="N78" s="6" cm="1">
        <f t="array" ref="N78">INDEX(Products[],
    MATCH(MergedTable[[#This Row],[FK_ProductID]:[FK_ProductID]], Products[[ProductID]:[ProductID]], 0),
    MATCH(MergedTable[[#Headers],[SizeKg]], Products[#Headers], 0))</f>
        <v>0.2</v>
      </c>
      <c r="O78" s="1" cm="1">
        <f t="array" ref="O78">INDEX(Products[],
    MATCH(MergedTable[[#This Row],[FK_ProductID]:[FK_ProductID]], Products[[ProductID]:[ProductID]], 0),
    MATCH(MergedTable[[#Headers],[AmtUnitPrice]], Products[#Headers], 0))</f>
        <v>3.585</v>
      </c>
      <c r="P78" s="1">
        <f>MergedTable[[#This Row],[AmtUnitPrice]] * MergedTable[[#This Row],[Quantity]]</f>
        <v>3.585</v>
      </c>
    </row>
    <row r="79" spans="1:16" x14ac:dyDescent="0.25">
      <c r="A79" t="str">
        <f>Orders[[#This Row],[OrderID]]</f>
        <v>QLM-07145-668</v>
      </c>
      <c r="B79" s="9">
        <f>Orders[[#This Row],[DtOrder]]</f>
        <v>43594</v>
      </c>
      <c r="C79" t="str">
        <f>Orders[[#This Row],[FK_CustomerID]]</f>
        <v>86437-17399-FK</v>
      </c>
      <c r="D79" t="str">
        <f>Orders[[#This Row],[FK_ProductID]]</f>
        <v>E-D-0.2</v>
      </c>
      <c r="E79" s="4">
        <f>Orders[[#This Row],[Quantity]]</f>
        <v>2</v>
      </c>
      <c r="F79" t="str">
        <f>_xlfn.XLOOKUP(MergedTable[[#This Row],[FK_CustomerID]], Customers[CustomerID], Customers[CustomerName])</f>
        <v>Colene Elgey</v>
      </c>
      <c r="G79" t="str">
        <f>_xlfn.XLOOKUP(MergedTable[[#This Row],[FK_CustomerID]], Customers[CustomerID], Customers[Email])</f>
        <v>celgey25@webs.com</v>
      </c>
      <c r="H79" t="str">
        <f>_xlfn.XLOOKUP(MergedTable[[#This Row],[FK_CustomerID]], Customers[CustomerID], Customers[Country])</f>
        <v>United States</v>
      </c>
      <c r="I79" t="str">
        <f>IF(_xlfn.XLOOKUP(MergedTable[[#This Row],[FK_CustomerID]], Customers[CustomerID], Customers[HasLoyalty]), "Yes", "No")</f>
        <v>No</v>
      </c>
      <c r="J79" t="str" cm="1">
        <f t="array" ref="J79">INDEX(Products[],
    MATCH(MergedTable[[#This Row],[FK_ProductID]:[FK_ProductID]], Products[[ProductID]:[ProductID]], 0),
    MATCH(MergedTable[[#Headers],[CoffeeType]], Products[#Headers], 0))</f>
        <v>Exc</v>
      </c>
      <c r="K79" t="str" cm="1">
        <f t="array" ref="K79">_xlfn.SWITCH(MergedTable[[#This Row],[CoffeeType]],
    "Rob", "Robusta",
    "Exc", "Excelsa",
    "Ara", "Arabica",
    "Lib", "Liberica")</f>
        <v>Excelsa</v>
      </c>
      <c r="L79" t="str" cm="1">
        <f t="array" ref="L79">INDEX(Products[],
    MATCH(MergedTable[[#This Row],[FK_ProductID]:[FK_ProductID]], Products[[ProductID]:[ProductID]], 0),
    MATCH(MergedTable[[#Headers],[RoastType]], Products[#Headers], 0))</f>
        <v>D</v>
      </c>
      <c r="M79" t="str" cm="1">
        <f t="array" ref="M79">_xlfn.SWITCH(MergedTable[[#This Row],[RoastType]],
    "L", "Light",
    "M", "Medium",
    "D", "Dark")</f>
        <v>Dark</v>
      </c>
      <c r="N79" s="6" cm="1">
        <f t="array" ref="N79">INDEX(Products[],
    MATCH(MergedTable[[#This Row],[FK_ProductID]:[FK_ProductID]], Products[[ProductID]:[ProductID]], 0),
    MATCH(MergedTable[[#Headers],[SizeKg]], Products[#Headers], 0))</f>
        <v>0.2</v>
      </c>
      <c r="O79" s="1" cm="1">
        <f t="array" ref="O79">INDEX(Products[],
    MATCH(MergedTable[[#This Row],[FK_ProductID]:[FK_ProductID]], Products[[ProductID]:[ProductID]], 0),
    MATCH(MergedTable[[#Headers],[AmtUnitPrice]], Products[#Headers], 0))</f>
        <v>3.645</v>
      </c>
      <c r="P79" s="1">
        <f>MergedTable[[#This Row],[AmtUnitPrice]] * MergedTable[[#This Row],[Quantity]]</f>
        <v>7.29</v>
      </c>
    </row>
    <row r="80" spans="1:16" x14ac:dyDescent="0.25">
      <c r="A80" t="str">
        <f>Orders[[#This Row],[OrderID]]</f>
        <v>HVQ-64398-930</v>
      </c>
      <c r="B80" s="9">
        <f>Orders[[#This Row],[DtOrder]]</f>
        <v>43920</v>
      </c>
      <c r="C80" t="str">
        <f>Orders[[#This Row],[FK_CustomerID]]</f>
        <v>62979-53167-ML</v>
      </c>
      <c r="D80" t="str">
        <f>Orders[[#This Row],[FK_ProductID]]</f>
        <v>A-M-0.5</v>
      </c>
      <c r="E80" s="4">
        <f>Orders[[#This Row],[Quantity]]</f>
        <v>6</v>
      </c>
      <c r="F80" t="str">
        <f>_xlfn.XLOOKUP(MergedTable[[#This Row],[FK_CustomerID]], Customers[CustomerID], Customers[CustomerName])</f>
        <v>Lothaire Mizzi</v>
      </c>
      <c r="G80" t="str">
        <f>_xlfn.XLOOKUP(MergedTable[[#This Row],[FK_CustomerID]], Customers[CustomerID], Customers[Email])</f>
        <v>lmizzi26@rakuten.co.jp</v>
      </c>
      <c r="H80" t="str">
        <f>_xlfn.XLOOKUP(MergedTable[[#This Row],[FK_CustomerID]], Customers[CustomerID], Customers[Country])</f>
        <v>United States</v>
      </c>
      <c r="I80" t="str">
        <f>IF(_xlfn.XLOOKUP(MergedTable[[#This Row],[FK_CustomerID]], Customers[CustomerID], Customers[HasLoyalty]), "Yes", "No")</f>
        <v>Yes</v>
      </c>
      <c r="J80" t="str" cm="1">
        <f t="array" ref="J80">INDEX(Products[],
    MATCH(MergedTable[[#This Row],[FK_ProductID]:[FK_ProductID]], Products[[ProductID]:[ProductID]], 0),
    MATCH(MergedTable[[#Headers],[CoffeeType]], Products[#Headers], 0))</f>
        <v>Ara</v>
      </c>
      <c r="K80" t="str" cm="1">
        <f t="array" ref="K80">_xlfn.SWITCH(MergedTable[[#This Row],[CoffeeType]],
    "Rob", "Robusta",
    "Exc", "Excelsa",
    "Ara", "Arabica",
    "Lib", "Liberica")</f>
        <v>Arabica</v>
      </c>
      <c r="L80" t="str" cm="1">
        <f t="array" ref="L80">INDEX(Products[],
    MATCH(MergedTable[[#This Row],[FK_ProductID]:[FK_ProductID]], Products[[ProductID]:[ProductID]], 0),
    MATCH(MergedTable[[#Headers],[RoastType]], Products[#Headers], 0))</f>
        <v>M</v>
      </c>
      <c r="M80" t="str" cm="1">
        <f t="array" ref="M80">_xlfn.SWITCH(MergedTable[[#This Row],[RoastType]],
    "L", "Light",
    "M", "Medium",
    "D", "Dark")</f>
        <v>Medium</v>
      </c>
      <c r="N80" s="6" cm="1">
        <f t="array" ref="N80">INDEX(Products[],
    MATCH(MergedTable[[#This Row],[FK_ProductID]:[FK_ProductID]], Products[[ProductID]:[ProductID]], 0),
    MATCH(MergedTable[[#Headers],[SizeKg]], Products[#Headers], 0))</f>
        <v>0.5</v>
      </c>
      <c r="O80" s="1" cm="1">
        <f t="array" ref="O80">INDEX(Products[],
    MATCH(MergedTable[[#This Row],[FK_ProductID]:[FK_ProductID]], Products[[ProductID]:[ProductID]], 0),
    MATCH(MergedTable[[#Headers],[AmtUnitPrice]], Products[#Headers], 0))</f>
        <v>6.75</v>
      </c>
      <c r="P80" s="1">
        <f>MergedTable[[#This Row],[AmtUnitPrice]] * MergedTable[[#This Row],[Quantity]]</f>
        <v>40.5</v>
      </c>
    </row>
    <row r="81" spans="1:16" x14ac:dyDescent="0.25">
      <c r="A81" t="str">
        <f>Orders[[#This Row],[OrderID]]</f>
        <v>WRT-40778-247</v>
      </c>
      <c r="B81" s="9">
        <f>Orders[[#This Row],[DtOrder]]</f>
        <v>44633</v>
      </c>
      <c r="C81" t="str">
        <f>Orders[[#This Row],[FK_CustomerID]]</f>
        <v>54810-81899-HL</v>
      </c>
      <c r="D81" t="str">
        <f>Orders[[#This Row],[FK_ProductID]]</f>
        <v>R-L-1</v>
      </c>
      <c r="E81" s="4">
        <f>Orders[[#This Row],[Quantity]]</f>
        <v>4</v>
      </c>
      <c r="F81" t="str">
        <f>_xlfn.XLOOKUP(MergedTable[[#This Row],[FK_CustomerID]], Customers[CustomerID], Customers[CustomerName])</f>
        <v>Cletis Giacomazzo</v>
      </c>
      <c r="G81" t="str">
        <f>_xlfn.XLOOKUP(MergedTable[[#This Row],[FK_CustomerID]], Customers[CustomerID], Customers[Email])</f>
        <v>cgiacomazzo27@jigsy.com</v>
      </c>
      <c r="H81" t="str">
        <f>_xlfn.XLOOKUP(MergedTable[[#This Row],[FK_CustomerID]], Customers[CustomerID], Customers[Country])</f>
        <v>United States</v>
      </c>
      <c r="I81" t="str">
        <f>IF(_xlfn.XLOOKUP(MergedTable[[#This Row],[FK_CustomerID]], Customers[CustomerID], Customers[HasLoyalty]), "Yes", "No")</f>
        <v>No</v>
      </c>
      <c r="J81" t="str" cm="1">
        <f t="array" ref="J81">INDEX(Products[],
    MATCH(MergedTable[[#This Row],[FK_ProductID]:[FK_ProductID]], Products[[ProductID]:[ProductID]], 0),
    MATCH(MergedTable[[#Headers],[CoffeeType]], Products[#Headers], 0))</f>
        <v>Rob</v>
      </c>
      <c r="K81" t="str" cm="1">
        <f t="array" ref="K81">_xlfn.SWITCH(MergedTable[[#This Row],[CoffeeType]],
    "Rob", "Robusta",
    "Exc", "Excelsa",
    "Ara", "Arabica",
    "Lib", "Liberica")</f>
        <v>Robusta</v>
      </c>
      <c r="L81" t="str" cm="1">
        <f t="array" ref="L81">INDEX(Products[],
    MATCH(MergedTable[[#This Row],[FK_ProductID]:[FK_ProductID]], Products[[ProductID]:[ProductID]], 0),
    MATCH(MergedTable[[#Headers],[RoastType]], Products[#Headers], 0))</f>
        <v>L</v>
      </c>
      <c r="M81" t="str" cm="1">
        <f t="array" ref="M81">_xlfn.SWITCH(MergedTable[[#This Row],[RoastType]],
    "L", "Light",
    "M", "Medium",
    "D", "Dark")</f>
        <v>Light</v>
      </c>
      <c r="N81" s="6" cm="1">
        <f t="array" ref="N81">INDEX(Products[],
    MATCH(MergedTable[[#This Row],[FK_ProductID]:[FK_ProductID]], Products[[ProductID]:[ProductID]], 0),
    MATCH(MergedTable[[#Headers],[SizeKg]], Products[#Headers], 0))</f>
        <v>1</v>
      </c>
      <c r="O81" s="1" cm="1">
        <f t="array" ref="O81">INDEX(Products[],
    MATCH(MergedTable[[#This Row],[FK_ProductID]:[FK_ProductID]], Products[[ProductID]:[ProductID]], 0),
    MATCH(MergedTable[[#Headers],[AmtUnitPrice]], Products[#Headers], 0))</f>
        <v>11.95</v>
      </c>
      <c r="P81" s="1">
        <f>MergedTable[[#This Row],[AmtUnitPrice]] * MergedTable[[#This Row],[Quantity]]</f>
        <v>47.8</v>
      </c>
    </row>
    <row r="82" spans="1:16" x14ac:dyDescent="0.25">
      <c r="A82" t="str">
        <f>Orders[[#This Row],[OrderID]]</f>
        <v>SUB-13006-125</v>
      </c>
      <c r="B82" s="9">
        <f>Orders[[#This Row],[DtOrder]]</f>
        <v>43572</v>
      </c>
      <c r="C82" t="str">
        <f>Orders[[#This Row],[FK_CustomerID]]</f>
        <v>26103-41504-IB</v>
      </c>
      <c r="D82" t="str">
        <f>Orders[[#This Row],[FK_ProductID]]</f>
        <v>A-L-0.5</v>
      </c>
      <c r="E82" s="4">
        <f>Orders[[#This Row],[Quantity]]</f>
        <v>5</v>
      </c>
      <c r="F82" t="str">
        <f>_xlfn.XLOOKUP(MergedTable[[#This Row],[FK_CustomerID]], Customers[CustomerID], Customers[CustomerName])</f>
        <v>Ami Arnow</v>
      </c>
      <c r="G82" t="str">
        <f>_xlfn.XLOOKUP(MergedTable[[#This Row],[FK_CustomerID]], Customers[CustomerID], Customers[Email])</f>
        <v>aarnow28@arizona.edu</v>
      </c>
      <c r="H82" t="str">
        <f>_xlfn.XLOOKUP(MergedTable[[#This Row],[FK_CustomerID]], Customers[CustomerID], Customers[Country])</f>
        <v>United States</v>
      </c>
      <c r="I82" t="str">
        <f>IF(_xlfn.XLOOKUP(MergedTable[[#This Row],[FK_CustomerID]], Customers[CustomerID], Customers[HasLoyalty]), "Yes", "No")</f>
        <v>Yes</v>
      </c>
      <c r="J82" t="str" cm="1">
        <f t="array" ref="J82">INDEX(Products[],
    MATCH(MergedTable[[#This Row],[FK_ProductID]:[FK_ProductID]], Products[[ProductID]:[ProductID]], 0),
    MATCH(MergedTable[[#Headers],[CoffeeType]], Products[#Headers], 0))</f>
        <v>Ara</v>
      </c>
      <c r="K82" t="str" cm="1">
        <f t="array" ref="K82">_xlfn.SWITCH(MergedTable[[#This Row],[CoffeeType]],
    "Rob", "Robusta",
    "Exc", "Excelsa",
    "Ara", "Arabica",
    "Lib", "Liberica")</f>
        <v>Arabica</v>
      </c>
      <c r="L82" t="str" cm="1">
        <f t="array" ref="L82">INDEX(Products[],
    MATCH(MergedTable[[#This Row],[FK_ProductID]:[FK_ProductID]], Products[[ProductID]:[ProductID]], 0),
    MATCH(MergedTable[[#Headers],[RoastType]], Products[#Headers], 0))</f>
        <v>L</v>
      </c>
      <c r="M82" t="str" cm="1">
        <f t="array" ref="M82">_xlfn.SWITCH(MergedTable[[#This Row],[RoastType]],
    "L", "Light",
    "M", "Medium",
    "D", "Dark")</f>
        <v>Light</v>
      </c>
      <c r="N82" s="6" cm="1">
        <f t="array" ref="N82">INDEX(Products[],
    MATCH(MergedTable[[#This Row],[FK_ProductID]:[FK_ProductID]], Products[[ProductID]:[ProductID]], 0),
    MATCH(MergedTable[[#Headers],[SizeKg]], Products[#Headers], 0))</f>
        <v>0.5</v>
      </c>
      <c r="O82" s="1" cm="1">
        <f t="array" ref="O82">INDEX(Products[],
    MATCH(MergedTable[[#This Row],[FK_ProductID]:[FK_ProductID]], Products[[ProductID]:[ProductID]], 0),
    MATCH(MergedTable[[#Headers],[AmtUnitPrice]], Products[#Headers], 0))</f>
        <v>7.77</v>
      </c>
      <c r="P82" s="1">
        <f>MergedTable[[#This Row],[AmtUnitPrice]] * MergedTable[[#This Row],[Quantity]]</f>
        <v>38.849999999999994</v>
      </c>
    </row>
    <row r="83" spans="1:16" x14ac:dyDescent="0.25">
      <c r="A83" t="str">
        <f>Orders[[#This Row],[OrderID]]</f>
        <v>CQM-49696-263</v>
      </c>
      <c r="B83" s="9">
        <f>Orders[[#This Row],[DtOrder]]</f>
        <v>43763</v>
      </c>
      <c r="C83" t="str">
        <f>Orders[[#This Row],[FK_CustomerID]]</f>
        <v>76534-45229-SG</v>
      </c>
      <c r="D83" t="str">
        <f>Orders[[#This Row],[FK_ProductID]]</f>
        <v>L-L-2.5</v>
      </c>
      <c r="E83" s="4">
        <f>Orders[[#This Row],[Quantity]]</f>
        <v>3</v>
      </c>
      <c r="F83" t="str">
        <f>_xlfn.XLOOKUP(MergedTable[[#This Row],[FK_CustomerID]], Customers[CustomerID], Customers[CustomerName])</f>
        <v>Sheppard Yann</v>
      </c>
      <c r="G83" t="str">
        <f>_xlfn.XLOOKUP(MergedTable[[#This Row],[FK_CustomerID]], Customers[CustomerID], Customers[Email])</f>
        <v>syann29@senate.gov</v>
      </c>
      <c r="H83" t="str">
        <f>_xlfn.XLOOKUP(MergedTable[[#This Row],[FK_CustomerID]], Customers[CustomerID], Customers[Country])</f>
        <v>United States</v>
      </c>
      <c r="I83" t="str">
        <f>IF(_xlfn.XLOOKUP(MergedTable[[#This Row],[FK_CustomerID]], Customers[CustomerID], Customers[HasLoyalty]), "Yes", "No")</f>
        <v>Yes</v>
      </c>
      <c r="J83" t="str" cm="1">
        <f t="array" ref="J83">INDEX(Products[],
    MATCH(MergedTable[[#This Row],[FK_ProductID]:[FK_ProductID]], Products[[ProductID]:[ProductID]], 0),
    MATCH(MergedTable[[#Headers],[CoffeeType]], Products[#Headers], 0))</f>
        <v>Lib</v>
      </c>
      <c r="K83" t="str" cm="1">
        <f t="array" ref="K83">_xlfn.SWITCH(MergedTable[[#This Row],[CoffeeType]],
    "Rob", "Robusta",
    "Exc", "Excelsa",
    "Ara", "Arabica",
    "Lib", "Liberica")</f>
        <v>Liberica</v>
      </c>
      <c r="L83" t="str" cm="1">
        <f t="array" ref="L83">INDEX(Products[],
    MATCH(MergedTable[[#This Row],[FK_ProductID]:[FK_ProductID]], Products[[ProductID]:[ProductID]], 0),
    MATCH(MergedTable[[#Headers],[RoastType]], Products[#Headers], 0))</f>
        <v>L</v>
      </c>
      <c r="M83" t="str" cm="1">
        <f t="array" ref="M83">_xlfn.SWITCH(MergedTable[[#This Row],[RoastType]],
    "L", "Light",
    "M", "Medium",
    "D", "Dark")</f>
        <v>Light</v>
      </c>
      <c r="N83" s="6" cm="1">
        <f t="array" ref="N83">INDEX(Products[],
    MATCH(MergedTable[[#This Row],[FK_ProductID]:[FK_ProductID]], Products[[ProductID]:[ProductID]], 0),
    MATCH(MergedTable[[#Headers],[SizeKg]], Products[#Headers], 0))</f>
        <v>2.5</v>
      </c>
      <c r="O83" s="1" cm="1">
        <f t="array" ref="O83">INDEX(Products[],
    MATCH(MergedTable[[#This Row],[FK_ProductID]:[FK_ProductID]], Products[[ProductID]:[ProductID]], 0),
    MATCH(MergedTable[[#Headers],[AmtUnitPrice]], Products[#Headers], 0))</f>
        <v>36.454999999999998</v>
      </c>
      <c r="P83" s="1">
        <f>MergedTable[[#This Row],[AmtUnitPrice]] * MergedTable[[#This Row],[Quantity]]</f>
        <v>109.36499999999999</v>
      </c>
    </row>
    <row r="84" spans="1:16" x14ac:dyDescent="0.25">
      <c r="A84" t="str">
        <f>Orders[[#This Row],[OrderID]]</f>
        <v>KXN-85094-246</v>
      </c>
      <c r="B84" s="9">
        <f>Orders[[#This Row],[DtOrder]]</f>
        <v>43721</v>
      </c>
      <c r="C84" t="str">
        <f>Orders[[#This Row],[FK_CustomerID]]</f>
        <v>81744-27332-RR</v>
      </c>
      <c r="D84" t="str">
        <f>Orders[[#This Row],[FK_ProductID]]</f>
        <v>L-M-2.5</v>
      </c>
      <c r="E84" s="4">
        <f>Orders[[#This Row],[Quantity]]</f>
        <v>3</v>
      </c>
      <c r="F84" t="str">
        <f>_xlfn.XLOOKUP(MergedTable[[#This Row],[FK_CustomerID]], Customers[CustomerID], Customers[CustomerName])</f>
        <v>Bunny Naulls</v>
      </c>
      <c r="G84" t="str">
        <f>_xlfn.XLOOKUP(MergedTable[[#This Row],[FK_CustomerID]], Customers[CustomerID], Customers[Email])</f>
        <v>bnaulls2a@tiny.cc</v>
      </c>
      <c r="H84" t="str">
        <f>_xlfn.XLOOKUP(MergedTable[[#This Row],[FK_CustomerID]], Customers[CustomerID], Customers[Country])</f>
        <v>Ireland</v>
      </c>
      <c r="I84" t="str">
        <f>IF(_xlfn.XLOOKUP(MergedTable[[#This Row],[FK_CustomerID]], Customers[CustomerID], Customers[HasLoyalty]), "Yes", "No")</f>
        <v>Yes</v>
      </c>
      <c r="J84" t="str" cm="1">
        <f t="array" ref="J84">INDEX(Products[],
    MATCH(MergedTable[[#This Row],[FK_ProductID]:[FK_ProductID]], Products[[ProductID]:[ProductID]], 0),
    MATCH(MergedTable[[#Headers],[CoffeeType]], Products[#Headers], 0))</f>
        <v>Lib</v>
      </c>
      <c r="K84" t="str" cm="1">
        <f t="array" ref="K84">_xlfn.SWITCH(MergedTable[[#This Row],[CoffeeType]],
    "Rob", "Robusta",
    "Exc", "Excelsa",
    "Ara", "Arabica",
    "Lib", "Liberica")</f>
        <v>Liberica</v>
      </c>
      <c r="L84" t="str" cm="1">
        <f t="array" ref="L84">INDEX(Products[],
    MATCH(MergedTable[[#This Row],[FK_ProductID]:[FK_ProductID]], Products[[ProductID]:[ProductID]], 0),
    MATCH(MergedTable[[#Headers],[RoastType]], Products[#Headers], 0))</f>
        <v>M</v>
      </c>
      <c r="M84" t="str" cm="1">
        <f t="array" ref="M84">_xlfn.SWITCH(MergedTable[[#This Row],[RoastType]],
    "L", "Light",
    "M", "Medium",
    "D", "Dark")</f>
        <v>Medium</v>
      </c>
      <c r="N84" s="6" cm="1">
        <f t="array" ref="N84">INDEX(Products[],
    MATCH(MergedTable[[#This Row],[FK_ProductID]:[FK_ProductID]], Products[[ProductID]:[ProductID]], 0),
    MATCH(MergedTable[[#Headers],[SizeKg]], Products[#Headers], 0))</f>
        <v>2.5</v>
      </c>
      <c r="O84" s="1" cm="1">
        <f t="array" ref="O84">INDEX(Products[],
    MATCH(MergedTable[[#This Row],[FK_ProductID]:[FK_ProductID]], Products[[ProductID]:[ProductID]], 0),
    MATCH(MergedTable[[#Headers],[AmtUnitPrice]], Products[#Headers], 0))</f>
        <v>33.465000000000003</v>
      </c>
      <c r="P84" s="1">
        <f>MergedTable[[#This Row],[AmtUnitPrice]] * MergedTable[[#This Row],[Quantity]]</f>
        <v>100.39500000000001</v>
      </c>
    </row>
    <row r="85" spans="1:16" x14ac:dyDescent="0.25">
      <c r="A85" t="str">
        <f>Orders[[#This Row],[OrderID]]</f>
        <v>XOQ-12405-419</v>
      </c>
      <c r="B85" s="9">
        <f>Orders[[#This Row],[DtOrder]]</f>
        <v>43933</v>
      </c>
      <c r="C85" t="str">
        <f>Orders[[#This Row],[FK_CustomerID]]</f>
        <v>91513-75657-PH</v>
      </c>
      <c r="D85" t="str">
        <f>Orders[[#This Row],[FK_ProductID]]</f>
        <v>R-D-2.5</v>
      </c>
      <c r="E85" s="4">
        <f>Orders[[#This Row],[Quantity]]</f>
        <v>4</v>
      </c>
      <c r="F85" t="str">
        <f>_xlfn.XLOOKUP(MergedTable[[#This Row],[FK_CustomerID]], Customers[CustomerID], Customers[CustomerName])</f>
        <v>Hally Lorait</v>
      </c>
      <c r="G85" t="str">
        <f>_xlfn.XLOOKUP(MergedTable[[#This Row],[FK_CustomerID]], Customers[CustomerID], Customers[Email])</f>
        <v/>
      </c>
      <c r="H85" t="str">
        <f>_xlfn.XLOOKUP(MergedTable[[#This Row],[FK_CustomerID]], Customers[CustomerID], Customers[Country])</f>
        <v>United States</v>
      </c>
      <c r="I85" t="str">
        <f>IF(_xlfn.XLOOKUP(MergedTable[[#This Row],[FK_CustomerID]], Customers[CustomerID], Customers[HasLoyalty]), "Yes", "No")</f>
        <v>Yes</v>
      </c>
      <c r="J85" t="str" cm="1">
        <f t="array" ref="J85">INDEX(Products[],
    MATCH(MergedTable[[#This Row],[FK_ProductID]:[FK_ProductID]], Products[[ProductID]:[ProductID]], 0),
    MATCH(MergedTable[[#Headers],[CoffeeType]], Products[#Headers], 0))</f>
        <v>Rob</v>
      </c>
      <c r="K85" t="str" cm="1">
        <f t="array" ref="K85">_xlfn.SWITCH(MergedTable[[#This Row],[CoffeeType]],
    "Rob", "Robusta",
    "Exc", "Excelsa",
    "Ara", "Arabica",
    "Lib", "Liberica")</f>
        <v>Robusta</v>
      </c>
      <c r="L85" t="str" cm="1">
        <f t="array" ref="L85">INDEX(Products[],
    MATCH(MergedTable[[#This Row],[FK_ProductID]:[FK_ProductID]], Products[[ProductID]:[ProductID]], 0),
    MATCH(MergedTable[[#Headers],[RoastType]], Products[#Headers], 0))</f>
        <v>D</v>
      </c>
      <c r="M85" t="str" cm="1">
        <f t="array" ref="M85">_xlfn.SWITCH(MergedTable[[#This Row],[RoastType]],
    "L", "Light",
    "M", "Medium",
    "D", "Dark")</f>
        <v>Dark</v>
      </c>
      <c r="N85" s="6" cm="1">
        <f t="array" ref="N85">INDEX(Products[],
    MATCH(MergedTable[[#This Row],[FK_ProductID]:[FK_ProductID]], Products[[ProductID]:[ProductID]], 0),
    MATCH(MergedTable[[#Headers],[SizeKg]], Products[#Headers], 0))</f>
        <v>2.5</v>
      </c>
      <c r="O85" s="1" cm="1">
        <f t="array" ref="O85">INDEX(Products[],
    MATCH(MergedTable[[#This Row],[FK_ProductID]:[FK_ProductID]], Products[[ProductID]:[ProductID]], 0),
    MATCH(MergedTable[[#Headers],[AmtUnitPrice]], Products[#Headers], 0))</f>
        <v>20.585000000000001</v>
      </c>
      <c r="P85" s="1">
        <f>MergedTable[[#This Row],[AmtUnitPrice]] * MergedTable[[#This Row],[Quantity]]</f>
        <v>82.34</v>
      </c>
    </row>
    <row r="86" spans="1:16" x14ac:dyDescent="0.25">
      <c r="A86" t="str">
        <f>Orders[[#This Row],[OrderID]]</f>
        <v>HYF-10254-369</v>
      </c>
      <c r="B86" s="9">
        <f>Orders[[#This Row],[DtOrder]]</f>
        <v>43783</v>
      </c>
      <c r="C86" t="str">
        <f>Orders[[#This Row],[FK_CustomerID]]</f>
        <v>30373-66619-CB</v>
      </c>
      <c r="D86" t="str">
        <f>Orders[[#This Row],[FK_ProductID]]</f>
        <v>L-L-0.5</v>
      </c>
      <c r="E86" s="4">
        <f>Orders[[#This Row],[Quantity]]</f>
        <v>1</v>
      </c>
      <c r="F86" t="str">
        <f>_xlfn.XLOOKUP(MergedTable[[#This Row],[FK_CustomerID]], Customers[CustomerID], Customers[CustomerName])</f>
        <v>Zaccaria Sherewood</v>
      </c>
      <c r="G86" t="str">
        <f>_xlfn.XLOOKUP(MergedTable[[#This Row],[FK_CustomerID]], Customers[CustomerID], Customers[Email])</f>
        <v>zsherewood2c@apache.org</v>
      </c>
      <c r="H86" t="str">
        <f>_xlfn.XLOOKUP(MergedTable[[#This Row],[FK_CustomerID]], Customers[CustomerID], Customers[Country])</f>
        <v>United States</v>
      </c>
      <c r="I86" t="str">
        <f>IF(_xlfn.XLOOKUP(MergedTable[[#This Row],[FK_CustomerID]], Customers[CustomerID], Customers[HasLoyalty]), "Yes", "No")</f>
        <v>No</v>
      </c>
      <c r="J86" t="str" cm="1">
        <f t="array" ref="J86">INDEX(Products[],
    MATCH(MergedTable[[#This Row],[FK_ProductID]:[FK_ProductID]], Products[[ProductID]:[ProductID]], 0),
    MATCH(MergedTable[[#Headers],[CoffeeType]], Products[#Headers], 0))</f>
        <v>Lib</v>
      </c>
      <c r="K86" t="str" cm="1">
        <f t="array" ref="K86">_xlfn.SWITCH(MergedTable[[#This Row],[CoffeeType]],
    "Rob", "Robusta",
    "Exc", "Excelsa",
    "Ara", "Arabica",
    "Lib", "Liberica")</f>
        <v>Liberica</v>
      </c>
      <c r="L86" t="str" cm="1">
        <f t="array" ref="L86">INDEX(Products[],
    MATCH(MergedTable[[#This Row],[FK_ProductID]:[FK_ProductID]], Products[[ProductID]:[ProductID]], 0),
    MATCH(MergedTable[[#Headers],[RoastType]], Products[#Headers], 0))</f>
        <v>L</v>
      </c>
      <c r="M86" t="str" cm="1">
        <f t="array" ref="M86">_xlfn.SWITCH(MergedTable[[#This Row],[RoastType]],
    "L", "Light",
    "M", "Medium",
    "D", "Dark")</f>
        <v>Light</v>
      </c>
      <c r="N86" s="6" cm="1">
        <f t="array" ref="N86">INDEX(Products[],
    MATCH(MergedTable[[#This Row],[FK_ProductID]:[FK_ProductID]], Products[[ProductID]:[ProductID]], 0),
    MATCH(MergedTable[[#Headers],[SizeKg]], Products[#Headers], 0))</f>
        <v>0.5</v>
      </c>
      <c r="O86" s="1" cm="1">
        <f t="array" ref="O86">INDEX(Products[],
    MATCH(MergedTable[[#This Row],[FK_ProductID]:[FK_ProductID]], Products[[ProductID]:[ProductID]], 0),
    MATCH(MergedTable[[#Headers],[AmtUnitPrice]], Products[#Headers], 0))</f>
        <v>9.51</v>
      </c>
      <c r="P86" s="1">
        <f>MergedTable[[#This Row],[AmtUnitPrice]] * MergedTable[[#This Row],[Quantity]]</f>
        <v>9.51</v>
      </c>
    </row>
    <row r="87" spans="1:16" x14ac:dyDescent="0.25">
      <c r="A87" t="str">
        <f>Orders[[#This Row],[OrderID]]</f>
        <v>XXJ-47000-307</v>
      </c>
      <c r="B87" s="9">
        <f>Orders[[#This Row],[DtOrder]]</f>
        <v>43664</v>
      </c>
      <c r="C87" t="str">
        <f>Orders[[#This Row],[FK_CustomerID]]</f>
        <v>31582-23562-FM</v>
      </c>
      <c r="D87" t="str">
        <f>Orders[[#This Row],[FK_ProductID]]</f>
        <v>A-L-2.5</v>
      </c>
      <c r="E87" s="4">
        <f>Orders[[#This Row],[Quantity]]</f>
        <v>3</v>
      </c>
      <c r="F87" t="str">
        <f>_xlfn.XLOOKUP(MergedTable[[#This Row],[FK_CustomerID]], Customers[CustomerID], Customers[CustomerName])</f>
        <v>Jeffrey Dufaire</v>
      </c>
      <c r="G87" t="str">
        <f>_xlfn.XLOOKUP(MergedTable[[#This Row],[FK_CustomerID]], Customers[CustomerID], Customers[Email])</f>
        <v>jdufaire2d@fc2.com</v>
      </c>
      <c r="H87" t="str">
        <f>_xlfn.XLOOKUP(MergedTable[[#This Row],[FK_CustomerID]], Customers[CustomerID], Customers[Country])</f>
        <v>United States</v>
      </c>
      <c r="I87" t="str">
        <f>IF(_xlfn.XLOOKUP(MergedTable[[#This Row],[FK_CustomerID]], Customers[CustomerID], Customers[HasLoyalty]), "Yes", "No")</f>
        <v>No</v>
      </c>
      <c r="J87" t="str" cm="1">
        <f t="array" ref="J87">INDEX(Products[],
    MATCH(MergedTable[[#This Row],[FK_ProductID]:[FK_ProductID]], Products[[ProductID]:[ProductID]], 0),
    MATCH(MergedTable[[#Headers],[CoffeeType]], Products[#Headers], 0))</f>
        <v>Ara</v>
      </c>
      <c r="K87" t="str" cm="1">
        <f t="array" ref="K87">_xlfn.SWITCH(MergedTable[[#This Row],[CoffeeType]],
    "Rob", "Robusta",
    "Exc", "Excelsa",
    "Ara", "Arabica",
    "Lib", "Liberica")</f>
        <v>Arabica</v>
      </c>
      <c r="L87" t="str" cm="1">
        <f t="array" ref="L87">INDEX(Products[],
    MATCH(MergedTable[[#This Row],[FK_ProductID]:[FK_ProductID]], Products[[ProductID]:[ProductID]], 0),
    MATCH(MergedTable[[#Headers],[RoastType]], Products[#Headers], 0))</f>
        <v>L</v>
      </c>
      <c r="M87" t="str" cm="1">
        <f t="array" ref="M87">_xlfn.SWITCH(MergedTable[[#This Row],[RoastType]],
    "L", "Light",
    "M", "Medium",
    "D", "Dark")</f>
        <v>Light</v>
      </c>
      <c r="N87" s="6" cm="1">
        <f t="array" ref="N87">INDEX(Products[],
    MATCH(MergedTable[[#This Row],[FK_ProductID]:[FK_ProductID]], Products[[ProductID]:[ProductID]], 0),
    MATCH(MergedTable[[#Headers],[SizeKg]], Products[#Headers], 0))</f>
        <v>2.5</v>
      </c>
      <c r="O87" s="1" cm="1">
        <f t="array" ref="O87">INDEX(Products[],
    MATCH(MergedTable[[#This Row],[FK_ProductID]:[FK_ProductID]], Products[[ProductID]:[ProductID]], 0),
    MATCH(MergedTable[[#Headers],[AmtUnitPrice]], Products[#Headers], 0))</f>
        <v>29.785</v>
      </c>
      <c r="P87" s="1">
        <f>MergedTable[[#This Row],[AmtUnitPrice]] * MergedTable[[#This Row],[Quantity]]</f>
        <v>89.355000000000004</v>
      </c>
    </row>
    <row r="88" spans="1:16" x14ac:dyDescent="0.25">
      <c r="A88" t="str">
        <f>Orders[[#This Row],[OrderID]]</f>
        <v>XXJ-47000-307</v>
      </c>
      <c r="B88" s="9">
        <f>Orders[[#This Row],[DtOrder]]</f>
        <v>43664</v>
      </c>
      <c r="C88" t="str">
        <f>Orders[[#This Row],[FK_CustomerID]]</f>
        <v>31582-23562-FM</v>
      </c>
      <c r="D88" t="str">
        <f>Orders[[#This Row],[FK_ProductID]]</f>
        <v>A-D-0.2</v>
      </c>
      <c r="E88" s="4">
        <f>Orders[[#This Row],[Quantity]]</f>
        <v>4</v>
      </c>
      <c r="F88" t="str">
        <f>_xlfn.XLOOKUP(MergedTable[[#This Row],[FK_CustomerID]], Customers[CustomerID], Customers[CustomerName])</f>
        <v>Jeffrey Dufaire</v>
      </c>
      <c r="G88" t="str">
        <f>_xlfn.XLOOKUP(MergedTable[[#This Row],[FK_CustomerID]], Customers[CustomerID], Customers[Email])</f>
        <v>jdufaire2d@fc2.com</v>
      </c>
      <c r="H88" t="str">
        <f>_xlfn.XLOOKUP(MergedTable[[#This Row],[FK_CustomerID]], Customers[CustomerID], Customers[Country])</f>
        <v>United States</v>
      </c>
      <c r="I88" t="str">
        <f>IF(_xlfn.XLOOKUP(MergedTable[[#This Row],[FK_CustomerID]], Customers[CustomerID], Customers[HasLoyalty]), "Yes", "No")</f>
        <v>No</v>
      </c>
      <c r="J88" t="str" cm="1">
        <f t="array" ref="J88">INDEX(Products[],
    MATCH(MergedTable[[#This Row],[FK_ProductID]:[FK_ProductID]], Products[[ProductID]:[ProductID]], 0),
    MATCH(MergedTable[[#Headers],[CoffeeType]], Products[#Headers], 0))</f>
        <v>Ara</v>
      </c>
      <c r="K88" t="str" cm="1">
        <f t="array" ref="K88">_xlfn.SWITCH(MergedTable[[#This Row],[CoffeeType]],
    "Rob", "Robusta",
    "Exc", "Excelsa",
    "Ara", "Arabica",
    "Lib", "Liberica")</f>
        <v>Arabica</v>
      </c>
      <c r="L88" t="str" cm="1">
        <f t="array" ref="L88">INDEX(Products[],
    MATCH(MergedTable[[#This Row],[FK_ProductID]:[FK_ProductID]], Products[[ProductID]:[ProductID]], 0),
    MATCH(MergedTable[[#Headers],[RoastType]], Products[#Headers], 0))</f>
        <v>D</v>
      </c>
      <c r="M88" t="str" cm="1">
        <f t="array" ref="M88">_xlfn.SWITCH(MergedTable[[#This Row],[RoastType]],
    "L", "Light",
    "M", "Medium",
    "D", "Dark")</f>
        <v>Dark</v>
      </c>
      <c r="N88" s="6" cm="1">
        <f t="array" ref="N88">INDEX(Products[],
    MATCH(MergedTable[[#This Row],[FK_ProductID]:[FK_ProductID]], Products[[ProductID]:[ProductID]], 0),
    MATCH(MergedTable[[#Headers],[SizeKg]], Products[#Headers], 0))</f>
        <v>0.2</v>
      </c>
      <c r="O88" s="1" cm="1">
        <f t="array" ref="O88">INDEX(Products[],
    MATCH(MergedTable[[#This Row],[FK_ProductID]:[FK_ProductID]], Products[[ProductID]:[ProductID]], 0),
    MATCH(MergedTable[[#Headers],[AmtUnitPrice]], Products[#Headers], 0))</f>
        <v>2.9849999999999999</v>
      </c>
      <c r="P88" s="1">
        <f>MergedTable[[#This Row],[AmtUnitPrice]] * MergedTable[[#This Row],[Quantity]]</f>
        <v>11.94</v>
      </c>
    </row>
    <row r="89" spans="1:16" x14ac:dyDescent="0.25">
      <c r="A89" t="str">
        <f>Orders[[#This Row],[OrderID]]</f>
        <v>ZDK-82166-357</v>
      </c>
      <c r="B89" s="9">
        <f>Orders[[#This Row],[DtOrder]]</f>
        <v>44289</v>
      </c>
      <c r="C89" t="str">
        <f>Orders[[#This Row],[FK_CustomerID]]</f>
        <v>81431-12577-VD</v>
      </c>
      <c r="D89" t="str">
        <f>Orders[[#This Row],[FK_ProductID]]</f>
        <v>A-M-1</v>
      </c>
      <c r="E89" s="4">
        <f>Orders[[#This Row],[Quantity]]</f>
        <v>3</v>
      </c>
      <c r="F89" t="str">
        <f>_xlfn.XLOOKUP(MergedTable[[#This Row],[FK_CustomerID]], Customers[CustomerID], Customers[CustomerName])</f>
        <v>Beitris Keaveney</v>
      </c>
      <c r="G89" t="str">
        <f>_xlfn.XLOOKUP(MergedTable[[#This Row],[FK_CustomerID]], Customers[CustomerID], Customers[Email])</f>
        <v>bkeaveney2f@netlog.com</v>
      </c>
      <c r="H89" t="str">
        <f>_xlfn.XLOOKUP(MergedTable[[#This Row],[FK_CustomerID]], Customers[CustomerID], Customers[Country])</f>
        <v>United States</v>
      </c>
      <c r="I89" t="str">
        <f>IF(_xlfn.XLOOKUP(MergedTable[[#This Row],[FK_CustomerID]], Customers[CustomerID], Customers[HasLoyalty]), "Yes", "No")</f>
        <v>No</v>
      </c>
      <c r="J89" t="str" cm="1">
        <f t="array" ref="J89">INDEX(Products[],
    MATCH(MergedTable[[#This Row],[FK_ProductID]:[FK_ProductID]], Products[[ProductID]:[ProductID]], 0),
    MATCH(MergedTable[[#Headers],[CoffeeType]], Products[#Headers], 0))</f>
        <v>Ara</v>
      </c>
      <c r="K89" t="str" cm="1">
        <f t="array" ref="K89">_xlfn.SWITCH(MergedTable[[#This Row],[CoffeeType]],
    "Rob", "Robusta",
    "Exc", "Excelsa",
    "Ara", "Arabica",
    "Lib", "Liberica")</f>
        <v>Arabica</v>
      </c>
      <c r="L89" t="str" cm="1">
        <f t="array" ref="L89">INDEX(Products[],
    MATCH(MergedTable[[#This Row],[FK_ProductID]:[FK_ProductID]], Products[[ProductID]:[ProductID]], 0),
    MATCH(MergedTable[[#Headers],[RoastType]], Products[#Headers], 0))</f>
        <v>M</v>
      </c>
      <c r="M89" t="str" cm="1">
        <f t="array" ref="M89">_xlfn.SWITCH(MergedTable[[#This Row],[RoastType]],
    "L", "Light",
    "M", "Medium",
    "D", "Dark")</f>
        <v>Medium</v>
      </c>
      <c r="N89" s="6" cm="1">
        <f t="array" ref="N89">INDEX(Products[],
    MATCH(MergedTable[[#This Row],[FK_ProductID]:[FK_ProductID]], Products[[ProductID]:[ProductID]], 0),
    MATCH(MergedTable[[#Headers],[SizeKg]], Products[#Headers], 0))</f>
        <v>1</v>
      </c>
      <c r="O89" s="1" cm="1">
        <f t="array" ref="O89">INDEX(Products[],
    MATCH(MergedTable[[#This Row],[FK_ProductID]:[FK_ProductID]], Products[[ProductID]:[ProductID]], 0),
    MATCH(MergedTable[[#Headers],[AmtUnitPrice]], Products[#Headers], 0))</f>
        <v>11.25</v>
      </c>
      <c r="P89" s="1">
        <f>MergedTable[[#This Row],[AmtUnitPrice]] * MergedTable[[#This Row],[Quantity]]</f>
        <v>33.75</v>
      </c>
    </row>
    <row r="90" spans="1:16" x14ac:dyDescent="0.25">
      <c r="A90" t="str">
        <f>Orders[[#This Row],[OrderID]]</f>
        <v>IHN-19982-362</v>
      </c>
      <c r="B90" s="9">
        <f>Orders[[#This Row],[DtOrder]]</f>
        <v>44284</v>
      </c>
      <c r="C90" t="str">
        <f>Orders[[#This Row],[FK_CustomerID]]</f>
        <v>68894-91205-MP</v>
      </c>
      <c r="D90" t="str">
        <f>Orders[[#This Row],[FK_ProductID]]</f>
        <v>R-L-1</v>
      </c>
      <c r="E90" s="4">
        <f>Orders[[#This Row],[Quantity]]</f>
        <v>3</v>
      </c>
      <c r="F90" t="str">
        <f>_xlfn.XLOOKUP(MergedTable[[#This Row],[FK_CustomerID]], Customers[CustomerID], Customers[CustomerName])</f>
        <v>Elna Grise</v>
      </c>
      <c r="G90" t="str">
        <f>_xlfn.XLOOKUP(MergedTable[[#This Row],[FK_CustomerID]], Customers[CustomerID], Customers[Email])</f>
        <v>egrise2g@cargocollective.com</v>
      </c>
      <c r="H90" t="str">
        <f>_xlfn.XLOOKUP(MergedTable[[#This Row],[FK_CustomerID]], Customers[CustomerID], Customers[Country])</f>
        <v>United States</v>
      </c>
      <c r="I90" t="str">
        <f>IF(_xlfn.XLOOKUP(MergedTable[[#This Row],[FK_CustomerID]], Customers[CustomerID], Customers[HasLoyalty]), "Yes", "No")</f>
        <v>No</v>
      </c>
      <c r="J90" t="str" cm="1">
        <f t="array" ref="J90">INDEX(Products[],
    MATCH(MergedTable[[#This Row],[FK_ProductID]:[FK_ProductID]], Products[[ProductID]:[ProductID]], 0),
    MATCH(MergedTable[[#Headers],[CoffeeType]], Products[#Headers], 0))</f>
        <v>Rob</v>
      </c>
      <c r="K90" t="str" cm="1">
        <f t="array" ref="K90">_xlfn.SWITCH(MergedTable[[#This Row],[CoffeeType]],
    "Rob", "Robusta",
    "Exc", "Excelsa",
    "Ara", "Arabica",
    "Lib", "Liberica")</f>
        <v>Robusta</v>
      </c>
      <c r="L90" t="str" cm="1">
        <f t="array" ref="L90">INDEX(Products[],
    MATCH(MergedTable[[#This Row],[FK_ProductID]:[FK_ProductID]], Products[[ProductID]:[ProductID]], 0),
    MATCH(MergedTable[[#Headers],[RoastType]], Products[#Headers], 0))</f>
        <v>L</v>
      </c>
      <c r="M90" t="str" cm="1">
        <f t="array" ref="M90">_xlfn.SWITCH(MergedTable[[#This Row],[RoastType]],
    "L", "Light",
    "M", "Medium",
    "D", "Dark")</f>
        <v>Light</v>
      </c>
      <c r="N90" s="6" cm="1">
        <f t="array" ref="N90">INDEX(Products[],
    MATCH(MergedTable[[#This Row],[FK_ProductID]:[FK_ProductID]], Products[[ProductID]:[ProductID]], 0),
    MATCH(MergedTable[[#Headers],[SizeKg]], Products[#Headers], 0))</f>
        <v>1</v>
      </c>
      <c r="O90" s="1" cm="1">
        <f t="array" ref="O90">INDEX(Products[],
    MATCH(MergedTable[[#This Row],[FK_ProductID]:[FK_ProductID]], Products[[ProductID]:[ProductID]], 0),
    MATCH(MergedTable[[#Headers],[AmtUnitPrice]], Products[#Headers], 0))</f>
        <v>11.95</v>
      </c>
      <c r="P90" s="1">
        <f>MergedTable[[#This Row],[AmtUnitPrice]] * MergedTable[[#This Row],[Quantity]]</f>
        <v>35.849999999999994</v>
      </c>
    </row>
    <row r="91" spans="1:16" x14ac:dyDescent="0.25">
      <c r="A91" t="str">
        <f>Orders[[#This Row],[OrderID]]</f>
        <v>VMT-10030-889</v>
      </c>
      <c r="B91" s="9">
        <f>Orders[[#This Row],[DtOrder]]</f>
        <v>44545</v>
      </c>
      <c r="C91" t="str">
        <f>Orders[[#This Row],[FK_CustomerID]]</f>
        <v>87602-55754-VN</v>
      </c>
      <c r="D91" t="str">
        <f>Orders[[#This Row],[FK_ProductID]]</f>
        <v>A-L-1</v>
      </c>
      <c r="E91" s="4">
        <f>Orders[[#This Row],[Quantity]]</f>
        <v>6</v>
      </c>
      <c r="F91" t="str">
        <f>_xlfn.XLOOKUP(MergedTable[[#This Row],[FK_CustomerID]], Customers[CustomerID], Customers[CustomerName])</f>
        <v>Torie Gottelier</v>
      </c>
      <c r="G91" t="str">
        <f>_xlfn.XLOOKUP(MergedTable[[#This Row],[FK_CustomerID]], Customers[CustomerID], Customers[Email])</f>
        <v>tgottelier2h@vistaprint.com</v>
      </c>
      <c r="H91" t="str">
        <f>_xlfn.XLOOKUP(MergedTable[[#This Row],[FK_CustomerID]], Customers[CustomerID], Customers[Country])</f>
        <v>United States</v>
      </c>
      <c r="I91" t="str">
        <f>IF(_xlfn.XLOOKUP(MergedTable[[#This Row],[FK_CustomerID]], Customers[CustomerID], Customers[HasLoyalty]), "Yes", "No")</f>
        <v>No</v>
      </c>
      <c r="J91" t="str" cm="1">
        <f t="array" ref="J91">INDEX(Products[],
    MATCH(MergedTable[[#This Row],[FK_ProductID]:[FK_ProductID]], Products[[ProductID]:[ProductID]], 0),
    MATCH(MergedTable[[#Headers],[CoffeeType]], Products[#Headers], 0))</f>
        <v>Ara</v>
      </c>
      <c r="K91" t="str" cm="1">
        <f t="array" ref="K91">_xlfn.SWITCH(MergedTable[[#This Row],[CoffeeType]],
    "Rob", "Robusta",
    "Exc", "Excelsa",
    "Ara", "Arabica",
    "Lib", "Liberica")</f>
        <v>Arabica</v>
      </c>
      <c r="L91" t="str" cm="1">
        <f t="array" ref="L91">INDEX(Products[],
    MATCH(MergedTable[[#This Row],[FK_ProductID]:[FK_ProductID]], Products[[ProductID]:[ProductID]], 0),
    MATCH(MergedTable[[#Headers],[RoastType]], Products[#Headers], 0))</f>
        <v>L</v>
      </c>
      <c r="M91" t="str" cm="1">
        <f t="array" ref="M91">_xlfn.SWITCH(MergedTable[[#This Row],[RoastType]],
    "L", "Light",
    "M", "Medium",
    "D", "Dark")</f>
        <v>Light</v>
      </c>
      <c r="N91" s="6" cm="1">
        <f t="array" ref="N91">INDEX(Products[],
    MATCH(MergedTable[[#This Row],[FK_ProductID]:[FK_ProductID]], Products[[ProductID]:[ProductID]], 0),
    MATCH(MergedTable[[#Headers],[SizeKg]], Products[#Headers], 0))</f>
        <v>1</v>
      </c>
      <c r="O91" s="1" cm="1">
        <f t="array" ref="O91">INDEX(Products[],
    MATCH(MergedTable[[#This Row],[FK_ProductID]:[FK_ProductID]], Products[[ProductID]:[ProductID]], 0),
    MATCH(MergedTable[[#Headers],[AmtUnitPrice]], Products[#Headers], 0))</f>
        <v>12.95</v>
      </c>
      <c r="P91" s="1">
        <f>MergedTable[[#This Row],[AmtUnitPrice]] * MergedTable[[#This Row],[Quantity]]</f>
        <v>77.699999999999989</v>
      </c>
    </row>
    <row r="92" spans="1:16" x14ac:dyDescent="0.25">
      <c r="A92" t="str">
        <f>Orders[[#This Row],[OrderID]]</f>
        <v>NHL-11063-100</v>
      </c>
      <c r="B92" s="9">
        <f>Orders[[#This Row],[DtOrder]]</f>
        <v>43971</v>
      </c>
      <c r="C92" t="str">
        <f>Orders[[#This Row],[FK_CustomerID]]</f>
        <v>39181-35745-WH</v>
      </c>
      <c r="D92" t="str">
        <f>Orders[[#This Row],[FK_ProductID]]</f>
        <v>A-L-1</v>
      </c>
      <c r="E92" s="4">
        <f>Orders[[#This Row],[Quantity]]</f>
        <v>4</v>
      </c>
      <c r="F92" t="str">
        <f>_xlfn.XLOOKUP(MergedTable[[#This Row],[FK_CustomerID]], Customers[CustomerID], Customers[CustomerName])</f>
        <v>Loydie Langlais</v>
      </c>
      <c r="G92" t="str">
        <f>_xlfn.XLOOKUP(MergedTable[[#This Row],[FK_CustomerID]], Customers[CustomerID], Customers[Email])</f>
        <v/>
      </c>
      <c r="H92" t="str">
        <f>_xlfn.XLOOKUP(MergedTable[[#This Row],[FK_CustomerID]], Customers[CustomerID], Customers[Country])</f>
        <v>Ireland</v>
      </c>
      <c r="I92" t="str">
        <f>IF(_xlfn.XLOOKUP(MergedTable[[#This Row],[FK_CustomerID]], Customers[CustomerID], Customers[HasLoyalty]), "Yes", "No")</f>
        <v>Yes</v>
      </c>
      <c r="J92" t="str" cm="1">
        <f t="array" ref="J92">INDEX(Products[],
    MATCH(MergedTable[[#This Row],[FK_ProductID]:[FK_ProductID]], Products[[ProductID]:[ProductID]], 0),
    MATCH(MergedTable[[#Headers],[CoffeeType]], Products[#Headers], 0))</f>
        <v>Ara</v>
      </c>
      <c r="K92" t="str" cm="1">
        <f t="array" ref="K92">_xlfn.SWITCH(MergedTable[[#This Row],[CoffeeType]],
    "Rob", "Robusta",
    "Exc", "Excelsa",
    "Ara", "Arabica",
    "Lib", "Liberica")</f>
        <v>Arabica</v>
      </c>
      <c r="L92" t="str" cm="1">
        <f t="array" ref="L92">INDEX(Products[],
    MATCH(MergedTable[[#This Row],[FK_ProductID]:[FK_ProductID]], Products[[ProductID]:[ProductID]], 0),
    MATCH(MergedTable[[#Headers],[RoastType]], Products[#Headers], 0))</f>
        <v>L</v>
      </c>
      <c r="M92" t="str" cm="1">
        <f t="array" ref="M92">_xlfn.SWITCH(MergedTable[[#This Row],[RoastType]],
    "L", "Light",
    "M", "Medium",
    "D", "Dark")</f>
        <v>Light</v>
      </c>
      <c r="N92" s="6" cm="1">
        <f t="array" ref="N92">INDEX(Products[],
    MATCH(MergedTable[[#This Row],[FK_ProductID]:[FK_ProductID]], Products[[ProductID]:[ProductID]], 0),
    MATCH(MergedTable[[#Headers],[SizeKg]], Products[#Headers], 0))</f>
        <v>1</v>
      </c>
      <c r="O92" s="1" cm="1">
        <f t="array" ref="O92">INDEX(Products[],
    MATCH(MergedTable[[#This Row],[FK_ProductID]:[FK_ProductID]], Products[[ProductID]:[ProductID]], 0),
    MATCH(MergedTable[[#Headers],[AmtUnitPrice]], Products[#Headers], 0))</f>
        <v>12.95</v>
      </c>
      <c r="P92" s="1">
        <f>MergedTable[[#This Row],[AmtUnitPrice]] * MergedTable[[#This Row],[Quantity]]</f>
        <v>51.8</v>
      </c>
    </row>
    <row r="93" spans="1:16" x14ac:dyDescent="0.25">
      <c r="A93" t="str">
        <f>Orders[[#This Row],[OrderID]]</f>
        <v>ROV-87448-086</v>
      </c>
      <c r="B93" s="9">
        <f>Orders[[#This Row],[DtOrder]]</f>
        <v>44137</v>
      </c>
      <c r="C93" t="str">
        <f>Orders[[#This Row],[FK_CustomerID]]</f>
        <v>30381-64762-NG</v>
      </c>
      <c r="D93" t="str">
        <f>Orders[[#This Row],[FK_ProductID]]</f>
        <v>A-M-2.5</v>
      </c>
      <c r="E93" s="4">
        <f>Orders[[#This Row],[Quantity]]</f>
        <v>4</v>
      </c>
      <c r="F93" t="str">
        <f>_xlfn.XLOOKUP(MergedTable[[#This Row],[FK_CustomerID]], Customers[CustomerID], Customers[CustomerName])</f>
        <v>Adham Greenhead</v>
      </c>
      <c r="G93" t="str">
        <f>_xlfn.XLOOKUP(MergedTable[[#This Row],[FK_CustomerID]], Customers[CustomerID], Customers[Email])</f>
        <v>agreenhead2j@dailymail.co.uk</v>
      </c>
      <c r="H93" t="str">
        <f>_xlfn.XLOOKUP(MergedTable[[#This Row],[FK_CustomerID]], Customers[CustomerID], Customers[Country])</f>
        <v>United States</v>
      </c>
      <c r="I93" t="str">
        <f>IF(_xlfn.XLOOKUP(MergedTable[[#This Row],[FK_CustomerID]], Customers[CustomerID], Customers[HasLoyalty]), "Yes", "No")</f>
        <v>No</v>
      </c>
      <c r="J93" t="str" cm="1">
        <f t="array" ref="J93">INDEX(Products[],
    MATCH(MergedTable[[#This Row],[FK_ProductID]:[FK_ProductID]], Products[[ProductID]:[ProductID]], 0),
    MATCH(MergedTable[[#Headers],[CoffeeType]], Products[#Headers], 0))</f>
        <v>Ara</v>
      </c>
      <c r="K93" t="str" cm="1">
        <f t="array" ref="K93">_xlfn.SWITCH(MergedTable[[#This Row],[CoffeeType]],
    "Rob", "Robusta",
    "Exc", "Excelsa",
    "Ara", "Arabica",
    "Lib", "Liberica")</f>
        <v>Arabica</v>
      </c>
      <c r="L93" t="str" cm="1">
        <f t="array" ref="L93">INDEX(Products[],
    MATCH(MergedTable[[#This Row],[FK_ProductID]:[FK_ProductID]], Products[[ProductID]:[ProductID]], 0),
    MATCH(MergedTable[[#Headers],[RoastType]], Products[#Headers], 0))</f>
        <v>M</v>
      </c>
      <c r="M93" t="str" cm="1">
        <f t="array" ref="M93">_xlfn.SWITCH(MergedTable[[#This Row],[RoastType]],
    "L", "Light",
    "M", "Medium",
    "D", "Dark")</f>
        <v>Medium</v>
      </c>
      <c r="N93" s="6" cm="1">
        <f t="array" ref="N93">INDEX(Products[],
    MATCH(MergedTable[[#This Row],[FK_ProductID]:[FK_ProductID]], Products[[ProductID]:[ProductID]], 0),
    MATCH(MergedTable[[#Headers],[SizeKg]], Products[#Headers], 0))</f>
        <v>2.5</v>
      </c>
      <c r="O93" s="1" cm="1">
        <f t="array" ref="O93">INDEX(Products[],
    MATCH(MergedTable[[#This Row],[FK_ProductID]:[FK_ProductID]], Products[[ProductID]:[ProductID]], 0),
    MATCH(MergedTable[[#Headers],[AmtUnitPrice]], Products[#Headers], 0))</f>
        <v>25.875</v>
      </c>
      <c r="P93" s="1">
        <f>MergedTable[[#This Row],[AmtUnitPrice]] * MergedTable[[#This Row],[Quantity]]</f>
        <v>103.5</v>
      </c>
    </row>
    <row r="94" spans="1:16" x14ac:dyDescent="0.25">
      <c r="A94" t="str">
        <f>Orders[[#This Row],[OrderID]]</f>
        <v>DGY-35773-612</v>
      </c>
      <c r="B94" s="9">
        <f>Orders[[#This Row],[DtOrder]]</f>
        <v>44037</v>
      </c>
      <c r="C94" t="str">
        <f>Orders[[#This Row],[FK_CustomerID]]</f>
        <v>17503-27693-ZH</v>
      </c>
      <c r="D94" t="str">
        <f>Orders[[#This Row],[FK_ProductID]]</f>
        <v>E-L-1</v>
      </c>
      <c r="E94" s="4">
        <f>Orders[[#This Row],[Quantity]]</f>
        <v>3</v>
      </c>
      <c r="F94" t="str">
        <f>_xlfn.XLOOKUP(MergedTable[[#This Row],[FK_CustomerID]], Customers[CustomerID], Customers[CustomerName])</f>
        <v>Hamish MacSherry</v>
      </c>
      <c r="G94" t="str">
        <f>_xlfn.XLOOKUP(MergedTable[[#This Row],[FK_CustomerID]], Customers[CustomerID], Customers[Email])</f>
        <v/>
      </c>
      <c r="H94" t="str">
        <f>_xlfn.XLOOKUP(MergedTable[[#This Row],[FK_CustomerID]], Customers[CustomerID], Customers[Country])</f>
        <v>United States</v>
      </c>
      <c r="I94" t="str">
        <f>IF(_xlfn.XLOOKUP(MergedTable[[#This Row],[FK_CustomerID]], Customers[CustomerID], Customers[HasLoyalty]), "Yes", "No")</f>
        <v>Yes</v>
      </c>
      <c r="J94" t="str" cm="1">
        <f t="array" ref="J94">INDEX(Products[],
    MATCH(MergedTable[[#This Row],[FK_ProductID]:[FK_ProductID]], Products[[ProductID]:[ProductID]], 0),
    MATCH(MergedTable[[#Headers],[CoffeeType]], Products[#Headers], 0))</f>
        <v>Exc</v>
      </c>
      <c r="K94" t="str" cm="1">
        <f t="array" ref="K94">_xlfn.SWITCH(MergedTable[[#This Row],[CoffeeType]],
    "Rob", "Robusta",
    "Exc", "Excelsa",
    "Ara", "Arabica",
    "Lib", "Liberica")</f>
        <v>Excelsa</v>
      </c>
      <c r="L94" t="str" cm="1">
        <f t="array" ref="L94">INDEX(Products[],
    MATCH(MergedTable[[#This Row],[FK_ProductID]:[FK_ProductID]], Products[[ProductID]:[ProductID]], 0),
    MATCH(MergedTable[[#Headers],[RoastType]], Products[#Headers], 0))</f>
        <v>L</v>
      </c>
      <c r="M94" t="str" cm="1">
        <f t="array" ref="M94">_xlfn.SWITCH(MergedTable[[#This Row],[RoastType]],
    "L", "Light",
    "M", "Medium",
    "D", "Dark")</f>
        <v>Light</v>
      </c>
      <c r="N94" s="6" cm="1">
        <f t="array" ref="N94">INDEX(Products[],
    MATCH(MergedTable[[#This Row],[FK_ProductID]:[FK_ProductID]], Products[[ProductID]:[ProductID]], 0),
    MATCH(MergedTable[[#Headers],[SizeKg]], Products[#Headers], 0))</f>
        <v>1</v>
      </c>
      <c r="O94" s="1" cm="1">
        <f t="array" ref="O94">INDEX(Products[],
    MATCH(MergedTable[[#This Row],[FK_ProductID]:[FK_ProductID]], Products[[ProductID]:[ProductID]], 0),
    MATCH(MergedTable[[#Headers],[AmtUnitPrice]], Products[#Headers], 0))</f>
        <v>14.85</v>
      </c>
      <c r="P94" s="1">
        <f>MergedTable[[#This Row],[AmtUnitPrice]] * MergedTable[[#This Row],[Quantity]]</f>
        <v>44.55</v>
      </c>
    </row>
    <row r="95" spans="1:16" x14ac:dyDescent="0.25">
      <c r="A95" t="str">
        <f>Orders[[#This Row],[OrderID]]</f>
        <v>YWH-50638-556</v>
      </c>
      <c r="B95" s="9">
        <f>Orders[[#This Row],[DtOrder]]</f>
        <v>43538</v>
      </c>
      <c r="C95" t="str">
        <f>Orders[[#This Row],[FK_CustomerID]]</f>
        <v>89442-35633-HJ</v>
      </c>
      <c r="D95" t="str">
        <f>Orders[[#This Row],[FK_ProductID]]</f>
        <v>E-L-0.5</v>
      </c>
      <c r="E95" s="4">
        <f>Orders[[#This Row],[Quantity]]</f>
        <v>4</v>
      </c>
      <c r="F95" t="str">
        <f>_xlfn.XLOOKUP(MergedTable[[#This Row],[FK_CustomerID]], Customers[CustomerID], Customers[CustomerName])</f>
        <v>Else Langcaster</v>
      </c>
      <c r="G95" t="str">
        <f>_xlfn.XLOOKUP(MergedTable[[#This Row],[FK_CustomerID]], Customers[CustomerID], Customers[Email])</f>
        <v>elangcaster2l@spotify.com</v>
      </c>
      <c r="H95" t="str">
        <f>_xlfn.XLOOKUP(MergedTable[[#This Row],[FK_CustomerID]], Customers[CustomerID], Customers[Country])</f>
        <v>United Kingdom</v>
      </c>
      <c r="I95" t="str">
        <f>IF(_xlfn.XLOOKUP(MergedTable[[#This Row],[FK_CustomerID]], Customers[CustomerID], Customers[HasLoyalty]), "Yes", "No")</f>
        <v>Yes</v>
      </c>
      <c r="J95" t="str" cm="1">
        <f t="array" ref="J95">INDEX(Products[],
    MATCH(MergedTable[[#This Row],[FK_ProductID]:[FK_ProductID]], Products[[ProductID]:[ProductID]], 0),
    MATCH(MergedTable[[#Headers],[CoffeeType]], Products[#Headers], 0))</f>
        <v>Exc</v>
      </c>
      <c r="K95" t="str" cm="1">
        <f t="array" ref="K95">_xlfn.SWITCH(MergedTable[[#This Row],[CoffeeType]],
    "Rob", "Robusta",
    "Exc", "Excelsa",
    "Ara", "Arabica",
    "Lib", "Liberica")</f>
        <v>Excelsa</v>
      </c>
      <c r="L95" t="str" cm="1">
        <f t="array" ref="L95">INDEX(Products[],
    MATCH(MergedTable[[#This Row],[FK_ProductID]:[FK_ProductID]], Products[[ProductID]:[ProductID]], 0),
    MATCH(MergedTable[[#Headers],[RoastType]], Products[#Headers], 0))</f>
        <v>L</v>
      </c>
      <c r="M95" t="str" cm="1">
        <f t="array" ref="M95">_xlfn.SWITCH(MergedTable[[#This Row],[RoastType]],
    "L", "Light",
    "M", "Medium",
    "D", "Dark")</f>
        <v>Light</v>
      </c>
      <c r="N95" s="6" cm="1">
        <f t="array" ref="N95">INDEX(Products[],
    MATCH(MergedTable[[#This Row],[FK_ProductID]:[FK_ProductID]], Products[[ProductID]:[ProductID]], 0),
    MATCH(MergedTable[[#Headers],[SizeKg]], Products[#Headers], 0))</f>
        <v>0.5</v>
      </c>
      <c r="O95" s="1" cm="1">
        <f t="array" ref="O95">INDEX(Products[],
    MATCH(MergedTable[[#This Row],[FK_ProductID]:[FK_ProductID]], Products[[ProductID]:[ProductID]], 0),
    MATCH(MergedTable[[#Headers],[AmtUnitPrice]], Products[#Headers], 0))</f>
        <v>8.91</v>
      </c>
      <c r="P95" s="1">
        <f>MergedTable[[#This Row],[AmtUnitPrice]] * MergedTable[[#This Row],[Quantity]]</f>
        <v>35.64</v>
      </c>
    </row>
    <row r="96" spans="1:16" x14ac:dyDescent="0.25">
      <c r="A96" t="str">
        <f>Orders[[#This Row],[OrderID]]</f>
        <v>ISL-11200-600</v>
      </c>
      <c r="B96" s="9">
        <f>Orders[[#This Row],[DtOrder]]</f>
        <v>44014</v>
      </c>
      <c r="C96" t="str">
        <f>Orders[[#This Row],[FK_CustomerID]]</f>
        <v>13654-85265-IL</v>
      </c>
      <c r="D96" t="str">
        <f>Orders[[#This Row],[FK_ProductID]]</f>
        <v>A-D-0.2</v>
      </c>
      <c r="E96" s="4">
        <f>Orders[[#This Row],[Quantity]]</f>
        <v>6</v>
      </c>
      <c r="F96" t="str">
        <f>_xlfn.XLOOKUP(MergedTable[[#This Row],[FK_CustomerID]], Customers[CustomerID], Customers[CustomerName])</f>
        <v>Rudy Farquharson</v>
      </c>
      <c r="G96" t="str">
        <f>_xlfn.XLOOKUP(MergedTable[[#This Row],[FK_CustomerID]], Customers[CustomerID], Customers[Email])</f>
        <v/>
      </c>
      <c r="H96" t="str">
        <f>_xlfn.XLOOKUP(MergedTable[[#This Row],[FK_CustomerID]], Customers[CustomerID], Customers[Country])</f>
        <v>Ireland</v>
      </c>
      <c r="I96" t="str">
        <f>IF(_xlfn.XLOOKUP(MergedTable[[#This Row],[FK_CustomerID]], Customers[CustomerID], Customers[HasLoyalty]), "Yes", "No")</f>
        <v>Yes</v>
      </c>
      <c r="J96" t="str" cm="1">
        <f t="array" ref="J96">INDEX(Products[],
    MATCH(MergedTable[[#This Row],[FK_ProductID]:[FK_ProductID]], Products[[ProductID]:[ProductID]], 0),
    MATCH(MergedTable[[#Headers],[CoffeeType]], Products[#Headers], 0))</f>
        <v>Ara</v>
      </c>
      <c r="K96" t="str" cm="1">
        <f t="array" ref="K96">_xlfn.SWITCH(MergedTable[[#This Row],[CoffeeType]],
    "Rob", "Robusta",
    "Exc", "Excelsa",
    "Ara", "Arabica",
    "Lib", "Liberica")</f>
        <v>Arabica</v>
      </c>
      <c r="L96" t="str" cm="1">
        <f t="array" ref="L96">INDEX(Products[],
    MATCH(MergedTable[[#This Row],[FK_ProductID]:[FK_ProductID]], Products[[ProductID]:[ProductID]], 0),
    MATCH(MergedTable[[#Headers],[RoastType]], Products[#Headers], 0))</f>
        <v>D</v>
      </c>
      <c r="M96" t="str" cm="1">
        <f t="array" ref="M96">_xlfn.SWITCH(MergedTable[[#This Row],[RoastType]],
    "L", "Light",
    "M", "Medium",
    "D", "Dark")</f>
        <v>Dark</v>
      </c>
      <c r="N96" s="6" cm="1">
        <f t="array" ref="N96">INDEX(Products[],
    MATCH(MergedTable[[#This Row],[FK_ProductID]:[FK_ProductID]], Products[[ProductID]:[ProductID]], 0),
    MATCH(MergedTable[[#Headers],[SizeKg]], Products[#Headers], 0))</f>
        <v>0.2</v>
      </c>
      <c r="O96" s="1" cm="1">
        <f t="array" ref="O96">INDEX(Products[],
    MATCH(MergedTable[[#This Row],[FK_ProductID]:[FK_ProductID]], Products[[ProductID]:[ProductID]], 0),
    MATCH(MergedTable[[#Headers],[AmtUnitPrice]], Products[#Headers], 0))</f>
        <v>2.9849999999999999</v>
      </c>
      <c r="P96" s="1">
        <f>MergedTable[[#This Row],[AmtUnitPrice]] * MergedTable[[#This Row],[Quantity]]</f>
        <v>17.91</v>
      </c>
    </row>
    <row r="97" spans="1:16" x14ac:dyDescent="0.25">
      <c r="A97" t="str">
        <f>Orders[[#This Row],[OrderID]]</f>
        <v>LBZ-75997-047</v>
      </c>
      <c r="B97" s="9">
        <f>Orders[[#This Row],[DtOrder]]</f>
        <v>43816</v>
      </c>
      <c r="C97" t="str">
        <f>Orders[[#This Row],[FK_CustomerID]]</f>
        <v>40946-22090-FP</v>
      </c>
      <c r="D97" t="str">
        <f>Orders[[#This Row],[FK_ProductID]]</f>
        <v>A-M-2.5</v>
      </c>
      <c r="E97" s="4">
        <f>Orders[[#This Row],[Quantity]]</f>
        <v>6</v>
      </c>
      <c r="F97" t="str">
        <f>_xlfn.XLOOKUP(MergedTable[[#This Row],[FK_CustomerID]], Customers[CustomerID], Customers[CustomerName])</f>
        <v>Norene Magauran</v>
      </c>
      <c r="G97" t="str">
        <f>_xlfn.XLOOKUP(MergedTable[[#This Row],[FK_CustomerID]], Customers[CustomerID], Customers[Email])</f>
        <v>nmagauran2n@51.la</v>
      </c>
      <c r="H97" t="str">
        <f>_xlfn.XLOOKUP(MergedTable[[#This Row],[FK_CustomerID]], Customers[CustomerID], Customers[Country])</f>
        <v>United States</v>
      </c>
      <c r="I97" t="str">
        <f>IF(_xlfn.XLOOKUP(MergedTable[[#This Row],[FK_CustomerID]], Customers[CustomerID], Customers[HasLoyalty]), "Yes", "No")</f>
        <v>No</v>
      </c>
      <c r="J97" t="str" cm="1">
        <f t="array" ref="J97">INDEX(Products[],
    MATCH(MergedTable[[#This Row],[FK_ProductID]:[FK_ProductID]], Products[[ProductID]:[ProductID]], 0),
    MATCH(MergedTable[[#Headers],[CoffeeType]], Products[#Headers], 0))</f>
        <v>Ara</v>
      </c>
      <c r="K97" t="str" cm="1">
        <f t="array" ref="K97">_xlfn.SWITCH(MergedTable[[#This Row],[CoffeeType]],
    "Rob", "Robusta",
    "Exc", "Excelsa",
    "Ara", "Arabica",
    "Lib", "Liberica")</f>
        <v>Arabica</v>
      </c>
      <c r="L97" t="str" cm="1">
        <f t="array" ref="L97">INDEX(Products[],
    MATCH(MergedTable[[#This Row],[FK_ProductID]:[FK_ProductID]], Products[[ProductID]:[ProductID]], 0),
    MATCH(MergedTable[[#Headers],[RoastType]], Products[#Headers], 0))</f>
        <v>M</v>
      </c>
      <c r="M97" t="str" cm="1">
        <f t="array" ref="M97">_xlfn.SWITCH(MergedTable[[#This Row],[RoastType]],
    "L", "Light",
    "M", "Medium",
    "D", "Dark")</f>
        <v>Medium</v>
      </c>
      <c r="N97" s="6" cm="1">
        <f t="array" ref="N97">INDEX(Products[],
    MATCH(MergedTable[[#This Row],[FK_ProductID]:[FK_ProductID]], Products[[ProductID]:[ProductID]], 0),
    MATCH(MergedTable[[#Headers],[SizeKg]], Products[#Headers], 0))</f>
        <v>2.5</v>
      </c>
      <c r="O97" s="1" cm="1">
        <f t="array" ref="O97">INDEX(Products[],
    MATCH(MergedTable[[#This Row],[FK_ProductID]:[FK_ProductID]], Products[[ProductID]:[ProductID]], 0),
    MATCH(MergedTable[[#Headers],[AmtUnitPrice]], Products[#Headers], 0))</f>
        <v>25.875</v>
      </c>
      <c r="P97" s="1">
        <f>MergedTable[[#This Row],[AmtUnitPrice]] * MergedTable[[#This Row],[Quantity]]</f>
        <v>155.25</v>
      </c>
    </row>
    <row r="98" spans="1:16" x14ac:dyDescent="0.25">
      <c r="A98" t="str">
        <f>Orders[[#This Row],[OrderID]]</f>
        <v>EUH-08089-954</v>
      </c>
      <c r="B98" s="9">
        <f>Orders[[#This Row],[DtOrder]]</f>
        <v>44171</v>
      </c>
      <c r="C98" t="str">
        <f>Orders[[#This Row],[FK_CustomerID]]</f>
        <v>29050-93691-TS</v>
      </c>
      <c r="D98" t="str">
        <f>Orders[[#This Row],[FK_ProductID]]</f>
        <v>A-D-0.2</v>
      </c>
      <c r="E98" s="4">
        <f>Orders[[#This Row],[Quantity]]</f>
        <v>2</v>
      </c>
      <c r="F98" t="str">
        <f>_xlfn.XLOOKUP(MergedTable[[#This Row],[FK_CustomerID]], Customers[CustomerID], Customers[CustomerName])</f>
        <v>Vicki Kirdsch</v>
      </c>
      <c r="G98" t="str">
        <f>_xlfn.XLOOKUP(MergedTable[[#This Row],[FK_CustomerID]], Customers[CustomerID], Customers[Email])</f>
        <v>vkirdsch2o@google.fr</v>
      </c>
      <c r="H98" t="str">
        <f>_xlfn.XLOOKUP(MergedTable[[#This Row],[FK_CustomerID]], Customers[CustomerID], Customers[Country])</f>
        <v>United States</v>
      </c>
      <c r="I98" t="str">
        <f>IF(_xlfn.XLOOKUP(MergedTable[[#This Row],[FK_CustomerID]], Customers[CustomerID], Customers[HasLoyalty]), "Yes", "No")</f>
        <v>No</v>
      </c>
      <c r="J98" t="str" cm="1">
        <f t="array" ref="J98">INDEX(Products[],
    MATCH(MergedTable[[#This Row],[FK_ProductID]:[FK_ProductID]], Products[[ProductID]:[ProductID]], 0),
    MATCH(MergedTable[[#Headers],[CoffeeType]], Products[#Headers], 0))</f>
        <v>Ara</v>
      </c>
      <c r="K98" t="str" cm="1">
        <f t="array" ref="K98">_xlfn.SWITCH(MergedTable[[#This Row],[CoffeeType]],
    "Rob", "Robusta",
    "Exc", "Excelsa",
    "Ara", "Arabica",
    "Lib", "Liberica")</f>
        <v>Arabica</v>
      </c>
      <c r="L98" t="str" cm="1">
        <f t="array" ref="L98">INDEX(Products[],
    MATCH(MergedTable[[#This Row],[FK_ProductID]:[FK_ProductID]], Products[[ProductID]:[ProductID]], 0),
    MATCH(MergedTable[[#Headers],[RoastType]], Products[#Headers], 0))</f>
        <v>D</v>
      </c>
      <c r="M98" t="str" cm="1">
        <f t="array" ref="M98">_xlfn.SWITCH(MergedTable[[#This Row],[RoastType]],
    "L", "Light",
    "M", "Medium",
    "D", "Dark")</f>
        <v>Dark</v>
      </c>
      <c r="N98" s="6" cm="1">
        <f t="array" ref="N98">INDEX(Products[],
    MATCH(MergedTable[[#This Row],[FK_ProductID]:[FK_ProductID]], Products[[ProductID]:[ProductID]], 0),
    MATCH(MergedTable[[#Headers],[SizeKg]], Products[#Headers], 0))</f>
        <v>0.2</v>
      </c>
      <c r="O98" s="1" cm="1">
        <f t="array" ref="O98">INDEX(Products[],
    MATCH(MergedTable[[#This Row],[FK_ProductID]:[FK_ProductID]], Products[[ProductID]:[ProductID]], 0),
    MATCH(MergedTable[[#Headers],[AmtUnitPrice]], Products[#Headers], 0))</f>
        <v>2.9849999999999999</v>
      </c>
      <c r="P98" s="1">
        <f>MergedTable[[#This Row],[AmtUnitPrice]] * MergedTable[[#This Row],[Quantity]]</f>
        <v>5.97</v>
      </c>
    </row>
    <row r="99" spans="1:16" x14ac:dyDescent="0.25">
      <c r="A99" t="str">
        <f>Orders[[#This Row],[OrderID]]</f>
        <v>BLD-12227-251</v>
      </c>
      <c r="B99" s="9">
        <f>Orders[[#This Row],[DtOrder]]</f>
        <v>44259</v>
      </c>
      <c r="C99" t="str">
        <f>Orders[[#This Row],[FK_CustomerID]]</f>
        <v>64395-74865-WF</v>
      </c>
      <c r="D99" t="str">
        <f>Orders[[#This Row],[FK_ProductID]]</f>
        <v>A-M-0.5</v>
      </c>
      <c r="E99" s="4">
        <f>Orders[[#This Row],[Quantity]]</f>
        <v>2</v>
      </c>
      <c r="F99" t="str">
        <f>_xlfn.XLOOKUP(MergedTable[[#This Row],[FK_CustomerID]], Customers[CustomerID], Customers[CustomerName])</f>
        <v>Ilysa Whapple</v>
      </c>
      <c r="G99" t="str">
        <f>_xlfn.XLOOKUP(MergedTable[[#This Row],[FK_CustomerID]], Customers[CustomerID], Customers[Email])</f>
        <v>iwhapple2p@com.com</v>
      </c>
      <c r="H99" t="str">
        <f>_xlfn.XLOOKUP(MergedTable[[#This Row],[FK_CustomerID]], Customers[CustomerID], Customers[Country])</f>
        <v>United States</v>
      </c>
      <c r="I99" t="str">
        <f>IF(_xlfn.XLOOKUP(MergedTable[[#This Row],[FK_CustomerID]], Customers[CustomerID], Customers[HasLoyalty]), "Yes", "No")</f>
        <v>No</v>
      </c>
      <c r="J99" t="str" cm="1">
        <f t="array" ref="J99">INDEX(Products[],
    MATCH(MergedTable[[#This Row],[FK_ProductID]:[FK_ProductID]], Products[[ProductID]:[ProductID]], 0),
    MATCH(MergedTable[[#Headers],[CoffeeType]], Products[#Headers], 0))</f>
        <v>Ara</v>
      </c>
      <c r="K99" t="str" cm="1">
        <f t="array" ref="K99">_xlfn.SWITCH(MergedTable[[#This Row],[CoffeeType]],
    "Rob", "Robusta",
    "Exc", "Excelsa",
    "Ara", "Arabica",
    "Lib", "Liberica")</f>
        <v>Arabica</v>
      </c>
      <c r="L99" t="str" cm="1">
        <f t="array" ref="L99">INDEX(Products[],
    MATCH(MergedTable[[#This Row],[FK_ProductID]:[FK_ProductID]], Products[[ProductID]:[ProductID]], 0),
    MATCH(MergedTable[[#Headers],[RoastType]], Products[#Headers], 0))</f>
        <v>M</v>
      </c>
      <c r="M99" t="str" cm="1">
        <f t="array" ref="M99">_xlfn.SWITCH(MergedTable[[#This Row],[RoastType]],
    "L", "Light",
    "M", "Medium",
    "D", "Dark")</f>
        <v>Medium</v>
      </c>
      <c r="N99" s="6" cm="1">
        <f t="array" ref="N99">INDEX(Products[],
    MATCH(MergedTable[[#This Row],[FK_ProductID]:[FK_ProductID]], Products[[ProductID]:[ProductID]], 0),
    MATCH(MergedTable[[#Headers],[SizeKg]], Products[#Headers], 0))</f>
        <v>0.5</v>
      </c>
      <c r="O99" s="1" cm="1">
        <f t="array" ref="O99">INDEX(Products[],
    MATCH(MergedTable[[#This Row],[FK_ProductID]:[FK_ProductID]], Products[[ProductID]:[ProductID]], 0),
    MATCH(MergedTable[[#Headers],[AmtUnitPrice]], Products[#Headers], 0))</f>
        <v>6.75</v>
      </c>
      <c r="P99" s="1">
        <f>MergedTable[[#This Row],[AmtUnitPrice]] * MergedTable[[#This Row],[Quantity]]</f>
        <v>13.5</v>
      </c>
    </row>
    <row r="100" spans="1:16" x14ac:dyDescent="0.25">
      <c r="A100" t="str">
        <f>Orders[[#This Row],[OrderID]]</f>
        <v>OPY-30711-853</v>
      </c>
      <c r="B100" s="9">
        <f>Orders[[#This Row],[DtOrder]]</f>
        <v>44394</v>
      </c>
      <c r="C100" t="str">
        <f>Orders[[#This Row],[FK_CustomerID]]</f>
        <v>81861-66046-SU</v>
      </c>
      <c r="D100" t="str">
        <f>Orders[[#This Row],[FK_ProductID]]</f>
        <v>A-D-0.2</v>
      </c>
      <c r="E100" s="4">
        <f>Orders[[#This Row],[Quantity]]</f>
        <v>1</v>
      </c>
      <c r="F100" t="str">
        <f>_xlfn.XLOOKUP(MergedTable[[#This Row],[FK_CustomerID]], Customers[CustomerID], Customers[CustomerName])</f>
        <v>Ruy Cancellieri</v>
      </c>
      <c r="G100" t="str">
        <f>_xlfn.XLOOKUP(MergedTable[[#This Row],[FK_CustomerID]], Customers[CustomerID], Customers[Email])</f>
        <v/>
      </c>
      <c r="H100" t="str">
        <f>_xlfn.XLOOKUP(MergedTable[[#This Row],[FK_CustomerID]], Customers[CustomerID], Customers[Country])</f>
        <v>Ireland</v>
      </c>
      <c r="I100" t="str">
        <f>IF(_xlfn.XLOOKUP(MergedTable[[#This Row],[FK_CustomerID]], Customers[CustomerID], Customers[HasLoyalty]), "Yes", "No")</f>
        <v>No</v>
      </c>
      <c r="J100" t="str" cm="1">
        <f t="array" ref="J100">INDEX(Products[],
    MATCH(MergedTable[[#This Row],[FK_ProductID]:[FK_ProductID]], Products[[ProductID]:[ProductID]], 0),
    MATCH(MergedTable[[#Headers],[CoffeeType]], Products[#Headers], 0))</f>
        <v>Ara</v>
      </c>
      <c r="K100" t="str" cm="1">
        <f t="array" ref="K100">_xlfn.SWITCH(MergedTable[[#This Row],[CoffeeType]],
    "Rob", "Robusta",
    "Exc", "Excelsa",
    "Ara", "Arabica",
    "Lib", "Liberica")</f>
        <v>Arabica</v>
      </c>
      <c r="L100" t="str" cm="1">
        <f t="array" ref="L100">INDEX(Products[],
    MATCH(MergedTable[[#This Row],[FK_ProductID]:[FK_ProductID]], Products[[ProductID]:[ProductID]], 0),
    MATCH(MergedTable[[#Headers],[RoastType]], Products[#Headers], 0))</f>
        <v>D</v>
      </c>
      <c r="M100" t="str" cm="1">
        <f t="array" ref="M100">_xlfn.SWITCH(MergedTable[[#This Row],[RoastType]],
    "L", "Light",
    "M", "Medium",
    "D", "Dark")</f>
        <v>Dark</v>
      </c>
      <c r="N100" s="6" cm="1">
        <f t="array" ref="N100">INDEX(Products[],
    MATCH(MergedTable[[#This Row],[FK_ProductID]:[FK_ProductID]], Products[[ProductID]:[ProductID]], 0),
    MATCH(MergedTable[[#Headers],[SizeKg]], Products[#Headers], 0))</f>
        <v>0.2</v>
      </c>
      <c r="O100" s="1" cm="1">
        <f t="array" ref="O100">INDEX(Products[],
    MATCH(MergedTable[[#This Row],[FK_ProductID]:[FK_ProductID]], Products[[ProductID]:[ProductID]], 0),
    MATCH(MergedTable[[#Headers],[AmtUnitPrice]], Products[#Headers], 0))</f>
        <v>2.9849999999999999</v>
      </c>
      <c r="P100" s="1">
        <f>MergedTable[[#This Row],[AmtUnitPrice]] * MergedTable[[#This Row],[Quantity]]</f>
        <v>2.9849999999999999</v>
      </c>
    </row>
    <row r="101" spans="1:16" x14ac:dyDescent="0.25">
      <c r="A101" t="str">
        <f>Orders[[#This Row],[OrderID]]</f>
        <v>DBC-44122-300</v>
      </c>
      <c r="B101" s="9">
        <f>Orders[[#This Row],[DtOrder]]</f>
        <v>44139</v>
      </c>
      <c r="C101" t="str">
        <f>Orders[[#This Row],[FK_CustomerID]]</f>
        <v>13366-78506-KP</v>
      </c>
      <c r="D101" t="str">
        <f>Orders[[#This Row],[FK_ProductID]]</f>
        <v>L-M-0.2</v>
      </c>
      <c r="E101" s="4">
        <f>Orders[[#This Row],[Quantity]]</f>
        <v>3</v>
      </c>
      <c r="F101" t="str">
        <f>_xlfn.XLOOKUP(MergedTable[[#This Row],[FK_CustomerID]], Customers[CustomerID], Customers[CustomerName])</f>
        <v>Aube Follett</v>
      </c>
      <c r="G101" t="str">
        <f>_xlfn.XLOOKUP(MergedTable[[#This Row],[FK_CustomerID]], Customers[CustomerID], Customers[Email])</f>
        <v/>
      </c>
      <c r="H101" t="str">
        <f>_xlfn.XLOOKUP(MergedTable[[#This Row],[FK_CustomerID]], Customers[CustomerID], Customers[Country])</f>
        <v>United States</v>
      </c>
      <c r="I101" t="str">
        <f>IF(_xlfn.XLOOKUP(MergedTable[[#This Row],[FK_CustomerID]], Customers[CustomerID], Customers[HasLoyalty]), "Yes", "No")</f>
        <v>Yes</v>
      </c>
      <c r="J101" t="str" cm="1">
        <f t="array" ref="J101">INDEX(Products[],
    MATCH(MergedTable[[#This Row],[FK_ProductID]:[FK_ProductID]], Products[[ProductID]:[ProductID]], 0),
    MATCH(MergedTable[[#Headers],[CoffeeType]], Products[#Headers], 0))</f>
        <v>Lib</v>
      </c>
      <c r="K101" t="str" cm="1">
        <f t="array" ref="K101">_xlfn.SWITCH(MergedTable[[#This Row],[CoffeeType]],
    "Rob", "Robusta",
    "Exc", "Excelsa",
    "Ara", "Arabica",
    "Lib", "Liberica")</f>
        <v>Liberica</v>
      </c>
      <c r="L101" t="str" cm="1">
        <f t="array" ref="L101">INDEX(Products[],
    MATCH(MergedTable[[#This Row],[FK_ProductID]:[FK_ProductID]], Products[[ProductID]:[ProductID]], 0),
    MATCH(MergedTable[[#Headers],[RoastType]], Products[#Headers], 0))</f>
        <v>M</v>
      </c>
      <c r="M101" t="str" cm="1">
        <f t="array" ref="M101">_xlfn.SWITCH(MergedTable[[#This Row],[RoastType]],
    "L", "Light",
    "M", "Medium",
    "D", "Dark")</f>
        <v>Medium</v>
      </c>
      <c r="N101" s="6" cm="1">
        <f t="array" ref="N101">INDEX(Products[],
    MATCH(MergedTable[[#This Row],[FK_ProductID]:[FK_ProductID]], Products[[ProductID]:[ProductID]], 0),
    MATCH(MergedTable[[#Headers],[SizeKg]], Products[#Headers], 0))</f>
        <v>0.2</v>
      </c>
      <c r="O101" s="1" cm="1">
        <f t="array" ref="O101">INDEX(Products[],
    MATCH(MergedTable[[#This Row],[FK_ProductID]:[FK_ProductID]], Products[[ProductID]:[ProductID]], 0),
    MATCH(MergedTable[[#Headers],[AmtUnitPrice]], Products[#Headers], 0))</f>
        <v>4.3650000000000002</v>
      </c>
      <c r="P101" s="1">
        <f>MergedTable[[#This Row],[AmtUnitPrice]] * MergedTable[[#This Row],[Quantity]]</f>
        <v>13.095000000000001</v>
      </c>
    </row>
    <row r="102" spans="1:16" x14ac:dyDescent="0.25">
      <c r="A102" t="str">
        <f>Orders[[#This Row],[OrderID]]</f>
        <v>FJQ-60035-234</v>
      </c>
      <c r="B102" s="9">
        <f>Orders[[#This Row],[DtOrder]]</f>
        <v>44291</v>
      </c>
      <c r="C102" t="str">
        <f>Orders[[#This Row],[FK_CustomerID]]</f>
        <v>08847-29858-HN</v>
      </c>
      <c r="D102" t="str">
        <f>Orders[[#This Row],[FK_ProductID]]</f>
        <v>A-L-0.2</v>
      </c>
      <c r="E102" s="4">
        <f>Orders[[#This Row],[Quantity]]</f>
        <v>2</v>
      </c>
      <c r="F102" t="str">
        <f>_xlfn.XLOOKUP(MergedTable[[#This Row],[FK_CustomerID]], Customers[CustomerID], Customers[CustomerName])</f>
        <v>Rudiger Di Bartolomeo</v>
      </c>
      <c r="G102" t="str">
        <f>_xlfn.XLOOKUP(MergedTable[[#This Row],[FK_CustomerID]], Customers[CustomerID], Customers[Email])</f>
        <v/>
      </c>
      <c r="H102" t="str">
        <f>_xlfn.XLOOKUP(MergedTable[[#This Row],[FK_CustomerID]], Customers[CustomerID], Customers[Country])</f>
        <v>United States</v>
      </c>
      <c r="I102" t="str">
        <f>IF(_xlfn.XLOOKUP(MergedTable[[#This Row],[FK_CustomerID]], Customers[CustomerID], Customers[HasLoyalty]), "Yes", "No")</f>
        <v>Yes</v>
      </c>
      <c r="J102" t="str" cm="1">
        <f t="array" ref="J102">INDEX(Products[],
    MATCH(MergedTable[[#This Row],[FK_ProductID]:[FK_ProductID]], Products[[ProductID]:[ProductID]], 0),
    MATCH(MergedTable[[#Headers],[CoffeeType]], Products[#Headers], 0))</f>
        <v>Ara</v>
      </c>
      <c r="K102" t="str" cm="1">
        <f t="array" ref="K102">_xlfn.SWITCH(MergedTable[[#This Row],[CoffeeType]],
    "Rob", "Robusta",
    "Exc", "Excelsa",
    "Ara", "Arabica",
    "Lib", "Liberica")</f>
        <v>Arabica</v>
      </c>
      <c r="L102" t="str" cm="1">
        <f t="array" ref="L102">INDEX(Products[],
    MATCH(MergedTable[[#This Row],[FK_ProductID]:[FK_ProductID]], Products[[ProductID]:[ProductID]], 0),
    MATCH(MergedTable[[#Headers],[RoastType]], Products[#Headers], 0))</f>
        <v>L</v>
      </c>
      <c r="M102" t="str" cm="1">
        <f t="array" ref="M102">_xlfn.SWITCH(MergedTable[[#This Row],[RoastType]],
    "L", "Light",
    "M", "Medium",
    "D", "Dark")</f>
        <v>Light</v>
      </c>
      <c r="N102" s="6" cm="1">
        <f t="array" ref="N102">INDEX(Products[],
    MATCH(MergedTable[[#This Row],[FK_ProductID]:[FK_ProductID]], Products[[ProductID]:[ProductID]], 0),
    MATCH(MergedTable[[#Headers],[SizeKg]], Products[#Headers], 0))</f>
        <v>0.2</v>
      </c>
      <c r="O102" s="1" cm="1">
        <f t="array" ref="O102">INDEX(Products[],
    MATCH(MergedTable[[#This Row],[FK_ProductID]:[FK_ProductID]], Products[[ProductID]:[ProductID]], 0),
    MATCH(MergedTable[[#Headers],[AmtUnitPrice]], Products[#Headers], 0))</f>
        <v>3.8849999999999998</v>
      </c>
      <c r="P102" s="1">
        <f>MergedTable[[#This Row],[AmtUnitPrice]] * MergedTable[[#This Row],[Quantity]]</f>
        <v>7.77</v>
      </c>
    </row>
    <row r="103" spans="1:16" x14ac:dyDescent="0.25">
      <c r="A103" t="str">
        <f>Orders[[#This Row],[OrderID]]</f>
        <v>HSF-66926-425</v>
      </c>
      <c r="B103" s="9">
        <f>Orders[[#This Row],[DtOrder]]</f>
        <v>43891</v>
      </c>
      <c r="C103" t="str">
        <f>Orders[[#This Row],[FK_CustomerID]]</f>
        <v>00539-42510-RY</v>
      </c>
      <c r="D103" t="str">
        <f>Orders[[#This Row],[FK_ProductID]]</f>
        <v>L-D-2.5</v>
      </c>
      <c r="E103" s="4">
        <f>Orders[[#This Row],[Quantity]]</f>
        <v>5</v>
      </c>
      <c r="F103" t="str">
        <f>_xlfn.XLOOKUP(MergedTable[[#This Row],[FK_CustomerID]], Customers[CustomerID], Customers[CustomerName])</f>
        <v>Nickey Youles</v>
      </c>
      <c r="G103" t="str">
        <f>_xlfn.XLOOKUP(MergedTable[[#This Row],[FK_CustomerID]], Customers[CustomerID], Customers[Email])</f>
        <v>nyoules2t@reference.com</v>
      </c>
      <c r="H103" t="str">
        <f>_xlfn.XLOOKUP(MergedTable[[#This Row],[FK_CustomerID]], Customers[CustomerID], Customers[Country])</f>
        <v>Ireland</v>
      </c>
      <c r="I103" t="str">
        <f>IF(_xlfn.XLOOKUP(MergedTable[[#This Row],[FK_CustomerID]], Customers[CustomerID], Customers[HasLoyalty]), "Yes", "No")</f>
        <v>Yes</v>
      </c>
      <c r="J103" t="str" cm="1">
        <f t="array" ref="J103">INDEX(Products[],
    MATCH(MergedTable[[#This Row],[FK_ProductID]:[FK_ProductID]], Products[[ProductID]:[ProductID]], 0),
    MATCH(MergedTable[[#Headers],[CoffeeType]], Products[#Headers], 0))</f>
        <v>Lib</v>
      </c>
      <c r="K103" t="str" cm="1">
        <f t="array" ref="K103">_xlfn.SWITCH(MergedTable[[#This Row],[CoffeeType]],
    "Rob", "Robusta",
    "Exc", "Excelsa",
    "Ara", "Arabica",
    "Lib", "Liberica")</f>
        <v>Liberica</v>
      </c>
      <c r="L103" t="str" cm="1">
        <f t="array" ref="L103">INDEX(Products[],
    MATCH(MergedTable[[#This Row],[FK_ProductID]:[FK_ProductID]], Products[[ProductID]:[ProductID]], 0),
    MATCH(MergedTable[[#Headers],[RoastType]], Products[#Headers], 0))</f>
        <v>D</v>
      </c>
      <c r="M103" t="str" cm="1">
        <f t="array" ref="M103">_xlfn.SWITCH(MergedTable[[#This Row],[RoastType]],
    "L", "Light",
    "M", "Medium",
    "D", "Dark")</f>
        <v>Dark</v>
      </c>
      <c r="N103" s="6" cm="1">
        <f t="array" ref="N103">INDEX(Products[],
    MATCH(MergedTable[[#This Row],[FK_ProductID]:[FK_ProductID]], Products[[ProductID]:[ProductID]], 0),
    MATCH(MergedTable[[#Headers],[SizeKg]], Products[#Headers], 0))</f>
        <v>2.5</v>
      </c>
      <c r="O103" s="1" cm="1">
        <f t="array" ref="O103">INDEX(Products[],
    MATCH(MergedTable[[#This Row],[FK_ProductID]:[FK_ProductID]], Products[[ProductID]:[ProductID]], 0),
    MATCH(MergedTable[[#Headers],[AmtUnitPrice]], Products[#Headers], 0))</f>
        <v>29.785</v>
      </c>
      <c r="P103" s="1">
        <f>MergedTable[[#This Row],[AmtUnitPrice]] * MergedTable[[#This Row],[Quantity]]</f>
        <v>148.92500000000001</v>
      </c>
    </row>
    <row r="104" spans="1:16" x14ac:dyDescent="0.25">
      <c r="A104" t="str">
        <f>Orders[[#This Row],[OrderID]]</f>
        <v>LQG-41416-375</v>
      </c>
      <c r="B104" s="9">
        <f>Orders[[#This Row],[DtOrder]]</f>
        <v>44488</v>
      </c>
      <c r="C104" t="str">
        <f>Orders[[#This Row],[FK_CustomerID]]</f>
        <v>45190-08727-NV</v>
      </c>
      <c r="D104" t="str">
        <f>Orders[[#This Row],[FK_ProductID]]</f>
        <v>L-D-1</v>
      </c>
      <c r="E104" s="4">
        <f>Orders[[#This Row],[Quantity]]</f>
        <v>3</v>
      </c>
      <c r="F104" t="str">
        <f>_xlfn.XLOOKUP(MergedTable[[#This Row],[FK_CustomerID]], Customers[CustomerID], Customers[CustomerName])</f>
        <v>Dyanna Aizikovitz</v>
      </c>
      <c r="G104" t="str">
        <f>_xlfn.XLOOKUP(MergedTable[[#This Row],[FK_CustomerID]], Customers[CustomerID], Customers[Email])</f>
        <v>daizikovitz2u@answers.com</v>
      </c>
      <c r="H104" t="str">
        <f>_xlfn.XLOOKUP(MergedTable[[#This Row],[FK_CustomerID]], Customers[CustomerID], Customers[Country])</f>
        <v>Ireland</v>
      </c>
      <c r="I104" t="str">
        <f>IF(_xlfn.XLOOKUP(MergedTable[[#This Row],[FK_CustomerID]], Customers[CustomerID], Customers[HasLoyalty]), "Yes", "No")</f>
        <v>Yes</v>
      </c>
      <c r="J104" t="str" cm="1">
        <f t="array" ref="J104">INDEX(Products[],
    MATCH(MergedTable[[#This Row],[FK_ProductID]:[FK_ProductID]], Products[[ProductID]:[ProductID]], 0),
    MATCH(MergedTable[[#Headers],[CoffeeType]], Products[#Headers], 0))</f>
        <v>Lib</v>
      </c>
      <c r="K104" t="str" cm="1">
        <f t="array" ref="K104">_xlfn.SWITCH(MergedTable[[#This Row],[CoffeeType]],
    "Rob", "Robusta",
    "Exc", "Excelsa",
    "Ara", "Arabica",
    "Lib", "Liberica")</f>
        <v>Liberica</v>
      </c>
      <c r="L104" t="str" cm="1">
        <f t="array" ref="L104">INDEX(Products[],
    MATCH(MergedTable[[#This Row],[FK_ProductID]:[FK_ProductID]], Products[[ProductID]:[ProductID]], 0),
    MATCH(MergedTable[[#Headers],[RoastType]], Products[#Headers], 0))</f>
        <v>D</v>
      </c>
      <c r="M104" t="str" cm="1">
        <f t="array" ref="M104">_xlfn.SWITCH(MergedTable[[#This Row],[RoastType]],
    "L", "Light",
    "M", "Medium",
    "D", "Dark")</f>
        <v>Dark</v>
      </c>
      <c r="N104" s="6" cm="1">
        <f t="array" ref="N104">INDEX(Products[],
    MATCH(MergedTable[[#This Row],[FK_ProductID]:[FK_ProductID]], Products[[ProductID]:[ProductID]], 0),
    MATCH(MergedTable[[#Headers],[SizeKg]], Products[#Headers], 0))</f>
        <v>1</v>
      </c>
      <c r="O104" s="1" cm="1">
        <f t="array" ref="O104">INDEX(Products[],
    MATCH(MergedTable[[#This Row],[FK_ProductID]:[FK_ProductID]], Products[[ProductID]:[ProductID]], 0),
    MATCH(MergedTable[[#Headers],[AmtUnitPrice]], Products[#Headers], 0))</f>
        <v>12.95</v>
      </c>
      <c r="P104" s="1">
        <f>MergedTable[[#This Row],[AmtUnitPrice]] * MergedTable[[#This Row],[Quantity]]</f>
        <v>38.849999999999994</v>
      </c>
    </row>
    <row r="105" spans="1:16" x14ac:dyDescent="0.25">
      <c r="A105" t="str">
        <f>Orders[[#This Row],[OrderID]]</f>
        <v>VZO-97265-841</v>
      </c>
      <c r="B105" s="9">
        <f>Orders[[#This Row],[DtOrder]]</f>
        <v>44750</v>
      </c>
      <c r="C105" t="str">
        <f>Orders[[#This Row],[FK_CustomerID]]</f>
        <v>87049-37901-FU</v>
      </c>
      <c r="D105" t="str">
        <f>Orders[[#This Row],[FK_ProductID]]</f>
        <v>R-M-0.2</v>
      </c>
      <c r="E105" s="4">
        <f>Orders[[#This Row],[Quantity]]</f>
        <v>4</v>
      </c>
      <c r="F105" t="str">
        <f>_xlfn.XLOOKUP(MergedTable[[#This Row],[FK_CustomerID]], Customers[CustomerID], Customers[CustomerName])</f>
        <v>Bram Revel</v>
      </c>
      <c r="G105" t="str">
        <f>_xlfn.XLOOKUP(MergedTable[[#This Row],[FK_CustomerID]], Customers[CustomerID], Customers[Email])</f>
        <v>brevel2v@fastcompany.com</v>
      </c>
      <c r="H105" t="str">
        <f>_xlfn.XLOOKUP(MergedTable[[#This Row],[FK_CustomerID]], Customers[CustomerID], Customers[Country])</f>
        <v>United States</v>
      </c>
      <c r="I105" t="str">
        <f>IF(_xlfn.XLOOKUP(MergedTable[[#This Row],[FK_CustomerID]], Customers[CustomerID], Customers[HasLoyalty]), "Yes", "No")</f>
        <v>No</v>
      </c>
      <c r="J105" t="str" cm="1">
        <f t="array" ref="J105">INDEX(Products[],
    MATCH(MergedTable[[#This Row],[FK_ProductID]:[FK_ProductID]], Products[[ProductID]:[ProductID]], 0),
    MATCH(MergedTable[[#Headers],[CoffeeType]], Products[#Headers], 0))</f>
        <v>Rob</v>
      </c>
      <c r="K105" t="str" cm="1">
        <f t="array" ref="K105">_xlfn.SWITCH(MergedTable[[#This Row],[CoffeeType]],
    "Rob", "Robusta",
    "Exc", "Excelsa",
    "Ara", "Arabica",
    "Lib", "Liberica")</f>
        <v>Robusta</v>
      </c>
      <c r="L105" t="str" cm="1">
        <f t="array" ref="L105">INDEX(Products[],
    MATCH(MergedTable[[#This Row],[FK_ProductID]:[FK_ProductID]], Products[[ProductID]:[ProductID]], 0),
    MATCH(MergedTable[[#Headers],[RoastType]], Products[#Headers], 0))</f>
        <v>M</v>
      </c>
      <c r="M105" t="str" cm="1">
        <f t="array" ref="M105">_xlfn.SWITCH(MergedTable[[#This Row],[RoastType]],
    "L", "Light",
    "M", "Medium",
    "D", "Dark")</f>
        <v>Medium</v>
      </c>
      <c r="N105" s="6" cm="1">
        <f t="array" ref="N105">INDEX(Products[],
    MATCH(MergedTable[[#This Row],[FK_ProductID]:[FK_ProductID]], Products[[ProductID]:[ProductID]], 0),
    MATCH(MergedTable[[#Headers],[SizeKg]], Products[#Headers], 0))</f>
        <v>0.2</v>
      </c>
      <c r="O105" s="1" cm="1">
        <f t="array" ref="O105">INDEX(Products[],
    MATCH(MergedTable[[#This Row],[FK_ProductID]:[FK_ProductID]], Products[[ProductID]:[ProductID]], 0),
    MATCH(MergedTable[[#Headers],[AmtUnitPrice]], Products[#Headers], 0))</f>
        <v>2.9849999999999999</v>
      </c>
      <c r="P105" s="1">
        <f>MergedTable[[#This Row],[AmtUnitPrice]] * MergedTable[[#This Row],[Quantity]]</f>
        <v>11.94</v>
      </c>
    </row>
    <row r="106" spans="1:16" x14ac:dyDescent="0.25">
      <c r="A106" t="str">
        <f>Orders[[#This Row],[OrderID]]</f>
        <v>MOR-12987-399</v>
      </c>
      <c r="B106" s="9">
        <f>Orders[[#This Row],[DtOrder]]</f>
        <v>43694</v>
      </c>
      <c r="C106" t="str">
        <f>Orders[[#This Row],[FK_CustomerID]]</f>
        <v>34015-31593-JC</v>
      </c>
      <c r="D106" t="str">
        <f>Orders[[#This Row],[FK_ProductID]]</f>
        <v>L-M-1</v>
      </c>
      <c r="E106" s="4">
        <f>Orders[[#This Row],[Quantity]]</f>
        <v>6</v>
      </c>
      <c r="F106" t="str">
        <f>_xlfn.XLOOKUP(MergedTable[[#This Row],[FK_CustomerID]], Customers[CustomerID], Customers[CustomerName])</f>
        <v>Emiline Priddis</v>
      </c>
      <c r="G106" t="str">
        <f>_xlfn.XLOOKUP(MergedTable[[#This Row],[FK_CustomerID]], Customers[CustomerID], Customers[Email])</f>
        <v>epriddis2w@nationalgeographic.com</v>
      </c>
      <c r="H106" t="str">
        <f>_xlfn.XLOOKUP(MergedTable[[#This Row],[FK_CustomerID]], Customers[CustomerID], Customers[Country])</f>
        <v>United States</v>
      </c>
      <c r="I106" t="str">
        <f>IF(_xlfn.XLOOKUP(MergedTable[[#This Row],[FK_CustomerID]], Customers[CustomerID], Customers[HasLoyalty]), "Yes", "No")</f>
        <v>No</v>
      </c>
      <c r="J106" t="str" cm="1">
        <f t="array" ref="J106">INDEX(Products[],
    MATCH(MergedTable[[#This Row],[FK_ProductID]:[FK_ProductID]], Products[[ProductID]:[ProductID]], 0),
    MATCH(MergedTable[[#Headers],[CoffeeType]], Products[#Headers], 0))</f>
        <v>Lib</v>
      </c>
      <c r="K106" t="str" cm="1">
        <f t="array" ref="K106">_xlfn.SWITCH(MergedTable[[#This Row],[CoffeeType]],
    "Rob", "Robusta",
    "Exc", "Excelsa",
    "Ara", "Arabica",
    "Lib", "Liberica")</f>
        <v>Liberica</v>
      </c>
      <c r="L106" t="str" cm="1">
        <f t="array" ref="L106">INDEX(Products[],
    MATCH(MergedTable[[#This Row],[FK_ProductID]:[FK_ProductID]], Products[[ProductID]:[ProductID]], 0),
    MATCH(MergedTable[[#Headers],[RoastType]], Products[#Headers], 0))</f>
        <v>M</v>
      </c>
      <c r="M106" t="str" cm="1">
        <f t="array" ref="M106">_xlfn.SWITCH(MergedTable[[#This Row],[RoastType]],
    "L", "Light",
    "M", "Medium",
    "D", "Dark")</f>
        <v>Medium</v>
      </c>
      <c r="N106" s="6" cm="1">
        <f t="array" ref="N106">INDEX(Products[],
    MATCH(MergedTable[[#This Row],[FK_ProductID]:[FK_ProductID]], Products[[ProductID]:[ProductID]], 0),
    MATCH(MergedTable[[#Headers],[SizeKg]], Products[#Headers], 0))</f>
        <v>1</v>
      </c>
      <c r="O106" s="1" cm="1">
        <f t="array" ref="O106">INDEX(Products[],
    MATCH(MergedTable[[#This Row],[FK_ProductID]:[FK_ProductID]], Products[[ProductID]:[ProductID]], 0),
    MATCH(MergedTable[[#Headers],[AmtUnitPrice]], Products[#Headers], 0))</f>
        <v>14.55</v>
      </c>
      <c r="P106" s="1">
        <f>MergedTable[[#This Row],[AmtUnitPrice]] * MergedTable[[#This Row],[Quantity]]</f>
        <v>87.300000000000011</v>
      </c>
    </row>
    <row r="107" spans="1:16" x14ac:dyDescent="0.25">
      <c r="A107" t="str">
        <f>Orders[[#This Row],[OrderID]]</f>
        <v>UOA-23786-489</v>
      </c>
      <c r="B107" s="9">
        <f>Orders[[#This Row],[DtOrder]]</f>
        <v>43982</v>
      </c>
      <c r="C107" t="str">
        <f>Orders[[#This Row],[FK_CustomerID]]</f>
        <v>90305-50099-SV</v>
      </c>
      <c r="D107" t="str">
        <f>Orders[[#This Row],[FK_ProductID]]</f>
        <v>A-M-0.5</v>
      </c>
      <c r="E107" s="4">
        <f>Orders[[#This Row],[Quantity]]</f>
        <v>6</v>
      </c>
      <c r="F107" t="str">
        <f>_xlfn.XLOOKUP(MergedTable[[#This Row],[FK_CustomerID]], Customers[CustomerID], Customers[CustomerName])</f>
        <v>Queenie Veel</v>
      </c>
      <c r="G107" t="str">
        <f>_xlfn.XLOOKUP(MergedTable[[#This Row],[FK_CustomerID]], Customers[CustomerID], Customers[Email])</f>
        <v>qveel2x@jugem.jp</v>
      </c>
      <c r="H107" t="str">
        <f>_xlfn.XLOOKUP(MergedTable[[#This Row],[FK_CustomerID]], Customers[CustomerID], Customers[Country])</f>
        <v>United States</v>
      </c>
      <c r="I107" t="str">
        <f>IF(_xlfn.XLOOKUP(MergedTable[[#This Row],[FK_CustomerID]], Customers[CustomerID], Customers[HasLoyalty]), "Yes", "No")</f>
        <v>Yes</v>
      </c>
      <c r="J107" t="str" cm="1">
        <f t="array" ref="J107">INDEX(Products[],
    MATCH(MergedTable[[#This Row],[FK_ProductID]:[FK_ProductID]], Products[[ProductID]:[ProductID]], 0),
    MATCH(MergedTable[[#Headers],[CoffeeType]], Products[#Headers], 0))</f>
        <v>Ara</v>
      </c>
      <c r="K107" t="str" cm="1">
        <f t="array" ref="K107">_xlfn.SWITCH(MergedTable[[#This Row],[CoffeeType]],
    "Rob", "Robusta",
    "Exc", "Excelsa",
    "Ara", "Arabica",
    "Lib", "Liberica")</f>
        <v>Arabica</v>
      </c>
      <c r="L107" t="str" cm="1">
        <f t="array" ref="L107">INDEX(Products[],
    MATCH(MergedTable[[#This Row],[FK_ProductID]:[FK_ProductID]], Products[[ProductID]:[ProductID]], 0),
    MATCH(MergedTable[[#Headers],[RoastType]], Products[#Headers], 0))</f>
        <v>M</v>
      </c>
      <c r="M107" t="str" cm="1">
        <f t="array" ref="M107">_xlfn.SWITCH(MergedTable[[#This Row],[RoastType]],
    "L", "Light",
    "M", "Medium",
    "D", "Dark")</f>
        <v>Medium</v>
      </c>
      <c r="N107" s="6" cm="1">
        <f t="array" ref="N107">INDEX(Products[],
    MATCH(MergedTable[[#This Row],[FK_ProductID]:[FK_ProductID]], Products[[ProductID]:[ProductID]], 0),
    MATCH(MergedTable[[#Headers],[SizeKg]], Products[#Headers], 0))</f>
        <v>0.5</v>
      </c>
      <c r="O107" s="1" cm="1">
        <f t="array" ref="O107">INDEX(Products[],
    MATCH(MergedTable[[#This Row],[FK_ProductID]:[FK_ProductID]], Products[[ProductID]:[ProductID]], 0),
    MATCH(MergedTable[[#Headers],[AmtUnitPrice]], Products[#Headers], 0))</f>
        <v>6.75</v>
      </c>
      <c r="P107" s="1">
        <f>MergedTable[[#This Row],[AmtUnitPrice]] * MergedTable[[#This Row],[Quantity]]</f>
        <v>40.5</v>
      </c>
    </row>
    <row r="108" spans="1:16" x14ac:dyDescent="0.25">
      <c r="A108" t="str">
        <f>Orders[[#This Row],[OrderID]]</f>
        <v>AJL-52941-018</v>
      </c>
      <c r="B108" s="9">
        <f>Orders[[#This Row],[DtOrder]]</f>
        <v>43956</v>
      </c>
      <c r="C108" t="str">
        <f>Orders[[#This Row],[FK_CustomerID]]</f>
        <v>55871-61935-MF</v>
      </c>
      <c r="D108" t="str">
        <f>Orders[[#This Row],[FK_ProductID]]</f>
        <v>E-D-1</v>
      </c>
      <c r="E108" s="4">
        <f>Orders[[#This Row],[Quantity]]</f>
        <v>2</v>
      </c>
      <c r="F108" t="str">
        <f>_xlfn.XLOOKUP(MergedTable[[#This Row],[FK_CustomerID]], Customers[CustomerID], Customers[CustomerName])</f>
        <v>Lind Conyers</v>
      </c>
      <c r="G108" t="str">
        <f>_xlfn.XLOOKUP(MergedTable[[#This Row],[FK_CustomerID]], Customers[CustomerID], Customers[Email])</f>
        <v>lconyers2y@twitter.com</v>
      </c>
      <c r="H108" t="str">
        <f>_xlfn.XLOOKUP(MergedTable[[#This Row],[FK_CustomerID]], Customers[CustomerID], Customers[Country])</f>
        <v>United States</v>
      </c>
      <c r="I108" t="str">
        <f>IF(_xlfn.XLOOKUP(MergedTable[[#This Row],[FK_CustomerID]], Customers[CustomerID], Customers[HasLoyalty]), "Yes", "No")</f>
        <v>No</v>
      </c>
      <c r="J108" t="str" cm="1">
        <f t="array" ref="J108">INDEX(Products[],
    MATCH(MergedTable[[#This Row],[FK_ProductID]:[FK_ProductID]], Products[[ProductID]:[ProductID]], 0),
    MATCH(MergedTable[[#Headers],[CoffeeType]], Products[#Headers], 0))</f>
        <v>Exc</v>
      </c>
      <c r="K108" t="str" cm="1">
        <f t="array" ref="K108">_xlfn.SWITCH(MergedTable[[#This Row],[CoffeeType]],
    "Rob", "Robusta",
    "Exc", "Excelsa",
    "Ara", "Arabica",
    "Lib", "Liberica")</f>
        <v>Excelsa</v>
      </c>
      <c r="L108" t="str" cm="1">
        <f t="array" ref="L108">INDEX(Products[],
    MATCH(MergedTable[[#This Row],[FK_ProductID]:[FK_ProductID]], Products[[ProductID]:[ProductID]], 0),
    MATCH(MergedTable[[#Headers],[RoastType]], Products[#Headers], 0))</f>
        <v>D</v>
      </c>
      <c r="M108" t="str" cm="1">
        <f t="array" ref="M108">_xlfn.SWITCH(MergedTable[[#This Row],[RoastType]],
    "L", "Light",
    "M", "Medium",
    "D", "Dark")</f>
        <v>Dark</v>
      </c>
      <c r="N108" s="6" cm="1">
        <f t="array" ref="N108">INDEX(Products[],
    MATCH(MergedTable[[#This Row],[FK_ProductID]:[FK_ProductID]], Products[[ProductID]:[ProductID]], 0),
    MATCH(MergedTable[[#Headers],[SizeKg]], Products[#Headers], 0))</f>
        <v>1</v>
      </c>
      <c r="O108" s="1" cm="1">
        <f t="array" ref="O108">INDEX(Products[],
    MATCH(MergedTable[[#This Row],[FK_ProductID]:[FK_ProductID]], Products[[ProductID]:[ProductID]], 0),
    MATCH(MergedTable[[#Headers],[AmtUnitPrice]], Products[#Headers], 0))</f>
        <v>12.15</v>
      </c>
      <c r="P108" s="1">
        <f>MergedTable[[#This Row],[AmtUnitPrice]] * MergedTable[[#This Row],[Quantity]]</f>
        <v>24.3</v>
      </c>
    </row>
    <row r="109" spans="1:16" x14ac:dyDescent="0.25">
      <c r="A109" t="str">
        <f>Orders[[#This Row],[OrderID]]</f>
        <v>XSZ-84273-421</v>
      </c>
      <c r="B109" s="9">
        <f>Orders[[#This Row],[DtOrder]]</f>
        <v>43569</v>
      </c>
      <c r="C109" t="str">
        <f>Orders[[#This Row],[FK_CustomerID]]</f>
        <v>15405-60469-TM</v>
      </c>
      <c r="D109" t="str">
        <f>Orders[[#This Row],[FK_ProductID]]</f>
        <v>R-M-0.5</v>
      </c>
      <c r="E109" s="4">
        <f>Orders[[#This Row],[Quantity]]</f>
        <v>3</v>
      </c>
      <c r="F109" t="str">
        <f>_xlfn.XLOOKUP(MergedTable[[#This Row],[FK_CustomerID]], Customers[CustomerID], Customers[CustomerName])</f>
        <v>Pen Wye</v>
      </c>
      <c r="G109" t="str">
        <f>_xlfn.XLOOKUP(MergedTable[[#This Row],[FK_CustomerID]], Customers[CustomerID], Customers[Email])</f>
        <v>pwye2z@dagondesign.com</v>
      </c>
      <c r="H109" t="str">
        <f>_xlfn.XLOOKUP(MergedTable[[#This Row],[FK_CustomerID]], Customers[CustomerID], Customers[Country])</f>
        <v>United States</v>
      </c>
      <c r="I109" t="str">
        <f>IF(_xlfn.XLOOKUP(MergedTable[[#This Row],[FK_CustomerID]], Customers[CustomerID], Customers[HasLoyalty]), "Yes", "No")</f>
        <v>Yes</v>
      </c>
      <c r="J109" t="str" cm="1">
        <f t="array" ref="J109">INDEX(Products[],
    MATCH(MergedTable[[#This Row],[FK_ProductID]:[FK_ProductID]], Products[[ProductID]:[ProductID]], 0),
    MATCH(MergedTable[[#Headers],[CoffeeType]], Products[#Headers], 0))</f>
        <v>Rob</v>
      </c>
      <c r="K109" t="str" cm="1">
        <f t="array" ref="K109">_xlfn.SWITCH(MergedTable[[#This Row],[CoffeeType]],
    "Rob", "Robusta",
    "Exc", "Excelsa",
    "Ara", "Arabica",
    "Lib", "Liberica")</f>
        <v>Robusta</v>
      </c>
      <c r="L109" t="str" cm="1">
        <f t="array" ref="L109">INDEX(Products[],
    MATCH(MergedTable[[#This Row],[FK_ProductID]:[FK_ProductID]], Products[[ProductID]:[ProductID]], 0),
    MATCH(MergedTable[[#Headers],[RoastType]], Products[#Headers], 0))</f>
        <v>M</v>
      </c>
      <c r="M109" t="str" cm="1">
        <f t="array" ref="M109">_xlfn.SWITCH(MergedTable[[#This Row],[RoastType]],
    "L", "Light",
    "M", "Medium",
    "D", "Dark")</f>
        <v>Medium</v>
      </c>
      <c r="N109" s="6" cm="1">
        <f t="array" ref="N109">INDEX(Products[],
    MATCH(MergedTable[[#This Row],[FK_ProductID]:[FK_ProductID]], Products[[ProductID]:[ProductID]], 0),
    MATCH(MergedTable[[#Headers],[SizeKg]], Products[#Headers], 0))</f>
        <v>0.5</v>
      </c>
      <c r="O109" s="1" cm="1">
        <f t="array" ref="O109">INDEX(Products[],
    MATCH(MergedTable[[#This Row],[FK_ProductID]:[FK_ProductID]], Products[[ProductID]:[ProductID]], 0),
    MATCH(MergedTable[[#Headers],[AmtUnitPrice]], Products[#Headers], 0))</f>
        <v>5.97</v>
      </c>
      <c r="P109" s="1">
        <f>MergedTable[[#This Row],[AmtUnitPrice]] * MergedTable[[#This Row],[Quantity]]</f>
        <v>17.91</v>
      </c>
    </row>
    <row r="110" spans="1:16" x14ac:dyDescent="0.25">
      <c r="A110" t="str">
        <f>Orders[[#This Row],[OrderID]]</f>
        <v>NUN-48214-216</v>
      </c>
      <c r="B110" s="9">
        <f>Orders[[#This Row],[DtOrder]]</f>
        <v>44041</v>
      </c>
      <c r="C110" t="str">
        <f>Orders[[#This Row],[FK_CustomerID]]</f>
        <v>06953-94794-FB</v>
      </c>
      <c r="D110" t="str">
        <f>Orders[[#This Row],[FK_ProductID]]</f>
        <v>A-M-0.5</v>
      </c>
      <c r="E110" s="4">
        <f>Orders[[#This Row],[Quantity]]</f>
        <v>4</v>
      </c>
      <c r="F110" t="str">
        <f>_xlfn.XLOOKUP(MergedTable[[#This Row],[FK_CustomerID]], Customers[CustomerID], Customers[CustomerName])</f>
        <v>Isahella Hagland</v>
      </c>
      <c r="G110" t="str">
        <f>_xlfn.XLOOKUP(MergedTable[[#This Row],[FK_CustomerID]], Customers[CustomerID], Customers[Email])</f>
        <v/>
      </c>
      <c r="H110" t="str">
        <f>_xlfn.XLOOKUP(MergedTable[[#This Row],[FK_CustomerID]], Customers[CustomerID], Customers[Country])</f>
        <v>United States</v>
      </c>
      <c r="I110" t="str">
        <f>IF(_xlfn.XLOOKUP(MergedTable[[#This Row],[FK_CustomerID]], Customers[CustomerID], Customers[HasLoyalty]), "Yes", "No")</f>
        <v>No</v>
      </c>
      <c r="J110" t="str" cm="1">
        <f t="array" ref="J110">INDEX(Products[],
    MATCH(MergedTable[[#This Row],[FK_ProductID]:[FK_ProductID]], Products[[ProductID]:[ProductID]], 0),
    MATCH(MergedTable[[#Headers],[CoffeeType]], Products[#Headers], 0))</f>
        <v>Ara</v>
      </c>
      <c r="K110" t="str" cm="1">
        <f t="array" ref="K110">_xlfn.SWITCH(MergedTable[[#This Row],[CoffeeType]],
    "Rob", "Robusta",
    "Exc", "Excelsa",
    "Ara", "Arabica",
    "Lib", "Liberica")</f>
        <v>Arabica</v>
      </c>
      <c r="L110" t="str" cm="1">
        <f t="array" ref="L110">INDEX(Products[],
    MATCH(MergedTable[[#This Row],[FK_ProductID]:[FK_ProductID]], Products[[ProductID]:[ProductID]], 0),
    MATCH(MergedTable[[#Headers],[RoastType]], Products[#Headers], 0))</f>
        <v>M</v>
      </c>
      <c r="M110" t="str" cm="1">
        <f t="array" ref="M110">_xlfn.SWITCH(MergedTable[[#This Row],[RoastType]],
    "L", "Light",
    "M", "Medium",
    "D", "Dark")</f>
        <v>Medium</v>
      </c>
      <c r="N110" s="6" cm="1">
        <f t="array" ref="N110">INDEX(Products[],
    MATCH(MergedTable[[#This Row],[FK_ProductID]:[FK_ProductID]], Products[[ProductID]:[ProductID]], 0),
    MATCH(MergedTable[[#Headers],[SizeKg]], Products[#Headers], 0))</f>
        <v>0.5</v>
      </c>
      <c r="O110" s="1" cm="1">
        <f t="array" ref="O110">INDEX(Products[],
    MATCH(MergedTable[[#This Row],[FK_ProductID]:[FK_ProductID]], Products[[ProductID]:[ProductID]], 0),
    MATCH(MergedTable[[#Headers],[AmtUnitPrice]], Products[#Headers], 0))</f>
        <v>6.75</v>
      </c>
      <c r="P110" s="1">
        <f>MergedTable[[#This Row],[AmtUnitPrice]] * MergedTable[[#This Row],[Quantity]]</f>
        <v>27</v>
      </c>
    </row>
    <row r="111" spans="1:16" x14ac:dyDescent="0.25">
      <c r="A111" t="str">
        <f>Orders[[#This Row],[OrderID]]</f>
        <v>AKV-93064-769</v>
      </c>
      <c r="B111" s="9">
        <f>Orders[[#This Row],[DtOrder]]</f>
        <v>43811</v>
      </c>
      <c r="C111" t="str">
        <f>Orders[[#This Row],[FK_CustomerID]]</f>
        <v>22305-40299-CY</v>
      </c>
      <c r="D111" t="str">
        <f>Orders[[#This Row],[FK_ProductID]]</f>
        <v>L-D-0.5</v>
      </c>
      <c r="E111" s="4">
        <f>Orders[[#This Row],[Quantity]]</f>
        <v>1</v>
      </c>
      <c r="F111" t="str">
        <f>_xlfn.XLOOKUP(MergedTable[[#This Row],[FK_CustomerID]], Customers[CustomerID], Customers[CustomerName])</f>
        <v>Terry Sheryn</v>
      </c>
      <c r="G111" t="str">
        <f>_xlfn.XLOOKUP(MergedTable[[#This Row],[FK_CustomerID]], Customers[CustomerID], Customers[Email])</f>
        <v>tsheryn31@mtv.com</v>
      </c>
      <c r="H111" t="str">
        <f>_xlfn.XLOOKUP(MergedTable[[#This Row],[FK_CustomerID]], Customers[CustomerID], Customers[Country])</f>
        <v>United States</v>
      </c>
      <c r="I111" t="str">
        <f>IF(_xlfn.XLOOKUP(MergedTable[[#This Row],[FK_CustomerID]], Customers[CustomerID], Customers[HasLoyalty]), "Yes", "No")</f>
        <v>Yes</v>
      </c>
      <c r="J111" t="str" cm="1">
        <f t="array" ref="J111">INDEX(Products[],
    MATCH(MergedTable[[#This Row],[FK_ProductID]:[FK_ProductID]], Products[[ProductID]:[ProductID]], 0),
    MATCH(MergedTable[[#Headers],[CoffeeType]], Products[#Headers], 0))</f>
        <v>Lib</v>
      </c>
      <c r="K111" t="str" cm="1">
        <f t="array" ref="K111">_xlfn.SWITCH(MergedTable[[#This Row],[CoffeeType]],
    "Rob", "Robusta",
    "Exc", "Excelsa",
    "Ara", "Arabica",
    "Lib", "Liberica")</f>
        <v>Liberica</v>
      </c>
      <c r="L111" t="str" cm="1">
        <f t="array" ref="L111">INDEX(Products[],
    MATCH(MergedTable[[#This Row],[FK_ProductID]:[FK_ProductID]], Products[[ProductID]:[ProductID]], 0),
    MATCH(MergedTable[[#Headers],[RoastType]], Products[#Headers], 0))</f>
        <v>D</v>
      </c>
      <c r="M111" t="str" cm="1">
        <f t="array" ref="M111">_xlfn.SWITCH(MergedTable[[#This Row],[RoastType]],
    "L", "Light",
    "M", "Medium",
    "D", "Dark")</f>
        <v>Dark</v>
      </c>
      <c r="N111" s="6" cm="1">
        <f t="array" ref="N111">INDEX(Products[],
    MATCH(MergedTable[[#This Row],[FK_ProductID]:[FK_ProductID]], Products[[ProductID]:[ProductID]], 0),
    MATCH(MergedTable[[#Headers],[SizeKg]], Products[#Headers], 0))</f>
        <v>0.5</v>
      </c>
      <c r="O111" s="1" cm="1">
        <f t="array" ref="O111">INDEX(Products[],
    MATCH(MergedTable[[#This Row],[FK_ProductID]:[FK_ProductID]], Products[[ProductID]:[ProductID]], 0),
    MATCH(MergedTable[[#Headers],[AmtUnitPrice]], Products[#Headers], 0))</f>
        <v>7.77</v>
      </c>
      <c r="P111" s="1">
        <f>MergedTable[[#This Row],[AmtUnitPrice]] * MergedTable[[#This Row],[Quantity]]</f>
        <v>7.77</v>
      </c>
    </row>
    <row r="112" spans="1:16" x14ac:dyDescent="0.25">
      <c r="A112" t="str">
        <f>Orders[[#This Row],[OrderID]]</f>
        <v>BRB-40903-533</v>
      </c>
      <c r="B112" s="9">
        <f>Orders[[#This Row],[DtOrder]]</f>
        <v>44727</v>
      </c>
      <c r="C112" t="str">
        <f>Orders[[#This Row],[FK_CustomerID]]</f>
        <v>09020-56774-GU</v>
      </c>
      <c r="D112" t="str">
        <f>Orders[[#This Row],[FK_ProductID]]</f>
        <v>E-L-0.2</v>
      </c>
      <c r="E112" s="4">
        <f>Orders[[#This Row],[Quantity]]</f>
        <v>3</v>
      </c>
      <c r="F112" t="str">
        <f>_xlfn.XLOOKUP(MergedTable[[#This Row],[FK_CustomerID]], Customers[CustomerID], Customers[CustomerName])</f>
        <v>Marie-jeanne Redgrave</v>
      </c>
      <c r="G112" t="str">
        <f>_xlfn.XLOOKUP(MergedTable[[#This Row],[FK_CustomerID]], Customers[CustomerID], Customers[Email])</f>
        <v>mredgrave32@cargocollective.com</v>
      </c>
      <c r="H112" t="str">
        <f>_xlfn.XLOOKUP(MergedTable[[#This Row],[FK_CustomerID]], Customers[CustomerID], Customers[Country])</f>
        <v>United States</v>
      </c>
      <c r="I112" t="str">
        <f>IF(_xlfn.XLOOKUP(MergedTable[[#This Row],[FK_CustomerID]], Customers[CustomerID], Customers[HasLoyalty]), "Yes", "No")</f>
        <v>Yes</v>
      </c>
      <c r="J112" t="str" cm="1">
        <f t="array" ref="J112">INDEX(Products[],
    MATCH(MergedTable[[#This Row],[FK_ProductID]:[FK_ProductID]], Products[[ProductID]:[ProductID]], 0),
    MATCH(MergedTable[[#Headers],[CoffeeType]], Products[#Headers], 0))</f>
        <v>Exc</v>
      </c>
      <c r="K112" t="str" cm="1">
        <f t="array" ref="K112">_xlfn.SWITCH(MergedTable[[#This Row],[CoffeeType]],
    "Rob", "Robusta",
    "Exc", "Excelsa",
    "Ara", "Arabica",
    "Lib", "Liberica")</f>
        <v>Excelsa</v>
      </c>
      <c r="L112" t="str" cm="1">
        <f t="array" ref="L112">INDEX(Products[],
    MATCH(MergedTable[[#This Row],[FK_ProductID]:[FK_ProductID]], Products[[ProductID]:[ProductID]], 0),
    MATCH(MergedTable[[#Headers],[RoastType]], Products[#Headers], 0))</f>
        <v>L</v>
      </c>
      <c r="M112" t="str" cm="1">
        <f t="array" ref="M112">_xlfn.SWITCH(MergedTable[[#This Row],[RoastType]],
    "L", "Light",
    "M", "Medium",
    "D", "Dark")</f>
        <v>Light</v>
      </c>
      <c r="N112" s="6" cm="1">
        <f t="array" ref="N112">INDEX(Products[],
    MATCH(MergedTable[[#This Row],[FK_ProductID]:[FK_ProductID]], Products[[ProductID]:[ProductID]], 0),
    MATCH(MergedTable[[#Headers],[SizeKg]], Products[#Headers], 0))</f>
        <v>0.2</v>
      </c>
      <c r="O112" s="1" cm="1">
        <f t="array" ref="O112">INDEX(Products[],
    MATCH(MergedTable[[#This Row],[FK_ProductID]:[FK_ProductID]], Products[[ProductID]:[ProductID]], 0),
    MATCH(MergedTable[[#Headers],[AmtUnitPrice]], Products[#Headers], 0))</f>
        <v>4.4550000000000001</v>
      </c>
      <c r="P112" s="1">
        <f>MergedTable[[#This Row],[AmtUnitPrice]] * MergedTable[[#This Row],[Quantity]]</f>
        <v>13.365</v>
      </c>
    </row>
    <row r="113" spans="1:16" x14ac:dyDescent="0.25">
      <c r="A113" t="str">
        <f>Orders[[#This Row],[OrderID]]</f>
        <v>GPR-19973-483</v>
      </c>
      <c r="B113" s="9">
        <f>Orders[[#This Row],[DtOrder]]</f>
        <v>43642</v>
      </c>
      <c r="C113" t="str">
        <f>Orders[[#This Row],[FK_CustomerID]]</f>
        <v>92926-08470-YS</v>
      </c>
      <c r="D113" t="str">
        <f>Orders[[#This Row],[FK_ProductID]]</f>
        <v>R-D-0.5</v>
      </c>
      <c r="E113" s="4">
        <f>Orders[[#This Row],[Quantity]]</f>
        <v>5</v>
      </c>
      <c r="F113" t="str">
        <f>_xlfn.XLOOKUP(MergedTable[[#This Row],[FK_CustomerID]], Customers[CustomerID], Customers[CustomerName])</f>
        <v>Betty Fominov</v>
      </c>
      <c r="G113" t="str">
        <f>_xlfn.XLOOKUP(MergedTable[[#This Row],[FK_CustomerID]], Customers[CustomerID], Customers[Email])</f>
        <v>bfominov33@yale.edu</v>
      </c>
      <c r="H113" t="str">
        <f>_xlfn.XLOOKUP(MergedTable[[#This Row],[FK_CustomerID]], Customers[CustomerID], Customers[Country])</f>
        <v>United States</v>
      </c>
      <c r="I113" t="str">
        <f>IF(_xlfn.XLOOKUP(MergedTable[[#This Row],[FK_CustomerID]], Customers[CustomerID], Customers[HasLoyalty]), "Yes", "No")</f>
        <v>No</v>
      </c>
      <c r="J113" t="str" cm="1">
        <f t="array" ref="J113">INDEX(Products[],
    MATCH(MergedTable[[#This Row],[FK_ProductID]:[FK_ProductID]], Products[[ProductID]:[ProductID]], 0),
    MATCH(MergedTable[[#Headers],[CoffeeType]], Products[#Headers], 0))</f>
        <v>Rob</v>
      </c>
      <c r="K113" t="str" cm="1">
        <f t="array" ref="K113">_xlfn.SWITCH(MergedTable[[#This Row],[CoffeeType]],
    "Rob", "Robusta",
    "Exc", "Excelsa",
    "Ara", "Arabica",
    "Lib", "Liberica")</f>
        <v>Robusta</v>
      </c>
      <c r="L113" t="str" cm="1">
        <f t="array" ref="L113">INDEX(Products[],
    MATCH(MergedTable[[#This Row],[FK_ProductID]:[FK_ProductID]], Products[[ProductID]:[ProductID]], 0),
    MATCH(MergedTable[[#Headers],[RoastType]], Products[#Headers], 0))</f>
        <v>D</v>
      </c>
      <c r="M113" t="str" cm="1">
        <f t="array" ref="M113">_xlfn.SWITCH(MergedTable[[#This Row],[RoastType]],
    "L", "Light",
    "M", "Medium",
    "D", "Dark")</f>
        <v>Dark</v>
      </c>
      <c r="N113" s="6" cm="1">
        <f t="array" ref="N113">INDEX(Products[],
    MATCH(MergedTable[[#This Row],[FK_ProductID]:[FK_ProductID]], Products[[ProductID]:[ProductID]], 0),
    MATCH(MergedTable[[#Headers],[SizeKg]], Products[#Headers], 0))</f>
        <v>0.5</v>
      </c>
      <c r="O113" s="1" cm="1">
        <f t="array" ref="O113">INDEX(Products[],
    MATCH(MergedTable[[#This Row],[FK_ProductID]:[FK_ProductID]], Products[[ProductID]:[ProductID]], 0),
    MATCH(MergedTable[[#Headers],[AmtUnitPrice]], Products[#Headers], 0))</f>
        <v>5.37</v>
      </c>
      <c r="P113" s="1">
        <f>MergedTable[[#This Row],[AmtUnitPrice]] * MergedTable[[#This Row],[Quantity]]</f>
        <v>26.85</v>
      </c>
    </row>
    <row r="114" spans="1:16" x14ac:dyDescent="0.25">
      <c r="A114" t="str">
        <f>Orders[[#This Row],[OrderID]]</f>
        <v>XIY-43041-882</v>
      </c>
      <c r="B114" s="9">
        <f>Orders[[#This Row],[DtOrder]]</f>
        <v>44481</v>
      </c>
      <c r="C114" t="str">
        <f>Orders[[#This Row],[FK_CustomerID]]</f>
        <v>07250-63194-JO</v>
      </c>
      <c r="D114" t="str">
        <f>Orders[[#This Row],[FK_ProductID]]</f>
        <v>A-M-1</v>
      </c>
      <c r="E114" s="4">
        <f>Orders[[#This Row],[Quantity]]</f>
        <v>1</v>
      </c>
      <c r="F114" t="str">
        <f>_xlfn.XLOOKUP(MergedTable[[#This Row],[FK_CustomerID]], Customers[CustomerID], Customers[CustomerName])</f>
        <v>Shawnee Critchlow</v>
      </c>
      <c r="G114" t="str">
        <f>_xlfn.XLOOKUP(MergedTable[[#This Row],[FK_CustomerID]], Customers[CustomerID], Customers[Email])</f>
        <v>scritchlow34@un.org</v>
      </c>
      <c r="H114" t="str">
        <f>_xlfn.XLOOKUP(MergedTable[[#This Row],[FK_CustomerID]], Customers[CustomerID], Customers[Country])</f>
        <v>United States</v>
      </c>
      <c r="I114" t="str">
        <f>IF(_xlfn.XLOOKUP(MergedTable[[#This Row],[FK_CustomerID]], Customers[CustomerID], Customers[HasLoyalty]), "Yes", "No")</f>
        <v>No</v>
      </c>
      <c r="J114" t="str" cm="1">
        <f t="array" ref="J114">INDEX(Products[],
    MATCH(MergedTable[[#This Row],[FK_ProductID]:[FK_ProductID]], Products[[ProductID]:[ProductID]], 0),
    MATCH(MergedTable[[#Headers],[CoffeeType]], Products[#Headers], 0))</f>
        <v>Ara</v>
      </c>
      <c r="K114" t="str" cm="1">
        <f t="array" ref="K114">_xlfn.SWITCH(MergedTable[[#This Row],[CoffeeType]],
    "Rob", "Robusta",
    "Exc", "Excelsa",
    "Ara", "Arabica",
    "Lib", "Liberica")</f>
        <v>Arabica</v>
      </c>
      <c r="L114" t="str" cm="1">
        <f t="array" ref="L114">INDEX(Products[],
    MATCH(MergedTable[[#This Row],[FK_ProductID]:[FK_ProductID]], Products[[ProductID]:[ProductID]], 0),
    MATCH(MergedTable[[#Headers],[RoastType]], Products[#Headers], 0))</f>
        <v>M</v>
      </c>
      <c r="M114" t="str" cm="1">
        <f t="array" ref="M114">_xlfn.SWITCH(MergedTable[[#This Row],[RoastType]],
    "L", "Light",
    "M", "Medium",
    "D", "Dark")</f>
        <v>Medium</v>
      </c>
      <c r="N114" s="6" cm="1">
        <f t="array" ref="N114">INDEX(Products[],
    MATCH(MergedTable[[#This Row],[FK_ProductID]:[FK_ProductID]], Products[[ProductID]:[ProductID]], 0),
    MATCH(MergedTable[[#Headers],[SizeKg]], Products[#Headers], 0))</f>
        <v>1</v>
      </c>
      <c r="O114" s="1" cm="1">
        <f t="array" ref="O114">INDEX(Products[],
    MATCH(MergedTable[[#This Row],[FK_ProductID]:[FK_ProductID]], Products[[ProductID]:[ProductID]], 0),
    MATCH(MergedTable[[#Headers],[AmtUnitPrice]], Products[#Headers], 0))</f>
        <v>11.25</v>
      </c>
      <c r="P114" s="1">
        <f>MergedTable[[#This Row],[AmtUnitPrice]] * MergedTable[[#This Row],[Quantity]]</f>
        <v>11.25</v>
      </c>
    </row>
    <row r="115" spans="1:16" x14ac:dyDescent="0.25">
      <c r="A115" t="str">
        <f>Orders[[#This Row],[OrderID]]</f>
        <v>YGY-98425-969</v>
      </c>
      <c r="B115" s="9">
        <f>Orders[[#This Row],[DtOrder]]</f>
        <v>43556</v>
      </c>
      <c r="C115" t="str">
        <f>Orders[[#This Row],[FK_CustomerID]]</f>
        <v>63787-96257-TQ</v>
      </c>
      <c r="D115" t="str">
        <f>Orders[[#This Row],[FK_ProductID]]</f>
        <v>L-M-1</v>
      </c>
      <c r="E115" s="4">
        <f>Orders[[#This Row],[Quantity]]</f>
        <v>1</v>
      </c>
      <c r="F115" t="str">
        <f>_xlfn.XLOOKUP(MergedTable[[#This Row],[FK_CustomerID]], Customers[CustomerID], Customers[CustomerName])</f>
        <v>Merrel Steptow</v>
      </c>
      <c r="G115" t="str">
        <f>_xlfn.XLOOKUP(MergedTable[[#This Row],[FK_CustomerID]], Customers[CustomerID], Customers[Email])</f>
        <v>msteptow35@earthlink.net</v>
      </c>
      <c r="H115" t="str">
        <f>_xlfn.XLOOKUP(MergedTable[[#This Row],[FK_CustomerID]], Customers[CustomerID], Customers[Country])</f>
        <v>Ireland</v>
      </c>
      <c r="I115" t="str">
        <f>IF(_xlfn.XLOOKUP(MergedTable[[#This Row],[FK_CustomerID]], Customers[CustomerID], Customers[HasLoyalty]), "Yes", "No")</f>
        <v>No</v>
      </c>
      <c r="J115" t="str" cm="1">
        <f t="array" ref="J115">INDEX(Products[],
    MATCH(MergedTable[[#This Row],[FK_ProductID]:[FK_ProductID]], Products[[ProductID]:[ProductID]], 0),
    MATCH(MergedTable[[#Headers],[CoffeeType]], Products[#Headers], 0))</f>
        <v>Lib</v>
      </c>
      <c r="K115" t="str" cm="1">
        <f t="array" ref="K115">_xlfn.SWITCH(MergedTable[[#This Row],[CoffeeType]],
    "Rob", "Robusta",
    "Exc", "Excelsa",
    "Ara", "Arabica",
    "Lib", "Liberica")</f>
        <v>Liberica</v>
      </c>
      <c r="L115" t="str" cm="1">
        <f t="array" ref="L115">INDEX(Products[],
    MATCH(MergedTable[[#This Row],[FK_ProductID]:[FK_ProductID]], Products[[ProductID]:[ProductID]], 0),
    MATCH(MergedTable[[#Headers],[RoastType]], Products[#Headers], 0))</f>
        <v>M</v>
      </c>
      <c r="M115" t="str" cm="1">
        <f t="array" ref="M115">_xlfn.SWITCH(MergedTable[[#This Row],[RoastType]],
    "L", "Light",
    "M", "Medium",
    "D", "Dark")</f>
        <v>Medium</v>
      </c>
      <c r="N115" s="6" cm="1">
        <f t="array" ref="N115">INDEX(Products[],
    MATCH(MergedTable[[#This Row],[FK_ProductID]:[FK_ProductID]], Products[[ProductID]:[ProductID]], 0),
    MATCH(MergedTable[[#Headers],[SizeKg]], Products[#Headers], 0))</f>
        <v>1</v>
      </c>
      <c r="O115" s="1" cm="1">
        <f t="array" ref="O115">INDEX(Products[],
    MATCH(MergedTable[[#This Row],[FK_ProductID]:[FK_ProductID]], Products[[ProductID]:[ProductID]], 0),
    MATCH(MergedTable[[#Headers],[AmtUnitPrice]], Products[#Headers], 0))</f>
        <v>14.55</v>
      </c>
      <c r="P115" s="1">
        <f>MergedTable[[#This Row],[AmtUnitPrice]] * MergedTable[[#This Row],[Quantity]]</f>
        <v>14.55</v>
      </c>
    </row>
    <row r="116" spans="1:16" x14ac:dyDescent="0.25">
      <c r="A116" t="str">
        <f>Orders[[#This Row],[OrderID]]</f>
        <v>MSB-08397-648</v>
      </c>
      <c r="B116" s="9">
        <f>Orders[[#This Row],[DtOrder]]</f>
        <v>44265</v>
      </c>
      <c r="C116" t="str">
        <f>Orders[[#This Row],[FK_CustomerID]]</f>
        <v>49530-25460-RW</v>
      </c>
      <c r="D116" t="str">
        <f>Orders[[#This Row],[FK_ProductID]]</f>
        <v>R-L-0.2</v>
      </c>
      <c r="E116" s="4">
        <f>Orders[[#This Row],[Quantity]]</f>
        <v>4</v>
      </c>
      <c r="F116" t="str">
        <f>_xlfn.XLOOKUP(MergedTable[[#This Row],[FK_CustomerID]], Customers[CustomerID], Customers[CustomerName])</f>
        <v>Carmina Hubbuck</v>
      </c>
      <c r="G116" t="str">
        <f>_xlfn.XLOOKUP(MergedTable[[#This Row],[FK_CustomerID]], Customers[CustomerID], Customers[Email])</f>
        <v/>
      </c>
      <c r="H116" t="str">
        <f>_xlfn.XLOOKUP(MergedTable[[#This Row],[FK_CustomerID]], Customers[CustomerID], Customers[Country])</f>
        <v>United States</v>
      </c>
      <c r="I116" t="str">
        <f>IF(_xlfn.XLOOKUP(MergedTable[[#This Row],[FK_CustomerID]], Customers[CustomerID], Customers[HasLoyalty]), "Yes", "No")</f>
        <v>No</v>
      </c>
      <c r="J116" t="str" cm="1">
        <f t="array" ref="J116">INDEX(Products[],
    MATCH(MergedTable[[#This Row],[FK_ProductID]:[FK_ProductID]], Products[[ProductID]:[ProductID]], 0),
    MATCH(MergedTable[[#Headers],[CoffeeType]], Products[#Headers], 0))</f>
        <v>Rob</v>
      </c>
      <c r="K116" t="str" cm="1">
        <f t="array" ref="K116">_xlfn.SWITCH(MergedTable[[#This Row],[CoffeeType]],
    "Rob", "Robusta",
    "Exc", "Excelsa",
    "Ara", "Arabica",
    "Lib", "Liberica")</f>
        <v>Robusta</v>
      </c>
      <c r="L116" t="str" cm="1">
        <f t="array" ref="L116">INDEX(Products[],
    MATCH(MergedTable[[#This Row],[FK_ProductID]:[FK_ProductID]], Products[[ProductID]:[ProductID]], 0),
    MATCH(MergedTable[[#Headers],[RoastType]], Products[#Headers], 0))</f>
        <v>L</v>
      </c>
      <c r="M116" t="str" cm="1">
        <f t="array" ref="M116">_xlfn.SWITCH(MergedTable[[#This Row],[RoastType]],
    "L", "Light",
    "M", "Medium",
    "D", "Dark")</f>
        <v>Light</v>
      </c>
      <c r="N116" s="6" cm="1">
        <f t="array" ref="N116">INDEX(Products[],
    MATCH(MergedTable[[#This Row],[FK_ProductID]:[FK_ProductID]], Products[[ProductID]:[ProductID]], 0),
    MATCH(MergedTable[[#Headers],[SizeKg]], Products[#Headers], 0))</f>
        <v>0.2</v>
      </c>
      <c r="O116" s="1" cm="1">
        <f t="array" ref="O116">INDEX(Products[],
    MATCH(MergedTable[[#This Row],[FK_ProductID]:[FK_ProductID]], Products[[ProductID]:[ProductID]], 0),
    MATCH(MergedTable[[#Headers],[AmtUnitPrice]], Products[#Headers], 0))</f>
        <v>3.585</v>
      </c>
      <c r="P116" s="1">
        <f>MergedTable[[#This Row],[AmtUnitPrice]] * MergedTable[[#This Row],[Quantity]]</f>
        <v>14.34</v>
      </c>
    </row>
    <row r="117" spans="1:16" x14ac:dyDescent="0.25">
      <c r="A117" t="str">
        <f>Orders[[#This Row],[OrderID]]</f>
        <v>WDR-06028-345</v>
      </c>
      <c r="B117" s="9">
        <f>Orders[[#This Row],[DtOrder]]</f>
        <v>43693</v>
      </c>
      <c r="C117" t="str">
        <f>Orders[[#This Row],[FK_CustomerID]]</f>
        <v>66508-21373-OQ</v>
      </c>
      <c r="D117" t="str">
        <f>Orders[[#This Row],[FK_ProductID]]</f>
        <v>L-L-1</v>
      </c>
      <c r="E117" s="4">
        <f>Orders[[#This Row],[Quantity]]</f>
        <v>1</v>
      </c>
      <c r="F117" t="str">
        <f>_xlfn.XLOOKUP(MergedTable[[#This Row],[FK_CustomerID]], Customers[CustomerID], Customers[CustomerName])</f>
        <v>Ingeberg Mulliner</v>
      </c>
      <c r="G117" t="str">
        <f>_xlfn.XLOOKUP(MergedTable[[#This Row],[FK_CustomerID]], Customers[CustomerID], Customers[Email])</f>
        <v>imulliner37@pinterest.com</v>
      </c>
      <c r="H117" t="str">
        <f>_xlfn.XLOOKUP(MergedTable[[#This Row],[FK_CustomerID]], Customers[CustomerID], Customers[Country])</f>
        <v>United Kingdom</v>
      </c>
      <c r="I117" t="str">
        <f>IF(_xlfn.XLOOKUP(MergedTable[[#This Row],[FK_CustomerID]], Customers[CustomerID], Customers[HasLoyalty]), "Yes", "No")</f>
        <v>No</v>
      </c>
      <c r="J117" t="str" cm="1">
        <f t="array" ref="J117">INDEX(Products[],
    MATCH(MergedTable[[#This Row],[FK_ProductID]:[FK_ProductID]], Products[[ProductID]:[ProductID]], 0),
    MATCH(MergedTable[[#Headers],[CoffeeType]], Products[#Headers], 0))</f>
        <v>Lib</v>
      </c>
      <c r="K117" t="str" cm="1">
        <f t="array" ref="K117">_xlfn.SWITCH(MergedTable[[#This Row],[CoffeeType]],
    "Rob", "Robusta",
    "Exc", "Excelsa",
    "Ara", "Arabica",
    "Lib", "Liberica")</f>
        <v>Liberica</v>
      </c>
      <c r="L117" t="str" cm="1">
        <f t="array" ref="L117">INDEX(Products[],
    MATCH(MergedTable[[#This Row],[FK_ProductID]:[FK_ProductID]], Products[[ProductID]:[ProductID]], 0),
    MATCH(MergedTable[[#Headers],[RoastType]], Products[#Headers], 0))</f>
        <v>L</v>
      </c>
      <c r="M117" t="str" cm="1">
        <f t="array" ref="M117">_xlfn.SWITCH(MergedTable[[#This Row],[RoastType]],
    "L", "Light",
    "M", "Medium",
    "D", "Dark")</f>
        <v>Light</v>
      </c>
      <c r="N117" s="6" cm="1">
        <f t="array" ref="N117">INDEX(Products[],
    MATCH(MergedTable[[#This Row],[FK_ProductID]:[FK_ProductID]], Products[[ProductID]:[ProductID]], 0),
    MATCH(MergedTable[[#Headers],[SizeKg]], Products[#Headers], 0))</f>
        <v>1</v>
      </c>
      <c r="O117" s="1" cm="1">
        <f t="array" ref="O117">INDEX(Products[],
    MATCH(MergedTable[[#This Row],[FK_ProductID]:[FK_ProductID]], Products[[ProductID]:[ProductID]], 0),
    MATCH(MergedTable[[#Headers],[AmtUnitPrice]], Products[#Headers], 0))</f>
        <v>15.85</v>
      </c>
      <c r="P117" s="1">
        <f>MergedTable[[#This Row],[AmtUnitPrice]] * MergedTable[[#This Row],[Quantity]]</f>
        <v>15.85</v>
      </c>
    </row>
    <row r="118" spans="1:16" x14ac:dyDescent="0.25">
      <c r="A118" t="str">
        <f>Orders[[#This Row],[OrderID]]</f>
        <v>MXM-42948-061</v>
      </c>
      <c r="B118" s="9">
        <f>Orders[[#This Row],[DtOrder]]</f>
        <v>44054</v>
      </c>
      <c r="C118" t="str">
        <f>Orders[[#This Row],[FK_CustomerID]]</f>
        <v>20203-03950-FY</v>
      </c>
      <c r="D118" t="str">
        <f>Orders[[#This Row],[FK_ProductID]]</f>
        <v>L-L-0.2</v>
      </c>
      <c r="E118" s="4">
        <f>Orders[[#This Row],[Quantity]]</f>
        <v>4</v>
      </c>
      <c r="F118" t="str">
        <f>_xlfn.XLOOKUP(MergedTable[[#This Row],[FK_CustomerID]], Customers[CustomerID], Customers[CustomerName])</f>
        <v>Geneva Standley</v>
      </c>
      <c r="G118" t="str">
        <f>_xlfn.XLOOKUP(MergedTable[[#This Row],[FK_CustomerID]], Customers[CustomerID], Customers[Email])</f>
        <v>gstandley38@dion.ne.jp</v>
      </c>
      <c r="H118" t="str">
        <f>_xlfn.XLOOKUP(MergedTable[[#This Row],[FK_CustomerID]], Customers[CustomerID], Customers[Country])</f>
        <v>Ireland</v>
      </c>
      <c r="I118" t="str">
        <f>IF(_xlfn.XLOOKUP(MergedTable[[#This Row],[FK_CustomerID]], Customers[CustomerID], Customers[HasLoyalty]), "Yes", "No")</f>
        <v>Yes</v>
      </c>
      <c r="J118" t="str" cm="1">
        <f t="array" ref="J118">INDEX(Products[],
    MATCH(MergedTable[[#This Row],[FK_ProductID]:[FK_ProductID]], Products[[ProductID]:[ProductID]], 0),
    MATCH(MergedTable[[#Headers],[CoffeeType]], Products[#Headers], 0))</f>
        <v>Lib</v>
      </c>
      <c r="K118" t="str" cm="1">
        <f t="array" ref="K118">_xlfn.SWITCH(MergedTable[[#This Row],[CoffeeType]],
    "Rob", "Robusta",
    "Exc", "Excelsa",
    "Ara", "Arabica",
    "Lib", "Liberica")</f>
        <v>Liberica</v>
      </c>
      <c r="L118" t="str" cm="1">
        <f t="array" ref="L118">INDEX(Products[],
    MATCH(MergedTable[[#This Row],[FK_ProductID]:[FK_ProductID]], Products[[ProductID]:[ProductID]], 0),
    MATCH(MergedTable[[#Headers],[RoastType]], Products[#Headers], 0))</f>
        <v>L</v>
      </c>
      <c r="M118" t="str" cm="1">
        <f t="array" ref="M118">_xlfn.SWITCH(MergedTable[[#This Row],[RoastType]],
    "L", "Light",
    "M", "Medium",
    "D", "Dark")</f>
        <v>Light</v>
      </c>
      <c r="N118" s="6" cm="1">
        <f t="array" ref="N118">INDEX(Products[],
    MATCH(MergedTable[[#This Row],[FK_ProductID]:[FK_ProductID]], Products[[ProductID]:[ProductID]], 0),
    MATCH(MergedTable[[#Headers],[SizeKg]], Products[#Headers], 0))</f>
        <v>0.2</v>
      </c>
      <c r="O118" s="1" cm="1">
        <f t="array" ref="O118">INDEX(Products[],
    MATCH(MergedTable[[#This Row],[FK_ProductID]:[FK_ProductID]], Products[[ProductID]:[ProductID]], 0),
    MATCH(MergedTable[[#Headers],[AmtUnitPrice]], Products[#Headers], 0))</f>
        <v>4.7549999999999999</v>
      </c>
      <c r="P118" s="1">
        <f>MergedTable[[#This Row],[AmtUnitPrice]] * MergedTable[[#This Row],[Quantity]]</f>
        <v>19.02</v>
      </c>
    </row>
    <row r="119" spans="1:16" x14ac:dyDescent="0.25">
      <c r="A119" t="str">
        <f>Orders[[#This Row],[OrderID]]</f>
        <v>MGQ-98961-173</v>
      </c>
      <c r="B119" s="9">
        <f>Orders[[#This Row],[DtOrder]]</f>
        <v>44656</v>
      </c>
      <c r="C119" t="str">
        <f>Orders[[#This Row],[FK_CustomerID]]</f>
        <v>83895-90735-XH</v>
      </c>
      <c r="D119" t="str">
        <f>Orders[[#This Row],[FK_ProductID]]</f>
        <v>L-L-0.5</v>
      </c>
      <c r="E119" s="4">
        <f>Orders[[#This Row],[Quantity]]</f>
        <v>4</v>
      </c>
      <c r="F119" t="str">
        <f>_xlfn.XLOOKUP(MergedTable[[#This Row],[FK_CustomerID]], Customers[CustomerID], Customers[CustomerName])</f>
        <v>Brook Drage</v>
      </c>
      <c r="G119" t="str">
        <f>_xlfn.XLOOKUP(MergedTable[[#This Row],[FK_CustomerID]], Customers[CustomerID], Customers[Email])</f>
        <v>bdrage39@youku.com</v>
      </c>
      <c r="H119" t="str">
        <f>_xlfn.XLOOKUP(MergedTable[[#This Row],[FK_CustomerID]], Customers[CustomerID], Customers[Country])</f>
        <v>United States</v>
      </c>
      <c r="I119" t="str">
        <f>IF(_xlfn.XLOOKUP(MergedTable[[#This Row],[FK_CustomerID]], Customers[CustomerID], Customers[HasLoyalty]), "Yes", "No")</f>
        <v>No</v>
      </c>
      <c r="J119" t="str" cm="1">
        <f t="array" ref="J119">INDEX(Products[],
    MATCH(MergedTable[[#This Row],[FK_ProductID]:[FK_ProductID]], Products[[ProductID]:[ProductID]], 0),
    MATCH(MergedTable[[#Headers],[CoffeeType]], Products[#Headers], 0))</f>
        <v>Lib</v>
      </c>
      <c r="K119" t="str" cm="1">
        <f t="array" ref="K119">_xlfn.SWITCH(MergedTable[[#This Row],[CoffeeType]],
    "Rob", "Robusta",
    "Exc", "Excelsa",
    "Ara", "Arabica",
    "Lib", "Liberica")</f>
        <v>Liberica</v>
      </c>
      <c r="L119" t="str" cm="1">
        <f t="array" ref="L119">INDEX(Products[],
    MATCH(MergedTable[[#This Row],[FK_ProductID]:[FK_ProductID]], Products[[ProductID]:[ProductID]], 0),
    MATCH(MergedTable[[#Headers],[RoastType]], Products[#Headers], 0))</f>
        <v>L</v>
      </c>
      <c r="M119" t="str" cm="1">
        <f t="array" ref="M119">_xlfn.SWITCH(MergedTable[[#This Row],[RoastType]],
    "L", "Light",
    "M", "Medium",
    "D", "Dark")</f>
        <v>Light</v>
      </c>
      <c r="N119" s="6" cm="1">
        <f t="array" ref="N119">INDEX(Products[],
    MATCH(MergedTable[[#This Row],[FK_ProductID]:[FK_ProductID]], Products[[ProductID]:[ProductID]], 0),
    MATCH(MergedTable[[#Headers],[SizeKg]], Products[#Headers], 0))</f>
        <v>0.5</v>
      </c>
      <c r="O119" s="1" cm="1">
        <f t="array" ref="O119">INDEX(Products[],
    MATCH(MergedTable[[#This Row],[FK_ProductID]:[FK_ProductID]], Products[[ProductID]:[ProductID]], 0),
    MATCH(MergedTable[[#Headers],[AmtUnitPrice]], Products[#Headers], 0))</f>
        <v>9.51</v>
      </c>
      <c r="P119" s="1">
        <f>MergedTable[[#This Row],[AmtUnitPrice]] * MergedTable[[#This Row],[Quantity]]</f>
        <v>38.04</v>
      </c>
    </row>
    <row r="120" spans="1:16" x14ac:dyDescent="0.25">
      <c r="A120" t="str">
        <f>Orders[[#This Row],[OrderID]]</f>
        <v>RFH-64349-897</v>
      </c>
      <c r="B120" s="9">
        <f>Orders[[#This Row],[DtOrder]]</f>
        <v>43760</v>
      </c>
      <c r="C120" t="str">
        <f>Orders[[#This Row],[FK_CustomerID]]</f>
        <v>61954-61462-RJ</v>
      </c>
      <c r="D120" t="str">
        <f>Orders[[#This Row],[FK_ProductID]]</f>
        <v>E-D-0.5</v>
      </c>
      <c r="E120" s="4">
        <f>Orders[[#This Row],[Quantity]]</f>
        <v>3</v>
      </c>
      <c r="F120" t="str">
        <f>_xlfn.XLOOKUP(MergedTable[[#This Row],[FK_CustomerID]], Customers[CustomerID], Customers[CustomerName])</f>
        <v>Muffin Yallop</v>
      </c>
      <c r="G120" t="str">
        <f>_xlfn.XLOOKUP(MergedTable[[#This Row],[FK_CustomerID]], Customers[CustomerID], Customers[Email])</f>
        <v>myallop3a@fema.gov</v>
      </c>
      <c r="H120" t="str">
        <f>_xlfn.XLOOKUP(MergedTable[[#This Row],[FK_CustomerID]], Customers[CustomerID], Customers[Country])</f>
        <v>United States</v>
      </c>
      <c r="I120" t="str">
        <f>IF(_xlfn.XLOOKUP(MergedTable[[#This Row],[FK_CustomerID]], Customers[CustomerID], Customers[HasLoyalty]), "Yes", "No")</f>
        <v>Yes</v>
      </c>
      <c r="J120" t="str" cm="1">
        <f t="array" ref="J120">INDEX(Products[],
    MATCH(MergedTable[[#This Row],[FK_ProductID]:[FK_ProductID]], Products[[ProductID]:[ProductID]], 0),
    MATCH(MergedTable[[#Headers],[CoffeeType]], Products[#Headers], 0))</f>
        <v>Exc</v>
      </c>
      <c r="K120" t="str" cm="1">
        <f t="array" ref="K120">_xlfn.SWITCH(MergedTable[[#This Row],[CoffeeType]],
    "Rob", "Robusta",
    "Exc", "Excelsa",
    "Ara", "Arabica",
    "Lib", "Liberica")</f>
        <v>Excelsa</v>
      </c>
      <c r="L120" t="str" cm="1">
        <f t="array" ref="L120">INDEX(Products[],
    MATCH(MergedTable[[#This Row],[FK_ProductID]:[FK_ProductID]], Products[[ProductID]:[ProductID]], 0),
    MATCH(MergedTable[[#Headers],[RoastType]], Products[#Headers], 0))</f>
        <v>D</v>
      </c>
      <c r="M120" t="str" cm="1">
        <f t="array" ref="M120">_xlfn.SWITCH(MergedTable[[#This Row],[RoastType]],
    "L", "Light",
    "M", "Medium",
    "D", "Dark")</f>
        <v>Dark</v>
      </c>
      <c r="N120" s="6" cm="1">
        <f t="array" ref="N120">INDEX(Products[],
    MATCH(MergedTable[[#This Row],[FK_ProductID]:[FK_ProductID]], Products[[ProductID]:[ProductID]], 0),
    MATCH(MergedTable[[#Headers],[SizeKg]], Products[#Headers], 0))</f>
        <v>0.5</v>
      </c>
      <c r="O120" s="1" cm="1">
        <f t="array" ref="O120">INDEX(Products[],
    MATCH(MergedTable[[#This Row],[FK_ProductID]:[FK_ProductID]], Products[[ProductID]:[ProductID]], 0),
    MATCH(MergedTable[[#Headers],[AmtUnitPrice]], Products[#Headers], 0))</f>
        <v>7.29</v>
      </c>
      <c r="P120" s="1">
        <f>MergedTable[[#This Row],[AmtUnitPrice]] * MergedTable[[#This Row],[Quantity]]</f>
        <v>21.87</v>
      </c>
    </row>
    <row r="121" spans="1:16" x14ac:dyDescent="0.25">
      <c r="A121" t="str">
        <f>Orders[[#This Row],[OrderID]]</f>
        <v>TKL-20738-660</v>
      </c>
      <c r="B121" s="9">
        <f>Orders[[#This Row],[DtOrder]]</f>
        <v>44471</v>
      </c>
      <c r="C121" t="str">
        <f>Orders[[#This Row],[FK_CustomerID]]</f>
        <v>47939-53158-LS</v>
      </c>
      <c r="D121" t="str">
        <f>Orders[[#This Row],[FK_ProductID]]</f>
        <v>E-M-0.2</v>
      </c>
      <c r="E121" s="4">
        <f>Orders[[#This Row],[Quantity]]</f>
        <v>1</v>
      </c>
      <c r="F121" t="str">
        <f>_xlfn.XLOOKUP(MergedTable[[#This Row],[FK_CustomerID]], Customers[CustomerID], Customers[CustomerName])</f>
        <v>Cordi Switsur</v>
      </c>
      <c r="G121" t="str">
        <f>_xlfn.XLOOKUP(MergedTable[[#This Row],[FK_CustomerID]], Customers[CustomerID], Customers[Email])</f>
        <v>cswitsur3b@chronoengine.com</v>
      </c>
      <c r="H121" t="str">
        <f>_xlfn.XLOOKUP(MergedTable[[#This Row],[FK_CustomerID]], Customers[CustomerID], Customers[Country])</f>
        <v>United States</v>
      </c>
      <c r="I121" t="str">
        <f>IF(_xlfn.XLOOKUP(MergedTable[[#This Row],[FK_CustomerID]], Customers[CustomerID], Customers[HasLoyalty]), "Yes", "No")</f>
        <v>No</v>
      </c>
      <c r="J121" t="str" cm="1">
        <f t="array" ref="J121">INDEX(Products[],
    MATCH(MergedTable[[#This Row],[FK_ProductID]:[FK_ProductID]], Products[[ProductID]:[ProductID]], 0),
    MATCH(MergedTable[[#Headers],[CoffeeType]], Products[#Headers], 0))</f>
        <v>Exc</v>
      </c>
      <c r="K121" t="str" cm="1">
        <f t="array" ref="K121">_xlfn.SWITCH(MergedTable[[#This Row],[CoffeeType]],
    "Rob", "Robusta",
    "Exc", "Excelsa",
    "Ara", "Arabica",
    "Lib", "Liberica")</f>
        <v>Excelsa</v>
      </c>
      <c r="L121" t="str" cm="1">
        <f t="array" ref="L121">INDEX(Products[],
    MATCH(MergedTable[[#This Row],[FK_ProductID]:[FK_ProductID]], Products[[ProductID]:[ProductID]], 0),
    MATCH(MergedTable[[#Headers],[RoastType]], Products[#Headers], 0))</f>
        <v>M</v>
      </c>
      <c r="M121" t="str" cm="1">
        <f t="array" ref="M121">_xlfn.SWITCH(MergedTable[[#This Row],[RoastType]],
    "L", "Light",
    "M", "Medium",
    "D", "Dark")</f>
        <v>Medium</v>
      </c>
      <c r="N121" s="6" cm="1">
        <f t="array" ref="N121">INDEX(Products[],
    MATCH(MergedTable[[#This Row],[FK_ProductID]:[FK_ProductID]], Products[[ProductID]:[ProductID]], 0),
    MATCH(MergedTable[[#Headers],[SizeKg]], Products[#Headers], 0))</f>
        <v>0.2</v>
      </c>
      <c r="O121" s="1" cm="1">
        <f t="array" ref="O121">INDEX(Products[],
    MATCH(MergedTable[[#This Row],[FK_ProductID]:[FK_ProductID]], Products[[ProductID]:[ProductID]], 0),
    MATCH(MergedTable[[#Headers],[AmtUnitPrice]], Products[#Headers], 0))</f>
        <v>4.125</v>
      </c>
      <c r="P121" s="1">
        <f>MergedTable[[#This Row],[AmtUnitPrice]] * MergedTable[[#This Row],[Quantity]]</f>
        <v>4.125</v>
      </c>
    </row>
    <row r="122" spans="1:16" x14ac:dyDescent="0.25">
      <c r="A122" t="str">
        <f>Orders[[#This Row],[OrderID]]</f>
        <v>TKL-20738-660</v>
      </c>
      <c r="B122" s="9">
        <f>Orders[[#This Row],[DtOrder]]</f>
        <v>44471</v>
      </c>
      <c r="C122" t="str">
        <f>Orders[[#This Row],[FK_CustomerID]]</f>
        <v>47939-53158-LS</v>
      </c>
      <c r="D122" t="str">
        <f>Orders[[#This Row],[FK_ProductID]]</f>
        <v>A-L-0.2</v>
      </c>
      <c r="E122" s="4">
        <f>Orders[[#This Row],[Quantity]]</f>
        <v>1</v>
      </c>
      <c r="F122" t="str">
        <f>_xlfn.XLOOKUP(MergedTable[[#This Row],[FK_CustomerID]], Customers[CustomerID], Customers[CustomerName])</f>
        <v>Cordi Switsur</v>
      </c>
      <c r="G122" t="str">
        <f>_xlfn.XLOOKUP(MergedTable[[#This Row],[FK_CustomerID]], Customers[CustomerID], Customers[Email])</f>
        <v>cswitsur3b@chronoengine.com</v>
      </c>
      <c r="H122" t="str">
        <f>_xlfn.XLOOKUP(MergedTable[[#This Row],[FK_CustomerID]], Customers[CustomerID], Customers[Country])</f>
        <v>United States</v>
      </c>
      <c r="I122" t="str">
        <f>IF(_xlfn.XLOOKUP(MergedTable[[#This Row],[FK_CustomerID]], Customers[CustomerID], Customers[HasLoyalty]), "Yes", "No")</f>
        <v>No</v>
      </c>
      <c r="J122" t="str" cm="1">
        <f t="array" ref="J122">INDEX(Products[],
    MATCH(MergedTable[[#This Row],[FK_ProductID]:[FK_ProductID]], Products[[ProductID]:[ProductID]], 0),
    MATCH(MergedTable[[#Headers],[CoffeeType]], Products[#Headers], 0))</f>
        <v>Ara</v>
      </c>
      <c r="K122" t="str" cm="1">
        <f t="array" ref="K122">_xlfn.SWITCH(MergedTable[[#This Row],[CoffeeType]],
    "Rob", "Robusta",
    "Exc", "Excelsa",
    "Ara", "Arabica",
    "Lib", "Liberica")</f>
        <v>Arabica</v>
      </c>
      <c r="L122" t="str" cm="1">
        <f t="array" ref="L122">INDEX(Products[],
    MATCH(MergedTable[[#This Row],[FK_ProductID]:[FK_ProductID]], Products[[ProductID]:[ProductID]], 0),
    MATCH(MergedTable[[#Headers],[RoastType]], Products[#Headers], 0))</f>
        <v>L</v>
      </c>
      <c r="M122" t="str" cm="1">
        <f t="array" ref="M122">_xlfn.SWITCH(MergedTable[[#This Row],[RoastType]],
    "L", "Light",
    "M", "Medium",
    "D", "Dark")</f>
        <v>Light</v>
      </c>
      <c r="N122" s="6" cm="1">
        <f t="array" ref="N122">INDEX(Products[],
    MATCH(MergedTable[[#This Row],[FK_ProductID]:[FK_ProductID]], Products[[ProductID]:[ProductID]], 0),
    MATCH(MergedTable[[#Headers],[SizeKg]], Products[#Headers], 0))</f>
        <v>0.2</v>
      </c>
      <c r="O122" s="1" cm="1">
        <f t="array" ref="O122">INDEX(Products[],
    MATCH(MergedTable[[#This Row],[FK_ProductID]:[FK_ProductID]], Products[[ProductID]:[ProductID]], 0),
    MATCH(MergedTable[[#Headers],[AmtUnitPrice]], Products[#Headers], 0))</f>
        <v>3.8849999999999998</v>
      </c>
      <c r="P122" s="1">
        <f>MergedTable[[#This Row],[AmtUnitPrice]] * MergedTable[[#This Row],[Quantity]]</f>
        <v>3.8849999999999998</v>
      </c>
    </row>
    <row r="123" spans="1:16" x14ac:dyDescent="0.25">
      <c r="A123" t="str">
        <f>Orders[[#This Row],[OrderID]]</f>
        <v>TKL-20738-660</v>
      </c>
      <c r="B123" s="9">
        <f>Orders[[#This Row],[DtOrder]]</f>
        <v>44471</v>
      </c>
      <c r="C123" t="str">
        <f>Orders[[#This Row],[FK_CustomerID]]</f>
        <v>47939-53158-LS</v>
      </c>
      <c r="D123" t="str">
        <f>Orders[[#This Row],[FK_ProductID]]</f>
        <v>E-M-1</v>
      </c>
      <c r="E123" s="4">
        <f>Orders[[#This Row],[Quantity]]</f>
        <v>5</v>
      </c>
      <c r="F123" t="str">
        <f>_xlfn.XLOOKUP(MergedTable[[#This Row],[FK_CustomerID]], Customers[CustomerID], Customers[CustomerName])</f>
        <v>Cordi Switsur</v>
      </c>
      <c r="G123" t="str">
        <f>_xlfn.XLOOKUP(MergedTable[[#This Row],[FK_CustomerID]], Customers[CustomerID], Customers[Email])</f>
        <v>cswitsur3b@chronoengine.com</v>
      </c>
      <c r="H123" t="str">
        <f>_xlfn.XLOOKUP(MergedTable[[#This Row],[FK_CustomerID]], Customers[CustomerID], Customers[Country])</f>
        <v>United States</v>
      </c>
      <c r="I123" t="str">
        <f>IF(_xlfn.XLOOKUP(MergedTable[[#This Row],[FK_CustomerID]], Customers[CustomerID], Customers[HasLoyalty]), "Yes", "No")</f>
        <v>No</v>
      </c>
      <c r="J123" t="str" cm="1">
        <f t="array" ref="J123">INDEX(Products[],
    MATCH(MergedTable[[#This Row],[FK_ProductID]:[FK_ProductID]], Products[[ProductID]:[ProductID]], 0),
    MATCH(MergedTable[[#Headers],[CoffeeType]], Products[#Headers], 0))</f>
        <v>Exc</v>
      </c>
      <c r="K123" t="str" cm="1">
        <f t="array" ref="K123">_xlfn.SWITCH(MergedTable[[#This Row],[CoffeeType]],
    "Rob", "Robusta",
    "Exc", "Excelsa",
    "Ara", "Arabica",
    "Lib", "Liberica")</f>
        <v>Excelsa</v>
      </c>
      <c r="L123" t="str" cm="1">
        <f t="array" ref="L123">INDEX(Products[],
    MATCH(MergedTable[[#This Row],[FK_ProductID]:[FK_ProductID]], Products[[ProductID]:[ProductID]], 0),
    MATCH(MergedTable[[#Headers],[RoastType]], Products[#Headers], 0))</f>
        <v>M</v>
      </c>
      <c r="M123" t="str" cm="1">
        <f t="array" ref="M123">_xlfn.SWITCH(MergedTable[[#This Row],[RoastType]],
    "L", "Light",
    "M", "Medium",
    "D", "Dark")</f>
        <v>Medium</v>
      </c>
      <c r="N123" s="6" cm="1">
        <f t="array" ref="N123">INDEX(Products[],
    MATCH(MergedTable[[#This Row],[FK_ProductID]:[FK_ProductID]], Products[[ProductID]:[ProductID]], 0),
    MATCH(MergedTable[[#Headers],[SizeKg]], Products[#Headers], 0))</f>
        <v>1</v>
      </c>
      <c r="O123" s="1" cm="1">
        <f t="array" ref="O123">INDEX(Products[],
    MATCH(MergedTable[[#This Row],[FK_ProductID]:[FK_ProductID]], Products[[ProductID]:[ProductID]], 0),
    MATCH(MergedTable[[#Headers],[AmtUnitPrice]], Products[#Headers], 0))</f>
        <v>13.75</v>
      </c>
      <c r="P123" s="1">
        <f>MergedTable[[#This Row],[AmtUnitPrice]] * MergedTable[[#This Row],[Quantity]]</f>
        <v>68.75</v>
      </c>
    </row>
    <row r="124" spans="1:16" x14ac:dyDescent="0.25">
      <c r="A124" t="str">
        <f>Orders[[#This Row],[OrderID]]</f>
        <v>GOW-03198-575</v>
      </c>
      <c r="B124" s="9">
        <f>Orders[[#This Row],[DtOrder]]</f>
        <v>44268</v>
      </c>
      <c r="C124" t="str">
        <f>Orders[[#This Row],[FK_CustomerID]]</f>
        <v>61513-27752-FA</v>
      </c>
      <c r="D124" t="str">
        <f>Orders[[#This Row],[FK_ProductID]]</f>
        <v>A-D-0.5</v>
      </c>
      <c r="E124" s="4">
        <f>Orders[[#This Row],[Quantity]]</f>
        <v>4</v>
      </c>
      <c r="F124" t="str">
        <f>_xlfn.XLOOKUP(MergedTable[[#This Row],[FK_CustomerID]], Customers[CustomerID], Customers[CustomerName])</f>
        <v>Mahala Ludwell</v>
      </c>
      <c r="G124" t="str">
        <f>_xlfn.XLOOKUP(MergedTable[[#This Row],[FK_CustomerID]], Customers[CustomerID], Customers[Email])</f>
        <v>mludwell3e@blogger.com</v>
      </c>
      <c r="H124" t="str">
        <f>_xlfn.XLOOKUP(MergedTable[[#This Row],[FK_CustomerID]], Customers[CustomerID], Customers[Country])</f>
        <v>United States</v>
      </c>
      <c r="I124" t="str">
        <f>IF(_xlfn.XLOOKUP(MergedTable[[#This Row],[FK_CustomerID]], Customers[CustomerID], Customers[HasLoyalty]), "Yes", "No")</f>
        <v>Yes</v>
      </c>
      <c r="J124" t="str" cm="1">
        <f t="array" ref="J124">INDEX(Products[],
    MATCH(MergedTable[[#This Row],[FK_ProductID]:[FK_ProductID]], Products[[ProductID]:[ProductID]], 0),
    MATCH(MergedTable[[#Headers],[CoffeeType]], Products[#Headers], 0))</f>
        <v>Ara</v>
      </c>
      <c r="K124" t="str" cm="1">
        <f t="array" ref="K124">_xlfn.SWITCH(MergedTable[[#This Row],[CoffeeType]],
    "Rob", "Robusta",
    "Exc", "Excelsa",
    "Ara", "Arabica",
    "Lib", "Liberica")</f>
        <v>Arabica</v>
      </c>
      <c r="L124" t="str" cm="1">
        <f t="array" ref="L124">INDEX(Products[],
    MATCH(MergedTable[[#This Row],[FK_ProductID]:[FK_ProductID]], Products[[ProductID]:[ProductID]], 0),
    MATCH(MergedTable[[#Headers],[RoastType]], Products[#Headers], 0))</f>
        <v>D</v>
      </c>
      <c r="M124" t="str" cm="1">
        <f t="array" ref="M124">_xlfn.SWITCH(MergedTable[[#This Row],[RoastType]],
    "L", "Light",
    "M", "Medium",
    "D", "Dark")</f>
        <v>Dark</v>
      </c>
      <c r="N124" s="6" cm="1">
        <f t="array" ref="N124">INDEX(Products[],
    MATCH(MergedTable[[#This Row],[FK_ProductID]:[FK_ProductID]], Products[[ProductID]:[ProductID]], 0),
    MATCH(MergedTable[[#Headers],[SizeKg]], Products[#Headers], 0))</f>
        <v>0.5</v>
      </c>
      <c r="O124" s="1" cm="1">
        <f t="array" ref="O124">INDEX(Products[],
    MATCH(MergedTable[[#This Row],[FK_ProductID]:[FK_ProductID]], Products[[ProductID]:[ProductID]], 0),
    MATCH(MergedTable[[#Headers],[AmtUnitPrice]], Products[#Headers], 0))</f>
        <v>5.97</v>
      </c>
      <c r="P124" s="1">
        <f>MergedTable[[#This Row],[AmtUnitPrice]] * MergedTable[[#This Row],[Quantity]]</f>
        <v>23.88</v>
      </c>
    </row>
    <row r="125" spans="1:16" x14ac:dyDescent="0.25">
      <c r="A125" t="str">
        <f>Orders[[#This Row],[OrderID]]</f>
        <v>QJB-90477-635</v>
      </c>
      <c r="B125" s="9">
        <f>Orders[[#This Row],[DtOrder]]</f>
        <v>44724</v>
      </c>
      <c r="C125" t="str">
        <f>Orders[[#This Row],[FK_CustomerID]]</f>
        <v>89714-19856-WX</v>
      </c>
      <c r="D125" t="str">
        <f>Orders[[#This Row],[FK_ProductID]]</f>
        <v>L-L-2.5</v>
      </c>
      <c r="E125" s="4">
        <f>Orders[[#This Row],[Quantity]]</f>
        <v>4</v>
      </c>
      <c r="F125" t="str">
        <f>_xlfn.XLOOKUP(MergedTable[[#This Row],[FK_CustomerID]], Customers[CustomerID], Customers[CustomerName])</f>
        <v>Doll Beauchamp</v>
      </c>
      <c r="G125" t="str">
        <f>_xlfn.XLOOKUP(MergedTable[[#This Row],[FK_CustomerID]], Customers[CustomerID], Customers[Email])</f>
        <v>dbeauchamp3f@usda.gov</v>
      </c>
      <c r="H125" t="str">
        <f>_xlfn.XLOOKUP(MergedTable[[#This Row],[FK_CustomerID]], Customers[CustomerID], Customers[Country])</f>
        <v>United States</v>
      </c>
      <c r="I125" t="str">
        <f>IF(_xlfn.XLOOKUP(MergedTable[[#This Row],[FK_CustomerID]], Customers[CustomerID], Customers[HasLoyalty]), "Yes", "No")</f>
        <v>No</v>
      </c>
      <c r="J125" t="str" cm="1">
        <f t="array" ref="J125">INDEX(Products[],
    MATCH(MergedTable[[#This Row],[FK_ProductID]:[FK_ProductID]], Products[[ProductID]:[ProductID]], 0),
    MATCH(MergedTable[[#Headers],[CoffeeType]], Products[#Headers], 0))</f>
        <v>Lib</v>
      </c>
      <c r="K125" t="str" cm="1">
        <f t="array" ref="K125">_xlfn.SWITCH(MergedTable[[#This Row],[CoffeeType]],
    "Rob", "Robusta",
    "Exc", "Excelsa",
    "Ara", "Arabica",
    "Lib", "Liberica")</f>
        <v>Liberica</v>
      </c>
      <c r="L125" t="str" cm="1">
        <f t="array" ref="L125">INDEX(Products[],
    MATCH(MergedTable[[#This Row],[FK_ProductID]:[FK_ProductID]], Products[[ProductID]:[ProductID]], 0),
    MATCH(MergedTable[[#Headers],[RoastType]], Products[#Headers], 0))</f>
        <v>L</v>
      </c>
      <c r="M125" t="str" cm="1">
        <f t="array" ref="M125">_xlfn.SWITCH(MergedTable[[#This Row],[RoastType]],
    "L", "Light",
    "M", "Medium",
    "D", "Dark")</f>
        <v>Light</v>
      </c>
      <c r="N125" s="6" cm="1">
        <f t="array" ref="N125">INDEX(Products[],
    MATCH(MergedTable[[#This Row],[FK_ProductID]:[FK_ProductID]], Products[[ProductID]:[ProductID]], 0),
    MATCH(MergedTable[[#Headers],[SizeKg]], Products[#Headers], 0))</f>
        <v>2.5</v>
      </c>
      <c r="O125" s="1" cm="1">
        <f t="array" ref="O125">INDEX(Products[],
    MATCH(MergedTable[[#This Row],[FK_ProductID]:[FK_ProductID]], Products[[ProductID]:[ProductID]], 0),
    MATCH(MergedTable[[#Headers],[AmtUnitPrice]], Products[#Headers], 0))</f>
        <v>36.454999999999998</v>
      </c>
      <c r="P125" s="1">
        <f>MergedTable[[#This Row],[AmtUnitPrice]] * MergedTable[[#This Row],[Quantity]]</f>
        <v>145.82</v>
      </c>
    </row>
    <row r="126" spans="1:16" x14ac:dyDescent="0.25">
      <c r="A126" t="str">
        <f>Orders[[#This Row],[OrderID]]</f>
        <v>MWP-46239-785</v>
      </c>
      <c r="B126" s="9">
        <f>Orders[[#This Row],[DtOrder]]</f>
        <v>43582</v>
      </c>
      <c r="C126" t="str">
        <f>Orders[[#This Row],[FK_CustomerID]]</f>
        <v>87979-56781-YV</v>
      </c>
      <c r="D126" t="str">
        <f>Orders[[#This Row],[FK_ProductID]]</f>
        <v>L-M-0.2</v>
      </c>
      <c r="E126" s="4">
        <f>Orders[[#This Row],[Quantity]]</f>
        <v>5</v>
      </c>
      <c r="F126" t="str">
        <f>_xlfn.XLOOKUP(MergedTable[[#This Row],[FK_CustomerID]], Customers[CustomerID], Customers[CustomerName])</f>
        <v>Stanford Rodliff</v>
      </c>
      <c r="G126" t="str">
        <f>_xlfn.XLOOKUP(MergedTable[[#This Row],[FK_CustomerID]], Customers[CustomerID], Customers[Email])</f>
        <v>srodliff3g@ted.com</v>
      </c>
      <c r="H126" t="str">
        <f>_xlfn.XLOOKUP(MergedTable[[#This Row],[FK_CustomerID]], Customers[CustomerID], Customers[Country])</f>
        <v>United States</v>
      </c>
      <c r="I126" t="str">
        <f>IF(_xlfn.XLOOKUP(MergedTable[[#This Row],[FK_CustomerID]], Customers[CustomerID], Customers[HasLoyalty]), "Yes", "No")</f>
        <v>Yes</v>
      </c>
      <c r="J126" t="str" cm="1">
        <f t="array" ref="J126">INDEX(Products[],
    MATCH(MergedTable[[#This Row],[FK_ProductID]:[FK_ProductID]], Products[[ProductID]:[ProductID]], 0),
    MATCH(MergedTable[[#Headers],[CoffeeType]], Products[#Headers], 0))</f>
        <v>Lib</v>
      </c>
      <c r="K126" t="str" cm="1">
        <f t="array" ref="K126">_xlfn.SWITCH(MergedTable[[#This Row],[CoffeeType]],
    "Rob", "Robusta",
    "Exc", "Excelsa",
    "Ara", "Arabica",
    "Lib", "Liberica")</f>
        <v>Liberica</v>
      </c>
      <c r="L126" t="str" cm="1">
        <f t="array" ref="L126">INDEX(Products[],
    MATCH(MergedTable[[#This Row],[FK_ProductID]:[FK_ProductID]], Products[[ProductID]:[ProductID]], 0),
    MATCH(MergedTable[[#Headers],[RoastType]], Products[#Headers], 0))</f>
        <v>M</v>
      </c>
      <c r="M126" t="str" cm="1">
        <f t="array" ref="M126">_xlfn.SWITCH(MergedTable[[#This Row],[RoastType]],
    "L", "Light",
    "M", "Medium",
    "D", "Dark")</f>
        <v>Medium</v>
      </c>
      <c r="N126" s="6" cm="1">
        <f t="array" ref="N126">INDEX(Products[],
    MATCH(MergedTable[[#This Row],[FK_ProductID]:[FK_ProductID]], Products[[ProductID]:[ProductID]], 0),
    MATCH(MergedTable[[#Headers],[SizeKg]], Products[#Headers], 0))</f>
        <v>0.2</v>
      </c>
      <c r="O126" s="1" cm="1">
        <f t="array" ref="O126">INDEX(Products[],
    MATCH(MergedTable[[#This Row],[FK_ProductID]:[FK_ProductID]], Products[[ProductID]:[ProductID]], 0),
    MATCH(MergedTable[[#Headers],[AmtUnitPrice]], Products[#Headers], 0))</f>
        <v>4.3650000000000002</v>
      </c>
      <c r="P126" s="1">
        <f>MergedTable[[#This Row],[AmtUnitPrice]] * MergedTable[[#This Row],[Quantity]]</f>
        <v>21.825000000000003</v>
      </c>
    </row>
    <row r="127" spans="1:16" x14ac:dyDescent="0.25">
      <c r="A127" t="str">
        <f>Orders[[#This Row],[OrderID]]</f>
        <v>QDV-03406-248</v>
      </c>
      <c r="B127" s="9">
        <f>Orders[[#This Row],[DtOrder]]</f>
        <v>43608</v>
      </c>
      <c r="C127" t="str">
        <f>Orders[[#This Row],[FK_CustomerID]]</f>
        <v>74126-88836-KA</v>
      </c>
      <c r="D127" t="str">
        <f>Orders[[#This Row],[FK_ProductID]]</f>
        <v>L-M-0.5</v>
      </c>
      <c r="E127" s="4">
        <f>Orders[[#This Row],[Quantity]]</f>
        <v>3</v>
      </c>
      <c r="F127" t="str">
        <f>_xlfn.XLOOKUP(MergedTable[[#This Row],[FK_CustomerID]], Customers[CustomerID], Customers[CustomerName])</f>
        <v>Stevana Woodham</v>
      </c>
      <c r="G127" t="str">
        <f>_xlfn.XLOOKUP(MergedTable[[#This Row],[FK_CustomerID]], Customers[CustomerID], Customers[Email])</f>
        <v>swoodham3h@businesswire.com</v>
      </c>
      <c r="H127" t="str">
        <f>_xlfn.XLOOKUP(MergedTable[[#This Row],[FK_CustomerID]], Customers[CustomerID], Customers[Country])</f>
        <v>Ireland</v>
      </c>
      <c r="I127" t="str">
        <f>IF(_xlfn.XLOOKUP(MergedTable[[#This Row],[FK_CustomerID]], Customers[CustomerID], Customers[HasLoyalty]), "Yes", "No")</f>
        <v>Yes</v>
      </c>
      <c r="J127" t="str" cm="1">
        <f t="array" ref="J127">INDEX(Products[],
    MATCH(MergedTable[[#This Row],[FK_ProductID]:[FK_ProductID]], Products[[ProductID]:[ProductID]], 0),
    MATCH(MergedTable[[#Headers],[CoffeeType]], Products[#Headers], 0))</f>
        <v>Lib</v>
      </c>
      <c r="K127" t="str" cm="1">
        <f t="array" ref="K127">_xlfn.SWITCH(MergedTable[[#This Row],[CoffeeType]],
    "Rob", "Robusta",
    "Exc", "Excelsa",
    "Ara", "Arabica",
    "Lib", "Liberica")</f>
        <v>Liberica</v>
      </c>
      <c r="L127" t="str" cm="1">
        <f t="array" ref="L127">INDEX(Products[],
    MATCH(MergedTable[[#This Row],[FK_ProductID]:[FK_ProductID]], Products[[ProductID]:[ProductID]], 0),
    MATCH(MergedTable[[#Headers],[RoastType]], Products[#Headers], 0))</f>
        <v>M</v>
      </c>
      <c r="M127" t="str" cm="1">
        <f t="array" ref="M127">_xlfn.SWITCH(MergedTable[[#This Row],[RoastType]],
    "L", "Light",
    "M", "Medium",
    "D", "Dark")</f>
        <v>Medium</v>
      </c>
      <c r="N127" s="6" cm="1">
        <f t="array" ref="N127">INDEX(Products[],
    MATCH(MergedTable[[#This Row],[FK_ProductID]:[FK_ProductID]], Products[[ProductID]:[ProductID]], 0),
    MATCH(MergedTable[[#Headers],[SizeKg]], Products[#Headers], 0))</f>
        <v>0.5</v>
      </c>
      <c r="O127" s="1" cm="1">
        <f t="array" ref="O127">INDEX(Products[],
    MATCH(MergedTable[[#This Row],[FK_ProductID]:[FK_ProductID]], Products[[ProductID]:[ProductID]], 0),
    MATCH(MergedTable[[#Headers],[AmtUnitPrice]], Products[#Headers], 0))</f>
        <v>8.73</v>
      </c>
      <c r="P127" s="1">
        <f>MergedTable[[#This Row],[AmtUnitPrice]] * MergedTable[[#This Row],[Quantity]]</f>
        <v>26.19</v>
      </c>
    </row>
    <row r="128" spans="1:16" x14ac:dyDescent="0.25">
      <c r="A128" t="str">
        <f>Orders[[#This Row],[OrderID]]</f>
        <v>GPH-40635-105</v>
      </c>
      <c r="B128" s="9">
        <f>Orders[[#This Row],[DtOrder]]</f>
        <v>44026</v>
      </c>
      <c r="C128" t="str">
        <f>Orders[[#This Row],[FK_CustomerID]]</f>
        <v>37397-05992-VO</v>
      </c>
      <c r="D128" t="str">
        <f>Orders[[#This Row],[FK_ProductID]]</f>
        <v>A-M-1</v>
      </c>
      <c r="E128" s="4">
        <f>Orders[[#This Row],[Quantity]]</f>
        <v>1</v>
      </c>
      <c r="F128" t="str">
        <f>_xlfn.XLOOKUP(MergedTable[[#This Row],[FK_CustomerID]], Customers[CustomerID], Customers[CustomerName])</f>
        <v>Hewet Synnot</v>
      </c>
      <c r="G128" t="str">
        <f>_xlfn.XLOOKUP(MergedTable[[#This Row],[FK_CustomerID]], Customers[CustomerID], Customers[Email])</f>
        <v>hsynnot3i@about.com</v>
      </c>
      <c r="H128" t="str">
        <f>_xlfn.XLOOKUP(MergedTable[[#This Row],[FK_CustomerID]], Customers[CustomerID], Customers[Country])</f>
        <v>United States</v>
      </c>
      <c r="I128" t="str">
        <f>IF(_xlfn.XLOOKUP(MergedTable[[#This Row],[FK_CustomerID]], Customers[CustomerID], Customers[HasLoyalty]), "Yes", "No")</f>
        <v>No</v>
      </c>
      <c r="J128" t="str" cm="1">
        <f t="array" ref="J128">INDEX(Products[],
    MATCH(MergedTable[[#This Row],[FK_ProductID]:[FK_ProductID]], Products[[ProductID]:[ProductID]], 0),
    MATCH(MergedTable[[#Headers],[CoffeeType]], Products[#Headers], 0))</f>
        <v>Ara</v>
      </c>
      <c r="K128" t="str" cm="1">
        <f t="array" ref="K128">_xlfn.SWITCH(MergedTable[[#This Row],[CoffeeType]],
    "Rob", "Robusta",
    "Exc", "Excelsa",
    "Ara", "Arabica",
    "Lib", "Liberica")</f>
        <v>Arabica</v>
      </c>
      <c r="L128" t="str" cm="1">
        <f t="array" ref="L128">INDEX(Products[],
    MATCH(MergedTable[[#This Row],[FK_ProductID]:[FK_ProductID]], Products[[ProductID]:[ProductID]], 0),
    MATCH(MergedTable[[#Headers],[RoastType]], Products[#Headers], 0))</f>
        <v>M</v>
      </c>
      <c r="M128" t="str" cm="1">
        <f t="array" ref="M128">_xlfn.SWITCH(MergedTable[[#This Row],[RoastType]],
    "L", "Light",
    "M", "Medium",
    "D", "Dark")</f>
        <v>Medium</v>
      </c>
      <c r="N128" s="6" cm="1">
        <f t="array" ref="N128">INDEX(Products[],
    MATCH(MergedTable[[#This Row],[FK_ProductID]:[FK_ProductID]], Products[[ProductID]:[ProductID]], 0),
    MATCH(MergedTable[[#Headers],[SizeKg]], Products[#Headers], 0))</f>
        <v>1</v>
      </c>
      <c r="O128" s="1" cm="1">
        <f t="array" ref="O128">INDEX(Products[],
    MATCH(MergedTable[[#This Row],[FK_ProductID]:[FK_ProductID]], Products[[ProductID]:[ProductID]], 0),
    MATCH(MergedTable[[#Headers],[AmtUnitPrice]], Products[#Headers], 0))</f>
        <v>11.25</v>
      </c>
      <c r="P128" s="1">
        <f>MergedTable[[#This Row],[AmtUnitPrice]] * MergedTable[[#This Row],[Quantity]]</f>
        <v>11.25</v>
      </c>
    </row>
    <row r="129" spans="1:16" x14ac:dyDescent="0.25">
      <c r="A129" t="str">
        <f>Orders[[#This Row],[OrderID]]</f>
        <v>JOM-80930-071</v>
      </c>
      <c r="B129" s="9">
        <f>Orders[[#This Row],[DtOrder]]</f>
        <v>44510</v>
      </c>
      <c r="C129" t="str">
        <f>Orders[[#This Row],[FK_CustomerID]]</f>
        <v>54904-18397-UD</v>
      </c>
      <c r="D129" t="str">
        <f>Orders[[#This Row],[FK_ProductID]]</f>
        <v>L-D-1</v>
      </c>
      <c r="E129" s="4">
        <f>Orders[[#This Row],[Quantity]]</f>
        <v>6</v>
      </c>
      <c r="F129" t="str">
        <f>_xlfn.XLOOKUP(MergedTable[[#This Row],[FK_CustomerID]], Customers[CustomerID], Customers[CustomerName])</f>
        <v>Raleigh Lepere</v>
      </c>
      <c r="G129" t="str">
        <f>_xlfn.XLOOKUP(MergedTable[[#This Row],[FK_CustomerID]], Customers[CustomerID], Customers[Email])</f>
        <v>rlepere3j@shop-pro.jp</v>
      </c>
      <c r="H129" t="str">
        <f>_xlfn.XLOOKUP(MergedTable[[#This Row],[FK_CustomerID]], Customers[CustomerID], Customers[Country])</f>
        <v>Ireland</v>
      </c>
      <c r="I129" t="str">
        <f>IF(_xlfn.XLOOKUP(MergedTable[[#This Row],[FK_CustomerID]], Customers[CustomerID], Customers[HasLoyalty]), "Yes", "No")</f>
        <v>No</v>
      </c>
      <c r="J129" t="str" cm="1">
        <f t="array" ref="J129">INDEX(Products[],
    MATCH(MergedTable[[#This Row],[FK_ProductID]:[FK_ProductID]], Products[[ProductID]:[ProductID]], 0),
    MATCH(MergedTable[[#Headers],[CoffeeType]], Products[#Headers], 0))</f>
        <v>Lib</v>
      </c>
      <c r="K129" t="str" cm="1">
        <f t="array" ref="K129">_xlfn.SWITCH(MergedTable[[#This Row],[CoffeeType]],
    "Rob", "Robusta",
    "Exc", "Excelsa",
    "Ara", "Arabica",
    "Lib", "Liberica")</f>
        <v>Liberica</v>
      </c>
      <c r="L129" t="str" cm="1">
        <f t="array" ref="L129">INDEX(Products[],
    MATCH(MergedTable[[#This Row],[FK_ProductID]:[FK_ProductID]], Products[[ProductID]:[ProductID]], 0),
    MATCH(MergedTable[[#Headers],[RoastType]], Products[#Headers], 0))</f>
        <v>D</v>
      </c>
      <c r="M129" t="str" cm="1">
        <f t="array" ref="M129">_xlfn.SWITCH(MergedTable[[#This Row],[RoastType]],
    "L", "Light",
    "M", "Medium",
    "D", "Dark")</f>
        <v>Dark</v>
      </c>
      <c r="N129" s="6" cm="1">
        <f t="array" ref="N129">INDEX(Products[],
    MATCH(MergedTable[[#This Row],[FK_ProductID]:[FK_ProductID]], Products[[ProductID]:[ProductID]], 0),
    MATCH(MergedTable[[#Headers],[SizeKg]], Products[#Headers], 0))</f>
        <v>1</v>
      </c>
      <c r="O129" s="1" cm="1">
        <f t="array" ref="O129">INDEX(Products[],
    MATCH(MergedTable[[#This Row],[FK_ProductID]:[FK_ProductID]], Products[[ProductID]:[ProductID]], 0),
    MATCH(MergedTable[[#Headers],[AmtUnitPrice]], Products[#Headers], 0))</f>
        <v>12.95</v>
      </c>
      <c r="P129" s="1">
        <f>MergedTable[[#This Row],[AmtUnitPrice]] * MergedTable[[#This Row],[Quantity]]</f>
        <v>77.699999999999989</v>
      </c>
    </row>
    <row r="130" spans="1:16" x14ac:dyDescent="0.25">
      <c r="A130" t="str">
        <f>Orders[[#This Row],[OrderID]]</f>
        <v>OIL-26493-755</v>
      </c>
      <c r="B130" s="9">
        <f>Orders[[#This Row],[DtOrder]]</f>
        <v>44439</v>
      </c>
      <c r="C130" t="str">
        <f>Orders[[#This Row],[FK_CustomerID]]</f>
        <v>19017-95853-EK</v>
      </c>
      <c r="D130" t="str">
        <f>Orders[[#This Row],[FK_ProductID]]</f>
        <v>A-M-0.5</v>
      </c>
      <c r="E130" s="4">
        <f>Orders[[#This Row],[Quantity]]</f>
        <v>1</v>
      </c>
      <c r="F130" t="str">
        <f>_xlfn.XLOOKUP(MergedTable[[#This Row],[FK_CustomerID]], Customers[CustomerID], Customers[CustomerName])</f>
        <v>Timofei Woofinden</v>
      </c>
      <c r="G130" t="str">
        <f>_xlfn.XLOOKUP(MergedTable[[#This Row],[FK_CustomerID]], Customers[CustomerID], Customers[Email])</f>
        <v>twoofinden3k@businesswire.com</v>
      </c>
      <c r="H130" t="str">
        <f>_xlfn.XLOOKUP(MergedTable[[#This Row],[FK_CustomerID]], Customers[CustomerID], Customers[Country])</f>
        <v>United States</v>
      </c>
      <c r="I130" t="str">
        <f>IF(_xlfn.XLOOKUP(MergedTable[[#This Row],[FK_CustomerID]], Customers[CustomerID], Customers[HasLoyalty]), "Yes", "No")</f>
        <v>No</v>
      </c>
      <c r="J130" t="str" cm="1">
        <f t="array" ref="J130">INDEX(Products[],
    MATCH(MergedTable[[#This Row],[FK_ProductID]:[FK_ProductID]], Products[[ProductID]:[ProductID]], 0),
    MATCH(MergedTable[[#Headers],[CoffeeType]], Products[#Headers], 0))</f>
        <v>Ara</v>
      </c>
      <c r="K130" t="str" cm="1">
        <f t="array" ref="K130">_xlfn.SWITCH(MergedTable[[#This Row],[CoffeeType]],
    "Rob", "Robusta",
    "Exc", "Excelsa",
    "Ara", "Arabica",
    "Lib", "Liberica")</f>
        <v>Arabica</v>
      </c>
      <c r="L130" t="str" cm="1">
        <f t="array" ref="L130">INDEX(Products[],
    MATCH(MergedTable[[#This Row],[FK_ProductID]:[FK_ProductID]], Products[[ProductID]:[ProductID]], 0),
    MATCH(MergedTable[[#Headers],[RoastType]], Products[#Headers], 0))</f>
        <v>M</v>
      </c>
      <c r="M130" t="str" cm="1">
        <f t="array" ref="M130">_xlfn.SWITCH(MergedTable[[#This Row],[RoastType]],
    "L", "Light",
    "M", "Medium",
    "D", "Dark")</f>
        <v>Medium</v>
      </c>
      <c r="N130" s="6" cm="1">
        <f t="array" ref="N130">INDEX(Products[],
    MATCH(MergedTable[[#This Row],[FK_ProductID]:[FK_ProductID]], Products[[ProductID]:[ProductID]], 0),
    MATCH(MergedTable[[#Headers],[SizeKg]], Products[#Headers], 0))</f>
        <v>0.5</v>
      </c>
      <c r="O130" s="1" cm="1">
        <f t="array" ref="O130">INDEX(Products[],
    MATCH(MergedTable[[#This Row],[FK_ProductID]:[FK_ProductID]], Products[[ProductID]:[ProductID]], 0),
    MATCH(MergedTable[[#Headers],[AmtUnitPrice]], Products[#Headers], 0))</f>
        <v>6.75</v>
      </c>
      <c r="P130" s="1">
        <f>MergedTable[[#This Row],[AmtUnitPrice]] * MergedTable[[#This Row],[Quantity]]</f>
        <v>6.75</v>
      </c>
    </row>
    <row r="131" spans="1:16" x14ac:dyDescent="0.25">
      <c r="A131" t="str">
        <f>Orders[[#This Row],[OrderID]]</f>
        <v>CYV-13426-645</v>
      </c>
      <c r="B131" s="9">
        <f>Orders[[#This Row],[DtOrder]]</f>
        <v>43652</v>
      </c>
      <c r="C131" t="str">
        <f>Orders[[#This Row],[FK_CustomerID]]</f>
        <v>88593-59934-VU</v>
      </c>
      <c r="D131" t="str">
        <f>Orders[[#This Row],[FK_ProductID]]</f>
        <v>E-D-1</v>
      </c>
      <c r="E131" s="4">
        <f>Orders[[#This Row],[Quantity]]</f>
        <v>1</v>
      </c>
      <c r="F131" t="str">
        <f>_xlfn.XLOOKUP(MergedTable[[#This Row],[FK_CustomerID]], Customers[CustomerID], Customers[CustomerName])</f>
        <v>Evelina Dacca</v>
      </c>
      <c r="G131" t="str">
        <f>_xlfn.XLOOKUP(MergedTable[[#This Row],[FK_CustomerID]], Customers[CustomerID], Customers[Email])</f>
        <v>edacca3l@google.pl</v>
      </c>
      <c r="H131" t="str">
        <f>_xlfn.XLOOKUP(MergedTable[[#This Row],[FK_CustomerID]], Customers[CustomerID], Customers[Country])</f>
        <v>United States</v>
      </c>
      <c r="I131" t="str">
        <f>IF(_xlfn.XLOOKUP(MergedTable[[#This Row],[FK_CustomerID]], Customers[CustomerID], Customers[HasLoyalty]), "Yes", "No")</f>
        <v>Yes</v>
      </c>
      <c r="J131" t="str" cm="1">
        <f t="array" ref="J131">INDEX(Products[],
    MATCH(MergedTable[[#This Row],[FK_ProductID]:[FK_ProductID]], Products[[ProductID]:[ProductID]], 0),
    MATCH(MergedTable[[#Headers],[CoffeeType]], Products[#Headers], 0))</f>
        <v>Exc</v>
      </c>
      <c r="K131" t="str" cm="1">
        <f t="array" ref="K131">_xlfn.SWITCH(MergedTable[[#This Row],[CoffeeType]],
    "Rob", "Robusta",
    "Exc", "Excelsa",
    "Ara", "Arabica",
    "Lib", "Liberica")</f>
        <v>Excelsa</v>
      </c>
      <c r="L131" t="str" cm="1">
        <f t="array" ref="L131">INDEX(Products[],
    MATCH(MergedTable[[#This Row],[FK_ProductID]:[FK_ProductID]], Products[[ProductID]:[ProductID]], 0),
    MATCH(MergedTable[[#Headers],[RoastType]], Products[#Headers], 0))</f>
        <v>D</v>
      </c>
      <c r="M131" t="str" cm="1">
        <f t="array" ref="M131">_xlfn.SWITCH(MergedTable[[#This Row],[RoastType]],
    "L", "Light",
    "M", "Medium",
    "D", "Dark")</f>
        <v>Dark</v>
      </c>
      <c r="N131" s="6" cm="1">
        <f t="array" ref="N131">INDEX(Products[],
    MATCH(MergedTable[[#This Row],[FK_ProductID]:[FK_ProductID]], Products[[ProductID]:[ProductID]], 0),
    MATCH(MergedTable[[#Headers],[SizeKg]], Products[#Headers], 0))</f>
        <v>1</v>
      </c>
      <c r="O131" s="1" cm="1">
        <f t="array" ref="O131">INDEX(Products[],
    MATCH(MergedTable[[#This Row],[FK_ProductID]:[FK_ProductID]], Products[[ProductID]:[ProductID]], 0),
    MATCH(MergedTable[[#Headers],[AmtUnitPrice]], Products[#Headers], 0))</f>
        <v>12.15</v>
      </c>
      <c r="P131" s="1">
        <f>MergedTable[[#This Row],[AmtUnitPrice]] * MergedTable[[#This Row],[Quantity]]</f>
        <v>12.15</v>
      </c>
    </row>
    <row r="132" spans="1:16" x14ac:dyDescent="0.25">
      <c r="A132" t="str">
        <f>Orders[[#This Row],[OrderID]]</f>
        <v>WRP-39846-614</v>
      </c>
      <c r="B132" s="9">
        <f>Orders[[#This Row],[DtOrder]]</f>
        <v>44624</v>
      </c>
      <c r="C132" t="str">
        <f>Orders[[#This Row],[FK_CustomerID]]</f>
        <v>47493-68564-YM</v>
      </c>
      <c r="D132" t="str">
        <f>Orders[[#This Row],[FK_ProductID]]</f>
        <v>A-L-2.5</v>
      </c>
      <c r="E132" s="4">
        <f>Orders[[#This Row],[Quantity]]</f>
        <v>5</v>
      </c>
      <c r="F132" t="str">
        <f>_xlfn.XLOOKUP(MergedTable[[#This Row],[FK_CustomerID]], Customers[CustomerID], Customers[CustomerName])</f>
        <v>Bidget Tremellier</v>
      </c>
      <c r="G132" t="str">
        <f>_xlfn.XLOOKUP(MergedTable[[#This Row],[FK_CustomerID]], Customers[CustomerID], Customers[Email])</f>
        <v/>
      </c>
      <c r="H132" t="str">
        <f>_xlfn.XLOOKUP(MergedTable[[#This Row],[FK_CustomerID]], Customers[CustomerID], Customers[Country])</f>
        <v>Ireland</v>
      </c>
      <c r="I132" t="str">
        <f>IF(_xlfn.XLOOKUP(MergedTable[[#This Row],[FK_CustomerID]], Customers[CustomerID], Customers[HasLoyalty]), "Yes", "No")</f>
        <v>Yes</v>
      </c>
      <c r="J132" t="str" cm="1">
        <f t="array" ref="J132">INDEX(Products[],
    MATCH(MergedTable[[#This Row],[FK_ProductID]:[FK_ProductID]], Products[[ProductID]:[ProductID]], 0),
    MATCH(MergedTable[[#Headers],[CoffeeType]], Products[#Headers], 0))</f>
        <v>Ara</v>
      </c>
      <c r="K132" t="str" cm="1">
        <f t="array" ref="K132">_xlfn.SWITCH(MergedTable[[#This Row],[CoffeeType]],
    "Rob", "Robusta",
    "Exc", "Excelsa",
    "Ara", "Arabica",
    "Lib", "Liberica")</f>
        <v>Arabica</v>
      </c>
      <c r="L132" t="str" cm="1">
        <f t="array" ref="L132">INDEX(Products[],
    MATCH(MergedTable[[#This Row],[FK_ProductID]:[FK_ProductID]], Products[[ProductID]:[ProductID]], 0),
    MATCH(MergedTable[[#Headers],[RoastType]], Products[#Headers], 0))</f>
        <v>L</v>
      </c>
      <c r="M132" t="str" cm="1">
        <f t="array" ref="M132">_xlfn.SWITCH(MergedTable[[#This Row],[RoastType]],
    "L", "Light",
    "M", "Medium",
    "D", "Dark")</f>
        <v>Light</v>
      </c>
      <c r="N132" s="6" cm="1">
        <f t="array" ref="N132">INDEX(Products[],
    MATCH(MergedTable[[#This Row],[FK_ProductID]:[FK_ProductID]], Products[[ProductID]:[ProductID]], 0),
    MATCH(MergedTable[[#Headers],[SizeKg]], Products[#Headers], 0))</f>
        <v>2.5</v>
      </c>
      <c r="O132" s="1" cm="1">
        <f t="array" ref="O132">INDEX(Products[],
    MATCH(MergedTable[[#This Row],[FK_ProductID]:[FK_ProductID]], Products[[ProductID]:[ProductID]], 0),
    MATCH(MergedTable[[#Headers],[AmtUnitPrice]], Products[#Headers], 0))</f>
        <v>29.785</v>
      </c>
      <c r="P132" s="1">
        <f>MergedTable[[#This Row],[AmtUnitPrice]] * MergedTable[[#This Row],[Quantity]]</f>
        <v>148.92500000000001</v>
      </c>
    </row>
    <row r="133" spans="1:16" x14ac:dyDescent="0.25">
      <c r="A133" t="str">
        <f>Orders[[#This Row],[OrderID]]</f>
        <v>VDZ-76673-968</v>
      </c>
      <c r="B133" s="9">
        <f>Orders[[#This Row],[DtOrder]]</f>
        <v>44196</v>
      </c>
      <c r="C133" t="str">
        <f>Orders[[#This Row],[FK_CustomerID]]</f>
        <v>82246-82543-DW</v>
      </c>
      <c r="D133" t="str">
        <f>Orders[[#This Row],[FK_ProductID]]</f>
        <v>E-D-0.5</v>
      </c>
      <c r="E133" s="4">
        <f>Orders[[#This Row],[Quantity]]</f>
        <v>2</v>
      </c>
      <c r="F133" t="str">
        <f>_xlfn.XLOOKUP(MergedTable[[#This Row],[FK_CustomerID]], Customers[CustomerID], Customers[CustomerName])</f>
        <v>Bobinette Hindsberg</v>
      </c>
      <c r="G133" t="str">
        <f>_xlfn.XLOOKUP(MergedTable[[#This Row],[FK_CustomerID]], Customers[CustomerID], Customers[Email])</f>
        <v>bhindsberg3n@blogs.com</v>
      </c>
      <c r="H133" t="str">
        <f>_xlfn.XLOOKUP(MergedTable[[#This Row],[FK_CustomerID]], Customers[CustomerID], Customers[Country])</f>
        <v>United States</v>
      </c>
      <c r="I133" t="str">
        <f>IF(_xlfn.XLOOKUP(MergedTable[[#This Row],[FK_CustomerID]], Customers[CustomerID], Customers[HasLoyalty]), "Yes", "No")</f>
        <v>Yes</v>
      </c>
      <c r="J133" t="str" cm="1">
        <f t="array" ref="J133">INDEX(Products[],
    MATCH(MergedTable[[#This Row],[FK_ProductID]:[FK_ProductID]], Products[[ProductID]:[ProductID]], 0),
    MATCH(MergedTable[[#Headers],[CoffeeType]], Products[#Headers], 0))</f>
        <v>Exc</v>
      </c>
      <c r="K133" t="str" cm="1">
        <f t="array" ref="K133">_xlfn.SWITCH(MergedTable[[#This Row],[CoffeeType]],
    "Rob", "Robusta",
    "Exc", "Excelsa",
    "Ara", "Arabica",
    "Lib", "Liberica")</f>
        <v>Excelsa</v>
      </c>
      <c r="L133" t="str" cm="1">
        <f t="array" ref="L133">INDEX(Products[],
    MATCH(MergedTable[[#This Row],[FK_ProductID]:[FK_ProductID]], Products[[ProductID]:[ProductID]], 0),
    MATCH(MergedTable[[#Headers],[RoastType]], Products[#Headers], 0))</f>
        <v>D</v>
      </c>
      <c r="M133" t="str" cm="1">
        <f t="array" ref="M133">_xlfn.SWITCH(MergedTable[[#This Row],[RoastType]],
    "L", "Light",
    "M", "Medium",
    "D", "Dark")</f>
        <v>Dark</v>
      </c>
      <c r="N133" s="6" cm="1">
        <f t="array" ref="N133">INDEX(Products[],
    MATCH(MergedTable[[#This Row],[FK_ProductID]:[FK_ProductID]], Products[[ProductID]:[ProductID]], 0),
    MATCH(MergedTable[[#Headers],[SizeKg]], Products[#Headers], 0))</f>
        <v>0.5</v>
      </c>
      <c r="O133" s="1" cm="1">
        <f t="array" ref="O133">INDEX(Products[],
    MATCH(MergedTable[[#This Row],[FK_ProductID]:[FK_ProductID]], Products[[ProductID]:[ProductID]], 0),
    MATCH(MergedTable[[#Headers],[AmtUnitPrice]], Products[#Headers], 0))</f>
        <v>7.29</v>
      </c>
      <c r="P133" s="1">
        <f>MergedTable[[#This Row],[AmtUnitPrice]] * MergedTable[[#This Row],[Quantity]]</f>
        <v>14.58</v>
      </c>
    </row>
    <row r="134" spans="1:16" x14ac:dyDescent="0.25">
      <c r="A134" t="str">
        <f>Orders[[#This Row],[OrderID]]</f>
        <v>VTV-03546-175</v>
      </c>
      <c r="B134" s="9">
        <f>Orders[[#This Row],[DtOrder]]</f>
        <v>44043</v>
      </c>
      <c r="C134" t="str">
        <f>Orders[[#This Row],[FK_CustomerID]]</f>
        <v>03384-62101-IY</v>
      </c>
      <c r="D134" t="str">
        <f>Orders[[#This Row],[FK_ProductID]]</f>
        <v>A-L-2.5</v>
      </c>
      <c r="E134" s="4">
        <f>Orders[[#This Row],[Quantity]]</f>
        <v>5</v>
      </c>
      <c r="F134" t="str">
        <f>_xlfn.XLOOKUP(MergedTable[[#This Row],[FK_CustomerID]], Customers[CustomerID], Customers[CustomerName])</f>
        <v>Osbert Robins</v>
      </c>
      <c r="G134" t="str">
        <f>_xlfn.XLOOKUP(MergedTable[[#This Row],[FK_CustomerID]], Customers[CustomerID], Customers[Email])</f>
        <v>orobins3o@salon.com</v>
      </c>
      <c r="H134" t="str">
        <f>_xlfn.XLOOKUP(MergedTable[[#This Row],[FK_CustomerID]], Customers[CustomerID], Customers[Country])</f>
        <v>United States</v>
      </c>
      <c r="I134" t="str">
        <f>IF(_xlfn.XLOOKUP(MergedTable[[#This Row],[FK_CustomerID]], Customers[CustomerID], Customers[HasLoyalty]), "Yes", "No")</f>
        <v>Yes</v>
      </c>
      <c r="J134" t="str" cm="1">
        <f t="array" ref="J134">INDEX(Products[],
    MATCH(MergedTable[[#This Row],[FK_ProductID]:[FK_ProductID]], Products[[ProductID]:[ProductID]], 0),
    MATCH(MergedTable[[#Headers],[CoffeeType]], Products[#Headers], 0))</f>
        <v>Ara</v>
      </c>
      <c r="K134" t="str" cm="1">
        <f t="array" ref="K134">_xlfn.SWITCH(MergedTable[[#This Row],[CoffeeType]],
    "Rob", "Robusta",
    "Exc", "Excelsa",
    "Ara", "Arabica",
    "Lib", "Liberica")</f>
        <v>Arabica</v>
      </c>
      <c r="L134" t="str" cm="1">
        <f t="array" ref="L134">INDEX(Products[],
    MATCH(MergedTable[[#This Row],[FK_ProductID]:[FK_ProductID]], Products[[ProductID]:[ProductID]], 0),
    MATCH(MergedTable[[#Headers],[RoastType]], Products[#Headers], 0))</f>
        <v>L</v>
      </c>
      <c r="M134" t="str" cm="1">
        <f t="array" ref="M134">_xlfn.SWITCH(MergedTable[[#This Row],[RoastType]],
    "L", "Light",
    "M", "Medium",
    "D", "Dark")</f>
        <v>Light</v>
      </c>
      <c r="N134" s="6" cm="1">
        <f t="array" ref="N134">INDEX(Products[],
    MATCH(MergedTable[[#This Row],[FK_ProductID]:[FK_ProductID]], Products[[ProductID]:[ProductID]], 0),
    MATCH(MergedTable[[#Headers],[SizeKg]], Products[#Headers], 0))</f>
        <v>2.5</v>
      </c>
      <c r="O134" s="1" cm="1">
        <f t="array" ref="O134">INDEX(Products[],
    MATCH(MergedTable[[#This Row],[FK_ProductID]:[FK_ProductID]], Products[[ProductID]:[ProductID]], 0),
    MATCH(MergedTable[[#Headers],[AmtUnitPrice]], Products[#Headers], 0))</f>
        <v>29.785</v>
      </c>
      <c r="P134" s="1">
        <f>MergedTable[[#This Row],[AmtUnitPrice]] * MergedTable[[#This Row],[Quantity]]</f>
        <v>148.92500000000001</v>
      </c>
    </row>
    <row r="135" spans="1:16" x14ac:dyDescent="0.25">
      <c r="A135" t="str">
        <f>Orders[[#This Row],[OrderID]]</f>
        <v>GHR-72274-715</v>
      </c>
      <c r="B135" s="9">
        <f>Orders[[#This Row],[DtOrder]]</f>
        <v>44340</v>
      </c>
      <c r="C135" t="str">
        <f>Orders[[#This Row],[FK_CustomerID]]</f>
        <v>86881-41559-OR</v>
      </c>
      <c r="D135" t="str">
        <f>Orders[[#This Row],[FK_ProductID]]</f>
        <v>L-D-1</v>
      </c>
      <c r="E135" s="4">
        <f>Orders[[#This Row],[Quantity]]</f>
        <v>1</v>
      </c>
      <c r="F135" t="str">
        <f>_xlfn.XLOOKUP(MergedTable[[#This Row],[FK_CustomerID]], Customers[CustomerID], Customers[CustomerName])</f>
        <v>Othello Syseland</v>
      </c>
      <c r="G135" t="str">
        <f>_xlfn.XLOOKUP(MergedTable[[#This Row],[FK_CustomerID]], Customers[CustomerID], Customers[Email])</f>
        <v>osyseland3p@independent.co.uk</v>
      </c>
      <c r="H135" t="str">
        <f>_xlfn.XLOOKUP(MergedTable[[#This Row],[FK_CustomerID]], Customers[CustomerID], Customers[Country])</f>
        <v>United States</v>
      </c>
      <c r="I135" t="str">
        <f>IF(_xlfn.XLOOKUP(MergedTable[[#This Row],[FK_CustomerID]], Customers[CustomerID], Customers[HasLoyalty]), "Yes", "No")</f>
        <v>No</v>
      </c>
      <c r="J135" t="str" cm="1">
        <f t="array" ref="J135">INDEX(Products[],
    MATCH(MergedTable[[#This Row],[FK_ProductID]:[FK_ProductID]], Products[[ProductID]:[ProductID]], 0),
    MATCH(MergedTable[[#Headers],[CoffeeType]], Products[#Headers], 0))</f>
        <v>Lib</v>
      </c>
      <c r="K135" t="str" cm="1">
        <f t="array" ref="K135">_xlfn.SWITCH(MergedTable[[#This Row],[CoffeeType]],
    "Rob", "Robusta",
    "Exc", "Excelsa",
    "Ara", "Arabica",
    "Lib", "Liberica")</f>
        <v>Liberica</v>
      </c>
      <c r="L135" t="str" cm="1">
        <f t="array" ref="L135">INDEX(Products[],
    MATCH(MergedTable[[#This Row],[FK_ProductID]:[FK_ProductID]], Products[[ProductID]:[ProductID]], 0),
    MATCH(MergedTable[[#Headers],[RoastType]], Products[#Headers], 0))</f>
        <v>D</v>
      </c>
      <c r="M135" t="str" cm="1">
        <f t="array" ref="M135">_xlfn.SWITCH(MergedTable[[#This Row],[RoastType]],
    "L", "Light",
    "M", "Medium",
    "D", "Dark")</f>
        <v>Dark</v>
      </c>
      <c r="N135" s="6" cm="1">
        <f t="array" ref="N135">INDEX(Products[],
    MATCH(MergedTable[[#This Row],[FK_ProductID]:[FK_ProductID]], Products[[ProductID]:[ProductID]], 0),
    MATCH(MergedTable[[#Headers],[SizeKg]], Products[#Headers], 0))</f>
        <v>1</v>
      </c>
      <c r="O135" s="1" cm="1">
        <f t="array" ref="O135">INDEX(Products[],
    MATCH(MergedTable[[#This Row],[FK_ProductID]:[FK_ProductID]], Products[[ProductID]:[ProductID]], 0),
    MATCH(MergedTable[[#Headers],[AmtUnitPrice]], Products[#Headers], 0))</f>
        <v>12.95</v>
      </c>
      <c r="P135" s="1">
        <f>MergedTable[[#This Row],[AmtUnitPrice]] * MergedTable[[#This Row],[Quantity]]</f>
        <v>12.95</v>
      </c>
    </row>
    <row r="136" spans="1:16" x14ac:dyDescent="0.25">
      <c r="A136" t="str">
        <f>Orders[[#This Row],[OrderID]]</f>
        <v>ZGK-97262-313</v>
      </c>
      <c r="B136" s="9">
        <f>Orders[[#This Row],[DtOrder]]</f>
        <v>44758</v>
      </c>
      <c r="C136" t="str">
        <f>Orders[[#This Row],[FK_CustomerID]]</f>
        <v>02536-18494-AQ</v>
      </c>
      <c r="D136" t="str">
        <f>Orders[[#This Row],[FK_ProductID]]</f>
        <v>E-M-2.5</v>
      </c>
      <c r="E136" s="4">
        <f>Orders[[#This Row],[Quantity]]</f>
        <v>3</v>
      </c>
      <c r="F136" t="str">
        <f>_xlfn.XLOOKUP(MergedTable[[#This Row],[FK_CustomerID]], Customers[CustomerID], Customers[CustomerName])</f>
        <v>Ewell Hanby</v>
      </c>
      <c r="G136" t="str">
        <f>_xlfn.XLOOKUP(MergedTable[[#This Row],[FK_CustomerID]], Customers[CustomerID], Customers[Email])</f>
        <v/>
      </c>
      <c r="H136" t="str">
        <f>_xlfn.XLOOKUP(MergedTable[[#This Row],[FK_CustomerID]], Customers[CustomerID], Customers[Country])</f>
        <v>United States</v>
      </c>
      <c r="I136" t="str">
        <f>IF(_xlfn.XLOOKUP(MergedTable[[#This Row],[FK_CustomerID]], Customers[CustomerID], Customers[HasLoyalty]), "Yes", "No")</f>
        <v>Yes</v>
      </c>
      <c r="J136" t="str" cm="1">
        <f t="array" ref="J136">INDEX(Products[],
    MATCH(MergedTable[[#This Row],[FK_ProductID]:[FK_ProductID]], Products[[ProductID]:[ProductID]], 0),
    MATCH(MergedTable[[#Headers],[CoffeeType]], Products[#Headers], 0))</f>
        <v>Exc</v>
      </c>
      <c r="K136" t="str" cm="1">
        <f t="array" ref="K136">_xlfn.SWITCH(MergedTable[[#This Row],[CoffeeType]],
    "Rob", "Robusta",
    "Exc", "Excelsa",
    "Ara", "Arabica",
    "Lib", "Liberica")</f>
        <v>Excelsa</v>
      </c>
      <c r="L136" t="str" cm="1">
        <f t="array" ref="L136">INDEX(Products[],
    MATCH(MergedTable[[#This Row],[FK_ProductID]:[FK_ProductID]], Products[[ProductID]:[ProductID]], 0),
    MATCH(MergedTable[[#Headers],[RoastType]], Products[#Headers], 0))</f>
        <v>M</v>
      </c>
      <c r="M136" t="str" cm="1">
        <f t="array" ref="M136">_xlfn.SWITCH(MergedTable[[#This Row],[RoastType]],
    "L", "Light",
    "M", "Medium",
    "D", "Dark")</f>
        <v>Medium</v>
      </c>
      <c r="N136" s="6" cm="1">
        <f t="array" ref="N136">INDEX(Products[],
    MATCH(MergedTable[[#This Row],[FK_ProductID]:[FK_ProductID]], Products[[ProductID]:[ProductID]], 0),
    MATCH(MergedTable[[#Headers],[SizeKg]], Products[#Headers], 0))</f>
        <v>2.5</v>
      </c>
      <c r="O136" s="1" cm="1">
        <f t="array" ref="O136">INDEX(Products[],
    MATCH(MergedTable[[#This Row],[FK_ProductID]:[FK_ProductID]], Products[[ProductID]:[ProductID]], 0),
    MATCH(MergedTable[[#Headers],[AmtUnitPrice]], Products[#Headers], 0))</f>
        <v>31.625</v>
      </c>
      <c r="P136" s="1">
        <f>MergedTable[[#This Row],[AmtUnitPrice]] * MergedTable[[#This Row],[Quantity]]</f>
        <v>94.875</v>
      </c>
    </row>
    <row r="137" spans="1:16" x14ac:dyDescent="0.25">
      <c r="A137" t="str">
        <f>Orders[[#This Row],[OrderID]]</f>
        <v>ZFS-30776-804</v>
      </c>
      <c r="B137" s="9">
        <f>Orders[[#This Row],[DtOrder]]</f>
        <v>44232</v>
      </c>
      <c r="C137" t="str">
        <f>Orders[[#This Row],[FK_CustomerID]]</f>
        <v>58638-01029-CB</v>
      </c>
      <c r="D137" t="str">
        <f>Orders[[#This Row],[FK_ProductID]]</f>
        <v>A-L-0.5</v>
      </c>
      <c r="E137" s="4">
        <f>Orders[[#This Row],[Quantity]]</f>
        <v>5</v>
      </c>
      <c r="F137" t="str">
        <f>_xlfn.XLOOKUP(MergedTable[[#This Row],[FK_CustomerID]], Customers[CustomerID], Customers[CustomerName])</f>
        <v>Blancha McAmish</v>
      </c>
      <c r="G137" t="str">
        <f>_xlfn.XLOOKUP(MergedTable[[#This Row],[FK_CustomerID]], Customers[CustomerID], Customers[Email])</f>
        <v>bmcamish2e@tripadvisor.com</v>
      </c>
      <c r="H137" t="str">
        <f>_xlfn.XLOOKUP(MergedTable[[#This Row],[FK_CustomerID]], Customers[CustomerID], Customers[Country])</f>
        <v>United States</v>
      </c>
      <c r="I137" t="str">
        <f>IF(_xlfn.XLOOKUP(MergedTable[[#This Row],[FK_CustomerID]], Customers[CustomerID], Customers[HasLoyalty]), "Yes", "No")</f>
        <v>Yes</v>
      </c>
      <c r="J137" t="str" cm="1">
        <f t="array" ref="J137">INDEX(Products[],
    MATCH(MergedTable[[#This Row],[FK_ProductID]:[FK_ProductID]], Products[[ProductID]:[ProductID]], 0),
    MATCH(MergedTable[[#Headers],[CoffeeType]], Products[#Headers], 0))</f>
        <v>Ara</v>
      </c>
      <c r="K137" t="str" cm="1">
        <f t="array" ref="K137">_xlfn.SWITCH(MergedTable[[#This Row],[CoffeeType]],
    "Rob", "Robusta",
    "Exc", "Excelsa",
    "Ara", "Arabica",
    "Lib", "Liberica")</f>
        <v>Arabica</v>
      </c>
      <c r="L137" t="str" cm="1">
        <f t="array" ref="L137">INDEX(Products[],
    MATCH(MergedTable[[#This Row],[FK_ProductID]:[FK_ProductID]], Products[[ProductID]:[ProductID]], 0),
    MATCH(MergedTable[[#Headers],[RoastType]], Products[#Headers], 0))</f>
        <v>L</v>
      </c>
      <c r="M137" t="str" cm="1">
        <f t="array" ref="M137">_xlfn.SWITCH(MergedTable[[#This Row],[RoastType]],
    "L", "Light",
    "M", "Medium",
    "D", "Dark")</f>
        <v>Light</v>
      </c>
      <c r="N137" s="6" cm="1">
        <f t="array" ref="N137">INDEX(Products[],
    MATCH(MergedTable[[#This Row],[FK_ProductID]:[FK_ProductID]], Products[[ProductID]:[ProductID]], 0),
    MATCH(MergedTable[[#Headers],[SizeKg]], Products[#Headers], 0))</f>
        <v>0.5</v>
      </c>
      <c r="O137" s="1" cm="1">
        <f t="array" ref="O137">INDEX(Products[],
    MATCH(MergedTable[[#This Row],[FK_ProductID]:[FK_ProductID]], Products[[ProductID]:[ProductID]], 0),
    MATCH(MergedTable[[#Headers],[AmtUnitPrice]], Products[#Headers], 0))</f>
        <v>7.77</v>
      </c>
      <c r="P137" s="1">
        <f>MergedTable[[#This Row],[AmtUnitPrice]] * MergedTable[[#This Row],[Quantity]]</f>
        <v>38.849999999999994</v>
      </c>
    </row>
    <row r="138" spans="1:16" x14ac:dyDescent="0.25">
      <c r="A138" t="str">
        <f>Orders[[#This Row],[OrderID]]</f>
        <v>QUU-91729-492</v>
      </c>
      <c r="B138" s="9">
        <f>Orders[[#This Row],[DtOrder]]</f>
        <v>44406</v>
      </c>
      <c r="C138" t="str">
        <f>Orders[[#This Row],[FK_CustomerID]]</f>
        <v>90312-11148-LA</v>
      </c>
      <c r="D138" t="str">
        <f>Orders[[#This Row],[FK_ProductID]]</f>
        <v>A-D-0.2</v>
      </c>
      <c r="E138" s="4">
        <f>Orders[[#This Row],[Quantity]]</f>
        <v>4</v>
      </c>
      <c r="F138" t="str">
        <f>_xlfn.XLOOKUP(MergedTable[[#This Row],[FK_CustomerID]], Customers[CustomerID], Customers[CustomerName])</f>
        <v>Lowell Keenleyside</v>
      </c>
      <c r="G138" t="str">
        <f>_xlfn.XLOOKUP(MergedTable[[#This Row],[FK_CustomerID]], Customers[CustomerID], Customers[Email])</f>
        <v>lkeenleyside3s@topsy.com</v>
      </c>
      <c r="H138" t="str">
        <f>_xlfn.XLOOKUP(MergedTable[[#This Row],[FK_CustomerID]], Customers[CustomerID], Customers[Country])</f>
        <v>United States</v>
      </c>
      <c r="I138" t="str">
        <f>IF(_xlfn.XLOOKUP(MergedTable[[#This Row],[FK_CustomerID]], Customers[CustomerID], Customers[HasLoyalty]), "Yes", "No")</f>
        <v>No</v>
      </c>
      <c r="J138" t="str" cm="1">
        <f t="array" ref="J138">INDEX(Products[],
    MATCH(MergedTable[[#This Row],[FK_ProductID]:[FK_ProductID]], Products[[ProductID]:[ProductID]], 0),
    MATCH(MergedTable[[#Headers],[CoffeeType]], Products[#Headers], 0))</f>
        <v>Ara</v>
      </c>
      <c r="K138" t="str" cm="1">
        <f t="array" ref="K138">_xlfn.SWITCH(MergedTable[[#This Row],[CoffeeType]],
    "Rob", "Robusta",
    "Exc", "Excelsa",
    "Ara", "Arabica",
    "Lib", "Liberica")</f>
        <v>Arabica</v>
      </c>
      <c r="L138" t="str" cm="1">
        <f t="array" ref="L138">INDEX(Products[],
    MATCH(MergedTable[[#This Row],[FK_ProductID]:[FK_ProductID]], Products[[ProductID]:[ProductID]], 0),
    MATCH(MergedTable[[#Headers],[RoastType]], Products[#Headers], 0))</f>
        <v>D</v>
      </c>
      <c r="M138" t="str" cm="1">
        <f t="array" ref="M138">_xlfn.SWITCH(MergedTable[[#This Row],[RoastType]],
    "L", "Light",
    "M", "Medium",
    "D", "Dark")</f>
        <v>Dark</v>
      </c>
      <c r="N138" s="6" cm="1">
        <f t="array" ref="N138">INDEX(Products[],
    MATCH(MergedTable[[#This Row],[FK_ProductID]:[FK_ProductID]], Products[[ProductID]:[ProductID]], 0),
    MATCH(MergedTable[[#Headers],[SizeKg]], Products[#Headers], 0))</f>
        <v>0.2</v>
      </c>
      <c r="O138" s="1" cm="1">
        <f t="array" ref="O138">INDEX(Products[],
    MATCH(MergedTable[[#This Row],[FK_ProductID]:[FK_ProductID]], Products[[ProductID]:[ProductID]], 0),
    MATCH(MergedTable[[#Headers],[AmtUnitPrice]], Products[#Headers], 0))</f>
        <v>2.9849999999999999</v>
      </c>
      <c r="P138" s="1">
        <f>MergedTable[[#This Row],[AmtUnitPrice]] * MergedTable[[#This Row],[Quantity]]</f>
        <v>11.94</v>
      </c>
    </row>
    <row r="139" spans="1:16" x14ac:dyDescent="0.25">
      <c r="A139" t="str">
        <f>Orders[[#This Row],[OrderID]]</f>
        <v>PVI-72795-960</v>
      </c>
      <c r="B139" s="9">
        <f>Orders[[#This Row],[DtOrder]]</f>
        <v>44637</v>
      </c>
      <c r="C139" t="str">
        <f>Orders[[#This Row],[FK_CustomerID]]</f>
        <v>68239-74809-TF</v>
      </c>
      <c r="D139" t="str">
        <f>Orders[[#This Row],[FK_ProductID]]</f>
        <v>E-L-2.5</v>
      </c>
      <c r="E139" s="4">
        <f>Orders[[#This Row],[Quantity]]</f>
        <v>3</v>
      </c>
      <c r="F139" t="str">
        <f>_xlfn.XLOOKUP(MergedTable[[#This Row],[FK_CustomerID]], Customers[CustomerID], Customers[CustomerName])</f>
        <v>Elonore Joliffe</v>
      </c>
      <c r="G139" t="str">
        <f>_xlfn.XLOOKUP(MergedTable[[#This Row],[FK_CustomerID]], Customers[CustomerID], Customers[Email])</f>
        <v/>
      </c>
      <c r="H139" t="str">
        <f>_xlfn.XLOOKUP(MergedTable[[#This Row],[FK_CustomerID]], Customers[CustomerID], Customers[Country])</f>
        <v>Ireland</v>
      </c>
      <c r="I139" t="str">
        <f>IF(_xlfn.XLOOKUP(MergedTable[[#This Row],[FK_CustomerID]], Customers[CustomerID], Customers[HasLoyalty]), "Yes", "No")</f>
        <v>No</v>
      </c>
      <c r="J139" t="str" cm="1">
        <f t="array" ref="J139">INDEX(Products[],
    MATCH(MergedTable[[#This Row],[FK_ProductID]:[FK_ProductID]], Products[[ProductID]:[ProductID]], 0),
    MATCH(MergedTable[[#Headers],[CoffeeType]], Products[#Headers], 0))</f>
        <v>Exc</v>
      </c>
      <c r="K139" t="str" cm="1">
        <f t="array" ref="K139">_xlfn.SWITCH(MergedTable[[#This Row],[CoffeeType]],
    "Rob", "Robusta",
    "Exc", "Excelsa",
    "Ara", "Arabica",
    "Lib", "Liberica")</f>
        <v>Excelsa</v>
      </c>
      <c r="L139" t="str" cm="1">
        <f t="array" ref="L139">INDEX(Products[],
    MATCH(MergedTable[[#This Row],[FK_ProductID]:[FK_ProductID]], Products[[ProductID]:[ProductID]], 0),
    MATCH(MergedTable[[#Headers],[RoastType]], Products[#Headers], 0))</f>
        <v>L</v>
      </c>
      <c r="M139" t="str" cm="1">
        <f t="array" ref="M139">_xlfn.SWITCH(MergedTable[[#This Row],[RoastType]],
    "L", "Light",
    "M", "Medium",
    "D", "Dark")</f>
        <v>Light</v>
      </c>
      <c r="N139" s="6" cm="1">
        <f t="array" ref="N139">INDEX(Products[],
    MATCH(MergedTable[[#This Row],[FK_ProductID]:[FK_ProductID]], Products[[ProductID]:[ProductID]], 0),
    MATCH(MergedTable[[#Headers],[SizeKg]], Products[#Headers], 0))</f>
        <v>2.5</v>
      </c>
      <c r="O139" s="1" cm="1">
        <f t="array" ref="O139">INDEX(Products[],
    MATCH(MergedTable[[#This Row],[FK_ProductID]:[FK_ProductID]], Products[[ProductID]:[ProductID]], 0),
    MATCH(MergedTable[[#Headers],[AmtUnitPrice]], Products[#Headers], 0))</f>
        <v>34.155000000000001</v>
      </c>
      <c r="P139" s="1">
        <f>MergedTable[[#This Row],[AmtUnitPrice]] * MergedTable[[#This Row],[Quantity]]</f>
        <v>102.465</v>
      </c>
    </row>
    <row r="140" spans="1:16" x14ac:dyDescent="0.25">
      <c r="A140" t="str">
        <f>Orders[[#This Row],[OrderID]]</f>
        <v>PPP-78935-365</v>
      </c>
      <c r="B140" s="9">
        <f>Orders[[#This Row],[DtOrder]]</f>
        <v>44238</v>
      </c>
      <c r="C140" t="str">
        <f>Orders[[#This Row],[FK_CustomerID]]</f>
        <v>91074-60023-IP</v>
      </c>
      <c r="D140" t="str">
        <f>Orders[[#This Row],[FK_ProductID]]</f>
        <v>E-D-1</v>
      </c>
      <c r="E140" s="4">
        <f>Orders[[#This Row],[Quantity]]</f>
        <v>4</v>
      </c>
      <c r="F140" t="str">
        <f>_xlfn.XLOOKUP(MergedTable[[#This Row],[FK_CustomerID]], Customers[CustomerID], Customers[CustomerName])</f>
        <v>Abraham Coleman</v>
      </c>
      <c r="G140" t="str">
        <f>_xlfn.XLOOKUP(MergedTable[[#This Row],[FK_CustomerID]], Customers[CustomerID], Customers[Email])</f>
        <v/>
      </c>
      <c r="H140" t="str">
        <f>_xlfn.XLOOKUP(MergedTable[[#This Row],[FK_CustomerID]], Customers[CustomerID], Customers[Country])</f>
        <v>United States</v>
      </c>
      <c r="I140" t="str">
        <f>IF(_xlfn.XLOOKUP(MergedTable[[#This Row],[FK_CustomerID]], Customers[CustomerID], Customers[HasLoyalty]), "Yes", "No")</f>
        <v>No</v>
      </c>
      <c r="J140" t="str" cm="1">
        <f t="array" ref="J140">INDEX(Products[],
    MATCH(MergedTable[[#This Row],[FK_ProductID]:[FK_ProductID]], Products[[ProductID]:[ProductID]], 0),
    MATCH(MergedTable[[#Headers],[CoffeeType]], Products[#Headers], 0))</f>
        <v>Exc</v>
      </c>
      <c r="K140" t="str" cm="1">
        <f t="array" ref="K140">_xlfn.SWITCH(MergedTable[[#This Row],[CoffeeType]],
    "Rob", "Robusta",
    "Exc", "Excelsa",
    "Ara", "Arabica",
    "Lib", "Liberica")</f>
        <v>Excelsa</v>
      </c>
      <c r="L140" t="str" cm="1">
        <f t="array" ref="L140">INDEX(Products[],
    MATCH(MergedTable[[#This Row],[FK_ProductID]:[FK_ProductID]], Products[[ProductID]:[ProductID]], 0),
    MATCH(MergedTable[[#Headers],[RoastType]], Products[#Headers], 0))</f>
        <v>D</v>
      </c>
      <c r="M140" t="str" cm="1">
        <f t="array" ref="M140">_xlfn.SWITCH(MergedTable[[#This Row],[RoastType]],
    "L", "Light",
    "M", "Medium",
    "D", "Dark")</f>
        <v>Dark</v>
      </c>
      <c r="N140" s="6" cm="1">
        <f t="array" ref="N140">INDEX(Products[],
    MATCH(MergedTable[[#This Row],[FK_ProductID]:[FK_ProductID]], Products[[ProductID]:[ProductID]], 0),
    MATCH(MergedTable[[#Headers],[SizeKg]], Products[#Headers], 0))</f>
        <v>1</v>
      </c>
      <c r="O140" s="1" cm="1">
        <f t="array" ref="O140">INDEX(Products[],
    MATCH(MergedTable[[#This Row],[FK_ProductID]:[FK_ProductID]], Products[[ProductID]:[ProductID]], 0),
    MATCH(MergedTable[[#Headers],[AmtUnitPrice]], Products[#Headers], 0))</f>
        <v>12.15</v>
      </c>
      <c r="P140" s="1">
        <f>MergedTable[[#This Row],[AmtUnitPrice]] * MergedTable[[#This Row],[Quantity]]</f>
        <v>48.6</v>
      </c>
    </row>
    <row r="141" spans="1:16" x14ac:dyDescent="0.25">
      <c r="A141" t="str">
        <f>Orders[[#This Row],[OrderID]]</f>
        <v>JUO-34131-517</v>
      </c>
      <c r="B141" s="9">
        <f>Orders[[#This Row],[DtOrder]]</f>
        <v>43509</v>
      </c>
      <c r="C141" t="str">
        <f>Orders[[#This Row],[FK_CustomerID]]</f>
        <v>07972-83748-JI</v>
      </c>
      <c r="D141" t="str">
        <f>Orders[[#This Row],[FK_ProductID]]</f>
        <v>L-D-1</v>
      </c>
      <c r="E141" s="4">
        <f>Orders[[#This Row],[Quantity]]</f>
        <v>6</v>
      </c>
      <c r="F141" t="str">
        <f>_xlfn.XLOOKUP(MergedTable[[#This Row],[FK_CustomerID]], Customers[CustomerID], Customers[CustomerName])</f>
        <v>Rivy Farington</v>
      </c>
      <c r="G141" t="str">
        <f>_xlfn.XLOOKUP(MergedTable[[#This Row],[FK_CustomerID]], Customers[CustomerID], Customers[Email])</f>
        <v/>
      </c>
      <c r="H141" t="str">
        <f>_xlfn.XLOOKUP(MergedTable[[#This Row],[FK_CustomerID]], Customers[CustomerID], Customers[Country])</f>
        <v>United States</v>
      </c>
      <c r="I141" t="str">
        <f>IF(_xlfn.XLOOKUP(MergedTable[[#This Row],[FK_CustomerID]], Customers[CustomerID], Customers[HasLoyalty]), "Yes", "No")</f>
        <v>Yes</v>
      </c>
      <c r="J141" t="str" cm="1">
        <f t="array" ref="J141">INDEX(Products[],
    MATCH(MergedTable[[#This Row],[FK_ProductID]:[FK_ProductID]], Products[[ProductID]:[ProductID]], 0),
    MATCH(MergedTable[[#Headers],[CoffeeType]], Products[#Headers], 0))</f>
        <v>Lib</v>
      </c>
      <c r="K141" t="str" cm="1">
        <f t="array" ref="K141">_xlfn.SWITCH(MergedTable[[#This Row],[CoffeeType]],
    "Rob", "Robusta",
    "Exc", "Excelsa",
    "Ara", "Arabica",
    "Lib", "Liberica")</f>
        <v>Liberica</v>
      </c>
      <c r="L141" t="str" cm="1">
        <f t="array" ref="L141">INDEX(Products[],
    MATCH(MergedTable[[#This Row],[FK_ProductID]:[FK_ProductID]], Products[[ProductID]:[ProductID]], 0),
    MATCH(MergedTable[[#Headers],[RoastType]], Products[#Headers], 0))</f>
        <v>D</v>
      </c>
      <c r="M141" t="str" cm="1">
        <f t="array" ref="M141">_xlfn.SWITCH(MergedTable[[#This Row],[RoastType]],
    "L", "Light",
    "M", "Medium",
    "D", "Dark")</f>
        <v>Dark</v>
      </c>
      <c r="N141" s="6" cm="1">
        <f t="array" ref="N141">INDEX(Products[],
    MATCH(MergedTable[[#This Row],[FK_ProductID]:[FK_ProductID]], Products[[ProductID]:[ProductID]], 0),
    MATCH(MergedTable[[#Headers],[SizeKg]], Products[#Headers], 0))</f>
        <v>1</v>
      </c>
      <c r="O141" s="1" cm="1">
        <f t="array" ref="O141">INDEX(Products[],
    MATCH(MergedTable[[#This Row],[FK_ProductID]:[FK_ProductID]], Products[[ProductID]:[ProductID]], 0),
    MATCH(MergedTable[[#Headers],[AmtUnitPrice]], Products[#Headers], 0))</f>
        <v>12.95</v>
      </c>
      <c r="P141" s="1">
        <f>MergedTable[[#This Row],[AmtUnitPrice]] * MergedTable[[#This Row],[Quantity]]</f>
        <v>77.699999999999989</v>
      </c>
    </row>
    <row r="142" spans="1:16" x14ac:dyDescent="0.25">
      <c r="A142" t="str">
        <f>Orders[[#This Row],[OrderID]]</f>
        <v>ZJE-89333-489</v>
      </c>
      <c r="B142" s="9">
        <f>Orders[[#This Row],[DtOrder]]</f>
        <v>44694</v>
      </c>
      <c r="C142" t="str">
        <f>Orders[[#This Row],[FK_CustomerID]]</f>
        <v>08694-57330-XR</v>
      </c>
      <c r="D142" t="str">
        <f>Orders[[#This Row],[FK_ProductID]]</f>
        <v>L-D-2.5</v>
      </c>
      <c r="E142" s="4">
        <f>Orders[[#This Row],[Quantity]]</f>
        <v>1</v>
      </c>
      <c r="F142" t="str">
        <f>_xlfn.XLOOKUP(MergedTable[[#This Row],[FK_CustomerID]], Customers[CustomerID], Customers[CustomerName])</f>
        <v>Vallie Kundt</v>
      </c>
      <c r="G142" t="str">
        <f>_xlfn.XLOOKUP(MergedTable[[#This Row],[FK_CustomerID]], Customers[CustomerID], Customers[Email])</f>
        <v>vkundt3w@bigcartel.com</v>
      </c>
      <c r="H142" t="str">
        <f>_xlfn.XLOOKUP(MergedTable[[#This Row],[FK_CustomerID]], Customers[CustomerID], Customers[Country])</f>
        <v>Ireland</v>
      </c>
      <c r="I142" t="str">
        <f>IF(_xlfn.XLOOKUP(MergedTable[[#This Row],[FK_CustomerID]], Customers[CustomerID], Customers[HasLoyalty]), "Yes", "No")</f>
        <v>Yes</v>
      </c>
      <c r="J142" t="str" cm="1">
        <f t="array" ref="J142">INDEX(Products[],
    MATCH(MergedTable[[#This Row],[FK_ProductID]:[FK_ProductID]], Products[[ProductID]:[ProductID]], 0),
    MATCH(MergedTable[[#Headers],[CoffeeType]], Products[#Headers], 0))</f>
        <v>Lib</v>
      </c>
      <c r="K142" t="str" cm="1">
        <f t="array" ref="K142">_xlfn.SWITCH(MergedTable[[#This Row],[CoffeeType]],
    "Rob", "Robusta",
    "Exc", "Excelsa",
    "Ara", "Arabica",
    "Lib", "Liberica")</f>
        <v>Liberica</v>
      </c>
      <c r="L142" t="str" cm="1">
        <f t="array" ref="L142">INDEX(Products[],
    MATCH(MergedTable[[#This Row],[FK_ProductID]:[FK_ProductID]], Products[[ProductID]:[ProductID]], 0),
    MATCH(MergedTable[[#Headers],[RoastType]], Products[#Headers], 0))</f>
        <v>D</v>
      </c>
      <c r="M142" t="str" cm="1">
        <f t="array" ref="M142">_xlfn.SWITCH(MergedTable[[#This Row],[RoastType]],
    "L", "Light",
    "M", "Medium",
    "D", "Dark")</f>
        <v>Dark</v>
      </c>
      <c r="N142" s="6" cm="1">
        <f t="array" ref="N142">INDEX(Products[],
    MATCH(MergedTable[[#This Row],[FK_ProductID]:[FK_ProductID]], Products[[ProductID]:[ProductID]], 0),
    MATCH(MergedTable[[#Headers],[SizeKg]], Products[#Headers], 0))</f>
        <v>2.5</v>
      </c>
      <c r="O142" s="1" cm="1">
        <f t="array" ref="O142">INDEX(Products[],
    MATCH(MergedTable[[#This Row],[FK_ProductID]:[FK_ProductID]], Products[[ProductID]:[ProductID]], 0),
    MATCH(MergedTable[[#Headers],[AmtUnitPrice]], Products[#Headers], 0))</f>
        <v>29.785</v>
      </c>
      <c r="P142" s="1">
        <f>MergedTable[[#This Row],[AmtUnitPrice]] * MergedTable[[#This Row],[Quantity]]</f>
        <v>29.785</v>
      </c>
    </row>
    <row r="143" spans="1:16" x14ac:dyDescent="0.25">
      <c r="A143" t="str">
        <f>Orders[[#This Row],[OrderID]]</f>
        <v>LOO-35324-159</v>
      </c>
      <c r="B143" s="9">
        <f>Orders[[#This Row],[DtOrder]]</f>
        <v>43970</v>
      </c>
      <c r="C143" t="str">
        <f>Orders[[#This Row],[FK_CustomerID]]</f>
        <v>68412-11126-YJ</v>
      </c>
      <c r="D143" t="str">
        <f>Orders[[#This Row],[FK_ProductID]]</f>
        <v>A-L-0.2</v>
      </c>
      <c r="E143" s="4">
        <f>Orders[[#This Row],[Quantity]]</f>
        <v>4</v>
      </c>
      <c r="F143" t="str">
        <f>_xlfn.XLOOKUP(MergedTable[[#This Row],[FK_CustomerID]], Customers[CustomerID], Customers[CustomerName])</f>
        <v>Boyd Bett</v>
      </c>
      <c r="G143" t="str">
        <f>_xlfn.XLOOKUP(MergedTable[[#This Row],[FK_CustomerID]], Customers[CustomerID], Customers[Email])</f>
        <v>bbett3x@google.de</v>
      </c>
      <c r="H143" t="str">
        <f>_xlfn.XLOOKUP(MergedTable[[#This Row],[FK_CustomerID]], Customers[CustomerID], Customers[Country])</f>
        <v>United States</v>
      </c>
      <c r="I143" t="str">
        <f>IF(_xlfn.XLOOKUP(MergedTable[[#This Row],[FK_CustomerID]], Customers[CustomerID], Customers[HasLoyalty]), "Yes", "No")</f>
        <v>Yes</v>
      </c>
      <c r="J143" t="str" cm="1">
        <f t="array" ref="J143">INDEX(Products[],
    MATCH(MergedTable[[#This Row],[FK_ProductID]:[FK_ProductID]], Products[[ProductID]:[ProductID]], 0),
    MATCH(MergedTable[[#Headers],[CoffeeType]], Products[#Headers], 0))</f>
        <v>Ara</v>
      </c>
      <c r="K143" t="str" cm="1">
        <f t="array" ref="K143">_xlfn.SWITCH(MergedTable[[#This Row],[CoffeeType]],
    "Rob", "Robusta",
    "Exc", "Excelsa",
    "Ara", "Arabica",
    "Lib", "Liberica")</f>
        <v>Arabica</v>
      </c>
      <c r="L143" t="str" cm="1">
        <f t="array" ref="L143">INDEX(Products[],
    MATCH(MergedTable[[#This Row],[FK_ProductID]:[FK_ProductID]], Products[[ProductID]:[ProductID]], 0),
    MATCH(MergedTable[[#Headers],[RoastType]], Products[#Headers], 0))</f>
        <v>L</v>
      </c>
      <c r="M143" t="str" cm="1">
        <f t="array" ref="M143">_xlfn.SWITCH(MergedTable[[#This Row],[RoastType]],
    "L", "Light",
    "M", "Medium",
    "D", "Dark")</f>
        <v>Light</v>
      </c>
      <c r="N143" s="6" cm="1">
        <f t="array" ref="N143">INDEX(Products[],
    MATCH(MergedTable[[#This Row],[FK_ProductID]:[FK_ProductID]], Products[[ProductID]:[ProductID]], 0),
    MATCH(MergedTable[[#Headers],[SizeKg]], Products[#Headers], 0))</f>
        <v>0.2</v>
      </c>
      <c r="O143" s="1" cm="1">
        <f t="array" ref="O143">INDEX(Products[],
    MATCH(MergedTable[[#This Row],[FK_ProductID]:[FK_ProductID]], Products[[ProductID]:[ProductID]], 0),
    MATCH(MergedTable[[#Headers],[AmtUnitPrice]], Products[#Headers], 0))</f>
        <v>3.8849999999999998</v>
      </c>
      <c r="P143" s="1">
        <f>MergedTable[[#This Row],[AmtUnitPrice]] * MergedTable[[#This Row],[Quantity]]</f>
        <v>15.54</v>
      </c>
    </row>
    <row r="144" spans="1:16" x14ac:dyDescent="0.25">
      <c r="A144" t="str">
        <f>Orders[[#This Row],[OrderID]]</f>
        <v>JBQ-93412-846</v>
      </c>
      <c r="B144" s="9">
        <f>Orders[[#This Row],[DtOrder]]</f>
        <v>44678</v>
      </c>
      <c r="C144" t="str">
        <f>Orders[[#This Row],[FK_CustomerID]]</f>
        <v>69037-66822-DW</v>
      </c>
      <c r="D144" t="str">
        <f>Orders[[#This Row],[FK_ProductID]]</f>
        <v>E-L-2.5</v>
      </c>
      <c r="E144" s="4">
        <f>Orders[[#This Row],[Quantity]]</f>
        <v>4</v>
      </c>
      <c r="F144" t="str">
        <f>_xlfn.XLOOKUP(MergedTable[[#This Row],[FK_CustomerID]], Customers[CustomerID], Customers[CustomerName])</f>
        <v>Julio Armytage</v>
      </c>
      <c r="G144" t="str">
        <f>_xlfn.XLOOKUP(MergedTable[[#This Row],[FK_CustomerID]], Customers[CustomerID], Customers[Email])</f>
        <v/>
      </c>
      <c r="H144" t="str">
        <f>_xlfn.XLOOKUP(MergedTable[[#This Row],[FK_CustomerID]], Customers[CustomerID], Customers[Country])</f>
        <v>Ireland</v>
      </c>
      <c r="I144" t="str">
        <f>IF(_xlfn.XLOOKUP(MergedTable[[#This Row],[FK_CustomerID]], Customers[CustomerID], Customers[HasLoyalty]), "Yes", "No")</f>
        <v>Yes</v>
      </c>
      <c r="J144" t="str" cm="1">
        <f t="array" ref="J144">INDEX(Products[],
    MATCH(MergedTable[[#This Row],[FK_ProductID]:[FK_ProductID]], Products[[ProductID]:[ProductID]], 0),
    MATCH(MergedTable[[#Headers],[CoffeeType]], Products[#Headers], 0))</f>
        <v>Exc</v>
      </c>
      <c r="K144" t="str" cm="1">
        <f t="array" ref="K144">_xlfn.SWITCH(MergedTable[[#This Row],[CoffeeType]],
    "Rob", "Robusta",
    "Exc", "Excelsa",
    "Ara", "Arabica",
    "Lib", "Liberica")</f>
        <v>Excelsa</v>
      </c>
      <c r="L144" t="str" cm="1">
        <f t="array" ref="L144">INDEX(Products[],
    MATCH(MergedTable[[#This Row],[FK_ProductID]:[FK_ProductID]], Products[[ProductID]:[ProductID]], 0),
    MATCH(MergedTable[[#Headers],[RoastType]], Products[#Headers], 0))</f>
        <v>L</v>
      </c>
      <c r="M144" t="str" cm="1">
        <f t="array" ref="M144">_xlfn.SWITCH(MergedTable[[#This Row],[RoastType]],
    "L", "Light",
    "M", "Medium",
    "D", "Dark")</f>
        <v>Light</v>
      </c>
      <c r="N144" s="6" cm="1">
        <f t="array" ref="N144">INDEX(Products[],
    MATCH(MergedTable[[#This Row],[FK_ProductID]:[FK_ProductID]], Products[[ProductID]:[ProductID]], 0),
    MATCH(MergedTable[[#Headers],[SizeKg]], Products[#Headers], 0))</f>
        <v>2.5</v>
      </c>
      <c r="O144" s="1" cm="1">
        <f t="array" ref="O144">INDEX(Products[],
    MATCH(MergedTable[[#This Row],[FK_ProductID]:[FK_ProductID]], Products[[ProductID]:[ProductID]], 0),
    MATCH(MergedTable[[#Headers],[AmtUnitPrice]], Products[#Headers], 0))</f>
        <v>34.155000000000001</v>
      </c>
      <c r="P144" s="1">
        <f>MergedTable[[#This Row],[AmtUnitPrice]] * MergedTable[[#This Row],[Quantity]]</f>
        <v>136.62</v>
      </c>
    </row>
    <row r="145" spans="1:16" x14ac:dyDescent="0.25">
      <c r="A145" t="str">
        <f>Orders[[#This Row],[OrderID]]</f>
        <v>EHX-66333-637</v>
      </c>
      <c r="B145" s="9">
        <f>Orders[[#This Row],[DtOrder]]</f>
        <v>44083</v>
      </c>
      <c r="C145" t="str">
        <f>Orders[[#This Row],[FK_CustomerID]]</f>
        <v>01297-94364-XH</v>
      </c>
      <c r="D145" t="str">
        <f>Orders[[#This Row],[FK_ProductID]]</f>
        <v>L-M-0.5</v>
      </c>
      <c r="E145" s="4">
        <f>Orders[[#This Row],[Quantity]]</f>
        <v>2</v>
      </c>
      <c r="F145" t="str">
        <f>_xlfn.XLOOKUP(MergedTable[[#This Row],[FK_CustomerID]], Customers[CustomerID], Customers[CustomerName])</f>
        <v>Deana Staite</v>
      </c>
      <c r="G145" t="str">
        <f>_xlfn.XLOOKUP(MergedTable[[#This Row],[FK_CustomerID]], Customers[CustomerID], Customers[Email])</f>
        <v>dstaite3z@scientificamerican.com</v>
      </c>
      <c r="H145" t="str">
        <f>_xlfn.XLOOKUP(MergedTable[[#This Row],[FK_CustomerID]], Customers[CustomerID], Customers[Country])</f>
        <v>United States</v>
      </c>
      <c r="I145" t="str">
        <f>IF(_xlfn.XLOOKUP(MergedTable[[#This Row],[FK_CustomerID]], Customers[CustomerID], Customers[HasLoyalty]), "Yes", "No")</f>
        <v>No</v>
      </c>
      <c r="J145" t="str" cm="1">
        <f t="array" ref="J145">INDEX(Products[],
    MATCH(MergedTable[[#This Row],[FK_ProductID]:[FK_ProductID]], Products[[ProductID]:[ProductID]], 0),
    MATCH(MergedTable[[#Headers],[CoffeeType]], Products[#Headers], 0))</f>
        <v>Lib</v>
      </c>
      <c r="K145" t="str" cm="1">
        <f t="array" ref="K145">_xlfn.SWITCH(MergedTable[[#This Row],[CoffeeType]],
    "Rob", "Robusta",
    "Exc", "Excelsa",
    "Ara", "Arabica",
    "Lib", "Liberica")</f>
        <v>Liberica</v>
      </c>
      <c r="L145" t="str" cm="1">
        <f t="array" ref="L145">INDEX(Products[],
    MATCH(MergedTable[[#This Row],[FK_ProductID]:[FK_ProductID]], Products[[ProductID]:[ProductID]], 0),
    MATCH(MergedTable[[#Headers],[RoastType]], Products[#Headers], 0))</f>
        <v>M</v>
      </c>
      <c r="M145" t="str" cm="1">
        <f t="array" ref="M145">_xlfn.SWITCH(MergedTable[[#This Row],[RoastType]],
    "L", "Light",
    "M", "Medium",
    "D", "Dark")</f>
        <v>Medium</v>
      </c>
      <c r="N145" s="6" cm="1">
        <f t="array" ref="N145">INDEX(Products[],
    MATCH(MergedTable[[#This Row],[FK_ProductID]:[FK_ProductID]], Products[[ProductID]:[ProductID]], 0),
    MATCH(MergedTable[[#Headers],[SizeKg]], Products[#Headers], 0))</f>
        <v>0.5</v>
      </c>
      <c r="O145" s="1" cm="1">
        <f t="array" ref="O145">INDEX(Products[],
    MATCH(MergedTable[[#This Row],[FK_ProductID]:[FK_ProductID]], Products[[ProductID]:[ProductID]], 0),
    MATCH(MergedTable[[#Headers],[AmtUnitPrice]], Products[#Headers], 0))</f>
        <v>8.73</v>
      </c>
      <c r="P145" s="1">
        <f>MergedTable[[#This Row],[AmtUnitPrice]] * MergedTable[[#This Row],[Quantity]]</f>
        <v>17.46</v>
      </c>
    </row>
    <row r="146" spans="1:16" x14ac:dyDescent="0.25">
      <c r="A146" t="str">
        <f>Orders[[#This Row],[OrderID]]</f>
        <v>WXG-25759-236</v>
      </c>
      <c r="B146" s="9">
        <f>Orders[[#This Row],[DtOrder]]</f>
        <v>44265</v>
      </c>
      <c r="C146" t="str">
        <f>Orders[[#This Row],[FK_CustomerID]]</f>
        <v>39919-06540-ZI</v>
      </c>
      <c r="D146" t="str">
        <f>Orders[[#This Row],[FK_ProductID]]</f>
        <v>E-L-2.5</v>
      </c>
      <c r="E146" s="4">
        <f>Orders[[#This Row],[Quantity]]</f>
        <v>2</v>
      </c>
      <c r="F146" t="str">
        <f>_xlfn.XLOOKUP(MergedTable[[#This Row],[FK_CustomerID]], Customers[CustomerID], Customers[CustomerName])</f>
        <v>Winn Keyse</v>
      </c>
      <c r="G146" t="str">
        <f>_xlfn.XLOOKUP(MergedTable[[#This Row],[FK_CustomerID]], Customers[CustomerID], Customers[Email])</f>
        <v>wkeyse40@apple.com</v>
      </c>
      <c r="H146" t="str">
        <f>_xlfn.XLOOKUP(MergedTable[[#This Row],[FK_CustomerID]], Customers[CustomerID], Customers[Country])</f>
        <v>United States</v>
      </c>
      <c r="I146" t="str">
        <f>IF(_xlfn.XLOOKUP(MergedTable[[#This Row],[FK_CustomerID]], Customers[CustomerID], Customers[HasLoyalty]), "Yes", "No")</f>
        <v>Yes</v>
      </c>
      <c r="J146" t="str" cm="1">
        <f t="array" ref="J146">INDEX(Products[],
    MATCH(MergedTable[[#This Row],[FK_ProductID]:[FK_ProductID]], Products[[ProductID]:[ProductID]], 0),
    MATCH(MergedTable[[#Headers],[CoffeeType]], Products[#Headers], 0))</f>
        <v>Exc</v>
      </c>
      <c r="K146" t="str" cm="1">
        <f t="array" ref="K146">_xlfn.SWITCH(MergedTable[[#This Row],[CoffeeType]],
    "Rob", "Robusta",
    "Exc", "Excelsa",
    "Ara", "Arabica",
    "Lib", "Liberica")</f>
        <v>Excelsa</v>
      </c>
      <c r="L146" t="str" cm="1">
        <f t="array" ref="L146">INDEX(Products[],
    MATCH(MergedTable[[#This Row],[FK_ProductID]:[FK_ProductID]], Products[[ProductID]:[ProductID]], 0),
    MATCH(MergedTable[[#Headers],[RoastType]], Products[#Headers], 0))</f>
        <v>L</v>
      </c>
      <c r="M146" t="str" cm="1">
        <f t="array" ref="M146">_xlfn.SWITCH(MergedTable[[#This Row],[RoastType]],
    "L", "Light",
    "M", "Medium",
    "D", "Dark")</f>
        <v>Light</v>
      </c>
      <c r="N146" s="6" cm="1">
        <f t="array" ref="N146">INDEX(Products[],
    MATCH(MergedTable[[#This Row],[FK_ProductID]:[FK_ProductID]], Products[[ProductID]:[ProductID]], 0),
    MATCH(MergedTable[[#Headers],[SizeKg]], Products[#Headers], 0))</f>
        <v>2.5</v>
      </c>
      <c r="O146" s="1" cm="1">
        <f t="array" ref="O146">INDEX(Products[],
    MATCH(MergedTable[[#This Row],[FK_ProductID]:[FK_ProductID]], Products[[ProductID]:[ProductID]], 0),
    MATCH(MergedTable[[#Headers],[AmtUnitPrice]], Products[#Headers], 0))</f>
        <v>34.155000000000001</v>
      </c>
      <c r="P146" s="1">
        <f>MergedTable[[#This Row],[AmtUnitPrice]] * MergedTable[[#This Row],[Quantity]]</f>
        <v>68.31</v>
      </c>
    </row>
    <row r="147" spans="1:16" x14ac:dyDescent="0.25">
      <c r="A147" t="str">
        <f>Orders[[#This Row],[OrderID]]</f>
        <v>QNA-31113-984</v>
      </c>
      <c r="B147" s="9">
        <f>Orders[[#This Row],[DtOrder]]</f>
        <v>43562</v>
      </c>
      <c r="C147" t="str">
        <f>Orders[[#This Row],[FK_CustomerID]]</f>
        <v>60512-78550-WS</v>
      </c>
      <c r="D147" t="str">
        <f>Orders[[#This Row],[FK_ProductID]]</f>
        <v>L-M-0.2</v>
      </c>
      <c r="E147" s="4">
        <f>Orders[[#This Row],[Quantity]]</f>
        <v>4</v>
      </c>
      <c r="F147" t="str">
        <f>_xlfn.XLOOKUP(MergedTable[[#This Row],[FK_CustomerID]], Customers[CustomerID], Customers[CustomerName])</f>
        <v>Osmund Clausen-Thue</v>
      </c>
      <c r="G147" t="str">
        <f>_xlfn.XLOOKUP(MergedTable[[#This Row],[FK_CustomerID]], Customers[CustomerID], Customers[Email])</f>
        <v>oclausenthue41@marriott.com</v>
      </c>
      <c r="H147" t="str">
        <f>_xlfn.XLOOKUP(MergedTable[[#This Row],[FK_CustomerID]], Customers[CustomerID], Customers[Country])</f>
        <v>United States</v>
      </c>
      <c r="I147" t="str">
        <f>IF(_xlfn.XLOOKUP(MergedTable[[#This Row],[FK_CustomerID]], Customers[CustomerID], Customers[HasLoyalty]), "Yes", "No")</f>
        <v>No</v>
      </c>
      <c r="J147" t="str" cm="1">
        <f t="array" ref="J147">INDEX(Products[],
    MATCH(MergedTable[[#This Row],[FK_ProductID]:[FK_ProductID]], Products[[ProductID]:[ProductID]], 0),
    MATCH(MergedTable[[#Headers],[CoffeeType]], Products[#Headers], 0))</f>
        <v>Lib</v>
      </c>
      <c r="K147" t="str" cm="1">
        <f t="array" ref="K147">_xlfn.SWITCH(MergedTable[[#This Row],[CoffeeType]],
    "Rob", "Robusta",
    "Exc", "Excelsa",
    "Ara", "Arabica",
    "Lib", "Liberica")</f>
        <v>Liberica</v>
      </c>
      <c r="L147" t="str" cm="1">
        <f t="array" ref="L147">INDEX(Products[],
    MATCH(MergedTable[[#This Row],[FK_ProductID]:[FK_ProductID]], Products[[ProductID]:[ProductID]], 0),
    MATCH(MergedTable[[#Headers],[RoastType]], Products[#Headers], 0))</f>
        <v>M</v>
      </c>
      <c r="M147" t="str" cm="1">
        <f t="array" ref="M147">_xlfn.SWITCH(MergedTable[[#This Row],[RoastType]],
    "L", "Light",
    "M", "Medium",
    "D", "Dark")</f>
        <v>Medium</v>
      </c>
      <c r="N147" s="6" cm="1">
        <f t="array" ref="N147">INDEX(Products[],
    MATCH(MergedTable[[#This Row],[FK_ProductID]:[FK_ProductID]], Products[[ProductID]:[ProductID]], 0),
    MATCH(MergedTable[[#Headers],[SizeKg]], Products[#Headers], 0))</f>
        <v>0.2</v>
      </c>
      <c r="O147" s="1" cm="1">
        <f t="array" ref="O147">INDEX(Products[],
    MATCH(MergedTable[[#This Row],[FK_ProductID]:[FK_ProductID]], Products[[ProductID]:[ProductID]], 0),
    MATCH(MergedTable[[#Headers],[AmtUnitPrice]], Products[#Headers], 0))</f>
        <v>4.3650000000000002</v>
      </c>
      <c r="P147" s="1">
        <f>MergedTable[[#This Row],[AmtUnitPrice]] * MergedTable[[#This Row],[Quantity]]</f>
        <v>17.46</v>
      </c>
    </row>
    <row r="148" spans="1:16" x14ac:dyDescent="0.25">
      <c r="A148" t="str">
        <f>Orders[[#This Row],[OrderID]]</f>
        <v>ZWI-52029-159</v>
      </c>
      <c r="B148" s="9">
        <f>Orders[[#This Row],[DtOrder]]</f>
        <v>44024</v>
      </c>
      <c r="C148" t="str">
        <f>Orders[[#This Row],[FK_CustomerID]]</f>
        <v>40172-12000-AU</v>
      </c>
      <c r="D148" t="str">
        <f>Orders[[#This Row],[FK_ProductID]]</f>
        <v>L-M-1</v>
      </c>
      <c r="E148" s="4">
        <f>Orders[[#This Row],[Quantity]]</f>
        <v>3</v>
      </c>
      <c r="F148" t="str">
        <f>_xlfn.XLOOKUP(MergedTable[[#This Row],[FK_CustomerID]], Customers[CustomerID], Customers[CustomerName])</f>
        <v>Leonore Francisco</v>
      </c>
      <c r="G148" t="str">
        <f>_xlfn.XLOOKUP(MergedTable[[#This Row],[FK_CustomerID]], Customers[CustomerID], Customers[Email])</f>
        <v>lfrancisco42@fema.gov</v>
      </c>
      <c r="H148" t="str">
        <f>_xlfn.XLOOKUP(MergedTable[[#This Row],[FK_CustomerID]], Customers[CustomerID], Customers[Country])</f>
        <v>United States</v>
      </c>
      <c r="I148" t="str">
        <f>IF(_xlfn.XLOOKUP(MergedTable[[#This Row],[FK_CustomerID]], Customers[CustomerID], Customers[HasLoyalty]), "Yes", "No")</f>
        <v>No</v>
      </c>
      <c r="J148" t="str" cm="1">
        <f t="array" ref="J148">INDEX(Products[],
    MATCH(MergedTable[[#This Row],[FK_ProductID]:[FK_ProductID]], Products[[ProductID]:[ProductID]], 0),
    MATCH(MergedTable[[#Headers],[CoffeeType]], Products[#Headers], 0))</f>
        <v>Lib</v>
      </c>
      <c r="K148" t="str" cm="1">
        <f t="array" ref="K148">_xlfn.SWITCH(MergedTable[[#This Row],[CoffeeType]],
    "Rob", "Robusta",
    "Exc", "Excelsa",
    "Ara", "Arabica",
    "Lib", "Liberica")</f>
        <v>Liberica</v>
      </c>
      <c r="L148" t="str" cm="1">
        <f t="array" ref="L148">INDEX(Products[],
    MATCH(MergedTable[[#This Row],[FK_ProductID]:[FK_ProductID]], Products[[ProductID]:[ProductID]], 0),
    MATCH(MergedTable[[#Headers],[RoastType]], Products[#Headers], 0))</f>
        <v>M</v>
      </c>
      <c r="M148" t="str" cm="1">
        <f t="array" ref="M148">_xlfn.SWITCH(MergedTable[[#This Row],[RoastType]],
    "L", "Light",
    "M", "Medium",
    "D", "Dark")</f>
        <v>Medium</v>
      </c>
      <c r="N148" s="6" cm="1">
        <f t="array" ref="N148">INDEX(Products[],
    MATCH(MergedTable[[#This Row],[FK_ProductID]:[FK_ProductID]], Products[[ProductID]:[ProductID]], 0),
    MATCH(MergedTable[[#Headers],[SizeKg]], Products[#Headers], 0))</f>
        <v>1</v>
      </c>
      <c r="O148" s="1" cm="1">
        <f t="array" ref="O148">INDEX(Products[],
    MATCH(MergedTable[[#This Row],[FK_ProductID]:[FK_ProductID]], Products[[ProductID]:[ProductID]], 0),
    MATCH(MergedTable[[#Headers],[AmtUnitPrice]], Products[#Headers], 0))</f>
        <v>14.55</v>
      </c>
      <c r="P148" s="1">
        <f>MergedTable[[#This Row],[AmtUnitPrice]] * MergedTable[[#This Row],[Quantity]]</f>
        <v>43.650000000000006</v>
      </c>
    </row>
    <row r="149" spans="1:16" x14ac:dyDescent="0.25">
      <c r="A149" t="str">
        <f>Orders[[#This Row],[OrderID]]</f>
        <v>ZWI-52029-159</v>
      </c>
      <c r="B149" s="9">
        <f>Orders[[#This Row],[DtOrder]]</f>
        <v>44024</v>
      </c>
      <c r="C149" t="str">
        <f>Orders[[#This Row],[FK_CustomerID]]</f>
        <v>40172-12000-AU</v>
      </c>
      <c r="D149" t="str">
        <f>Orders[[#This Row],[FK_ProductID]]</f>
        <v>E-M-1</v>
      </c>
      <c r="E149" s="4">
        <f>Orders[[#This Row],[Quantity]]</f>
        <v>2</v>
      </c>
      <c r="F149" t="str">
        <f>_xlfn.XLOOKUP(MergedTable[[#This Row],[FK_CustomerID]], Customers[CustomerID], Customers[CustomerName])</f>
        <v>Leonore Francisco</v>
      </c>
      <c r="G149" t="str">
        <f>_xlfn.XLOOKUP(MergedTable[[#This Row],[FK_CustomerID]], Customers[CustomerID], Customers[Email])</f>
        <v>lfrancisco42@fema.gov</v>
      </c>
      <c r="H149" t="str">
        <f>_xlfn.XLOOKUP(MergedTable[[#This Row],[FK_CustomerID]], Customers[CustomerID], Customers[Country])</f>
        <v>United States</v>
      </c>
      <c r="I149" t="str">
        <f>IF(_xlfn.XLOOKUP(MergedTable[[#This Row],[FK_CustomerID]], Customers[CustomerID], Customers[HasLoyalty]), "Yes", "No")</f>
        <v>No</v>
      </c>
      <c r="J149" t="str" cm="1">
        <f t="array" ref="J149">INDEX(Products[],
    MATCH(MergedTable[[#This Row],[FK_ProductID]:[FK_ProductID]], Products[[ProductID]:[ProductID]], 0),
    MATCH(MergedTable[[#Headers],[CoffeeType]], Products[#Headers], 0))</f>
        <v>Exc</v>
      </c>
      <c r="K149" t="str" cm="1">
        <f t="array" ref="K149">_xlfn.SWITCH(MergedTable[[#This Row],[CoffeeType]],
    "Rob", "Robusta",
    "Exc", "Excelsa",
    "Ara", "Arabica",
    "Lib", "Liberica")</f>
        <v>Excelsa</v>
      </c>
      <c r="L149" t="str" cm="1">
        <f t="array" ref="L149">INDEX(Products[],
    MATCH(MergedTable[[#This Row],[FK_ProductID]:[FK_ProductID]], Products[[ProductID]:[ProductID]], 0),
    MATCH(MergedTable[[#Headers],[RoastType]], Products[#Headers], 0))</f>
        <v>M</v>
      </c>
      <c r="M149" t="str" cm="1">
        <f t="array" ref="M149">_xlfn.SWITCH(MergedTable[[#This Row],[RoastType]],
    "L", "Light",
    "M", "Medium",
    "D", "Dark")</f>
        <v>Medium</v>
      </c>
      <c r="N149" s="6" cm="1">
        <f t="array" ref="N149">INDEX(Products[],
    MATCH(MergedTable[[#This Row],[FK_ProductID]:[FK_ProductID]], Products[[ProductID]:[ProductID]], 0),
    MATCH(MergedTable[[#Headers],[SizeKg]], Products[#Headers], 0))</f>
        <v>1</v>
      </c>
      <c r="O149" s="1" cm="1">
        <f t="array" ref="O149">INDEX(Products[],
    MATCH(MergedTable[[#This Row],[FK_ProductID]:[FK_ProductID]], Products[[ProductID]:[ProductID]], 0),
    MATCH(MergedTable[[#Headers],[AmtUnitPrice]], Products[#Headers], 0))</f>
        <v>13.75</v>
      </c>
      <c r="P149" s="1">
        <f>MergedTable[[#This Row],[AmtUnitPrice]] * MergedTable[[#This Row],[Quantity]]</f>
        <v>27.5</v>
      </c>
    </row>
    <row r="150" spans="1:16" x14ac:dyDescent="0.25">
      <c r="A150" t="str">
        <f>Orders[[#This Row],[OrderID]]</f>
        <v>DFS-49954-707</v>
      </c>
      <c r="B150" s="9">
        <f>Orders[[#This Row],[DtOrder]]</f>
        <v>44551</v>
      </c>
      <c r="C150" t="str">
        <f>Orders[[#This Row],[FK_CustomerID]]</f>
        <v>39019-13649-CL</v>
      </c>
      <c r="D150" t="str">
        <f>Orders[[#This Row],[FK_ProductID]]</f>
        <v>E-D-0.2</v>
      </c>
      <c r="E150" s="4">
        <f>Orders[[#This Row],[Quantity]]</f>
        <v>5</v>
      </c>
      <c r="F150" t="str">
        <f>_xlfn.XLOOKUP(MergedTable[[#This Row],[FK_CustomerID]], Customers[CustomerID], Customers[CustomerName])</f>
        <v>Giacobo Skingle</v>
      </c>
      <c r="G150" t="str">
        <f>_xlfn.XLOOKUP(MergedTable[[#This Row],[FK_CustomerID]], Customers[CustomerID], Customers[Email])</f>
        <v>gskingle44@clickbank.net</v>
      </c>
      <c r="H150" t="str">
        <f>_xlfn.XLOOKUP(MergedTable[[#This Row],[FK_CustomerID]], Customers[CustomerID], Customers[Country])</f>
        <v>United States</v>
      </c>
      <c r="I150" t="str">
        <f>IF(_xlfn.XLOOKUP(MergedTable[[#This Row],[FK_CustomerID]], Customers[CustomerID], Customers[HasLoyalty]), "Yes", "No")</f>
        <v>Yes</v>
      </c>
      <c r="J150" t="str" cm="1">
        <f t="array" ref="J150">INDEX(Products[],
    MATCH(MergedTable[[#This Row],[FK_ProductID]:[FK_ProductID]], Products[[ProductID]:[ProductID]], 0),
    MATCH(MergedTable[[#Headers],[CoffeeType]], Products[#Headers], 0))</f>
        <v>Exc</v>
      </c>
      <c r="K150" t="str" cm="1">
        <f t="array" ref="K150">_xlfn.SWITCH(MergedTable[[#This Row],[CoffeeType]],
    "Rob", "Robusta",
    "Exc", "Excelsa",
    "Ara", "Arabica",
    "Lib", "Liberica")</f>
        <v>Excelsa</v>
      </c>
      <c r="L150" t="str" cm="1">
        <f t="array" ref="L150">INDEX(Products[],
    MATCH(MergedTable[[#This Row],[FK_ProductID]:[FK_ProductID]], Products[[ProductID]:[ProductID]], 0),
    MATCH(MergedTable[[#Headers],[RoastType]], Products[#Headers], 0))</f>
        <v>D</v>
      </c>
      <c r="M150" t="str" cm="1">
        <f t="array" ref="M150">_xlfn.SWITCH(MergedTable[[#This Row],[RoastType]],
    "L", "Light",
    "M", "Medium",
    "D", "Dark")</f>
        <v>Dark</v>
      </c>
      <c r="N150" s="6" cm="1">
        <f t="array" ref="N150">INDEX(Products[],
    MATCH(MergedTable[[#This Row],[FK_ProductID]:[FK_ProductID]], Products[[ProductID]:[ProductID]], 0),
    MATCH(MergedTable[[#Headers],[SizeKg]], Products[#Headers], 0))</f>
        <v>0.2</v>
      </c>
      <c r="O150" s="1" cm="1">
        <f t="array" ref="O150">INDEX(Products[],
    MATCH(MergedTable[[#This Row],[FK_ProductID]:[FK_ProductID]], Products[[ProductID]:[ProductID]], 0),
    MATCH(MergedTable[[#Headers],[AmtUnitPrice]], Products[#Headers], 0))</f>
        <v>3.645</v>
      </c>
      <c r="P150" s="1">
        <f>MergedTable[[#This Row],[AmtUnitPrice]] * MergedTable[[#This Row],[Quantity]]</f>
        <v>18.225000000000001</v>
      </c>
    </row>
    <row r="151" spans="1:16" x14ac:dyDescent="0.25">
      <c r="A151" t="str">
        <f>Orders[[#This Row],[OrderID]]</f>
        <v>VYP-89830-878</v>
      </c>
      <c r="B151" s="9">
        <f>Orders[[#This Row],[DtOrder]]</f>
        <v>44108</v>
      </c>
      <c r="C151" t="str">
        <f>Orders[[#This Row],[FK_CustomerID]]</f>
        <v>12715-05198-QU</v>
      </c>
      <c r="D151" t="str">
        <f>Orders[[#This Row],[FK_ProductID]]</f>
        <v>A-M-2.5</v>
      </c>
      <c r="E151" s="4">
        <f>Orders[[#This Row],[Quantity]]</f>
        <v>2</v>
      </c>
      <c r="F151" t="str">
        <f>_xlfn.XLOOKUP(MergedTable[[#This Row],[FK_CustomerID]], Customers[CustomerID], Customers[CustomerName])</f>
        <v>Gerard Pirdy</v>
      </c>
      <c r="G151" t="str">
        <f>_xlfn.XLOOKUP(MergedTable[[#This Row],[FK_CustomerID]], Customers[CustomerID], Customers[Email])</f>
        <v/>
      </c>
      <c r="H151" t="str">
        <f>_xlfn.XLOOKUP(MergedTable[[#This Row],[FK_CustomerID]], Customers[CustomerID], Customers[Country])</f>
        <v>United States</v>
      </c>
      <c r="I151" t="str">
        <f>IF(_xlfn.XLOOKUP(MergedTable[[#This Row],[FK_CustomerID]], Customers[CustomerID], Customers[HasLoyalty]), "Yes", "No")</f>
        <v>Yes</v>
      </c>
      <c r="J151" t="str" cm="1">
        <f t="array" ref="J151">INDEX(Products[],
    MATCH(MergedTable[[#This Row],[FK_ProductID]:[FK_ProductID]], Products[[ProductID]:[ProductID]], 0),
    MATCH(MergedTable[[#Headers],[CoffeeType]], Products[#Headers], 0))</f>
        <v>Ara</v>
      </c>
      <c r="K151" t="str" cm="1">
        <f t="array" ref="K151">_xlfn.SWITCH(MergedTable[[#This Row],[CoffeeType]],
    "Rob", "Robusta",
    "Exc", "Excelsa",
    "Ara", "Arabica",
    "Lib", "Liberica")</f>
        <v>Arabica</v>
      </c>
      <c r="L151" t="str" cm="1">
        <f t="array" ref="L151">INDEX(Products[],
    MATCH(MergedTable[[#This Row],[FK_ProductID]:[FK_ProductID]], Products[[ProductID]:[ProductID]], 0),
    MATCH(MergedTable[[#Headers],[RoastType]], Products[#Headers], 0))</f>
        <v>M</v>
      </c>
      <c r="M151" t="str" cm="1">
        <f t="array" ref="M151">_xlfn.SWITCH(MergedTable[[#This Row],[RoastType]],
    "L", "Light",
    "M", "Medium",
    "D", "Dark")</f>
        <v>Medium</v>
      </c>
      <c r="N151" s="6" cm="1">
        <f t="array" ref="N151">INDEX(Products[],
    MATCH(MergedTable[[#This Row],[FK_ProductID]:[FK_ProductID]], Products[[ProductID]:[ProductID]], 0),
    MATCH(MergedTable[[#Headers],[SizeKg]], Products[#Headers], 0))</f>
        <v>2.5</v>
      </c>
      <c r="O151" s="1" cm="1">
        <f t="array" ref="O151">INDEX(Products[],
    MATCH(MergedTable[[#This Row],[FK_ProductID]:[FK_ProductID]], Products[[ProductID]:[ProductID]], 0),
    MATCH(MergedTable[[#Headers],[AmtUnitPrice]], Products[#Headers], 0))</f>
        <v>25.875</v>
      </c>
      <c r="P151" s="1">
        <f>MergedTable[[#This Row],[AmtUnitPrice]] * MergedTable[[#This Row],[Quantity]]</f>
        <v>51.75</v>
      </c>
    </row>
    <row r="152" spans="1:16" x14ac:dyDescent="0.25">
      <c r="A152" t="str">
        <f>Orders[[#This Row],[OrderID]]</f>
        <v>AMT-40418-362</v>
      </c>
      <c r="B152" s="9">
        <f>Orders[[#This Row],[DtOrder]]</f>
        <v>44051</v>
      </c>
      <c r="C152" t="str">
        <f>Orders[[#This Row],[FK_CustomerID]]</f>
        <v>04513-76520-QO</v>
      </c>
      <c r="D152" t="str">
        <f>Orders[[#This Row],[FK_ProductID]]</f>
        <v>L-D-1</v>
      </c>
      <c r="E152" s="4">
        <f>Orders[[#This Row],[Quantity]]</f>
        <v>1</v>
      </c>
      <c r="F152" t="str">
        <f>_xlfn.XLOOKUP(MergedTable[[#This Row],[FK_CustomerID]], Customers[CustomerID], Customers[CustomerName])</f>
        <v>Jacinthe Balsillie</v>
      </c>
      <c r="G152" t="str">
        <f>_xlfn.XLOOKUP(MergedTable[[#This Row],[FK_CustomerID]], Customers[CustomerID], Customers[Email])</f>
        <v>jbalsillie46@princeton.edu</v>
      </c>
      <c r="H152" t="str">
        <f>_xlfn.XLOOKUP(MergedTable[[#This Row],[FK_CustomerID]], Customers[CustomerID], Customers[Country])</f>
        <v>United States</v>
      </c>
      <c r="I152" t="str">
        <f>IF(_xlfn.XLOOKUP(MergedTable[[#This Row],[FK_CustomerID]], Customers[CustomerID], Customers[HasLoyalty]), "Yes", "No")</f>
        <v>Yes</v>
      </c>
      <c r="J152" t="str" cm="1">
        <f t="array" ref="J152">INDEX(Products[],
    MATCH(MergedTable[[#This Row],[FK_ProductID]:[FK_ProductID]], Products[[ProductID]:[ProductID]], 0),
    MATCH(MergedTable[[#Headers],[CoffeeType]], Products[#Headers], 0))</f>
        <v>Lib</v>
      </c>
      <c r="K152" t="str" cm="1">
        <f t="array" ref="K152">_xlfn.SWITCH(MergedTable[[#This Row],[CoffeeType]],
    "Rob", "Robusta",
    "Exc", "Excelsa",
    "Ara", "Arabica",
    "Lib", "Liberica")</f>
        <v>Liberica</v>
      </c>
      <c r="L152" t="str" cm="1">
        <f t="array" ref="L152">INDEX(Products[],
    MATCH(MergedTable[[#This Row],[FK_ProductID]:[FK_ProductID]], Products[[ProductID]:[ProductID]], 0),
    MATCH(MergedTable[[#Headers],[RoastType]], Products[#Headers], 0))</f>
        <v>D</v>
      </c>
      <c r="M152" t="str" cm="1">
        <f t="array" ref="M152">_xlfn.SWITCH(MergedTable[[#This Row],[RoastType]],
    "L", "Light",
    "M", "Medium",
    "D", "Dark")</f>
        <v>Dark</v>
      </c>
      <c r="N152" s="6" cm="1">
        <f t="array" ref="N152">INDEX(Products[],
    MATCH(MergedTable[[#This Row],[FK_ProductID]:[FK_ProductID]], Products[[ProductID]:[ProductID]], 0),
    MATCH(MergedTable[[#Headers],[SizeKg]], Products[#Headers], 0))</f>
        <v>1</v>
      </c>
      <c r="O152" s="1" cm="1">
        <f t="array" ref="O152">INDEX(Products[],
    MATCH(MergedTable[[#This Row],[FK_ProductID]:[FK_ProductID]], Products[[ProductID]:[ProductID]], 0),
    MATCH(MergedTable[[#Headers],[AmtUnitPrice]], Products[#Headers], 0))</f>
        <v>12.95</v>
      </c>
      <c r="P152" s="1">
        <f>MergedTable[[#This Row],[AmtUnitPrice]] * MergedTable[[#This Row],[Quantity]]</f>
        <v>12.95</v>
      </c>
    </row>
    <row r="153" spans="1:16" x14ac:dyDescent="0.25">
      <c r="A153" t="str">
        <f>Orders[[#This Row],[OrderID]]</f>
        <v>NFQ-23241-793</v>
      </c>
      <c r="B153" s="9">
        <f>Orders[[#This Row],[DtOrder]]</f>
        <v>44115</v>
      </c>
      <c r="C153" t="str">
        <f>Orders[[#This Row],[FK_CustomerID]]</f>
        <v>88446-59251-SQ</v>
      </c>
      <c r="D153" t="str">
        <f>Orders[[#This Row],[FK_ProductID]]</f>
        <v>A-M-1</v>
      </c>
      <c r="E153" s="4">
        <f>Orders[[#This Row],[Quantity]]</f>
        <v>3</v>
      </c>
      <c r="F153" t="str">
        <f>_xlfn.XLOOKUP(MergedTable[[#This Row],[FK_CustomerID]], Customers[CustomerID], Customers[CustomerName])</f>
        <v>Quinton Fouracres</v>
      </c>
      <c r="G153" t="str">
        <f>_xlfn.XLOOKUP(MergedTable[[#This Row],[FK_CustomerID]], Customers[CustomerID], Customers[Email])</f>
        <v/>
      </c>
      <c r="H153" t="str">
        <f>_xlfn.XLOOKUP(MergedTable[[#This Row],[FK_CustomerID]], Customers[CustomerID], Customers[Country])</f>
        <v>United States</v>
      </c>
      <c r="I153" t="str">
        <f>IF(_xlfn.XLOOKUP(MergedTable[[#This Row],[FK_CustomerID]], Customers[CustomerID], Customers[HasLoyalty]), "Yes", "No")</f>
        <v>Yes</v>
      </c>
      <c r="J153" t="str" cm="1">
        <f t="array" ref="J153">INDEX(Products[],
    MATCH(MergedTable[[#This Row],[FK_ProductID]:[FK_ProductID]], Products[[ProductID]:[ProductID]], 0),
    MATCH(MergedTable[[#Headers],[CoffeeType]], Products[#Headers], 0))</f>
        <v>Ara</v>
      </c>
      <c r="K153" t="str" cm="1">
        <f t="array" ref="K153">_xlfn.SWITCH(MergedTable[[#This Row],[CoffeeType]],
    "Rob", "Robusta",
    "Exc", "Excelsa",
    "Ara", "Arabica",
    "Lib", "Liberica")</f>
        <v>Arabica</v>
      </c>
      <c r="L153" t="str" cm="1">
        <f t="array" ref="L153">INDEX(Products[],
    MATCH(MergedTable[[#This Row],[FK_ProductID]:[FK_ProductID]], Products[[ProductID]:[ProductID]], 0),
    MATCH(MergedTable[[#Headers],[RoastType]], Products[#Headers], 0))</f>
        <v>M</v>
      </c>
      <c r="M153" t="str" cm="1">
        <f t="array" ref="M153">_xlfn.SWITCH(MergedTable[[#This Row],[RoastType]],
    "L", "Light",
    "M", "Medium",
    "D", "Dark")</f>
        <v>Medium</v>
      </c>
      <c r="N153" s="6" cm="1">
        <f t="array" ref="N153">INDEX(Products[],
    MATCH(MergedTable[[#This Row],[FK_ProductID]:[FK_ProductID]], Products[[ProductID]:[ProductID]], 0),
    MATCH(MergedTable[[#Headers],[SizeKg]], Products[#Headers], 0))</f>
        <v>1</v>
      </c>
      <c r="O153" s="1" cm="1">
        <f t="array" ref="O153">INDEX(Products[],
    MATCH(MergedTable[[#This Row],[FK_ProductID]:[FK_ProductID]], Products[[ProductID]:[ProductID]], 0),
    MATCH(MergedTable[[#Headers],[AmtUnitPrice]], Products[#Headers], 0))</f>
        <v>11.25</v>
      </c>
      <c r="P153" s="1">
        <f>MergedTable[[#This Row],[AmtUnitPrice]] * MergedTable[[#This Row],[Quantity]]</f>
        <v>33.75</v>
      </c>
    </row>
    <row r="154" spans="1:16" x14ac:dyDescent="0.25">
      <c r="A154" t="str">
        <f>Orders[[#This Row],[OrderID]]</f>
        <v>JQK-64922-985</v>
      </c>
      <c r="B154" s="9">
        <f>Orders[[#This Row],[DtOrder]]</f>
        <v>44510</v>
      </c>
      <c r="C154" t="str">
        <f>Orders[[#This Row],[FK_CustomerID]]</f>
        <v>23779-10274-KN</v>
      </c>
      <c r="D154" t="str">
        <f>Orders[[#This Row],[FK_ProductID]]</f>
        <v>R-M-2.5</v>
      </c>
      <c r="E154" s="4">
        <f>Orders[[#This Row],[Quantity]]</f>
        <v>3</v>
      </c>
      <c r="F154" t="str">
        <f>_xlfn.XLOOKUP(MergedTable[[#This Row],[FK_CustomerID]], Customers[CustomerID], Customers[CustomerName])</f>
        <v>Bettina Leffek</v>
      </c>
      <c r="G154" t="str">
        <f>_xlfn.XLOOKUP(MergedTable[[#This Row],[FK_CustomerID]], Customers[CustomerID], Customers[Email])</f>
        <v>bleffek48@ning.com</v>
      </c>
      <c r="H154" t="str">
        <f>_xlfn.XLOOKUP(MergedTable[[#This Row],[FK_CustomerID]], Customers[CustomerID], Customers[Country])</f>
        <v>United States</v>
      </c>
      <c r="I154" t="str">
        <f>IF(_xlfn.XLOOKUP(MergedTable[[#This Row],[FK_CustomerID]], Customers[CustomerID], Customers[HasLoyalty]), "Yes", "No")</f>
        <v>Yes</v>
      </c>
      <c r="J154" t="str" cm="1">
        <f t="array" ref="J154">INDEX(Products[],
    MATCH(MergedTable[[#This Row],[FK_ProductID]:[FK_ProductID]], Products[[ProductID]:[ProductID]], 0),
    MATCH(MergedTable[[#Headers],[CoffeeType]], Products[#Headers], 0))</f>
        <v>Rob</v>
      </c>
      <c r="K154" t="str" cm="1">
        <f t="array" ref="K154">_xlfn.SWITCH(MergedTable[[#This Row],[CoffeeType]],
    "Rob", "Robusta",
    "Exc", "Excelsa",
    "Ara", "Arabica",
    "Lib", "Liberica")</f>
        <v>Robusta</v>
      </c>
      <c r="L154" t="str" cm="1">
        <f t="array" ref="L154">INDEX(Products[],
    MATCH(MergedTable[[#This Row],[FK_ProductID]:[FK_ProductID]], Products[[ProductID]:[ProductID]], 0),
    MATCH(MergedTable[[#Headers],[RoastType]], Products[#Headers], 0))</f>
        <v>M</v>
      </c>
      <c r="M154" t="str" cm="1">
        <f t="array" ref="M154">_xlfn.SWITCH(MergedTable[[#This Row],[RoastType]],
    "L", "Light",
    "M", "Medium",
    "D", "Dark")</f>
        <v>Medium</v>
      </c>
      <c r="N154" s="6" cm="1">
        <f t="array" ref="N154">INDEX(Products[],
    MATCH(MergedTable[[#This Row],[FK_ProductID]:[FK_ProductID]], Products[[ProductID]:[ProductID]], 0),
    MATCH(MergedTable[[#Headers],[SizeKg]], Products[#Headers], 0))</f>
        <v>2.5</v>
      </c>
      <c r="O154" s="1" cm="1">
        <f t="array" ref="O154">INDEX(Products[],
    MATCH(MergedTable[[#This Row],[FK_ProductID]:[FK_ProductID]], Products[[ProductID]:[ProductID]], 0),
    MATCH(MergedTable[[#Headers],[AmtUnitPrice]], Products[#Headers], 0))</f>
        <v>22.885000000000002</v>
      </c>
      <c r="P154" s="1">
        <f>MergedTable[[#This Row],[AmtUnitPrice]] * MergedTable[[#This Row],[Quantity]]</f>
        <v>68.655000000000001</v>
      </c>
    </row>
    <row r="155" spans="1:16" x14ac:dyDescent="0.25">
      <c r="A155" t="str">
        <f>Orders[[#This Row],[OrderID]]</f>
        <v>YET-17732-678</v>
      </c>
      <c r="B155" s="9">
        <f>Orders[[#This Row],[DtOrder]]</f>
        <v>44367</v>
      </c>
      <c r="C155" t="str">
        <f>Orders[[#This Row],[FK_CustomerID]]</f>
        <v>57235-92842-DK</v>
      </c>
      <c r="D155" t="str">
        <f>Orders[[#This Row],[FK_ProductID]]</f>
        <v>R-D-0.2</v>
      </c>
      <c r="E155" s="4">
        <f>Orders[[#This Row],[Quantity]]</f>
        <v>1</v>
      </c>
      <c r="F155" t="str">
        <f>_xlfn.XLOOKUP(MergedTable[[#This Row],[FK_CustomerID]], Customers[CustomerID], Customers[CustomerName])</f>
        <v>Hetti Penson</v>
      </c>
      <c r="G155" t="str">
        <f>_xlfn.XLOOKUP(MergedTable[[#This Row],[FK_CustomerID]], Customers[CustomerID], Customers[Email])</f>
        <v/>
      </c>
      <c r="H155" t="str">
        <f>_xlfn.XLOOKUP(MergedTable[[#This Row],[FK_CustomerID]], Customers[CustomerID], Customers[Country])</f>
        <v>United States</v>
      </c>
      <c r="I155" t="str">
        <f>IF(_xlfn.XLOOKUP(MergedTable[[#This Row],[FK_CustomerID]], Customers[CustomerID], Customers[HasLoyalty]), "Yes", "No")</f>
        <v>No</v>
      </c>
      <c r="J155" t="str" cm="1">
        <f t="array" ref="J155">INDEX(Products[],
    MATCH(MergedTable[[#This Row],[FK_ProductID]:[FK_ProductID]], Products[[ProductID]:[ProductID]], 0),
    MATCH(MergedTable[[#Headers],[CoffeeType]], Products[#Headers], 0))</f>
        <v>Rob</v>
      </c>
      <c r="K155" t="str" cm="1">
        <f t="array" ref="K155">_xlfn.SWITCH(MergedTable[[#This Row],[CoffeeType]],
    "Rob", "Robusta",
    "Exc", "Excelsa",
    "Ara", "Arabica",
    "Lib", "Liberica")</f>
        <v>Robusta</v>
      </c>
      <c r="L155" t="str" cm="1">
        <f t="array" ref="L155">INDEX(Products[],
    MATCH(MergedTable[[#This Row],[FK_ProductID]:[FK_ProductID]], Products[[ProductID]:[ProductID]], 0),
    MATCH(MergedTable[[#Headers],[RoastType]], Products[#Headers], 0))</f>
        <v>D</v>
      </c>
      <c r="M155" t="str" cm="1">
        <f t="array" ref="M155">_xlfn.SWITCH(MergedTable[[#This Row],[RoastType]],
    "L", "Light",
    "M", "Medium",
    "D", "Dark")</f>
        <v>Dark</v>
      </c>
      <c r="N155" s="6" cm="1">
        <f t="array" ref="N155">INDEX(Products[],
    MATCH(MergedTable[[#This Row],[FK_ProductID]:[FK_ProductID]], Products[[ProductID]:[ProductID]], 0),
    MATCH(MergedTable[[#Headers],[SizeKg]], Products[#Headers], 0))</f>
        <v>0.2</v>
      </c>
      <c r="O155" s="1" cm="1">
        <f t="array" ref="O155">INDEX(Products[],
    MATCH(MergedTable[[#This Row],[FK_ProductID]:[FK_ProductID]], Products[[ProductID]:[ProductID]], 0),
    MATCH(MergedTable[[#Headers],[AmtUnitPrice]], Products[#Headers], 0))</f>
        <v>2.6850000000000001</v>
      </c>
      <c r="P155" s="1">
        <f>MergedTable[[#This Row],[AmtUnitPrice]] * MergedTable[[#This Row],[Quantity]]</f>
        <v>2.6850000000000001</v>
      </c>
    </row>
    <row r="156" spans="1:16" x14ac:dyDescent="0.25">
      <c r="A156" t="str">
        <f>Orders[[#This Row],[OrderID]]</f>
        <v>NKW-24945-846</v>
      </c>
      <c r="B156" s="9">
        <f>Orders[[#This Row],[DtOrder]]</f>
        <v>44473</v>
      </c>
      <c r="C156" t="str">
        <f>Orders[[#This Row],[FK_CustomerID]]</f>
        <v>75977-30364-AY</v>
      </c>
      <c r="D156" t="str">
        <f>Orders[[#This Row],[FK_ProductID]]</f>
        <v>A-D-2.5</v>
      </c>
      <c r="E156" s="4">
        <f>Orders[[#This Row],[Quantity]]</f>
        <v>5</v>
      </c>
      <c r="F156" t="str">
        <f>_xlfn.XLOOKUP(MergedTable[[#This Row],[FK_CustomerID]], Customers[CustomerID], Customers[CustomerName])</f>
        <v>Jocko Pray</v>
      </c>
      <c r="G156" t="str">
        <f>_xlfn.XLOOKUP(MergedTable[[#This Row],[FK_CustomerID]], Customers[CustomerID], Customers[Email])</f>
        <v>jpray4a@youtube.com</v>
      </c>
      <c r="H156" t="str">
        <f>_xlfn.XLOOKUP(MergedTable[[#This Row],[FK_CustomerID]], Customers[CustomerID], Customers[Country])</f>
        <v>United States</v>
      </c>
      <c r="I156" t="str">
        <f>IF(_xlfn.XLOOKUP(MergedTable[[#This Row],[FK_CustomerID]], Customers[CustomerID], Customers[HasLoyalty]), "Yes", "No")</f>
        <v>No</v>
      </c>
      <c r="J156" t="str" cm="1">
        <f t="array" ref="J156">INDEX(Products[],
    MATCH(MergedTable[[#This Row],[FK_ProductID]:[FK_ProductID]], Products[[ProductID]:[ProductID]], 0),
    MATCH(MergedTable[[#Headers],[CoffeeType]], Products[#Headers], 0))</f>
        <v>Ara</v>
      </c>
      <c r="K156" t="str" cm="1">
        <f t="array" ref="K156">_xlfn.SWITCH(MergedTable[[#This Row],[CoffeeType]],
    "Rob", "Robusta",
    "Exc", "Excelsa",
    "Ara", "Arabica",
    "Lib", "Liberica")</f>
        <v>Arabica</v>
      </c>
      <c r="L156" t="str" cm="1">
        <f t="array" ref="L156">INDEX(Products[],
    MATCH(MergedTable[[#This Row],[FK_ProductID]:[FK_ProductID]], Products[[ProductID]:[ProductID]], 0),
    MATCH(MergedTable[[#Headers],[RoastType]], Products[#Headers], 0))</f>
        <v>D</v>
      </c>
      <c r="M156" t="str" cm="1">
        <f t="array" ref="M156">_xlfn.SWITCH(MergedTable[[#This Row],[RoastType]],
    "L", "Light",
    "M", "Medium",
    "D", "Dark")</f>
        <v>Dark</v>
      </c>
      <c r="N156" s="6" cm="1">
        <f t="array" ref="N156">INDEX(Products[],
    MATCH(MergedTable[[#This Row],[FK_ProductID]:[FK_ProductID]], Products[[ProductID]:[ProductID]], 0),
    MATCH(MergedTable[[#Headers],[SizeKg]], Products[#Headers], 0))</f>
        <v>2.5</v>
      </c>
      <c r="O156" s="1" cm="1">
        <f t="array" ref="O156">INDEX(Products[],
    MATCH(MergedTable[[#This Row],[FK_ProductID]:[FK_ProductID]], Products[[ProductID]:[ProductID]], 0),
    MATCH(MergedTable[[#Headers],[AmtUnitPrice]], Products[#Headers], 0))</f>
        <v>22.885000000000002</v>
      </c>
      <c r="P156" s="1">
        <f>MergedTable[[#This Row],[AmtUnitPrice]] * MergedTable[[#This Row],[Quantity]]</f>
        <v>114.42500000000001</v>
      </c>
    </row>
    <row r="157" spans="1:16" x14ac:dyDescent="0.25">
      <c r="A157" t="str">
        <f>Orders[[#This Row],[OrderID]]</f>
        <v>VKA-82720-513</v>
      </c>
      <c r="B157" s="9">
        <f>Orders[[#This Row],[DtOrder]]</f>
        <v>43640</v>
      </c>
      <c r="C157" t="str">
        <f>Orders[[#This Row],[FK_CustomerID]]</f>
        <v>12299-30914-NG</v>
      </c>
      <c r="D157" t="str">
        <f>Orders[[#This Row],[FK_ProductID]]</f>
        <v>A-M-2.5</v>
      </c>
      <c r="E157" s="4">
        <f>Orders[[#This Row],[Quantity]]</f>
        <v>6</v>
      </c>
      <c r="F157" t="str">
        <f>_xlfn.XLOOKUP(MergedTable[[#This Row],[FK_CustomerID]], Customers[CustomerID], Customers[CustomerName])</f>
        <v>Grete Holborn</v>
      </c>
      <c r="G157" t="str">
        <f>_xlfn.XLOOKUP(MergedTable[[#This Row],[FK_CustomerID]], Customers[CustomerID], Customers[Email])</f>
        <v>gholborn4b@ow.ly</v>
      </c>
      <c r="H157" t="str">
        <f>_xlfn.XLOOKUP(MergedTable[[#This Row],[FK_CustomerID]], Customers[CustomerID], Customers[Country])</f>
        <v>United States</v>
      </c>
      <c r="I157" t="str">
        <f>IF(_xlfn.XLOOKUP(MergedTable[[#This Row],[FK_CustomerID]], Customers[CustomerID], Customers[HasLoyalty]), "Yes", "No")</f>
        <v>Yes</v>
      </c>
      <c r="J157" t="str" cm="1">
        <f t="array" ref="J157">INDEX(Products[],
    MATCH(MergedTable[[#This Row],[FK_ProductID]:[FK_ProductID]], Products[[ProductID]:[ProductID]], 0),
    MATCH(MergedTable[[#Headers],[CoffeeType]], Products[#Headers], 0))</f>
        <v>Ara</v>
      </c>
      <c r="K157" t="str" cm="1">
        <f t="array" ref="K157">_xlfn.SWITCH(MergedTable[[#This Row],[CoffeeType]],
    "Rob", "Robusta",
    "Exc", "Excelsa",
    "Ara", "Arabica",
    "Lib", "Liberica")</f>
        <v>Arabica</v>
      </c>
      <c r="L157" t="str" cm="1">
        <f t="array" ref="L157">INDEX(Products[],
    MATCH(MergedTable[[#This Row],[FK_ProductID]:[FK_ProductID]], Products[[ProductID]:[ProductID]], 0),
    MATCH(MergedTable[[#Headers],[RoastType]], Products[#Headers], 0))</f>
        <v>M</v>
      </c>
      <c r="M157" t="str" cm="1">
        <f t="array" ref="M157">_xlfn.SWITCH(MergedTable[[#This Row],[RoastType]],
    "L", "Light",
    "M", "Medium",
    "D", "Dark")</f>
        <v>Medium</v>
      </c>
      <c r="N157" s="6" cm="1">
        <f t="array" ref="N157">INDEX(Products[],
    MATCH(MergedTable[[#This Row],[FK_ProductID]:[FK_ProductID]], Products[[ProductID]:[ProductID]], 0),
    MATCH(MergedTable[[#Headers],[SizeKg]], Products[#Headers], 0))</f>
        <v>2.5</v>
      </c>
      <c r="O157" s="1" cm="1">
        <f t="array" ref="O157">INDEX(Products[],
    MATCH(MergedTable[[#This Row],[FK_ProductID]:[FK_ProductID]], Products[[ProductID]:[ProductID]], 0),
    MATCH(MergedTable[[#Headers],[AmtUnitPrice]], Products[#Headers], 0))</f>
        <v>25.875</v>
      </c>
      <c r="P157" s="1">
        <f>MergedTable[[#This Row],[AmtUnitPrice]] * MergedTable[[#This Row],[Quantity]]</f>
        <v>155.25</v>
      </c>
    </row>
    <row r="158" spans="1:16" x14ac:dyDescent="0.25">
      <c r="A158" t="str">
        <f>Orders[[#This Row],[OrderID]]</f>
        <v>THA-60599-417</v>
      </c>
      <c r="B158" s="9">
        <f>Orders[[#This Row],[DtOrder]]</f>
        <v>43764</v>
      </c>
      <c r="C158" t="str">
        <f>Orders[[#This Row],[FK_CustomerID]]</f>
        <v>59971-35626-YJ</v>
      </c>
      <c r="D158" t="str">
        <f>Orders[[#This Row],[FK_ProductID]]</f>
        <v>A-M-2.5</v>
      </c>
      <c r="E158" s="4">
        <f>Orders[[#This Row],[Quantity]]</f>
        <v>3</v>
      </c>
      <c r="F158" t="str">
        <f>_xlfn.XLOOKUP(MergedTable[[#This Row],[FK_CustomerID]], Customers[CustomerID], Customers[CustomerName])</f>
        <v>Fielding Keinrat</v>
      </c>
      <c r="G158" t="str">
        <f>_xlfn.XLOOKUP(MergedTable[[#This Row],[FK_CustomerID]], Customers[CustomerID], Customers[Email])</f>
        <v>fkeinrat4c@dailymail.co.uk</v>
      </c>
      <c r="H158" t="str">
        <f>_xlfn.XLOOKUP(MergedTable[[#This Row],[FK_CustomerID]], Customers[CustomerID], Customers[Country])</f>
        <v>United States</v>
      </c>
      <c r="I158" t="str">
        <f>IF(_xlfn.XLOOKUP(MergedTable[[#This Row],[FK_CustomerID]], Customers[CustomerID], Customers[HasLoyalty]), "Yes", "No")</f>
        <v>Yes</v>
      </c>
      <c r="J158" t="str" cm="1">
        <f t="array" ref="J158">INDEX(Products[],
    MATCH(MergedTable[[#This Row],[FK_ProductID]:[FK_ProductID]], Products[[ProductID]:[ProductID]], 0),
    MATCH(MergedTable[[#Headers],[CoffeeType]], Products[#Headers], 0))</f>
        <v>Ara</v>
      </c>
      <c r="K158" t="str" cm="1">
        <f t="array" ref="K158">_xlfn.SWITCH(MergedTable[[#This Row],[CoffeeType]],
    "Rob", "Robusta",
    "Exc", "Excelsa",
    "Ara", "Arabica",
    "Lib", "Liberica")</f>
        <v>Arabica</v>
      </c>
      <c r="L158" t="str" cm="1">
        <f t="array" ref="L158">INDEX(Products[],
    MATCH(MergedTable[[#This Row],[FK_ProductID]:[FK_ProductID]], Products[[ProductID]:[ProductID]], 0),
    MATCH(MergedTable[[#Headers],[RoastType]], Products[#Headers], 0))</f>
        <v>M</v>
      </c>
      <c r="M158" t="str" cm="1">
        <f t="array" ref="M158">_xlfn.SWITCH(MergedTable[[#This Row],[RoastType]],
    "L", "Light",
    "M", "Medium",
    "D", "Dark")</f>
        <v>Medium</v>
      </c>
      <c r="N158" s="6" cm="1">
        <f t="array" ref="N158">INDEX(Products[],
    MATCH(MergedTable[[#This Row],[FK_ProductID]:[FK_ProductID]], Products[[ProductID]:[ProductID]], 0),
    MATCH(MergedTable[[#Headers],[SizeKg]], Products[#Headers], 0))</f>
        <v>2.5</v>
      </c>
      <c r="O158" s="1" cm="1">
        <f t="array" ref="O158">INDEX(Products[],
    MATCH(MergedTable[[#This Row],[FK_ProductID]:[FK_ProductID]], Products[[ProductID]:[ProductID]], 0),
    MATCH(MergedTable[[#Headers],[AmtUnitPrice]], Products[#Headers], 0))</f>
        <v>25.875</v>
      </c>
      <c r="P158" s="1">
        <f>MergedTable[[#This Row],[AmtUnitPrice]] * MergedTable[[#This Row],[Quantity]]</f>
        <v>77.625</v>
      </c>
    </row>
    <row r="159" spans="1:16" x14ac:dyDescent="0.25">
      <c r="A159" t="str">
        <f>Orders[[#This Row],[OrderID]]</f>
        <v>MEK-39769-035</v>
      </c>
      <c r="B159" s="9">
        <f>Orders[[#This Row],[DtOrder]]</f>
        <v>44374</v>
      </c>
      <c r="C159" t="str">
        <f>Orders[[#This Row],[FK_CustomerID]]</f>
        <v>15380-76513-PS</v>
      </c>
      <c r="D159" t="str">
        <f>Orders[[#This Row],[FK_ProductID]]</f>
        <v>R-D-2.5</v>
      </c>
      <c r="E159" s="4">
        <f>Orders[[#This Row],[Quantity]]</f>
        <v>3</v>
      </c>
      <c r="F159" t="str">
        <f>_xlfn.XLOOKUP(MergedTable[[#This Row],[FK_CustomerID]], Customers[CustomerID], Customers[CustomerName])</f>
        <v>Paulo Yea</v>
      </c>
      <c r="G159" t="str">
        <f>_xlfn.XLOOKUP(MergedTable[[#This Row],[FK_CustomerID]], Customers[CustomerID], Customers[Email])</f>
        <v>pyea4d@aol.com</v>
      </c>
      <c r="H159" t="str">
        <f>_xlfn.XLOOKUP(MergedTable[[#This Row],[FK_CustomerID]], Customers[CustomerID], Customers[Country])</f>
        <v>Ireland</v>
      </c>
      <c r="I159" t="str">
        <f>IF(_xlfn.XLOOKUP(MergedTable[[#This Row],[FK_CustomerID]], Customers[CustomerID], Customers[HasLoyalty]), "Yes", "No")</f>
        <v>No</v>
      </c>
      <c r="J159" t="str" cm="1">
        <f t="array" ref="J159">INDEX(Products[],
    MATCH(MergedTable[[#This Row],[FK_ProductID]:[FK_ProductID]], Products[[ProductID]:[ProductID]], 0),
    MATCH(MergedTable[[#Headers],[CoffeeType]], Products[#Headers], 0))</f>
        <v>Rob</v>
      </c>
      <c r="K159" t="str" cm="1">
        <f t="array" ref="K159">_xlfn.SWITCH(MergedTable[[#This Row],[CoffeeType]],
    "Rob", "Robusta",
    "Exc", "Excelsa",
    "Ara", "Arabica",
    "Lib", "Liberica")</f>
        <v>Robusta</v>
      </c>
      <c r="L159" t="str" cm="1">
        <f t="array" ref="L159">INDEX(Products[],
    MATCH(MergedTable[[#This Row],[FK_ProductID]:[FK_ProductID]], Products[[ProductID]:[ProductID]], 0),
    MATCH(MergedTable[[#Headers],[RoastType]], Products[#Headers], 0))</f>
        <v>D</v>
      </c>
      <c r="M159" t="str" cm="1">
        <f t="array" ref="M159">_xlfn.SWITCH(MergedTable[[#This Row],[RoastType]],
    "L", "Light",
    "M", "Medium",
    "D", "Dark")</f>
        <v>Dark</v>
      </c>
      <c r="N159" s="6" cm="1">
        <f t="array" ref="N159">INDEX(Products[],
    MATCH(MergedTable[[#This Row],[FK_ProductID]:[FK_ProductID]], Products[[ProductID]:[ProductID]], 0),
    MATCH(MergedTable[[#Headers],[SizeKg]], Products[#Headers], 0))</f>
        <v>2.5</v>
      </c>
      <c r="O159" s="1" cm="1">
        <f t="array" ref="O159">INDEX(Products[],
    MATCH(MergedTable[[#This Row],[FK_ProductID]:[FK_ProductID]], Products[[ProductID]:[ProductID]], 0),
    MATCH(MergedTable[[#Headers],[AmtUnitPrice]], Products[#Headers], 0))</f>
        <v>20.585000000000001</v>
      </c>
      <c r="P159" s="1">
        <f>MergedTable[[#This Row],[AmtUnitPrice]] * MergedTable[[#This Row],[Quantity]]</f>
        <v>61.755000000000003</v>
      </c>
    </row>
    <row r="160" spans="1:16" x14ac:dyDescent="0.25">
      <c r="A160" t="str">
        <f>Orders[[#This Row],[OrderID]]</f>
        <v>JAF-18294-750</v>
      </c>
      <c r="B160" s="9">
        <f>Orders[[#This Row],[DtOrder]]</f>
        <v>43714</v>
      </c>
      <c r="C160" t="str">
        <f>Orders[[#This Row],[FK_CustomerID]]</f>
        <v>73564-98204-EY</v>
      </c>
      <c r="D160" t="str">
        <f>Orders[[#This Row],[FK_ProductID]]</f>
        <v>R-D-2.5</v>
      </c>
      <c r="E160" s="4">
        <f>Orders[[#This Row],[Quantity]]</f>
        <v>6</v>
      </c>
      <c r="F160" t="str">
        <f>_xlfn.XLOOKUP(MergedTable[[#This Row],[FK_CustomerID]], Customers[CustomerID], Customers[CustomerName])</f>
        <v>Say Risborough</v>
      </c>
      <c r="G160" t="str">
        <f>_xlfn.XLOOKUP(MergedTable[[#This Row],[FK_CustomerID]], Customers[CustomerID], Customers[Email])</f>
        <v/>
      </c>
      <c r="H160" t="str">
        <f>_xlfn.XLOOKUP(MergedTable[[#This Row],[FK_CustomerID]], Customers[CustomerID], Customers[Country])</f>
        <v>United States</v>
      </c>
      <c r="I160" t="str">
        <f>IF(_xlfn.XLOOKUP(MergedTable[[#This Row],[FK_CustomerID]], Customers[CustomerID], Customers[HasLoyalty]), "Yes", "No")</f>
        <v>Yes</v>
      </c>
      <c r="J160" t="str" cm="1">
        <f t="array" ref="J160">INDEX(Products[],
    MATCH(MergedTable[[#This Row],[FK_ProductID]:[FK_ProductID]], Products[[ProductID]:[ProductID]], 0),
    MATCH(MergedTable[[#Headers],[CoffeeType]], Products[#Headers], 0))</f>
        <v>Rob</v>
      </c>
      <c r="K160" t="str" cm="1">
        <f t="array" ref="K160">_xlfn.SWITCH(MergedTable[[#This Row],[CoffeeType]],
    "Rob", "Robusta",
    "Exc", "Excelsa",
    "Ara", "Arabica",
    "Lib", "Liberica")</f>
        <v>Robusta</v>
      </c>
      <c r="L160" t="str" cm="1">
        <f t="array" ref="L160">INDEX(Products[],
    MATCH(MergedTable[[#This Row],[FK_ProductID]:[FK_ProductID]], Products[[ProductID]:[ProductID]], 0),
    MATCH(MergedTable[[#Headers],[RoastType]], Products[#Headers], 0))</f>
        <v>D</v>
      </c>
      <c r="M160" t="str" cm="1">
        <f t="array" ref="M160">_xlfn.SWITCH(MergedTable[[#This Row],[RoastType]],
    "L", "Light",
    "M", "Medium",
    "D", "Dark")</f>
        <v>Dark</v>
      </c>
      <c r="N160" s="6" cm="1">
        <f t="array" ref="N160">INDEX(Products[],
    MATCH(MergedTable[[#This Row],[FK_ProductID]:[FK_ProductID]], Products[[ProductID]:[ProductID]], 0),
    MATCH(MergedTable[[#Headers],[SizeKg]], Products[#Headers], 0))</f>
        <v>2.5</v>
      </c>
      <c r="O160" s="1" cm="1">
        <f t="array" ref="O160">INDEX(Products[],
    MATCH(MergedTable[[#This Row],[FK_ProductID]:[FK_ProductID]], Products[[ProductID]:[ProductID]], 0),
    MATCH(MergedTable[[#Headers],[AmtUnitPrice]], Products[#Headers], 0))</f>
        <v>20.585000000000001</v>
      </c>
      <c r="P160" s="1">
        <f>MergedTable[[#This Row],[AmtUnitPrice]] * MergedTable[[#This Row],[Quantity]]</f>
        <v>123.51</v>
      </c>
    </row>
    <row r="161" spans="1:16" x14ac:dyDescent="0.25">
      <c r="A161" t="str">
        <f>Orders[[#This Row],[OrderID]]</f>
        <v>TME-59627-221</v>
      </c>
      <c r="B161" s="9">
        <f>Orders[[#This Row],[DtOrder]]</f>
        <v>44316</v>
      </c>
      <c r="C161" t="str">
        <f>Orders[[#This Row],[FK_CustomerID]]</f>
        <v>72282-40594-RX</v>
      </c>
      <c r="D161" t="str">
        <f>Orders[[#This Row],[FK_ProductID]]</f>
        <v>L-L-2.5</v>
      </c>
      <c r="E161" s="4">
        <f>Orders[[#This Row],[Quantity]]</f>
        <v>6</v>
      </c>
      <c r="F161" t="str">
        <f>_xlfn.XLOOKUP(MergedTable[[#This Row],[FK_CustomerID]], Customers[CustomerID], Customers[CustomerName])</f>
        <v>Alexa Sizey</v>
      </c>
      <c r="G161" t="str">
        <f>_xlfn.XLOOKUP(MergedTable[[#This Row],[FK_CustomerID]], Customers[CustomerID], Customers[Email])</f>
        <v/>
      </c>
      <c r="H161" t="str">
        <f>_xlfn.XLOOKUP(MergedTable[[#This Row],[FK_CustomerID]], Customers[CustomerID], Customers[Country])</f>
        <v>United States</v>
      </c>
      <c r="I161" t="str">
        <f>IF(_xlfn.XLOOKUP(MergedTable[[#This Row],[FK_CustomerID]], Customers[CustomerID], Customers[HasLoyalty]), "Yes", "No")</f>
        <v>No</v>
      </c>
      <c r="J161" t="str" cm="1">
        <f t="array" ref="J161">INDEX(Products[],
    MATCH(MergedTable[[#This Row],[FK_ProductID]:[FK_ProductID]], Products[[ProductID]:[ProductID]], 0),
    MATCH(MergedTable[[#Headers],[CoffeeType]], Products[#Headers], 0))</f>
        <v>Lib</v>
      </c>
      <c r="K161" t="str" cm="1">
        <f t="array" ref="K161">_xlfn.SWITCH(MergedTable[[#This Row],[CoffeeType]],
    "Rob", "Robusta",
    "Exc", "Excelsa",
    "Ara", "Arabica",
    "Lib", "Liberica")</f>
        <v>Liberica</v>
      </c>
      <c r="L161" t="str" cm="1">
        <f t="array" ref="L161">INDEX(Products[],
    MATCH(MergedTable[[#This Row],[FK_ProductID]:[FK_ProductID]], Products[[ProductID]:[ProductID]], 0),
    MATCH(MergedTable[[#Headers],[RoastType]], Products[#Headers], 0))</f>
        <v>L</v>
      </c>
      <c r="M161" t="str" cm="1">
        <f t="array" ref="M161">_xlfn.SWITCH(MergedTable[[#This Row],[RoastType]],
    "L", "Light",
    "M", "Medium",
    "D", "Dark")</f>
        <v>Light</v>
      </c>
      <c r="N161" s="6" cm="1">
        <f t="array" ref="N161">INDEX(Products[],
    MATCH(MergedTable[[#This Row],[FK_ProductID]:[FK_ProductID]], Products[[ProductID]:[ProductID]], 0),
    MATCH(MergedTable[[#Headers],[SizeKg]], Products[#Headers], 0))</f>
        <v>2.5</v>
      </c>
      <c r="O161" s="1" cm="1">
        <f t="array" ref="O161">INDEX(Products[],
    MATCH(MergedTable[[#This Row],[FK_ProductID]:[FK_ProductID]], Products[[ProductID]:[ProductID]], 0),
    MATCH(MergedTable[[#Headers],[AmtUnitPrice]], Products[#Headers], 0))</f>
        <v>36.454999999999998</v>
      </c>
      <c r="P161" s="1">
        <f>MergedTable[[#This Row],[AmtUnitPrice]] * MergedTable[[#This Row],[Quantity]]</f>
        <v>218.73</v>
      </c>
    </row>
    <row r="162" spans="1:16" x14ac:dyDescent="0.25">
      <c r="A162" t="str">
        <f>Orders[[#This Row],[OrderID]]</f>
        <v>UDG-65353-824</v>
      </c>
      <c r="B162" s="9">
        <f>Orders[[#This Row],[DtOrder]]</f>
        <v>43837</v>
      </c>
      <c r="C162" t="str">
        <f>Orders[[#This Row],[FK_CustomerID]]</f>
        <v>17514-94165-RJ</v>
      </c>
      <c r="D162" t="str">
        <f>Orders[[#This Row],[FK_ProductID]]</f>
        <v>E-M-0.5</v>
      </c>
      <c r="E162" s="4">
        <f>Orders[[#This Row],[Quantity]]</f>
        <v>4</v>
      </c>
      <c r="F162" t="str">
        <f>_xlfn.XLOOKUP(MergedTable[[#This Row],[FK_CustomerID]], Customers[CustomerID], Customers[CustomerName])</f>
        <v>Kari Swede</v>
      </c>
      <c r="G162" t="str">
        <f>_xlfn.XLOOKUP(MergedTable[[#This Row],[FK_CustomerID]], Customers[CustomerID], Customers[Email])</f>
        <v>kswede4g@addthis.com</v>
      </c>
      <c r="H162" t="str">
        <f>_xlfn.XLOOKUP(MergedTable[[#This Row],[FK_CustomerID]], Customers[CustomerID], Customers[Country])</f>
        <v>United States</v>
      </c>
      <c r="I162" t="str">
        <f>IF(_xlfn.XLOOKUP(MergedTable[[#This Row],[FK_CustomerID]], Customers[CustomerID], Customers[HasLoyalty]), "Yes", "No")</f>
        <v>No</v>
      </c>
      <c r="J162" t="str" cm="1">
        <f t="array" ref="J162">INDEX(Products[],
    MATCH(MergedTable[[#This Row],[FK_ProductID]:[FK_ProductID]], Products[[ProductID]:[ProductID]], 0),
    MATCH(MergedTable[[#Headers],[CoffeeType]], Products[#Headers], 0))</f>
        <v>Exc</v>
      </c>
      <c r="K162" t="str" cm="1">
        <f t="array" ref="K162">_xlfn.SWITCH(MergedTable[[#This Row],[CoffeeType]],
    "Rob", "Robusta",
    "Exc", "Excelsa",
    "Ara", "Arabica",
    "Lib", "Liberica")</f>
        <v>Excelsa</v>
      </c>
      <c r="L162" t="str" cm="1">
        <f t="array" ref="L162">INDEX(Products[],
    MATCH(MergedTable[[#This Row],[FK_ProductID]:[FK_ProductID]], Products[[ProductID]:[ProductID]], 0),
    MATCH(MergedTable[[#Headers],[RoastType]], Products[#Headers], 0))</f>
        <v>M</v>
      </c>
      <c r="M162" t="str" cm="1">
        <f t="array" ref="M162">_xlfn.SWITCH(MergedTable[[#This Row],[RoastType]],
    "L", "Light",
    "M", "Medium",
    "D", "Dark")</f>
        <v>Medium</v>
      </c>
      <c r="N162" s="6" cm="1">
        <f t="array" ref="N162">INDEX(Products[],
    MATCH(MergedTable[[#This Row],[FK_ProductID]:[FK_ProductID]], Products[[ProductID]:[ProductID]], 0),
    MATCH(MergedTable[[#Headers],[SizeKg]], Products[#Headers], 0))</f>
        <v>0.5</v>
      </c>
      <c r="O162" s="1" cm="1">
        <f t="array" ref="O162">INDEX(Products[],
    MATCH(MergedTable[[#This Row],[FK_ProductID]:[FK_ProductID]], Products[[ProductID]:[ProductID]], 0),
    MATCH(MergedTable[[#Headers],[AmtUnitPrice]], Products[#Headers], 0))</f>
        <v>8.25</v>
      </c>
      <c r="P162" s="1">
        <f>MergedTable[[#This Row],[AmtUnitPrice]] * MergedTable[[#This Row],[Quantity]]</f>
        <v>33</v>
      </c>
    </row>
    <row r="163" spans="1:16" x14ac:dyDescent="0.25">
      <c r="A163" t="str">
        <f>Orders[[#This Row],[OrderID]]</f>
        <v>ENQ-42923-176</v>
      </c>
      <c r="B163" s="9">
        <f>Orders[[#This Row],[DtOrder]]</f>
        <v>44207</v>
      </c>
      <c r="C163" t="str">
        <f>Orders[[#This Row],[FK_CustomerID]]</f>
        <v>56248-75861-JX</v>
      </c>
      <c r="D163" t="str">
        <f>Orders[[#This Row],[FK_ProductID]]</f>
        <v>A-L-0.5</v>
      </c>
      <c r="E163" s="4">
        <f>Orders[[#This Row],[Quantity]]</f>
        <v>3</v>
      </c>
      <c r="F163" t="str">
        <f>_xlfn.XLOOKUP(MergedTable[[#This Row],[FK_CustomerID]], Customers[CustomerID], Customers[CustomerName])</f>
        <v>Leontine Rubrow</v>
      </c>
      <c r="G163" t="str">
        <f>_xlfn.XLOOKUP(MergedTable[[#This Row],[FK_CustomerID]], Customers[CustomerID], Customers[Email])</f>
        <v>lrubrow4h@microsoft.com</v>
      </c>
      <c r="H163" t="str">
        <f>_xlfn.XLOOKUP(MergedTable[[#This Row],[FK_CustomerID]], Customers[CustomerID], Customers[Country])</f>
        <v>United States</v>
      </c>
      <c r="I163" t="str">
        <f>IF(_xlfn.XLOOKUP(MergedTable[[#This Row],[FK_CustomerID]], Customers[CustomerID], Customers[HasLoyalty]), "Yes", "No")</f>
        <v>No</v>
      </c>
      <c r="J163" t="str" cm="1">
        <f t="array" ref="J163">INDEX(Products[],
    MATCH(MergedTable[[#This Row],[FK_ProductID]:[FK_ProductID]], Products[[ProductID]:[ProductID]], 0),
    MATCH(MergedTable[[#Headers],[CoffeeType]], Products[#Headers], 0))</f>
        <v>Ara</v>
      </c>
      <c r="K163" t="str" cm="1">
        <f t="array" ref="K163">_xlfn.SWITCH(MergedTable[[#This Row],[CoffeeType]],
    "Rob", "Robusta",
    "Exc", "Excelsa",
    "Ara", "Arabica",
    "Lib", "Liberica")</f>
        <v>Arabica</v>
      </c>
      <c r="L163" t="str" cm="1">
        <f t="array" ref="L163">INDEX(Products[],
    MATCH(MergedTable[[#This Row],[FK_ProductID]:[FK_ProductID]], Products[[ProductID]:[ProductID]], 0),
    MATCH(MergedTable[[#Headers],[RoastType]], Products[#Headers], 0))</f>
        <v>L</v>
      </c>
      <c r="M163" t="str" cm="1">
        <f t="array" ref="M163">_xlfn.SWITCH(MergedTable[[#This Row],[RoastType]],
    "L", "Light",
    "M", "Medium",
    "D", "Dark")</f>
        <v>Light</v>
      </c>
      <c r="N163" s="6" cm="1">
        <f t="array" ref="N163">INDEX(Products[],
    MATCH(MergedTable[[#This Row],[FK_ProductID]:[FK_ProductID]], Products[[ProductID]:[ProductID]], 0),
    MATCH(MergedTable[[#Headers],[SizeKg]], Products[#Headers], 0))</f>
        <v>0.5</v>
      </c>
      <c r="O163" s="1" cm="1">
        <f t="array" ref="O163">INDEX(Products[],
    MATCH(MergedTable[[#This Row],[FK_ProductID]:[FK_ProductID]], Products[[ProductID]:[ProductID]], 0),
    MATCH(MergedTable[[#Headers],[AmtUnitPrice]], Products[#Headers], 0))</f>
        <v>7.77</v>
      </c>
      <c r="P163" s="1">
        <f>MergedTable[[#This Row],[AmtUnitPrice]] * MergedTable[[#This Row],[Quantity]]</f>
        <v>23.31</v>
      </c>
    </row>
    <row r="164" spans="1:16" x14ac:dyDescent="0.25">
      <c r="A164" t="str">
        <f>Orders[[#This Row],[OrderID]]</f>
        <v>CBT-55781-720</v>
      </c>
      <c r="B164" s="9">
        <f>Orders[[#This Row],[DtOrder]]</f>
        <v>44515</v>
      </c>
      <c r="C164" t="str">
        <f>Orders[[#This Row],[FK_CustomerID]]</f>
        <v>97855-54761-IS</v>
      </c>
      <c r="D164" t="str">
        <f>Orders[[#This Row],[FK_ProductID]]</f>
        <v>E-D-0.5</v>
      </c>
      <c r="E164" s="4">
        <f>Orders[[#This Row],[Quantity]]</f>
        <v>3</v>
      </c>
      <c r="F164" t="str">
        <f>_xlfn.XLOOKUP(MergedTable[[#This Row],[FK_CustomerID]], Customers[CustomerID], Customers[CustomerName])</f>
        <v>Dottie Tift</v>
      </c>
      <c r="G164" t="str">
        <f>_xlfn.XLOOKUP(MergedTable[[#This Row],[FK_CustomerID]], Customers[CustomerID], Customers[Email])</f>
        <v>dtift4i@netvibes.com</v>
      </c>
      <c r="H164" t="str">
        <f>_xlfn.XLOOKUP(MergedTable[[#This Row],[FK_CustomerID]], Customers[CustomerID], Customers[Country])</f>
        <v>United States</v>
      </c>
      <c r="I164" t="str">
        <f>IF(_xlfn.XLOOKUP(MergedTable[[#This Row],[FK_CustomerID]], Customers[CustomerID], Customers[HasLoyalty]), "Yes", "No")</f>
        <v>Yes</v>
      </c>
      <c r="J164" t="str" cm="1">
        <f t="array" ref="J164">INDEX(Products[],
    MATCH(MergedTable[[#This Row],[FK_ProductID]:[FK_ProductID]], Products[[ProductID]:[ProductID]], 0),
    MATCH(MergedTable[[#Headers],[CoffeeType]], Products[#Headers], 0))</f>
        <v>Exc</v>
      </c>
      <c r="K164" t="str" cm="1">
        <f t="array" ref="K164">_xlfn.SWITCH(MergedTable[[#This Row],[CoffeeType]],
    "Rob", "Robusta",
    "Exc", "Excelsa",
    "Ara", "Arabica",
    "Lib", "Liberica")</f>
        <v>Excelsa</v>
      </c>
      <c r="L164" t="str" cm="1">
        <f t="array" ref="L164">INDEX(Products[],
    MATCH(MergedTable[[#This Row],[FK_ProductID]:[FK_ProductID]], Products[[ProductID]:[ProductID]], 0),
    MATCH(MergedTable[[#Headers],[RoastType]], Products[#Headers], 0))</f>
        <v>D</v>
      </c>
      <c r="M164" t="str" cm="1">
        <f t="array" ref="M164">_xlfn.SWITCH(MergedTable[[#This Row],[RoastType]],
    "L", "Light",
    "M", "Medium",
    "D", "Dark")</f>
        <v>Dark</v>
      </c>
      <c r="N164" s="6" cm="1">
        <f t="array" ref="N164">INDEX(Products[],
    MATCH(MergedTable[[#This Row],[FK_ProductID]:[FK_ProductID]], Products[[ProductID]:[ProductID]], 0),
    MATCH(MergedTable[[#Headers],[SizeKg]], Products[#Headers], 0))</f>
        <v>0.5</v>
      </c>
      <c r="O164" s="1" cm="1">
        <f t="array" ref="O164">INDEX(Products[],
    MATCH(MergedTable[[#This Row],[FK_ProductID]:[FK_ProductID]], Products[[ProductID]:[ProductID]], 0),
    MATCH(MergedTable[[#Headers],[AmtUnitPrice]], Products[#Headers], 0))</f>
        <v>7.29</v>
      </c>
      <c r="P164" s="1">
        <f>MergedTable[[#This Row],[AmtUnitPrice]] * MergedTable[[#This Row],[Quantity]]</f>
        <v>21.87</v>
      </c>
    </row>
    <row r="165" spans="1:16" x14ac:dyDescent="0.25">
      <c r="A165" t="str">
        <f>Orders[[#This Row],[OrderID]]</f>
        <v>NEU-86533-016</v>
      </c>
      <c r="B165" s="9">
        <f>Orders[[#This Row],[DtOrder]]</f>
        <v>43619</v>
      </c>
      <c r="C165" t="str">
        <f>Orders[[#This Row],[FK_CustomerID]]</f>
        <v>96544-91644-IT</v>
      </c>
      <c r="D165" t="str">
        <f>Orders[[#This Row],[FK_ProductID]]</f>
        <v>R-D-0.2</v>
      </c>
      <c r="E165" s="4">
        <f>Orders[[#This Row],[Quantity]]</f>
        <v>6</v>
      </c>
      <c r="F165" t="str">
        <f>_xlfn.XLOOKUP(MergedTable[[#This Row],[FK_CustomerID]], Customers[CustomerID], Customers[CustomerName])</f>
        <v>Gerardo Schonfeld</v>
      </c>
      <c r="G165" t="str">
        <f>_xlfn.XLOOKUP(MergedTable[[#This Row],[FK_CustomerID]], Customers[CustomerID], Customers[Email])</f>
        <v>gschonfeld4j@oracle.com</v>
      </c>
      <c r="H165" t="str">
        <f>_xlfn.XLOOKUP(MergedTable[[#This Row],[FK_CustomerID]], Customers[CustomerID], Customers[Country])</f>
        <v>United States</v>
      </c>
      <c r="I165" t="str">
        <f>IF(_xlfn.XLOOKUP(MergedTable[[#This Row],[FK_CustomerID]], Customers[CustomerID], Customers[HasLoyalty]), "Yes", "No")</f>
        <v>No</v>
      </c>
      <c r="J165" t="str" cm="1">
        <f t="array" ref="J165">INDEX(Products[],
    MATCH(MergedTable[[#This Row],[FK_ProductID]:[FK_ProductID]], Products[[ProductID]:[ProductID]], 0),
    MATCH(MergedTable[[#Headers],[CoffeeType]], Products[#Headers], 0))</f>
        <v>Rob</v>
      </c>
      <c r="K165" t="str" cm="1">
        <f t="array" ref="K165">_xlfn.SWITCH(MergedTable[[#This Row],[CoffeeType]],
    "Rob", "Robusta",
    "Exc", "Excelsa",
    "Ara", "Arabica",
    "Lib", "Liberica")</f>
        <v>Robusta</v>
      </c>
      <c r="L165" t="str" cm="1">
        <f t="array" ref="L165">INDEX(Products[],
    MATCH(MergedTable[[#This Row],[FK_ProductID]:[FK_ProductID]], Products[[ProductID]:[ProductID]], 0),
    MATCH(MergedTable[[#Headers],[RoastType]], Products[#Headers], 0))</f>
        <v>D</v>
      </c>
      <c r="M165" t="str" cm="1">
        <f t="array" ref="M165">_xlfn.SWITCH(MergedTable[[#This Row],[RoastType]],
    "L", "Light",
    "M", "Medium",
    "D", "Dark")</f>
        <v>Dark</v>
      </c>
      <c r="N165" s="6" cm="1">
        <f t="array" ref="N165">INDEX(Products[],
    MATCH(MergedTable[[#This Row],[FK_ProductID]:[FK_ProductID]], Products[[ProductID]:[ProductID]], 0),
    MATCH(MergedTable[[#Headers],[SizeKg]], Products[#Headers], 0))</f>
        <v>0.2</v>
      </c>
      <c r="O165" s="1" cm="1">
        <f t="array" ref="O165">INDEX(Products[],
    MATCH(MergedTable[[#This Row],[FK_ProductID]:[FK_ProductID]], Products[[ProductID]:[ProductID]], 0),
    MATCH(MergedTable[[#Headers],[AmtUnitPrice]], Products[#Headers], 0))</f>
        <v>2.6850000000000001</v>
      </c>
      <c r="P165" s="1">
        <f>MergedTable[[#This Row],[AmtUnitPrice]] * MergedTable[[#This Row],[Quantity]]</f>
        <v>16.11</v>
      </c>
    </row>
    <row r="166" spans="1:16" x14ac:dyDescent="0.25">
      <c r="A166" t="str">
        <f>Orders[[#This Row],[OrderID]]</f>
        <v>BYU-58154-603</v>
      </c>
      <c r="B166" s="9">
        <f>Orders[[#This Row],[DtOrder]]</f>
        <v>44182</v>
      </c>
      <c r="C166" t="str">
        <f>Orders[[#This Row],[FK_CustomerID]]</f>
        <v>51971-70393-QM</v>
      </c>
      <c r="D166" t="str">
        <f>Orders[[#This Row],[FK_ProductID]]</f>
        <v>E-D-0.5</v>
      </c>
      <c r="E166" s="4">
        <f>Orders[[#This Row],[Quantity]]</f>
        <v>4</v>
      </c>
      <c r="F166" t="str">
        <f>_xlfn.XLOOKUP(MergedTable[[#This Row],[FK_CustomerID]], Customers[CustomerID], Customers[CustomerName])</f>
        <v>Claiborne Feye</v>
      </c>
      <c r="G166" t="str">
        <f>_xlfn.XLOOKUP(MergedTable[[#This Row],[FK_CustomerID]], Customers[CustomerID], Customers[Email])</f>
        <v>cfeye4k@google.co.jp</v>
      </c>
      <c r="H166" t="str">
        <f>_xlfn.XLOOKUP(MergedTable[[#This Row],[FK_CustomerID]], Customers[CustomerID], Customers[Country])</f>
        <v>Ireland</v>
      </c>
      <c r="I166" t="str">
        <f>IF(_xlfn.XLOOKUP(MergedTable[[#This Row],[FK_CustomerID]], Customers[CustomerID], Customers[HasLoyalty]), "Yes", "No")</f>
        <v>No</v>
      </c>
      <c r="J166" t="str" cm="1">
        <f t="array" ref="J166">INDEX(Products[],
    MATCH(MergedTable[[#This Row],[FK_ProductID]:[FK_ProductID]], Products[[ProductID]:[ProductID]], 0),
    MATCH(MergedTable[[#Headers],[CoffeeType]], Products[#Headers], 0))</f>
        <v>Exc</v>
      </c>
      <c r="K166" t="str" cm="1">
        <f t="array" ref="K166">_xlfn.SWITCH(MergedTable[[#This Row],[CoffeeType]],
    "Rob", "Robusta",
    "Exc", "Excelsa",
    "Ara", "Arabica",
    "Lib", "Liberica")</f>
        <v>Excelsa</v>
      </c>
      <c r="L166" t="str" cm="1">
        <f t="array" ref="L166">INDEX(Products[],
    MATCH(MergedTable[[#This Row],[FK_ProductID]:[FK_ProductID]], Products[[ProductID]:[ProductID]], 0),
    MATCH(MergedTable[[#Headers],[RoastType]], Products[#Headers], 0))</f>
        <v>D</v>
      </c>
      <c r="M166" t="str" cm="1">
        <f t="array" ref="M166">_xlfn.SWITCH(MergedTable[[#This Row],[RoastType]],
    "L", "Light",
    "M", "Medium",
    "D", "Dark")</f>
        <v>Dark</v>
      </c>
      <c r="N166" s="6" cm="1">
        <f t="array" ref="N166">INDEX(Products[],
    MATCH(MergedTable[[#This Row],[FK_ProductID]:[FK_ProductID]], Products[[ProductID]:[ProductID]], 0),
    MATCH(MergedTable[[#Headers],[SizeKg]], Products[#Headers], 0))</f>
        <v>0.5</v>
      </c>
      <c r="O166" s="1" cm="1">
        <f t="array" ref="O166">INDEX(Products[],
    MATCH(MergedTable[[#This Row],[FK_ProductID]:[FK_ProductID]], Products[[ProductID]:[ProductID]], 0),
    MATCH(MergedTable[[#Headers],[AmtUnitPrice]], Products[#Headers], 0))</f>
        <v>7.29</v>
      </c>
      <c r="P166" s="1">
        <f>MergedTable[[#This Row],[AmtUnitPrice]] * MergedTable[[#This Row],[Quantity]]</f>
        <v>29.16</v>
      </c>
    </row>
    <row r="167" spans="1:16" x14ac:dyDescent="0.25">
      <c r="A167" t="str">
        <f>Orders[[#This Row],[OrderID]]</f>
        <v>EHJ-05910-257</v>
      </c>
      <c r="B167" s="9">
        <f>Orders[[#This Row],[DtOrder]]</f>
        <v>44234</v>
      </c>
      <c r="C167" t="str">
        <f>Orders[[#This Row],[FK_CustomerID]]</f>
        <v>06812-11924-IK</v>
      </c>
      <c r="D167" t="str">
        <f>Orders[[#This Row],[FK_ProductID]]</f>
        <v>R-D-1</v>
      </c>
      <c r="E167" s="4">
        <f>Orders[[#This Row],[Quantity]]</f>
        <v>6</v>
      </c>
      <c r="F167" t="str">
        <f>_xlfn.XLOOKUP(MergedTable[[#This Row],[FK_CustomerID]], Customers[CustomerID], Customers[CustomerName])</f>
        <v>Mina Elstone</v>
      </c>
      <c r="G167" t="str">
        <f>_xlfn.XLOOKUP(MergedTable[[#This Row],[FK_CustomerID]], Customers[CustomerID], Customers[Email])</f>
        <v/>
      </c>
      <c r="H167" t="str">
        <f>_xlfn.XLOOKUP(MergedTable[[#This Row],[FK_CustomerID]], Customers[CustomerID], Customers[Country])</f>
        <v>United States</v>
      </c>
      <c r="I167" t="str">
        <f>IF(_xlfn.XLOOKUP(MergedTable[[#This Row],[FK_CustomerID]], Customers[CustomerID], Customers[HasLoyalty]), "Yes", "No")</f>
        <v>Yes</v>
      </c>
      <c r="J167" t="str" cm="1">
        <f t="array" ref="J167">INDEX(Products[],
    MATCH(MergedTable[[#This Row],[FK_ProductID]:[FK_ProductID]], Products[[ProductID]:[ProductID]], 0),
    MATCH(MergedTable[[#Headers],[CoffeeType]], Products[#Headers], 0))</f>
        <v>Rob</v>
      </c>
      <c r="K167" t="str" cm="1">
        <f t="array" ref="K167">_xlfn.SWITCH(MergedTable[[#This Row],[CoffeeType]],
    "Rob", "Robusta",
    "Exc", "Excelsa",
    "Ara", "Arabica",
    "Lib", "Liberica")</f>
        <v>Robusta</v>
      </c>
      <c r="L167" t="str" cm="1">
        <f t="array" ref="L167">INDEX(Products[],
    MATCH(MergedTable[[#This Row],[FK_ProductID]:[FK_ProductID]], Products[[ProductID]:[ProductID]], 0),
    MATCH(MergedTable[[#Headers],[RoastType]], Products[#Headers], 0))</f>
        <v>D</v>
      </c>
      <c r="M167" t="str" cm="1">
        <f t="array" ref="M167">_xlfn.SWITCH(MergedTable[[#This Row],[RoastType]],
    "L", "Light",
    "M", "Medium",
    "D", "Dark")</f>
        <v>Dark</v>
      </c>
      <c r="N167" s="6" cm="1">
        <f t="array" ref="N167">INDEX(Products[],
    MATCH(MergedTable[[#This Row],[FK_ProductID]:[FK_ProductID]], Products[[ProductID]:[ProductID]], 0),
    MATCH(MergedTable[[#Headers],[SizeKg]], Products[#Headers], 0))</f>
        <v>1</v>
      </c>
      <c r="O167" s="1" cm="1">
        <f t="array" ref="O167">INDEX(Products[],
    MATCH(MergedTable[[#This Row],[FK_ProductID]:[FK_ProductID]], Products[[ProductID]:[ProductID]], 0),
    MATCH(MergedTable[[#Headers],[AmtUnitPrice]], Products[#Headers], 0))</f>
        <v>8.9499999999999993</v>
      </c>
      <c r="P167" s="1">
        <f>MergedTable[[#This Row],[AmtUnitPrice]] * MergedTable[[#This Row],[Quantity]]</f>
        <v>53.699999999999996</v>
      </c>
    </row>
    <row r="168" spans="1:16" x14ac:dyDescent="0.25">
      <c r="A168" t="str">
        <f>Orders[[#This Row],[OrderID]]</f>
        <v>EIL-44855-309</v>
      </c>
      <c r="B168" s="9">
        <f>Orders[[#This Row],[DtOrder]]</f>
        <v>44270</v>
      </c>
      <c r="C168" t="str">
        <f>Orders[[#This Row],[FK_CustomerID]]</f>
        <v>59741-90220-OW</v>
      </c>
      <c r="D168" t="str">
        <f>Orders[[#This Row],[FK_ProductID]]</f>
        <v>R-D-0.5</v>
      </c>
      <c r="E168" s="4">
        <f>Orders[[#This Row],[Quantity]]</f>
        <v>5</v>
      </c>
      <c r="F168" t="str">
        <f>_xlfn.XLOOKUP(MergedTable[[#This Row],[FK_CustomerID]], Customers[CustomerID], Customers[CustomerName])</f>
        <v>Sherman Mewrcik</v>
      </c>
      <c r="G168" t="str">
        <f>_xlfn.XLOOKUP(MergedTable[[#This Row],[FK_CustomerID]], Customers[CustomerID], Customers[Email])</f>
        <v/>
      </c>
      <c r="H168" t="str">
        <f>_xlfn.XLOOKUP(MergedTable[[#This Row],[FK_CustomerID]], Customers[CustomerID], Customers[Country])</f>
        <v>United States</v>
      </c>
      <c r="I168" t="str">
        <f>IF(_xlfn.XLOOKUP(MergedTable[[#This Row],[FK_CustomerID]], Customers[CustomerID], Customers[HasLoyalty]), "Yes", "No")</f>
        <v>Yes</v>
      </c>
      <c r="J168" t="str" cm="1">
        <f t="array" ref="J168">INDEX(Products[],
    MATCH(MergedTable[[#This Row],[FK_ProductID]:[FK_ProductID]], Products[[ProductID]:[ProductID]], 0),
    MATCH(MergedTable[[#Headers],[CoffeeType]], Products[#Headers], 0))</f>
        <v>Rob</v>
      </c>
      <c r="K168" t="str" cm="1">
        <f t="array" ref="K168">_xlfn.SWITCH(MergedTable[[#This Row],[CoffeeType]],
    "Rob", "Robusta",
    "Exc", "Excelsa",
    "Ara", "Arabica",
    "Lib", "Liberica")</f>
        <v>Robusta</v>
      </c>
      <c r="L168" t="str" cm="1">
        <f t="array" ref="L168">INDEX(Products[],
    MATCH(MergedTable[[#This Row],[FK_ProductID]:[FK_ProductID]], Products[[ProductID]:[ProductID]], 0),
    MATCH(MergedTable[[#Headers],[RoastType]], Products[#Headers], 0))</f>
        <v>D</v>
      </c>
      <c r="M168" t="str" cm="1">
        <f t="array" ref="M168">_xlfn.SWITCH(MergedTable[[#This Row],[RoastType]],
    "L", "Light",
    "M", "Medium",
    "D", "Dark")</f>
        <v>Dark</v>
      </c>
      <c r="N168" s="6" cm="1">
        <f t="array" ref="N168">INDEX(Products[],
    MATCH(MergedTable[[#This Row],[FK_ProductID]:[FK_ProductID]], Products[[ProductID]:[ProductID]], 0),
    MATCH(MergedTable[[#Headers],[SizeKg]], Products[#Headers], 0))</f>
        <v>0.5</v>
      </c>
      <c r="O168" s="1" cm="1">
        <f t="array" ref="O168">INDEX(Products[],
    MATCH(MergedTable[[#This Row],[FK_ProductID]:[FK_ProductID]], Products[[ProductID]:[ProductID]], 0),
    MATCH(MergedTable[[#Headers],[AmtUnitPrice]], Products[#Headers], 0))</f>
        <v>5.37</v>
      </c>
      <c r="P168" s="1">
        <f>MergedTable[[#This Row],[AmtUnitPrice]] * MergedTable[[#This Row],[Quantity]]</f>
        <v>26.85</v>
      </c>
    </row>
    <row r="169" spans="1:16" x14ac:dyDescent="0.25">
      <c r="A169" t="str">
        <f>Orders[[#This Row],[OrderID]]</f>
        <v>HCA-87224-420</v>
      </c>
      <c r="B169" s="9">
        <f>Orders[[#This Row],[DtOrder]]</f>
        <v>44777</v>
      </c>
      <c r="C169" t="str">
        <f>Orders[[#This Row],[FK_CustomerID]]</f>
        <v>62682-27930-PD</v>
      </c>
      <c r="D169" t="str">
        <f>Orders[[#This Row],[FK_ProductID]]</f>
        <v>E-M-0.5</v>
      </c>
      <c r="E169" s="4">
        <f>Orders[[#This Row],[Quantity]]</f>
        <v>5</v>
      </c>
      <c r="F169" t="str">
        <f>_xlfn.XLOOKUP(MergedTable[[#This Row],[FK_CustomerID]], Customers[CustomerID], Customers[CustomerName])</f>
        <v>Tamarah Fero</v>
      </c>
      <c r="G169" t="str">
        <f>_xlfn.XLOOKUP(MergedTable[[#This Row],[FK_CustomerID]], Customers[CustomerID], Customers[Email])</f>
        <v>tfero4n@comsenz.com</v>
      </c>
      <c r="H169" t="str">
        <f>_xlfn.XLOOKUP(MergedTable[[#This Row],[FK_CustomerID]], Customers[CustomerID], Customers[Country])</f>
        <v>United States</v>
      </c>
      <c r="I169" t="str">
        <f>IF(_xlfn.XLOOKUP(MergedTable[[#This Row],[FK_CustomerID]], Customers[CustomerID], Customers[HasLoyalty]), "Yes", "No")</f>
        <v>Yes</v>
      </c>
      <c r="J169" t="str" cm="1">
        <f t="array" ref="J169">INDEX(Products[],
    MATCH(MergedTable[[#This Row],[FK_ProductID]:[FK_ProductID]], Products[[ProductID]:[ProductID]], 0),
    MATCH(MergedTable[[#Headers],[CoffeeType]], Products[#Headers], 0))</f>
        <v>Exc</v>
      </c>
      <c r="K169" t="str" cm="1">
        <f t="array" ref="K169">_xlfn.SWITCH(MergedTable[[#This Row],[CoffeeType]],
    "Rob", "Robusta",
    "Exc", "Excelsa",
    "Ara", "Arabica",
    "Lib", "Liberica")</f>
        <v>Excelsa</v>
      </c>
      <c r="L169" t="str" cm="1">
        <f t="array" ref="L169">INDEX(Products[],
    MATCH(MergedTable[[#This Row],[FK_ProductID]:[FK_ProductID]], Products[[ProductID]:[ProductID]], 0),
    MATCH(MergedTable[[#Headers],[RoastType]], Products[#Headers], 0))</f>
        <v>M</v>
      </c>
      <c r="M169" t="str" cm="1">
        <f t="array" ref="M169">_xlfn.SWITCH(MergedTable[[#This Row],[RoastType]],
    "L", "Light",
    "M", "Medium",
    "D", "Dark")</f>
        <v>Medium</v>
      </c>
      <c r="N169" s="6" cm="1">
        <f t="array" ref="N169">INDEX(Products[],
    MATCH(MergedTable[[#This Row],[FK_ProductID]:[FK_ProductID]], Products[[ProductID]:[ProductID]], 0),
    MATCH(MergedTable[[#Headers],[SizeKg]], Products[#Headers], 0))</f>
        <v>0.5</v>
      </c>
      <c r="O169" s="1" cm="1">
        <f t="array" ref="O169">INDEX(Products[],
    MATCH(MergedTable[[#This Row],[FK_ProductID]:[FK_ProductID]], Products[[ProductID]:[ProductID]], 0),
    MATCH(MergedTable[[#Headers],[AmtUnitPrice]], Products[#Headers], 0))</f>
        <v>8.25</v>
      </c>
      <c r="P169" s="1">
        <f>MergedTable[[#This Row],[AmtUnitPrice]] * MergedTable[[#This Row],[Quantity]]</f>
        <v>41.25</v>
      </c>
    </row>
    <row r="170" spans="1:16" x14ac:dyDescent="0.25">
      <c r="A170" t="str">
        <f>Orders[[#This Row],[OrderID]]</f>
        <v>ABO-29054-365</v>
      </c>
      <c r="B170" s="9">
        <f>Orders[[#This Row],[DtOrder]]</f>
        <v>43484</v>
      </c>
      <c r="C170" t="str">
        <f>Orders[[#This Row],[FK_CustomerID]]</f>
        <v>00256-19905-YG</v>
      </c>
      <c r="D170" t="str">
        <f>Orders[[#This Row],[FK_ProductID]]</f>
        <v>A-M-0.5</v>
      </c>
      <c r="E170" s="4">
        <f>Orders[[#This Row],[Quantity]]</f>
        <v>6</v>
      </c>
      <c r="F170" t="str">
        <f>_xlfn.XLOOKUP(MergedTable[[#This Row],[FK_CustomerID]], Customers[CustomerID], Customers[CustomerName])</f>
        <v>Stanislaus Valsler</v>
      </c>
      <c r="G170" t="str">
        <f>_xlfn.XLOOKUP(MergedTable[[#This Row],[FK_CustomerID]], Customers[CustomerID], Customers[Email])</f>
        <v/>
      </c>
      <c r="H170" t="str">
        <f>_xlfn.XLOOKUP(MergedTable[[#This Row],[FK_CustomerID]], Customers[CustomerID], Customers[Country])</f>
        <v>Ireland</v>
      </c>
      <c r="I170" t="str">
        <f>IF(_xlfn.XLOOKUP(MergedTable[[#This Row],[FK_CustomerID]], Customers[CustomerID], Customers[HasLoyalty]), "Yes", "No")</f>
        <v>No</v>
      </c>
      <c r="J170" t="str" cm="1">
        <f t="array" ref="J170">INDEX(Products[],
    MATCH(MergedTable[[#This Row],[FK_ProductID]:[FK_ProductID]], Products[[ProductID]:[ProductID]], 0),
    MATCH(MergedTable[[#Headers],[CoffeeType]], Products[#Headers], 0))</f>
        <v>Ara</v>
      </c>
      <c r="K170" t="str" cm="1">
        <f t="array" ref="K170">_xlfn.SWITCH(MergedTable[[#This Row],[CoffeeType]],
    "Rob", "Robusta",
    "Exc", "Excelsa",
    "Ara", "Arabica",
    "Lib", "Liberica")</f>
        <v>Arabica</v>
      </c>
      <c r="L170" t="str" cm="1">
        <f t="array" ref="L170">INDEX(Products[],
    MATCH(MergedTable[[#This Row],[FK_ProductID]:[FK_ProductID]], Products[[ProductID]:[ProductID]], 0),
    MATCH(MergedTable[[#Headers],[RoastType]], Products[#Headers], 0))</f>
        <v>M</v>
      </c>
      <c r="M170" t="str" cm="1">
        <f t="array" ref="M170">_xlfn.SWITCH(MergedTable[[#This Row],[RoastType]],
    "L", "Light",
    "M", "Medium",
    "D", "Dark")</f>
        <v>Medium</v>
      </c>
      <c r="N170" s="6" cm="1">
        <f t="array" ref="N170">INDEX(Products[],
    MATCH(MergedTable[[#This Row],[FK_ProductID]:[FK_ProductID]], Products[[ProductID]:[ProductID]], 0),
    MATCH(MergedTable[[#Headers],[SizeKg]], Products[#Headers], 0))</f>
        <v>0.5</v>
      </c>
      <c r="O170" s="1" cm="1">
        <f t="array" ref="O170">INDEX(Products[],
    MATCH(MergedTable[[#This Row],[FK_ProductID]:[FK_ProductID]], Products[[ProductID]:[ProductID]], 0),
    MATCH(MergedTable[[#Headers],[AmtUnitPrice]], Products[#Headers], 0))</f>
        <v>6.75</v>
      </c>
      <c r="P170" s="1">
        <f>MergedTable[[#This Row],[AmtUnitPrice]] * MergedTable[[#This Row],[Quantity]]</f>
        <v>40.5</v>
      </c>
    </row>
    <row r="171" spans="1:16" x14ac:dyDescent="0.25">
      <c r="A171" t="str">
        <f>Orders[[#This Row],[OrderID]]</f>
        <v>TKN-58485-031</v>
      </c>
      <c r="B171" s="9">
        <f>Orders[[#This Row],[DtOrder]]</f>
        <v>44643</v>
      </c>
      <c r="C171" t="str">
        <f>Orders[[#This Row],[FK_CustomerID]]</f>
        <v>38890-22576-UI</v>
      </c>
      <c r="D171" t="str">
        <f>Orders[[#This Row],[FK_ProductID]]</f>
        <v>R-D-1</v>
      </c>
      <c r="E171" s="4">
        <f>Orders[[#This Row],[Quantity]]</f>
        <v>2</v>
      </c>
      <c r="F171" t="str">
        <f>_xlfn.XLOOKUP(MergedTable[[#This Row],[FK_CustomerID]], Customers[CustomerID], Customers[CustomerName])</f>
        <v>Felita Dauney</v>
      </c>
      <c r="G171" t="str">
        <f>_xlfn.XLOOKUP(MergedTable[[#This Row],[FK_CustomerID]], Customers[CustomerID], Customers[Email])</f>
        <v>fdauney4p@sphinn.com</v>
      </c>
      <c r="H171" t="str">
        <f>_xlfn.XLOOKUP(MergedTable[[#This Row],[FK_CustomerID]], Customers[CustomerID], Customers[Country])</f>
        <v>Ireland</v>
      </c>
      <c r="I171" t="str">
        <f>IF(_xlfn.XLOOKUP(MergedTable[[#This Row],[FK_CustomerID]], Customers[CustomerID], Customers[HasLoyalty]), "Yes", "No")</f>
        <v>No</v>
      </c>
      <c r="J171" t="str" cm="1">
        <f t="array" ref="J171">INDEX(Products[],
    MATCH(MergedTable[[#This Row],[FK_ProductID]:[FK_ProductID]], Products[[ProductID]:[ProductID]], 0),
    MATCH(MergedTable[[#Headers],[CoffeeType]], Products[#Headers], 0))</f>
        <v>Rob</v>
      </c>
      <c r="K171" t="str" cm="1">
        <f t="array" ref="K171">_xlfn.SWITCH(MergedTable[[#This Row],[CoffeeType]],
    "Rob", "Robusta",
    "Exc", "Excelsa",
    "Ara", "Arabica",
    "Lib", "Liberica")</f>
        <v>Robusta</v>
      </c>
      <c r="L171" t="str" cm="1">
        <f t="array" ref="L171">INDEX(Products[],
    MATCH(MergedTable[[#This Row],[FK_ProductID]:[FK_ProductID]], Products[[ProductID]:[ProductID]], 0),
    MATCH(MergedTable[[#Headers],[RoastType]], Products[#Headers], 0))</f>
        <v>D</v>
      </c>
      <c r="M171" t="str" cm="1">
        <f t="array" ref="M171">_xlfn.SWITCH(MergedTable[[#This Row],[RoastType]],
    "L", "Light",
    "M", "Medium",
    "D", "Dark")</f>
        <v>Dark</v>
      </c>
      <c r="N171" s="6" cm="1">
        <f t="array" ref="N171">INDEX(Products[],
    MATCH(MergedTable[[#This Row],[FK_ProductID]:[FK_ProductID]], Products[[ProductID]:[ProductID]], 0),
    MATCH(MergedTable[[#Headers],[SizeKg]], Products[#Headers], 0))</f>
        <v>1</v>
      </c>
      <c r="O171" s="1" cm="1">
        <f t="array" ref="O171">INDEX(Products[],
    MATCH(MergedTable[[#This Row],[FK_ProductID]:[FK_ProductID]], Products[[ProductID]:[ProductID]], 0),
    MATCH(MergedTable[[#Headers],[AmtUnitPrice]], Products[#Headers], 0))</f>
        <v>8.9499999999999993</v>
      </c>
      <c r="P171" s="1">
        <f>MergedTable[[#This Row],[AmtUnitPrice]] * MergedTable[[#This Row],[Quantity]]</f>
        <v>17.899999999999999</v>
      </c>
    </row>
    <row r="172" spans="1:16" x14ac:dyDescent="0.25">
      <c r="A172" t="str">
        <f>Orders[[#This Row],[OrderID]]</f>
        <v>RCK-04069-371</v>
      </c>
      <c r="B172" s="9">
        <f>Orders[[#This Row],[DtOrder]]</f>
        <v>44476</v>
      </c>
      <c r="C172" t="str">
        <f>Orders[[#This Row],[FK_CustomerID]]</f>
        <v>94573-61802-PH</v>
      </c>
      <c r="D172" t="str">
        <f>Orders[[#This Row],[FK_ProductID]]</f>
        <v>E-L-2.5</v>
      </c>
      <c r="E172" s="4">
        <f>Orders[[#This Row],[Quantity]]</f>
        <v>2</v>
      </c>
      <c r="F172" t="str">
        <f>_xlfn.XLOOKUP(MergedTable[[#This Row],[FK_CustomerID]], Customers[CustomerID], Customers[CustomerName])</f>
        <v>Serena Earley</v>
      </c>
      <c r="G172" t="str">
        <f>_xlfn.XLOOKUP(MergedTable[[#This Row],[FK_CustomerID]], Customers[CustomerID], Customers[Email])</f>
        <v>searley4q@youku.com</v>
      </c>
      <c r="H172" t="str">
        <f>_xlfn.XLOOKUP(MergedTable[[#This Row],[FK_CustomerID]], Customers[CustomerID], Customers[Country])</f>
        <v>United Kingdom</v>
      </c>
      <c r="I172" t="str">
        <f>IF(_xlfn.XLOOKUP(MergedTable[[#This Row],[FK_CustomerID]], Customers[CustomerID], Customers[HasLoyalty]), "Yes", "No")</f>
        <v>No</v>
      </c>
      <c r="J172" t="str" cm="1">
        <f t="array" ref="J172">INDEX(Products[],
    MATCH(MergedTable[[#This Row],[FK_ProductID]:[FK_ProductID]], Products[[ProductID]:[ProductID]], 0),
    MATCH(MergedTable[[#Headers],[CoffeeType]], Products[#Headers], 0))</f>
        <v>Exc</v>
      </c>
      <c r="K172" t="str" cm="1">
        <f t="array" ref="K172">_xlfn.SWITCH(MergedTable[[#This Row],[CoffeeType]],
    "Rob", "Robusta",
    "Exc", "Excelsa",
    "Ara", "Arabica",
    "Lib", "Liberica")</f>
        <v>Excelsa</v>
      </c>
      <c r="L172" t="str" cm="1">
        <f t="array" ref="L172">INDEX(Products[],
    MATCH(MergedTable[[#This Row],[FK_ProductID]:[FK_ProductID]], Products[[ProductID]:[ProductID]], 0),
    MATCH(MergedTable[[#Headers],[RoastType]], Products[#Headers], 0))</f>
        <v>L</v>
      </c>
      <c r="M172" t="str" cm="1">
        <f t="array" ref="M172">_xlfn.SWITCH(MergedTable[[#This Row],[RoastType]],
    "L", "Light",
    "M", "Medium",
    "D", "Dark")</f>
        <v>Light</v>
      </c>
      <c r="N172" s="6" cm="1">
        <f t="array" ref="N172">INDEX(Products[],
    MATCH(MergedTable[[#This Row],[FK_ProductID]:[FK_ProductID]], Products[[ProductID]:[ProductID]], 0),
    MATCH(MergedTable[[#Headers],[SizeKg]], Products[#Headers], 0))</f>
        <v>2.5</v>
      </c>
      <c r="O172" s="1" cm="1">
        <f t="array" ref="O172">INDEX(Products[],
    MATCH(MergedTable[[#This Row],[FK_ProductID]:[FK_ProductID]], Products[[ProductID]:[ProductID]], 0),
    MATCH(MergedTable[[#Headers],[AmtUnitPrice]], Products[#Headers], 0))</f>
        <v>34.155000000000001</v>
      </c>
      <c r="P172" s="1">
        <f>MergedTable[[#This Row],[AmtUnitPrice]] * MergedTable[[#This Row],[Quantity]]</f>
        <v>68.31</v>
      </c>
    </row>
    <row r="173" spans="1:16" x14ac:dyDescent="0.25">
      <c r="A173" t="str">
        <f>Orders[[#This Row],[OrderID]]</f>
        <v>IRJ-67095-738</v>
      </c>
      <c r="B173" s="9">
        <f>Orders[[#This Row],[DtOrder]]</f>
        <v>43544</v>
      </c>
      <c r="C173" t="str">
        <f>Orders[[#This Row],[FK_CustomerID]]</f>
        <v>86447-02699-UT</v>
      </c>
      <c r="D173" t="str">
        <f>Orders[[#This Row],[FK_ProductID]]</f>
        <v>E-M-2.5</v>
      </c>
      <c r="E173" s="4">
        <f>Orders[[#This Row],[Quantity]]</f>
        <v>2</v>
      </c>
      <c r="F173" t="str">
        <f>_xlfn.XLOOKUP(MergedTable[[#This Row],[FK_CustomerID]], Customers[CustomerID], Customers[CustomerName])</f>
        <v>Minny Chamberlayne</v>
      </c>
      <c r="G173" t="str">
        <f>_xlfn.XLOOKUP(MergedTable[[#This Row],[FK_CustomerID]], Customers[CustomerID], Customers[Email])</f>
        <v>mchamberlayne4r@bigcartel.com</v>
      </c>
      <c r="H173" t="str">
        <f>_xlfn.XLOOKUP(MergedTable[[#This Row],[FK_CustomerID]], Customers[CustomerID], Customers[Country])</f>
        <v>United States</v>
      </c>
      <c r="I173" t="str">
        <f>IF(_xlfn.XLOOKUP(MergedTable[[#This Row],[FK_CustomerID]], Customers[CustomerID], Customers[HasLoyalty]), "Yes", "No")</f>
        <v>Yes</v>
      </c>
      <c r="J173" t="str" cm="1">
        <f t="array" ref="J173">INDEX(Products[],
    MATCH(MergedTable[[#This Row],[FK_ProductID]:[FK_ProductID]], Products[[ProductID]:[ProductID]], 0),
    MATCH(MergedTable[[#Headers],[CoffeeType]], Products[#Headers], 0))</f>
        <v>Exc</v>
      </c>
      <c r="K173" t="str" cm="1">
        <f t="array" ref="K173">_xlfn.SWITCH(MergedTable[[#This Row],[CoffeeType]],
    "Rob", "Robusta",
    "Exc", "Excelsa",
    "Ara", "Arabica",
    "Lib", "Liberica")</f>
        <v>Excelsa</v>
      </c>
      <c r="L173" t="str" cm="1">
        <f t="array" ref="L173">INDEX(Products[],
    MATCH(MergedTable[[#This Row],[FK_ProductID]:[FK_ProductID]], Products[[ProductID]:[ProductID]], 0),
    MATCH(MergedTable[[#Headers],[RoastType]], Products[#Headers], 0))</f>
        <v>M</v>
      </c>
      <c r="M173" t="str" cm="1">
        <f t="array" ref="M173">_xlfn.SWITCH(MergedTable[[#This Row],[RoastType]],
    "L", "Light",
    "M", "Medium",
    "D", "Dark")</f>
        <v>Medium</v>
      </c>
      <c r="N173" s="6" cm="1">
        <f t="array" ref="N173">INDEX(Products[],
    MATCH(MergedTable[[#This Row],[FK_ProductID]:[FK_ProductID]], Products[[ProductID]:[ProductID]], 0),
    MATCH(MergedTable[[#Headers],[SizeKg]], Products[#Headers], 0))</f>
        <v>2.5</v>
      </c>
      <c r="O173" s="1" cm="1">
        <f t="array" ref="O173">INDEX(Products[],
    MATCH(MergedTable[[#This Row],[FK_ProductID]:[FK_ProductID]], Products[[ProductID]:[ProductID]], 0),
    MATCH(MergedTable[[#Headers],[AmtUnitPrice]], Products[#Headers], 0))</f>
        <v>31.625</v>
      </c>
      <c r="P173" s="1">
        <f>MergedTable[[#This Row],[AmtUnitPrice]] * MergedTable[[#This Row],[Quantity]]</f>
        <v>63.25</v>
      </c>
    </row>
    <row r="174" spans="1:16" x14ac:dyDescent="0.25">
      <c r="A174" t="str">
        <f>Orders[[#This Row],[OrderID]]</f>
        <v>VEA-31961-977</v>
      </c>
      <c r="B174" s="9">
        <f>Orders[[#This Row],[DtOrder]]</f>
        <v>44545</v>
      </c>
      <c r="C174" t="str">
        <f>Orders[[#This Row],[FK_CustomerID]]</f>
        <v>51432-27169-KN</v>
      </c>
      <c r="D174" t="str">
        <f>Orders[[#This Row],[FK_ProductID]]</f>
        <v>E-D-0.5</v>
      </c>
      <c r="E174" s="4">
        <f>Orders[[#This Row],[Quantity]]</f>
        <v>3</v>
      </c>
      <c r="F174" t="str">
        <f>_xlfn.XLOOKUP(MergedTable[[#This Row],[FK_CustomerID]], Customers[CustomerID], Customers[CustomerName])</f>
        <v>Bartholemy Flaherty</v>
      </c>
      <c r="G174" t="str">
        <f>_xlfn.XLOOKUP(MergedTable[[#This Row],[FK_CustomerID]], Customers[CustomerID], Customers[Email])</f>
        <v>bflaherty4s@moonfruit.com</v>
      </c>
      <c r="H174" t="str">
        <f>_xlfn.XLOOKUP(MergedTable[[#This Row],[FK_CustomerID]], Customers[CustomerID], Customers[Country])</f>
        <v>Ireland</v>
      </c>
      <c r="I174" t="str">
        <f>IF(_xlfn.XLOOKUP(MergedTable[[#This Row],[FK_CustomerID]], Customers[CustomerID], Customers[HasLoyalty]), "Yes", "No")</f>
        <v>No</v>
      </c>
      <c r="J174" t="str" cm="1">
        <f t="array" ref="J174">INDEX(Products[],
    MATCH(MergedTable[[#This Row],[FK_ProductID]:[FK_ProductID]], Products[[ProductID]:[ProductID]], 0),
    MATCH(MergedTable[[#Headers],[CoffeeType]], Products[#Headers], 0))</f>
        <v>Exc</v>
      </c>
      <c r="K174" t="str" cm="1">
        <f t="array" ref="K174">_xlfn.SWITCH(MergedTable[[#This Row],[CoffeeType]],
    "Rob", "Robusta",
    "Exc", "Excelsa",
    "Ara", "Arabica",
    "Lib", "Liberica")</f>
        <v>Excelsa</v>
      </c>
      <c r="L174" t="str" cm="1">
        <f t="array" ref="L174">INDEX(Products[],
    MATCH(MergedTable[[#This Row],[FK_ProductID]:[FK_ProductID]], Products[[ProductID]:[ProductID]], 0),
    MATCH(MergedTable[[#Headers],[RoastType]], Products[#Headers], 0))</f>
        <v>D</v>
      </c>
      <c r="M174" t="str" cm="1">
        <f t="array" ref="M174">_xlfn.SWITCH(MergedTable[[#This Row],[RoastType]],
    "L", "Light",
    "M", "Medium",
    "D", "Dark")</f>
        <v>Dark</v>
      </c>
      <c r="N174" s="6" cm="1">
        <f t="array" ref="N174">INDEX(Products[],
    MATCH(MergedTable[[#This Row],[FK_ProductID]:[FK_ProductID]], Products[[ProductID]:[ProductID]], 0),
    MATCH(MergedTable[[#Headers],[SizeKg]], Products[#Headers], 0))</f>
        <v>0.5</v>
      </c>
      <c r="O174" s="1" cm="1">
        <f t="array" ref="O174">INDEX(Products[],
    MATCH(MergedTable[[#This Row],[FK_ProductID]:[FK_ProductID]], Products[[ProductID]:[ProductID]], 0),
    MATCH(MergedTable[[#Headers],[AmtUnitPrice]], Products[#Headers], 0))</f>
        <v>7.29</v>
      </c>
      <c r="P174" s="1">
        <f>MergedTable[[#This Row],[AmtUnitPrice]] * MergedTable[[#This Row],[Quantity]]</f>
        <v>21.87</v>
      </c>
    </row>
    <row r="175" spans="1:16" x14ac:dyDescent="0.25">
      <c r="A175" t="str">
        <f>Orders[[#This Row],[OrderID]]</f>
        <v>BAF-42286-205</v>
      </c>
      <c r="B175" s="9">
        <f>Orders[[#This Row],[DtOrder]]</f>
        <v>44720</v>
      </c>
      <c r="C175" t="str">
        <f>Orders[[#This Row],[FK_CustomerID]]</f>
        <v>43074-00987-PB</v>
      </c>
      <c r="D175" t="str">
        <f>Orders[[#This Row],[FK_ProductID]]</f>
        <v>R-M-2.5</v>
      </c>
      <c r="E175" s="4">
        <f>Orders[[#This Row],[Quantity]]</f>
        <v>4</v>
      </c>
      <c r="F175" t="str">
        <f>_xlfn.XLOOKUP(MergedTable[[#This Row],[FK_CustomerID]], Customers[CustomerID], Customers[CustomerName])</f>
        <v>Oran Colbeck</v>
      </c>
      <c r="G175" t="str">
        <f>_xlfn.XLOOKUP(MergedTable[[#This Row],[FK_CustomerID]], Customers[CustomerID], Customers[Email])</f>
        <v>ocolbeck4t@sina.com.cn</v>
      </c>
      <c r="H175" t="str">
        <f>_xlfn.XLOOKUP(MergedTable[[#This Row],[FK_CustomerID]], Customers[CustomerID], Customers[Country])</f>
        <v>United States</v>
      </c>
      <c r="I175" t="str">
        <f>IF(_xlfn.XLOOKUP(MergedTable[[#This Row],[FK_CustomerID]], Customers[CustomerID], Customers[HasLoyalty]), "Yes", "No")</f>
        <v>No</v>
      </c>
      <c r="J175" t="str" cm="1">
        <f t="array" ref="J175">INDEX(Products[],
    MATCH(MergedTable[[#This Row],[FK_ProductID]:[FK_ProductID]], Products[[ProductID]:[ProductID]], 0),
    MATCH(MergedTable[[#Headers],[CoffeeType]], Products[#Headers], 0))</f>
        <v>Rob</v>
      </c>
      <c r="K175" t="str" cm="1">
        <f t="array" ref="K175">_xlfn.SWITCH(MergedTable[[#This Row],[CoffeeType]],
    "Rob", "Robusta",
    "Exc", "Excelsa",
    "Ara", "Arabica",
    "Lib", "Liberica")</f>
        <v>Robusta</v>
      </c>
      <c r="L175" t="str" cm="1">
        <f t="array" ref="L175">INDEX(Products[],
    MATCH(MergedTable[[#This Row],[FK_ProductID]:[FK_ProductID]], Products[[ProductID]:[ProductID]], 0),
    MATCH(MergedTable[[#Headers],[RoastType]], Products[#Headers], 0))</f>
        <v>M</v>
      </c>
      <c r="M175" t="str" cm="1">
        <f t="array" ref="M175">_xlfn.SWITCH(MergedTable[[#This Row],[RoastType]],
    "L", "Light",
    "M", "Medium",
    "D", "Dark")</f>
        <v>Medium</v>
      </c>
      <c r="N175" s="6" cm="1">
        <f t="array" ref="N175">INDEX(Products[],
    MATCH(MergedTable[[#This Row],[FK_ProductID]:[FK_ProductID]], Products[[ProductID]:[ProductID]], 0),
    MATCH(MergedTable[[#Headers],[SizeKg]], Products[#Headers], 0))</f>
        <v>2.5</v>
      </c>
      <c r="O175" s="1" cm="1">
        <f t="array" ref="O175">INDEX(Products[],
    MATCH(MergedTable[[#This Row],[FK_ProductID]:[FK_ProductID]], Products[[ProductID]:[ProductID]], 0),
    MATCH(MergedTable[[#Headers],[AmtUnitPrice]], Products[#Headers], 0))</f>
        <v>22.885000000000002</v>
      </c>
      <c r="P175" s="1">
        <f>MergedTable[[#This Row],[AmtUnitPrice]] * MergedTable[[#This Row],[Quantity]]</f>
        <v>91.54</v>
      </c>
    </row>
    <row r="176" spans="1:16" x14ac:dyDescent="0.25">
      <c r="A176" t="str">
        <f>Orders[[#This Row],[OrderID]]</f>
        <v>WOR-52762-511</v>
      </c>
      <c r="B176" s="9">
        <f>Orders[[#This Row],[DtOrder]]</f>
        <v>43813</v>
      </c>
      <c r="C176" t="str">
        <f>Orders[[#This Row],[FK_CustomerID]]</f>
        <v>04739-85772-QT</v>
      </c>
      <c r="D176" t="str">
        <f>Orders[[#This Row],[FK_ProductID]]</f>
        <v>E-L-2.5</v>
      </c>
      <c r="E176" s="4">
        <f>Orders[[#This Row],[Quantity]]</f>
        <v>6</v>
      </c>
      <c r="F176" t="str">
        <f>_xlfn.XLOOKUP(MergedTable[[#This Row],[FK_CustomerID]], Customers[CustomerID], Customers[CustomerName])</f>
        <v>Elysee Sketch</v>
      </c>
      <c r="G176" t="str">
        <f>_xlfn.XLOOKUP(MergedTable[[#This Row],[FK_CustomerID]], Customers[CustomerID], Customers[Email])</f>
        <v/>
      </c>
      <c r="H176" t="str">
        <f>_xlfn.XLOOKUP(MergedTable[[#This Row],[FK_CustomerID]], Customers[CustomerID], Customers[Country])</f>
        <v>United States</v>
      </c>
      <c r="I176" t="str">
        <f>IF(_xlfn.XLOOKUP(MergedTable[[#This Row],[FK_CustomerID]], Customers[CustomerID], Customers[HasLoyalty]), "Yes", "No")</f>
        <v>Yes</v>
      </c>
      <c r="J176" t="str" cm="1">
        <f t="array" ref="J176">INDEX(Products[],
    MATCH(MergedTable[[#This Row],[FK_ProductID]:[FK_ProductID]], Products[[ProductID]:[ProductID]], 0),
    MATCH(MergedTable[[#Headers],[CoffeeType]], Products[#Headers], 0))</f>
        <v>Exc</v>
      </c>
      <c r="K176" t="str" cm="1">
        <f t="array" ref="K176">_xlfn.SWITCH(MergedTable[[#This Row],[CoffeeType]],
    "Rob", "Robusta",
    "Exc", "Excelsa",
    "Ara", "Arabica",
    "Lib", "Liberica")</f>
        <v>Excelsa</v>
      </c>
      <c r="L176" t="str" cm="1">
        <f t="array" ref="L176">INDEX(Products[],
    MATCH(MergedTable[[#This Row],[FK_ProductID]:[FK_ProductID]], Products[[ProductID]:[ProductID]], 0),
    MATCH(MergedTable[[#Headers],[RoastType]], Products[#Headers], 0))</f>
        <v>L</v>
      </c>
      <c r="M176" t="str" cm="1">
        <f t="array" ref="M176">_xlfn.SWITCH(MergedTable[[#This Row],[RoastType]],
    "L", "Light",
    "M", "Medium",
    "D", "Dark")</f>
        <v>Light</v>
      </c>
      <c r="N176" s="6" cm="1">
        <f t="array" ref="N176">INDEX(Products[],
    MATCH(MergedTable[[#This Row],[FK_ProductID]:[FK_ProductID]], Products[[ProductID]:[ProductID]], 0),
    MATCH(MergedTable[[#Headers],[SizeKg]], Products[#Headers], 0))</f>
        <v>2.5</v>
      </c>
      <c r="O176" s="1" cm="1">
        <f t="array" ref="O176">INDEX(Products[],
    MATCH(MergedTable[[#This Row],[FK_ProductID]:[FK_ProductID]], Products[[ProductID]:[ProductID]], 0),
    MATCH(MergedTable[[#Headers],[AmtUnitPrice]], Products[#Headers], 0))</f>
        <v>34.155000000000001</v>
      </c>
      <c r="P176" s="1">
        <f>MergedTable[[#This Row],[AmtUnitPrice]] * MergedTable[[#This Row],[Quantity]]</f>
        <v>204.93</v>
      </c>
    </row>
    <row r="177" spans="1:16" x14ac:dyDescent="0.25">
      <c r="A177" t="str">
        <f>Orders[[#This Row],[OrderID]]</f>
        <v>ZWK-03995-815</v>
      </c>
      <c r="B177" s="9">
        <f>Orders[[#This Row],[DtOrder]]</f>
        <v>44296</v>
      </c>
      <c r="C177" t="str">
        <f>Orders[[#This Row],[FK_CustomerID]]</f>
        <v>28279-78469-YW</v>
      </c>
      <c r="D177" t="str">
        <f>Orders[[#This Row],[FK_ProductID]]</f>
        <v>E-M-2.5</v>
      </c>
      <c r="E177" s="4">
        <f>Orders[[#This Row],[Quantity]]</f>
        <v>2</v>
      </c>
      <c r="F177" t="str">
        <f>_xlfn.XLOOKUP(MergedTable[[#This Row],[FK_CustomerID]], Customers[CustomerID], Customers[CustomerName])</f>
        <v>Ethelda Hobbing</v>
      </c>
      <c r="G177" t="str">
        <f>_xlfn.XLOOKUP(MergedTable[[#This Row],[FK_CustomerID]], Customers[CustomerID], Customers[Email])</f>
        <v>ehobbing4v@nsw.gov.au</v>
      </c>
      <c r="H177" t="str">
        <f>_xlfn.XLOOKUP(MergedTable[[#This Row],[FK_CustomerID]], Customers[CustomerID], Customers[Country])</f>
        <v>United States</v>
      </c>
      <c r="I177" t="str">
        <f>IF(_xlfn.XLOOKUP(MergedTable[[#This Row],[FK_CustomerID]], Customers[CustomerID], Customers[HasLoyalty]), "Yes", "No")</f>
        <v>Yes</v>
      </c>
      <c r="J177" t="str" cm="1">
        <f t="array" ref="J177">INDEX(Products[],
    MATCH(MergedTable[[#This Row],[FK_ProductID]:[FK_ProductID]], Products[[ProductID]:[ProductID]], 0),
    MATCH(MergedTable[[#Headers],[CoffeeType]], Products[#Headers], 0))</f>
        <v>Exc</v>
      </c>
      <c r="K177" t="str" cm="1">
        <f t="array" ref="K177">_xlfn.SWITCH(MergedTable[[#This Row],[CoffeeType]],
    "Rob", "Robusta",
    "Exc", "Excelsa",
    "Ara", "Arabica",
    "Lib", "Liberica")</f>
        <v>Excelsa</v>
      </c>
      <c r="L177" t="str" cm="1">
        <f t="array" ref="L177">INDEX(Products[],
    MATCH(MergedTable[[#This Row],[FK_ProductID]:[FK_ProductID]], Products[[ProductID]:[ProductID]], 0),
    MATCH(MergedTable[[#Headers],[RoastType]], Products[#Headers], 0))</f>
        <v>M</v>
      </c>
      <c r="M177" t="str" cm="1">
        <f t="array" ref="M177">_xlfn.SWITCH(MergedTable[[#This Row],[RoastType]],
    "L", "Light",
    "M", "Medium",
    "D", "Dark")</f>
        <v>Medium</v>
      </c>
      <c r="N177" s="6" cm="1">
        <f t="array" ref="N177">INDEX(Products[],
    MATCH(MergedTable[[#This Row],[FK_ProductID]:[FK_ProductID]], Products[[ProductID]:[ProductID]], 0),
    MATCH(MergedTable[[#Headers],[SizeKg]], Products[#Headers], 0))</f>
        <v>2.5</v>
      </c>
      <c r="O177" s="1" cm="1">
        <f t="array" ref="O177">INDEX(Products[],
    MATCH(MergedTable[[#This Row],[FK_ProductID]:[FK_ProductID]], Products[[ProductID]:[ProductID]], 0),
    MATCH(MergedTable[[#Headers],[AmtUnitPrice]], Products[#Headers], 0))</f>
        <v>31.625</v>
      </c>
      <c r="P177" s="1">
        <f>MergedTable[[#This Row],[AmtUnitPrice]] * MergedTable[[#This Row],[Quantity]]</f>
        <v>63.25</v>
      </c>
    </row>
    <row r="178" spans="1:16" x14ac:dyDescent="0.25">
      <c r="A178" t="str">
        <f>Orders[[#This Row],[OrderID]]</f>
        <v>CKF-43291-846</v>
      </c>
      <c r="B178" s="9">
        <f>Orders[[#This Row],[DtOrder]]</f>
        <v>43900</v>
      </c>
      <c r="C178" t="str">
        <f>Orders[[#This Row],[FK_CustomerID]]</f>
        <v>91829-99544-DS</v>
      </c>
      <c r="D178" t="str">
        <f>Orders[[#This Row],[FK_ProductID]]</f>
        <v>E-L-2.5</v>
      </c>
      <c r="E178" s="4">
        <f>Orders[[#This Row],[Quantity]]</f>
        <v>1</v>
      </c>
      <c r="F178" t="str">
        <f>_xlfn.XLOOKUP(MergedTable[[#This Row],[FK_CustomerID]], Customers[CustomerID], Customers[CustomerName])</f>
        <v>Odille Thynne</v>
      </c>
      <c r="G178" t="str">
        <f>_xlfn.XLOOKUP(MergedTable[[#This Row],[FK_CustomerID]], Customers[CustomerID], Customers[Email])</f>
        <v>othynne4w@auda.org.au</v>
      </c>
      <c r="H178" t="str">
        <f>_xlfn.XLOOKUP(MergedTable[[#This Row],[FK_CustomerID]], Customers[CustomerID], Customers[Country])</f>
        <v>United States</v>
      </c>
      <c r="I178" t="str">
        <f>IF(_xlfn.XLOOKUP(MergedTable[[#This Row],[FK_CustomerID]], Customers[CustomerID], Customers[HasLoyalty]), "Yes", "No")</f>
        <v>Yes</v>
      </c>
      <c r="J178" t="str" cm="1">
        <f t="array" ref="J178">INDEX(Products[],
    MATCH(MergedTable[[#This Row],[FK_ProductID]:[FK_ProductID]], Products[[ProductID]:[ProductID]], 0),
    MATCH(MergedTable[[#Headers],[CoffeeType]], Products[#Headers], 0))</f>
        <v>Exc</v>
      </c>
      <c r="K178" t="str" cm="1">
        <f t="array" ref="K178">_xlfn.SWITCH(MergedTable[[#This Row],[CoffeeType]],
    "Rob", "Robusta",
    "Exc", "Excelsa",
    "Ara", "Arabica",
    "Lib", "Liberica")</f>
        <v>Excelsa</v>
      </c>
      <c r="L178" t="str" cm="1">
        <f t="array" ref="L178">INDEX(Products[],
    MATCH(MergedTable[[#This Row],[FK_ProductID]:[FK_ProductID]], Products[[ProductID]:[ProductID]], 0),
    MATCH(MergedTable[[#Headers],[RoastType]], Products[#Headers], 0))</f>
        <v>L</v>
      </c>
      <c r="M178" t="str" cm="1">
        <f t="array" ref="M178">_xlfn.SWITCH(MergedTable[[#This Row],[RoastType]],
    "L", "Light",
    "M", "Medium",
    "D", "Dark")</f>
        <v>Light</v>
      </c>
      <c r="N178" s="6" cm="1">
        <f t="array" ref="N178">INDEX(Products[],
    MATCH(MergedTable[[#This Row],[FK_ProductID]:[FK_ProductID]], Products[[ProductID]:[ProductID]], 0),
    MATCH(MergedTable[[#Headers],[SizeKg]], Products[#Headers], 0))</f>
        <v>2.5</v>
      </c>
      <c r="O178" s="1" cm="1">
        <f t="array" ref="O178">INDEX(Products[],
    MATCH(MergedTable[[#This Row],[FK_ProductID]:[FK_ProductID]], Products[[ProductID]:[ProductID]], 0),
    MATCH(MergedTable[[#Headers],[AmtUnitPrice]], Products[#Headers], 0))</f>
        <v>34.155000000000001</v>
      </c>
      <c r="P178" s="1">
        <f>MergedTable[[#This Row],[AmtUnitPrice]] * MergedTable[[#This Row],[Quantity]]</f>
        <v>34.155000000000001</v>
      </c>
    </row>
    <row r="179" spans="1:16" x14ac:dyDescent="0.25">
      <c r="A179" t="str">
        <f>Orders[[#This Row],[OrderID]]</f>
        <v>RMW-74160-339</v>
      </c>
      <c r="B179" s="9">
        <f>Orders[[#This Row],[DtOrder]]</f>
        <v>44120</v>
      </c>
      <c r="C179" t="str">
        <f>Orders[[#This Row],[FK_CustomerID]]</f>
        <v>38978-59582-JP</v>
      </c>
      <c r="D179" t="str">
        <f>Orders[[#This Row],[FK_ProductID]]</f>
        <v>R-L-2.5</v>
      </c>
      <c r="E179" s="4">
        <f>Orders[[#This Row],[Quantity]]</f>
        <v>4</v>
      </c>
      <c r="F179" t="str">
        <f>_xlfn.XLOOKUP(MergedTable[[#This Row],[FK_CustomerID]], Customers[CustomerID], Customers[CustomerName])</f>
        <v>Emlynne Heining</v>
      </c>
      <c r="G179" t="str">
        <f>_xlfn.XLOOKUP(MergedTable[[#This Row],[FK_CustomerID]], Customers[CustomerID], Customers[Email])</f>
        <v>eheining4x@flickr.com</v>
      </c>
      <c r="H179" t="str">
        <f>_xlfn.XLOOKUP(MergedTable[[#This Row],[FK_CustomerID]], Customers[CustomerID], Customers[Country])</f>
        <v>United States</v>
      </c>
      <c r="I179" t="str">
        <f>IF(_xlfn.XLOOKUP(MergedTable[[#This Row],[FK_CustomerID]], Customers[CustomerID], Customers[HasLoyalty]), "Yes", "No")</f>
        <v>Yes</v>
      </c>
      <c r="J179" t="str" cm="1">
        <f t="array" ref="J179">INDEX(Products[],
    MATCH(MergedTable[[#This Row],[FK_ProductID]:[FK_ProductID]], Products[[ProductID]:[ProductID]], 0),
    MATCH(MergedTable[[#Headers],[CoffeeType]], Products[#Headers], 0))</f>
        <v>Rob</v>
      </c>
      <c r="K179" t="str" cm="1">
        <f t="array" ref="K179">_xlfn.SWITCH(MergedTable[[#This Row],[CoffeeType]],
    "Rob", "Robusta",
    "Exc", "Excelsa",
    "Ara", "Arabica",
    "Lib", "Liberica")</f>
        <v>Robusta</v>
      </c>
      <c r="L179" t="str" cm="1">
        <f t="array" ref="L179">INDEX(Products[],
    MATCH(MergedTable[[#This Row],[FK_ProductID]:[FK_ProductID]], Products[[ProductID]:[ProductID]], 0),
    MATCH(MergedTable[[#Headers],[RoastType]], Products[#Headers], 0))</f>
        <v>L</v>
      </c>
      <c r="M179" t="str" cm="1">
        <f t="array" ref="M179">_xlfn.SWITCH(MergedTable[[#This Row],[RoastType]],
    "L", "Light",
    "M", "Medium",
    "D", "Dark")</f>
        <v>Light</v>
      </c>
      <c r="N179" s="6" cm="1">
        <f t="array" ref="N179">INDEX(Products[],
    MATCH(MergedTable[[#This Row],[FK_ProductID]:[FK_ProductID]], Products[[ProductID]:[ProductID]], 0),
    MATCH(MergedTable[[#Headers],[SizeKg]], Products[#Headers], 0))</f>
        <v>2.5</v>
      </c>
      <c r="O179" s="1" cm="1">
        <f t="array" ref="O179">INDEX(Products[],
    MATCH(MergedTable[[#This Row],[FK_ProductID]:[FK_ProductID]], Products[[ProductID]:[ProductID]], 0),
    MATCH(MergedTable[[#Headers],[AmtUnitPrice]], Products[#Headers], 0))</f>
        <v>27.484999999999999</v>
      </c>
      <c r="P179" s="1">
        <f>MergedTable[[#This Row],[AmtUnitPrice]] * MergedTable[[#This Row],[Quantity]]</f>
        <v>109.94</v>
      </c>
    </row>
    <row r="180" spans="1:16" x14ac:dyDescent="0.25">
      <c r="A180" t="str">
        <f>Orders[[#This Row],[OrderID]]</f>
        <v>FMT-94584-786</v>
      </c>
      <c r="B180" s="9">
        <f>Orders[[#This Row],[DtOrder]]</f>
        <v>43746</v>
      </c>
      <c r="C180" t="str">
        <f>Orders[[#This Row],[FK_CustomerID]]</f>
        <v>86504-96610-BH</v>
      </c>
      <c r="D180" t="str">
        <f>Orders[[#This Row],[FK_ProductID]]</f>
        <v>A-L-1</v>
      </c>
      <c r="E180" s="4">
        <f>Orders[[#This Row],[Quantity]]</f>
        <v>2</v>
      </c>
      <c r="F180" t="str">
        <f>_xlfn.XLOOKUP(MergedTable[[#This Row],[FK_CustomerID]], Customers[CustomerID], Customers[CustomerName])</f>
        <v>Katerina Melloi</v>
      </c>
      <c r="G180" t="str">
        <f>_xlfn.XLOOKUP(MergedTable[[#This Row],[FK_CustomerID]], Customers[CustomerID], Customers[Email])</f>
        <v>kmelloi4y@imdb.com</v>
      </c>
      <c r="H180" t="str">
        <f>_xlfn.XLOOKUP(MergedTable[[#This Row],[FK_CustomerID]], Customers[CustomerID], Customers[Country])</f>
        <v>United States</v>
      </c>
      <c r="I180" t="str">
        <f>IF(_xlfn.XLOOKUP(MergedTable[[#This Row],[FK_CustomerID]], Customers[CustomerID], Customers[HasLoyalty]), "Yes", "No")</f>
        <v>No</v>
      </c>
      <c r="J180" t="str" cm="1">
        <f t="array" ref="J180">INDEX(Products[],
    MATCH(MergedTable[[#This Row],[FK_ProductID]:[FK_ProductID]], Products[[ProductID]:[ProductID]], 0),
    MATCH(MergedTable[[#Headers],[CoffeeType]], Products[#Headers], 0))</f>
        <v>Ara</v>
      </c>
      <c r="K180" t="str" cm="1">
        <f t="array" ref="K180">_xlfn.SWITCH(MergedTable[[#This Row],[CoffeeType]],
    "Rob", "Robusta",
    "Exc", "Excelsa",
    "Ara", "Arabica",
    "Lib", "Liberica")</f>
        <v>Arabica</v>
      </c>
      <c r="L180" t="str" cm="1">
        <f t="array" ref="L180">INDEX(Products[],
    MATCH(MergedTable[[#This Row],[FK_ProductID]:[FK_ProductID]], Products[[ProductID]:[ProductID]], 0),
    MATCH(MergedTable[[#Headers],[RoastType]], Products[#Headers], 0))</f>
        <v>L</v>
      </c>
      <c r="M180" t="str" cm="1">
        <f t="array" ref="M180">_xlfn.SWITCH(MergedTable[[#This Row],[RoastType]],
    "L", "Light",
    "M", "Medium",
    "D", "Dark")</f>
        <v>Light</v>
      </c>
      <c r="N180" s="6" cm="1">
        <f t="array" ref="N180">INDEX(Products[],
    MATCH(MergedTable[[#This Row],[FK_ProductID]:[FK_ProductID]], Products[[ProductID]:[ProductID]], 0),
    MATCH(MergedTable[[#Headers],[SizeKg]], Products[#Headers], 0))</f>
        <v>1</v>
      </c>
      <c r="O180" s="1" cm="1">
        <f t="array" ref="O180">INDEX(Products[],
    MATCH(MergedTable[[#This Row],[FK_ProductID]:[FK_ProductID]], Products[[ProductID]:[ProductID]], 0),
    MATCH(MergedTable[[#Headers],[AmtUnitPrice]], Products[#Headers], 0))</f>
        <v>12.95</v>
      </c>
      <c r="P180" s="1">
        <f>MergedTable[[#This Row],[AmtUnitPrice]] * MergedTable[[#This Row],[Quantity]]</f>
        <v>25.9</v>
      </c>
    </row>
    <row r="181" spans="1:16" x14ac:dyDescent="0.25">
      <c r="A181" t="str">
        <f>Orders[[#This Row],[OrderID]]</f>
        <v>NWT-78222-575</v>
      </c>
      <c r="B181" s="9">
        <f>Orders[[#This Row],[DtOrder]]</f>
        <v>43830</v>
      </c>
      <c r="C181" t="str">
        <f>Orders[[#This Row],[FK_CustomerID]]</f>
        <v>75986-98864-EZ</v>
      </c>
      <c r="D181" t="str">
        <f>Orders[[#This Row],[FK_ProductID]]</f>
        <v>A-D-0.2</v>
      </c>
      <c r="E181" s="4">
        <f>Orders[[#This Row],[Quantity]]</f>
        <v>1</v>
      </c>
      <c r="F181" t="str">
        <f>_xlfn.XLOOKUP(MergedTable[[#This Row],[FK_CustomerID]], Customers[CustomerID], Customers[CustomerName])</f>
        <v>Tiffany Scardafield</v>
      </c>
      <c r="G181" t="str">
        <f>_xlfn.XLOOKUP(MergedTable[[#This Row],[FK_CustomerID]], Customers[CustomerID], Customers[Email])</f>
        <v/>
      </c>
      <c r="H181" t="str">
        <f>_xlfn.XLOOKUP(MergedTable[[#This Row],[FK_CustomerID]], Customers[CustomerID], Customers[Country])</f>
        <v>Ireland</v>
      </c>
      <c r="I181" t="str">
        <f>IF(_xlfn.XLOOKUP(MergedTable[[#This Row],[FK_CustomerID]], Customers[CustomerID], Customers[HasLoyalty]), "Yes", "No")</f>
        <v>No</v>
      </c>
      <c r="J181" t="str" cm="1">
        <f t="array" ref="J181">INDEX(Products[],
    MATCH(MergedTable[[#This Row],[FK_ProductID]:[FK_ProductID]], Products[[ProductID]:[ProductID]], 0),
    MATCH(MergedTable[[#Headers],[CoffeeType]], Products[#Headers], 0))</f>
        <v>Ara</v>
      </c>
      <c r="K181" t="str" cm="1">
        <f t="array" ref="K181">_xlfn.SWITCH(MergedTable[[#This Row],[CoffeeType]],
    "Rob", "Robusta",
    "Exc", "Excelsa",
    "Ara", "Arabica",
    "Lib", "Liberica")</f>
        <v>Arabica</v>
      </c>
      <c r="L181" t="str" cm="1">
        <f t="array" ref="L181">INDEX(Products[],
    MATCH(MergedTable[[#This Row],[FK_ProductID]:[FK_ProductID]], Products[[ProductID]:[ProductID]], 0),
    MATCH(MergedTable[[#Headers],[RoastType]], Products[#Headers], 0))</f>
        <v>D</v>
      </c>
      <c r="M181" t="str" cm="1">
        <f t="array" ref="M181">_xlfn.SWITCH(MergedTable[[#This Row],[RoastType]],
    "L", "Light",
    "M", "Medium",
    "D", "Dark")</f>
        <v>Dark</v>
      </c>
      <c r="N181" s="6" cm="1">
        <f t="array" ref="N181">INDEX(Products[],
    MATCH(MergedTable[[#This Row],[FK_ProductID]:[FK_ProductID]], Products[[ProductID]:[ProductID]], 0),
    MATCH(MergedTable[[#Headers],[SizeKg]], Products[#Headers], 0))</f>
        <v>0.2</v>
      </c>
      <c r="O181" s="1" cm="1">
        <f t="array" ref="O181">INDEX(Products[],
    MATCH(MergedTable[[#This Row],[FK_ProductID]:[FK_ProductID]], Products[[ProductID]:[ProductID]], 0),
    MATCH(MergedTable[[#Headers],[AmtUnitPrice]], Products[#Headers], 0))</f>
        <v>2.9849999999999999</v>
      </c>
      <c r="P181" s="1">
        <f>MergedTable[[#This Row],[AmtUnitPrice]] * MergedTable[[#This Row],[Quantity]]</f>
        <v>2.9849999999999999</v>
      </c>
    </row>
    <row r="182" spans="1:16" x14ac:dyDescent="0.25">
      <c r="A182" t="str">
        <f>Orders[[#This Row],[OrderID]]</f>
        <v>EOI-02511-919</v>
      </c>
      <c r="B182" s="9">
        <f>Orders[[#This Row],[DtOrder]]</f>
        <v>43910</v>
      </c>
      <c r="C182" t="str">
        <f>Orders[[#This Row],[FK_CustomerID]]</f>
        <v>66776-88682-RG</v>
      </c>
      <c r="D182" t="str">
        <f>Orders[[#This Row],[FK_ProductID]]</f>
        <v>E-L-0.2</v>
      </c>
      <c r="E182" s="4">
        <f>Orders[[#This Row],[Quantity]]</f>
        <v>5</v>
      </c>
      <c r="F182" t="str">
        <f>_xlfn.XLOOKUP(MergedTable[[#This Row],[FK_CustomerID]], Customers[CustomerID], Customers[CustomerName])</f>
        <v>Abrahan Mussen</v>
      </c>
      <c r="G182" t="str">
        <f>_xlfn.XLOOKUP(MergedTable[[#This Row],[FK_CustomerID]], Customers[CustomerID], Customers[Email])</f>
        <v>amussen50@51.la</v>
      </c>
      <c r="H182" t="str">
        <f>_xlfn.XLOOKUP(MergedTable[[#This Row],[FK_CustomerID]], Customers[CustomerID], Customers[Country])</f>
        <v>United States</v>
      </c>
      <c r="I182" t="str">
        <f>IF(_xlfn.XLOOKUP(MergedTable[[#This Row],[FK_CustomerID]], Customers[CustomerID], Customers[HasLoyalty]), "Yes", "No")</f>
        <v>No</v>
      </c>
      <c r="J182" t="str" cm="1">
        <f t="array" ref="J182">INDEX(Products[],
    MATCH(MergedTable[[#This Row],[FK_ProductID]:[FK_ProductID]], Products[[ProductID]:[ProductID]], 0),
    MATCH(MergedTable[[#Headers],[CoffeeType]], Products[#Headers], 0))</f>
        <v>Exc</v>
      </c>
      <c r="K182" t="str" cm="1">
        <f t="array" ref="K182">_xlfn.SWITCH(MergedTable[[#This Row],[CoffeeType]],
    "Rob", "Robusta",
    "Exc", "Excelsa",
    "Ara", "Arabica",
    "Lib", "Liberica")</f>
        <v>Excelsa</v>
      </c>
      <c r="L182" t="str" cm="1">
        <f t="array" ref="L182">INDEX(Products[],
    MATCH(MergedTable[[#This Row],[FK_ProductID]:[FK_ProductID]], Products[[ProductID]:[ProductID]], 0),
    MATCH(MergedTable[[#Headers],[RoastType]], Products[#Headers], 0))</f>
        <v>L</v>
      </c>
      <c r="M182" t="str" cm="1">
        <f t="array" ref="M182">_xlfn.SWITCH(MergedTable[[#This Row],[RoastType]],
    "L", "Light",
    "M", "Medium",
    "D", "Dark")</f>
        <v>Light</v>
      </c>
      <c r="N182" s="6" cm="1">
        <f t="array" ref="N182">INDEX(Products[],
    MATCH(MergedTable[[#This Row],[FK_ProductID]:[FK_ProductID]], Products[[ProductID]:[ProductID]], 0),
    MATCH(MergedTable[[#Headers],[SizeKg]], Products[#Headers], 0))</f>
        <v>0.2</v>
      </c>
      <c r="O182" s="1" cm="1">
        <f t="array" ref="O182">INDEX(Products[],
    MATCH(MergedTable[[#This Row],[FK_ProductID]:[FK_ProductID]], Products[[ProductID]:[ProductID]], 0),
    MATCH(MergedTable[[#Headers],[AmtUnitPrice]], Products[#Headers], 0))</f>
        <v>4.4550000000000001</v>
      </c>
      <c r="P182" s="1">
        <f>MergedTable[[#This Row],[AmtUnitPrice]] * MergedTable[[#This Row],[Quantity]]</f>
        <v>22.274999999999999</v>
      </c>
    </row>
    <row r="183" spans="1:16" x14ac:dyDescent="0.25">
      <c r="A183" t="str">
        <f>Orders[[#This Row],[OrderID]]</f>
        <v>EOI-02511-919</v>
      </c>
      <c r="B183" s="9">
        <f>Orders[[#This Row],[DtOrder]]</f>
        <v>43910</v>
      </c>
      <c r="C183" t="str">
        <f>Orders[[#This Row],[FK_CustomerID]]</f>
        <v>66776-88682-RG</v>
      </c>
      <c r="D183" t="str">
        <f>Orders[[#This Row],[FK_ProductID]]</f>
        <v>A-D-0.5</v>
      </c>
      <c r="E183" s="4">
        <f>Orders[[#This Row],[Quantity]]</f>
        <v>5</v>
      </c>
      <c r="F183" t="str">
        <f>_xlfn.XLOOKUP(MergedTable[[#This Row],[FK_CustomerID]], Customers[CustomerID], Customers[CustomerName])</f>
        <v>Abrahan Mussen</v>
      </c>
      <c r="G183" t="str">
        <f>_xlfn.XLOOKUP(MergedTable[[#This Row],[FK_CustomerID]], Customers[CustomerID], Customers[Email])</f>
        <v>amussen50@51.la</v>
      </c>
      <c r="H183" t="str">
        <f>_xlfn.XLOOKUP(MergedTable[[#This Row],[FK_CustomerID]], Customers[CustomerID], Customers[Country])</f>
        <v>United States</v>
      </c>
      <c r="I183" t="str">
        <f>IF(_xlfn.XLOOKUP(MergedTable[[#This Row],[FK_CustomerID]], Customers[CustomerID], Customers[HasLoyalty]), "Yes", "No")</f>
        <v>No</v>
      </c>
      <c r="J183" t="str" cm="1">
        <f t="array" ref="J183">INDEX(Products[],
    MATCH(MergedTable[[#This Row],[FK_ProductID]:[FK_ProductID]], Products[[ProductID]:[ProductID]], 0),
    MATCH(MergedTable[[#Headers],[CoffeeType]], Products[#Headers], 0))</f>
        <v>Ara</v>
      </c>
      <c r="K183" t="str" cm="1">
        <f t="array" ref="K183">_xlfn.SWITCH(MergedTable[[#This Row],[CoffeeType]],
    "Rob", "Robusta",
    "Exc", "Excelsa",
    "Ara", "Arabica",
    "Lib", "Liberica")</f>
        <v>Arabica</v>
      </c>
      <c r="L183" t="str" cm="1">
        <f t="array" ref="L183">INDEX(Products[],
    MATCH(MergedTable[[#This Row],[FK_ProductID]:[FK_ProductID]], Products[[ProductID]:[ProductID]], 0),
    MATCH(MergedTable[[#Headers],[RoastType]], Products[#Headers], 0))</f>
        <v>D</v>
      </c>
      <c r="M183" t="str" cm="1">
        <f t="array" ref="M183">_xlfn.SWITCH(MergedTable[[#This Row],[RoastType]],
    "L", "Light",
    "M", "Medium",
    "D", "Dark")</f>
        <v>Dark</v>
      </c>
      <c r="N183" s="6" cm="1">
        <f t="array" ref="N183">INDEX(Products[],
    MATCH(MergedTable[[#This Row],[FK_ProductID]:[FK_ProductID]], Products[[ProductID]:[ProductID]], 0),
    MATCH(MergedTable[[#Headers],[SizeKg]], Products[#Headers], 0))</f>
        <v>0.5</v>
      </c>
      <c r="O183" s="1" cm="1">
        <f t="array" ref="O183">INDEX(Products[],
    MATCH(MergedTable[[#This Row],[FK_ProductID]:[FK_ProductID]], Products[[ProductID]:[ProductID]], 0),
    MATCH(MergedTable[[#Headers],[AmtUnitPrice]], Products[#Headers], 0))</f>
        <v>5.97</v>
      </c>
      <c r="P183" s="1">
        <f>MergedTable[[#This Row],[AmtUnitPrice]] * MergedTable[[#This Row],[Quantity]]</f>
        <v>29.849999999999998</v>
      </c>
    </row>
    <row r="184" spans="1:16" x14ac:dyDescent="0.25">
      <c r="A184" t="str">
        <f>Orders[[#This Row],[OrderID]]</f>
        <v>UCT-03935-589</v>
      </c>
      <c r="B184" s="9">
        <f>Orders[[#This Row],[DtOrder]]</f>
        <v>44284</v>
      </c>
      <c r="C184" t="str">
        <f>Orders[[#This Row],[FK_CustomerID]]</f>
        <v>85851-78384-DM</v>
      </c>
      <c r="D184" t="str">
        <f>Orders[[#This Row],[FK_ProductID]]</f>
        <v>R-D-0.5</v>
      </c>
      <c r="E184" s="4">
        <f>Orders[[#This Row],[Quantity]]</f>
        <v>6</v>
      </c>
      <c r="F184" t="str">
        <f>_xlfn.XLOOKUP(MergedTable[[#This Row],[FK_CustomerID]], Customers[CustomerID], Customers[CustomerName])</f>
        <v>Anny Mundford</v>
      </c>
      <c r="G184" t="str">
        <f>_xlfn.XLOOKUP(MergedTable[[#This Row],[FK_CustomerID]], Customers[CustomerID], Customers[Email])</f>
        <v>amundford52@nbcnews.com</v>
      </c>
      <c r="H184" t="str">
        <f>_xlfn.XLOOKUP(MergedTable[[#This Row],[FK_CustomerID]], Customers[CustomerID], Customers[Country])</f>
        <v>United States</v>
      </c>
      <c r="I184" t="str">
        <f>IF(_xlfn.XLOOKUP(MergedTable[[#This Row],[FK_CustomerID]], Customers[CustomerID], Customers[HasLoyalty]), "Yes", "No")</f>
        <v>No</v>
      </c>
      <c r="J184" t="str" cm="1">
        <f t="array" ref="J184">INDEX(Products[],
    MATCH(MergedTable[[#This Row],[FK_ProductID]:[FK_ProductID]], Products[[ProductID]:[ProductID]], 0),
    MATCH(MergedTable[[#Headers],[CoffeeType]], Products[#Headers], 0))</f>
        <v>Rob</v>
      </c>
      <c r="K184" t="str" cm="1">
        <f t="array" ref="K184">_xlfn.SWITCH(MergedTable[[#This Row],[CoffeeType]],
    "Rob", "Robusta",
    "Exc", "Excelsa",
    "Ara", "Arabica",
    "Lib", "Liberica")</f>
        <v>Robusta</v>
      </c>
      <c r="L184" t="str" cm="1">
        <f t="array" ref="L184">INDEX(Products[],
    MATCH(MergedTable[[#This Row],[FK_ProductID]:[FK_ProductID]], Products[[ProductID]:[ProductID]], 0),
    MATCH(MergedTable[[#Headers],[RoastType]], Products[#Headers], 0))</f>
        <v>D</v>
      </c>
      <c r="M184" t="str" cm="1">
        <f t="array" ref="M184">_xlfn.SWITCH(MergedTable[[#This Row],[RoastType]],
    "L", "Light",
    "M", "Medium",
    "D", "Dark")</f>
        <v>Dark</v>
      </c>
      <c r="N184" s="6" cm="1">
        <f t="array" ref="N184">INDEX(Products[],
    MATCH(MergedTable[[#This Row],[FK_ProductID]:[FK_ProductID]], Products[[ProductID]:[ProductID]], 0),
    MATCH(MergedTable[[#Headers],[SizeKg]], Products[#Headers], 0))</f>
        <v>0.5</v>
      </c>
      <c r="O184" s="1" cm="1">
        <f t="array" ref="O184">INDEX(Products[],
    MATCH(MergedTable[[#This Row],[FK_ProductID]:[FK_ProductID]], Products[[ProductID]:[ProductID]], 0),
    MATCH(MergedTable[[#Headers],[AmtUnitPrice]], Products[#Headers], 0))</f>
        <v>5.37</v>
      </c>
      <c r="P184" s="1">
        <f>MergedTable[[#This Row],[AmtUnitPrice]] * MergedTable[[#This Row],[Quantity]]</f>
        <v>32.22</v>
      </c>
    </row>
    <row r="185" spans="1:16" x14ac:dyDescent="0.25">
      <c r="A185" t="str">
        <f>Orders[[#This Row],[OrderID]]</f>
        <v>SBI-60013-494</v>
      </c>
      <c r="B185" s="9">
        <f>Orders[[#This Row],[DtOrder]]</f>
        <v>44512</v>
      </c>
      <c r="C185" t="str">
        <f>Orders[[#This Row],[FK_CustomerID]]</f>
        <v>55232-81621-BX</v>
      </c>
      <c r="D185" t="str">
        <f>Orders[[#This Row],[FK_ProductID]]</f>
        <v>E-M-0.2</v>
      </c>
      <c r="E185" s="4">
        <f>Orders[[#This Row],[Quantity]]</f>
        <v>2</v>
      </c>
      <c r="F185" t="str">
        <f>_xlfn.XLOOKUP(MergedTable[[#This Row],[FK_CustomerID]], Customers[CustomerID], Customers[CustomerName])</f>
        <v>Tory Walas</v>
      </c>
      <c r="G185" t="str">
        <f>_xlfn.XLOOKUP(MergedTable[[#This Row],[FK_CustomerID]], Customers[CustomerID], Customers[Email])</f>
        <v>twalas53@google.ca</v>
      </c>
      <c r="H185" t="str">
        <f>_xlfn.XLOOKUP(MergedTable[[#This Row],[FK_CustomerID]], Customers[CustomerID], Customers[Country])</f>
        <v>United States</v>
      </c>
      <c r="I185" t="str">
        <f>IF(_xlfn.XLOOKUP(MergedTable[[#This Row],[FK_CustomerID]], Customers[CustomerID], Customers[HasLoyalty]), "Yes", "No")</f>
        <v>No</v>
      </c>
      <c r="J185" t="str" cm="1">
        <f t="array" ref="J185">INDEX(Products[],
    MATCH(MergedTable[[#This Row],[FK_ProductID]:[FK_ProductID]], Products[[ProductID]:[ProductID]], 0),
    MATCH(MergedTable[[#Headers],[CoffeeType]], Products[#Headers], 0))</f>
        <v>Exc</v>
      </c>
      <c r="K185" t="str" cm="1">
        <f t="array" ref="K185">_xlfn.SWITCH(MergedTable[[#This Row],[CoffeeType]],
    "Rob", "Robusta",
    "Exc", "Excelsa",
    "Ara", "Arabica",
    "Lib", "Liberica")</f>
        <v>Excelsa</v>
      </c>
      <c r="L185" t="str" cm="1">
        <f t="array" ref="L185">INDEX(Products[],
    MATCH(MergedTable[[#This Row],[FK_ProductID]:[FK_ProductID]], Products[[ProductID]:[ProductID]], 0),
    MATCH(MergedTable[[#Headers],[RoastType]], Products[#Headers], 0))</f>
        <v>M</v>
      </c>
      <c r="M185" t="str" cm="1">
        <f t="array" ref="M185">_xlfn.SWITCH(MergedTable[[#This Row],[RoastType]],
    "L", "Light",
    "M", "Medium",
    "D", "Dark")</f>
        <v>Medium</v>
      </c>
      <c r="N185" s="6" cm="1">
        <f t="array" ref="N185">INDEX(Products[],
    MATCH(MergedTable[[#This Row],[FK_ProductID]:[FK_ProductID]], Products[[ProductID]:[ProductID]], 0),
    MATCH(MergedTable[[#Headers],[SizeKg]], Products[#Headers], 0))</f>
        <v>0.2</v>
      </c>
      <c r="O185" s="1" cm="1">
        <f t="array" ref="O185">INDEX(Products[],
    MATCH(MergedTable[[#This Row],[FK_ProductID]:[FK_ProductID]], Products[[ProductID]:[ProductID]], 0),
    MATCH(MergedTable[[#Headers],[AmtUnitPrice]], Products[#Headers], 0))</f>
        <v>4.125</v>
      </c>
      <c r="P185" s="1">
        <f>MergedTable[[#This Row],[AmtUnitPrice]] * MergedTable[[#This Row],[Quantity]]</f>
        <v>8.25</v>
      </c>
    </row>
    <row r="186" spans="1:16" x14ac:dyDescent="0.25">
      <c r="A186" t="str">
        <f>Orders[[#This Row],[OrderID]]</f>
        <v>QRA-73277-814</v>
      </c>
      <c r="B186" s="9">
        <f>Orders[[#This Row],[DtOrder]]</f>
        <v>44397</v>
      </c>
      <c r="C186" t="str">
        <f>Orders[[#This Row],[FK_CustomerID]]</f>
        <v>80310-92912-JA</v>
      </c>
      <c r="D186" t="str">
        <f>Orders[[#This Row],[FK_ProductID]]</f>
        <v>A-L-0.5</v>
      </c>
      <c r="E186" s="4">
        <f>Orders[[#This Row],[Quantity]]</f>
        <v>4</v>
      </c>
      <c r="F186" t="str">
        <f>_xlfn.XLOOKUP(MergedTable[[#This Row],[FK_CustomerID]], Customers[CustomerID], Customers[CustomerName])</f>
        <v>Isa Blazewicz</v>
      </c>
      <c r="G186" t="str">
        <f>_xlfn.XLOOKUP(MergedTable[[#This Row],[FK_CustomerID]], Customers[CustomerID], Customers[Email])</f>
        <v>iblazewicz54@thetimes.co.uk</v>
      </c>
      <c r="H186" t="str">
        <f>_xlfn.XLOOKUP(MergedTable[[#This Row],[FK_CustomerID]], Customers[CustomerID], Customers[Country])</f>
        <v>United States</v>
      </c>
      <c r="I186" t="str">
        <f>IF(_xlfn.XLOOKUP(MergedTable[[#This Row],[FK_CustomerID]], Customers[CustomerID], Customers[HasLoyalty]), "Yes", "No")</f>
        <v>No</v>
      </c>
      <c r="J186" t="str" cm="1">
        <f t="array" ref="J186">INDEX(Products[],
    MATCH(MergedTable[[#This Row],[FK_ProductID]:[FK_ProductID]], Products[[ProductID]:[ProductID]], 0),
    MATCH(MergedTable[[#Headers],[CoffeeType]], Products[#Headers], 0))</f>
        <v>Ara</v>
      </c>
      <c r="K186" t="str" cm="1">
        <f t="array" ref="K186">_xlfn.SWITCH(MergedTable[[#This Row],[CoffeeType]],
    "Rob", "Robusta",
    "Exc", "Excelsa",
    "Ara", "Arabica",
    "Lib", "Liberica")</f>
        <v>Arabica</v>
      </c>
      <c r="L186" t="str" cm="1">
        <f t="array" ref="L186">INDEX(Products[],
    MATCH(MergedTable[[#This Row],[FK_ProductID]:[FK_ProductID]], Products[[ProductID]:[ProductID]], 0),
    MATCH(MergedTable[[#Headers],[RoastType]], Products[#Headers], 0))</f>
        <v>L</v>
      </c>
      <c r="M186" t="str" cm="1">
        <f t="array" ref="M186">_xlfn.SWITCH(MergedTable[[#This Row],[RoastType]],
    "L", "Light",
    "M", "Medium",
    "D", "Dark")</f>
        <v>Light</v>
      </c>
      <c r="N186" s="6" cm="1">
        <f t="array" ref="N186">INDEX(Products[],
    MATCH(MergedTable[[#This Row],[FK_ProductID]:[FK_ProductID]], Products[[ProductID]:[ProductID]], 0),
    MATCH(MergedTable[[#Headers],[SizeKg]], Products[#Headers], 0))</f>
        <v>0.5</v>
      </c>
      <c r="O186" s="1" cm="1">
        <f t="array" ref="O186">INDEX(Products[],
    MATCH(MergedTable[[#This Row],[FK_ProductID]:[FK_ProductID]], Products[[ProductID]:[ProductID]], 0),
    MATCH(MergedTable[[#Headers],[AmtUnitPrice]], Products[#Headers], 0))</f>
        <v>7.77</v>
      </c>
      <c r="P186" s="1">
        <f>MergedTable[[#This Row],[AmtUnitPrice]] * MergedTable[[#This Row],[Quantity]]</f>
        <v>31.08</v>
      </c>
    </row>
    <row r="187" spans="1:16" x14ac:dyDescent="0.25">
      <c r="A187" t="str">
        <f>Orders[[#This Row],[OrderID]]</f>
        <v>EQE-31648-909</v>
      </c>
      <c r="B187" s="9">
        <f>Orders[[#This Row],[DtOrder]]</f>
        <v>43483</v>
      </c>
      <c r="C187" t="str">
        <f>Orders[[#This Row],[FK_CustomerID]]</f>
        <v>19821-05175-WZ</v>
      </c>
      <c r="D187" t="str">
        <f>Orders[[#This Row],[FK_ProductID]]</f>
        <v>E-D-0.5</v>
      </c>
      <c r="E187" s="4">
        <f>Orders[[#This Row],[Quantity]]</f>
        <v>5</v>
      </c>
      <c r="F187" t="str">
        <f>_xlfn.XLOOKUP(MergedTable[[#This Row],[FK_CustomerID]], Customers[CustomerID], Customers[CustomerName])</f>
        <v>Angie Rizzetti</v>
      </c>
      <c r="G187" t="str">
        <f>_xlfn.XLOOKUP(MergedTable[[#This Row],[FK_CustomerID]], Customers[CustomerID], Customers[Email])</f>
        <v>arizzetti55@naver.com</v>
      </c>
      <c r="H187" t="str">
        <f>_xlfn.XLOOKUP(MergedTable[[#This Row],[FK_CustomerID]], Customers[CustomerID], Customers[Country])</f>
        <v>United States</v>
      </c>
      <c r="I187" t="str">
        <f>IF(_xlfn.XLOOKUP(MergedTable[[#This Row],[FK_CustomerID]], Customers[CustomerID], Customers[HasLoyalty]), "Yes", "No")</f>
        <v>Yes</v>
      </c>
      <c r="J187" t="str" cm="1">
        <f t="array" ref="J187">INDEX(Products[],
    MATCH(MergedTable[[#This Row],[FK_ProductID]:[FK_ProductID]], Products[[ProductID]:[ProductID]], 0),
    MATCH(MergedTable[[#Headers],[CoffeeType]], Products[#Headers], 0))</f>
        <v>Exc</v>
      </c>
      <c r="K187" t="str" cm="1">
        <f t="array" ref="K187">_xlfn.SWITCH(MergedTable[[#This Row],[CoffeeType]],
    "Rob", "Robusta",
    "Exc", "Excelsa",
    "Ara", "Arabica",
    "Lib", "Liberica")</f>
        <v>Excelsa</v>
      </c>
      <c r="L187" t="str" cm="1">
        <f t="array" ref="L187">INDEX(Products[],
    MATCH(MergedTable[[#This Row],[FK_ProductID]:[FK_ProductID]], Products[[ProductID]:[ProductID]], 0),
    MATCH(MergedTable[[#Headers],[RoastType]], Products[#Headers], 0))</f>
        <v>D</v>
      </c>
      <c r="M187" t="str" cm="1">
        <f t="array" ref="M187">_xlfn.SWITCH(MergedTable[[#This Row],[RoastType]],
    "L", "Light",
    "M", "Medium",
    "D", "Dark")</f>
        <v>Dark</v>
      </c>
      <c r="N187" s="6" cm="1">
        <f t="array" ref="N187">INDEX(Products[],
    MATCH(MergedTable[[#This Row],[FK_ProductID]:[FK_ProductID]], Products[[ProductID]:[ProductID]], 0),
    MATCH(MergedTable[[#Headers],[SizeKg]], Products[#Headers], 0))</f>
        <v>0.5</v>
      </c>
      <c r="O187" s="1" cm="1">
        <f t="array" ref="O187">INDEX(Products[],
    MATCH(MergedTable[[#This Row],[FK_ProductID]:[FK_ProductID]], Products[[ProductID]:[ProductID]], 0),
    MATCH(MergedTable[[#Headers],[AmtUnitPrice]], Products[#Headers], 0))</f>
        <v>7.29</v>
      </c>
      <c r="P187" s="1">
        <f>MergedTable[[#This Row],[AmtUnitPrice]] * MergedTable[[#This Row],[Quantity]]</f>
        <v>36.450000000000003</v>
      </c>
    </row>
    <row r="188" spans="1:16" x14ac:dyDescent="0.25">
      <c r="A188" t="str">
        <f>Orders[[#This Row],[OrderID]]</f>
        <v>QOO-24615-950</v>
      </c>
      <c r="B188" s="9">
        <f>Orders[[#This Row],[DtOrder]]</f>
        <v>43684</v>
      </c>
      <c r="C188" t="str">
        <f>Orders[[#This Row],[FK_CustomerID]]</f>
        <v>01338-83217-GV</v>
      </c>
      <c r="D188" t="str">
        <f>Orders[[#This Row],[FK_ProductID]]</f>
        <v>R-M-2.5</v>
      </c>
      <c r="E188" s="4">
        <f>Orders[[#This Row],[Quantity]]</f>
        <v>3</v>
      </c>
      <c r="F188" t="str">
        <f>_xlfn.XLOOKUP(MergedTable[[#This Row],[FK_CustomerID]], Customers[CustomerID], Customers[CustomerName])</f>
        <v>Mord Meriet</v>
      </c>
      <c r="G188" t="str">
        <f>_xlfn.XLOOKUP(MergedTable[[#This Row],[FK_CustomerID]], Customers[CustomerID], Customers[Email])</f>
        <v>mmeriet56@noaa.gov</v>
      </c>
      <c r="H188" t="str">
        <f>_xlfn.XLOOKUP(MergedTable[[#This Row],[FK_CustomerID]], Customers[CustomerID], Customers[Country])</f>
        <v>United States</v>
      </c>
      <c r="I188" t="str">
        <f>IF(_xlfn.XLOOKUP(MergedTable[[#This Row],[FK_CustomerID]], Customers[CustomerID], Customers[HasLoyalty]), "Yes", "No")</f>
        <v>No</v>
      </c>
      <c r="J188" t="str" cm="1">
        <f t="array" ref="J188">INDEX(Products[],
    MATCH(MergedTable[[#This Row],[FK_ProductID]:[FK_ProductID]], Products[[ProductID]:[ProductID]], 0),
    MATCH(MergedTable[[#Headers],[CoffeeType]], Products[#Headers], 0))</f>
        <v>Rob</v>
      </c>
      <c r="K188" t="str" cm="1">
        <f t="array" ref="K188">_xlfn.SWITCH(MergedTable[[#This Row],[CoffeeType]],
    "Rob", "Robusta",
    "Exc", "Excelsa",
    "Ara", "Arabica",
    "Lib", "Liberica")</f>
        <v>Robusta</v>
      </c>
      <c r="L188" t="str" cm="1">
        <f t="array" ref="L188">INDEX(Products[],
    MATCH(MergedTable[[#This Row],[FK_ProductID]:[FK_ProductID]], Products[[ProductID]:[ProductID]], 0),
    MATCH(MergedTable[[#Headers],[RoastType]], Products[#Headers], 0))</f>
        <v>M</v>
      </c>
      <c r="M188" t="str" cm="1">
        <f t="array" ref="M188">_xlfn.SWITCH(MergedTable[[#This Row],[RoastType]],
    "L", "Light",
    "M", "Medium",
    "D", "Dark")</f>
        <v>Medium</v>
      </c>
      <c r="N188" s="6" cm="1">
        <f t="array" ref="N188">INDEX(Products[],
    MATCH(MergedTable[[#This Row],[FK_ProductID]:[FK_ProductID]], Products[[ProductID]:[ProductID]], 0),
    MATCH(MergedTable[[#Headers],[SizeKg]], Products[#Headers], 0))</f>
        <v>2.5</v>
      </c>
      <c r="O188" s="1" cm="1">
        <f t="array" ref="O188">INDEX(Products[],
    MATCH(MergedTable[[#This Row],[FK_ProductID]:[FK_ProductID]], Products[[ProductID]:[ProductID]], 0),
    MATCH(MergedTable[[#Headers],[AmtUnitPrice]], Products[#Headers], 0))</f>
        <v>22.885000000000002</v>
      </c>
      <c r="P188" s="1">
        <f>MergedTable[[#This Row],[AmtUnitPrice]] * MergedTable[[#This Row],[Quantity]]</f>
        <v>68.655000000000001</v>
      </c>
    </row>
    <row r="189" spans="1:16" x14ac:dyDescent="0.25">
      <c r="A189" t="str">
        <f>Orders[[#This Row],[OrderID]]</f>
        <v>WDV-73864-037</v>
      </c>
      <c r="B189" s="9">
        <f>Orders[[#This Row],[DtOrder]]</f>
        <v>44633</v>
      </c>
      <c r="C189" t="str">
        <f>Orders[[#This Row],[FK_CustomerID]]</f>
        <v>66044-25298-TA</v>
      </c>
      <c r="D189" t="str">
        <f>Orders[[#This Row],[FK_ProductID]]</f>
        <v>L-M-0.5</v>
      </c>
      <c r="E189" s="4">
        <f>Orders[[#This Row],[Quantity]]</f>
        <v>5</v>
      </c>
      <c r="F189" t="str">
        <f>_xlfn.XLOOKUP(MergedTable[[#This Row],[FK_CustomerID]], Customers[CustomerID], Customers[CustomerName])</f>
        <v>Lawrence Pratt</v>
      </c>
      <c r="G189" t="str">
        <f>_xlfn.XLOOKUP(MergedTable[[#This Row],[FK_CustomerID]], Customers[CustomerID], Customers[Email])</f>
        <v>lpratt57@netvibes.com</v>
      </c>
      <c r="H189" t="str">
        <f>_xlfn.XLOOKUP(MergedTable[[#This Row],[FK_CustomerID]], Customers[CustomerID], Customers[Country])</f>
        <v>United States</v>
      </c>
      <c r="I189" t="str">
        <f>IF(_xlfn.XLOOKUP(MergedTable[[#This Row],[FK_CustomerID]], Customers[CustomerID], Customers[HasLoyalty]), "Yes", "No")</f>
        <v>Yes</v>
      </c>
      <c r="J189" t="str" cm="1">
        <f t="array" ref="J189">INDEX(Products[],
    MATCH(MergedTable[[#This Row],[FK_ProductID]:[FK_ProductID]], Products[[ProductID]:[ProductID]], 0),
    MATCH(MergedTable[[#Headers],[CoffeeType]], Products[#Headers], 0))</f>
        <v>Lib</v>
      </c>
      <c r="K189" t="str" cm="1">
        <f t="array" ref="K189">_xlfn.SWITCH(MergedTable[[#This Row],[CoffeeType]],
    "Rob", "Robusta",
    "Exc", "Excelsa",
    "Ara", "Arabica",
    "Lib", "Liberica")</f>
        <v>Liberica</v>
      </c>
      <c r="L189" t="str" cm="1">
        <f t="array" ref="L189">INDEX(Products[],
    MATCH(MergedTable[[#This Row],[FK_ProductID]:[FK_ProductID]], Products[[ProductID]:[ProductID]], 0),
    MATCH(MergedTable[[#Headers],[RoastType]], Products[#Headers], 0))</f>
        <v>M</v>
      </c>
      <c r="M189" t="str" cm="1">
        <f t="array" ref="M189">_xlfn.SWITCH(MergedTable[[#This Row],[RoastType]],
    "L", "Light",
    "M", "Medium",
    "D", "Dark")</f>
        <v>Medium</v>
      </c>
      <c r="N189" s="6" cm="1">
        <f t="array" ref="N189">INDEX(Products[],
    MATCH(MergedTable[[#This Row],[FK_ProductID]:[FK_ProductID]], Products[[ProductID]:[ProductID]], 0),
    MATCH(MergedTable[[#Headers],[SizeKg]], Products[#Headers], 0))</f>
        <v>0.5</v>
      </c>
      <c r="O189" s="1" cm="1">
        <f t="array" ref="O189">INDEX(Products[],
    MATCH(MergedTable[[#This Row],[FK_ProductID]:[FK_ProductID]], Products[[ProductID]:[ProductID]], 0),
    MATCH(MergedTable[[#Headers],[AmtUnitPrice]], Products[#Headers], 0))</f>
        <v>8.73</v>
      </c>
      <c r="P189" s="1">
        <f>MergedTable[[#This Row],[AmtUnitPrice]] * MergedTable[[#This Row],[Quantity]]</f>
        <v>43.650000000000006</v>
      </c>
    </row>
    <row r="190" spans="1:16" x14ac:dyDescent="0.25">
      <c r="A190" t="str">
        <f>Orders[[#This Row],[OrderID]]</f>
        <v>PKR-88575-066</v>
      </c>
      <c r="B190" s="9">
        <f>Orders[[#This Row],[DtOrder]]</f>
        <v>44698</v>
      </c>
      <c r="C190" t="str">
        <f>Orders[[#This Row],[FK_CustomerID]]</f>
        <v>28728-47861-TZ</v>
      </c>
      <c r="D190" t="str">
        <f>Orders[[#This Row],[FK_ProductID]]</f>
        <v>E-L-0.2</v>
      </c>
      <c r="E190" s="4">
        <f>Orders[[#This Row],[Quantity]]</f>
        <v>1</v>
      </c>
      <c r="F190" t="str">
        <f>_xlfn.XLOOKUP(MergedTable[[#This Row],[FK_CustomerID]], Customers[CustomerID], Customers[CustomerName])</f>
        <v>Astrix Kitchingham</v>
      </c>
      <c r="G190" t="str">
        <f>_xlfn.XLOOKUP(MergedTable[[#This Row],[FK_CustomerID]], Customers[CustomerID], Customers[Email])</f>
        <v>akitchingham58@com.com</v>
      </c>
      <c r="H190" t="str">
        <f>_xlfn.XLOOKUP(MergedTable[[#This Row],[FK_CustomerID]], Customers[CustomerID], Customers[Country])</f>
        <v>United States</v>
      </c>
      <c r="I190" t="str">
        <f>IF(_xlfn.XLOOKUP(MergedTable[[#This Row],[FK_CustomerID]], Customers[CustomerID], Customers[HasLoyalty]), "Yes", "No")</f>
        <v>Yes</v>
      </c>
      <c r="J190" t="str" cm="1">
        <f t="array" ref="J190">INDEX(Products[],
    MATCH(MergedTable[[#This Row],[FK_ProductID]:[FK_ProductID]], Products[[ProductID]:[ProductID]], 0),
    MATCH(MergedTable[[#Headers],[CoffeeType]], Products[#Headers], 0))</f>
        <v>Exc</v>
      </c>
      <c r="K190" t="str" cm="1">
        <f t="array" ref="K190">_xlfn.SWITCH(MergedTable[[#This Row],[CoffeeType]],
    "Rob", "Robusta",
    "Exc", "Excelsa",
    "Ara", "Arabica",
    "Lib", "Liberica")</f>
        <v>Excelsa</v>
      </c>
      <c r="L190" t="str" cm="1">
        <f t="array" ref="L190">INDEX(Products[],
    MATCH(MergedTable[[#This Row],[FK_ProductID]:[FK_ProductID]], Products[[ProductID]:[ProductID]], 0),
    MATCH(MergedTable[[#Headers],[RoastType]], Products[#Headers], 0))</f>
        <v>L</v>
      </c>
      <c r="M190" t="str" cm="1">
        <f t="array" ref="M190">_xlfn.SWITCH(MergedTable[[#This Row],[RoastType]],
    "L", "Light",
    "M", "Medium",
    "D", "Dark")</f>
        <v>Light</v>
      </c>
      <c r="N190" s="6" cm="1">
        <f t="array" ref="N190">INDEX(Products[],
    MATCH(MergedTable[[#This Row],[FK_ProductID]:[FK_ProductID]], Products[[ProductID]:[ProductID]], 0),
    MATCH(MergedTable[[#Headers],[SizeKg]], Products[#Headers], 0))</f>
        <v>0.2</v>
      </c>
      <c r="O190" s="1" cm="1">
        <f t="array" ref="O190">INDEX(Products[],
    MATCH(MergedTable[[#This Row],[FK_ProductID]:[FK_ProductID]], Products[[ProductID]:[ProductID]], 0),
    MATCH(MergedTable[[#Headers],[AmtUnitPrice]], Products[#Headers], 0))</f>
        <v>4.4550000000000001</v>
      </c>
      <c r="P190" s="1">
        <f>MergedTable[[#This Row],[AmtUnitPrice]] * MergedTable[[#This Row],[Quantity]]</f>
        <v>4.4550000000000001</v>
      </c>
    </row>
    <row r="191" spans="1:16" x14ac:dyDescent="0.25">
      <c r="A191" t="str">
        <f>Orders[[#This Row],[OrderID]]</f>
        <v>BWR-85735-955</v>
      </c>
      <c r="B191" s="9">
        <f>Orders[[#This Row],[DtOrder]]</f>
        <v>43813</v>
      </c>
      <c r="C191" t="str">
        <f>Orders[[#This Row],[FK_CustomerID]]</f>
        <v>32638-38620-AX</v>
      </c>
      <c r="D191" t="str">
        <f>Orders[[#This Row],[FK_ProductID]]</f>
        <v>L-M-1</v>
      </c>
      <c r="E191" s="4">
        <f>Orders[[#This Row],[Quantity]]</f>
        <v>3</v>
      </c>
      <c r="F191" t="str">
        <f>_xlfn.XLOOKUP(MergedTable[[#This Row],[FK_CustomerID]], Customers[CustomerID], Customers[CustomerName])</f>
        <v>Burnard Bartholin</v>
      </c>
      <c r="G191" t="str">
        <f>_xlfn.XLOOKUP(MergedTable[[#This Row],[FK_CustomerID]], Customers[CustomerID], Customers[Email])</f>
        <v>bbartholin59@xinhuanet.com</v>
      </c>
      <c r="H191" t="str">
        <f>_xlfn.XLOOKUP(MergedTable[[#This Row],[FK_CustomerID]], Customers[CustomerID], Customers[Country])</f>
        <v>United States</v>
      </c>
      <c r="I191" t="str">
        <f>IF(_xlfn.XLOOKUP(MergedTable[[#This Row],[FK_CustomerID]], Customers[CustomerID], Customers[HasLoyalty]), "Yes", "No")</f>
        <v>Yes</v>
      </c>
      <c r="J191" t="str" cm="1">
        <f t="array" ref="J191">INDEX(Products[],
    MATCH(MergedTable[[#This Row],[FK_ProductID]:[FK_ProductID]], Products[[ProductID]:[ProductID]], 0),
    MATCH(MergedTable[[#Headers],[CoffeeType]], Products[#Headers], 0))</f>
        <v>Lib</v>
      </c>
      <c r="K191" t="str" cm="1">
        <f t="array" ref="K191">_xlfn.SWITCH(MergedTable[[#This Row],[CoffeeType]],
    "Rob", "Robusta",
    "Exc", "Excelsa",
    "Ara", "Arabica",
    "Lib", "Liberica")</f>
        <v>Liberica</v>
      </c>
      <c r="L191" t="str" cm="1">
        <f t="array" ref="L191">INDEX(Products[],
    MATCH(MergedTable[[#This Row],[FK_ProductID]:[FK_ProductID]], Products[[ProductID]:[ProductID]], 0),
    MATCH(MergedTable[[#Headers],[RoastType]], Products[#Headers], 0))</f>
        <v>M</v>
      </c>
      <c r="M191" t="str" cm="1">
        <f t="array" ref="M191">_xlfn.SWITCH(MergedTable[[#This Row],[RoastType]],
    "L", "Light",
    "M", "Medium",
    "D", "Dark")</f>
        <v>Medium</v>
      </c>
      <c r="N191" s="6" cm="1">
        <f t="array" ref="N191">INDEX(Products[],
    MATCH(MergedTable[[#This Row],[FK_ProductID]:[FK_ProductID]], Products[[ProductID]:[ProductID]], 0),
    MATCH(MergedTable[[#Headers],[SizeKg]], Products[#Headers], 0))</f>
        <v>1</v>
      </c>
      <c r="O191" s="1" cm="1">
        <f t="array" ref="O191">INDEX(Products[],
    MATCH(MergedTable[[#This Row],[FK_ProductID]:[FK_ProductID]], Products[[ProductID]:[ProductID]], 0),
    MATCH(MergedTable[[#Headers],[AmtUnitPrice]], Products[#Headers], 0))</f>
        <v>14.55</v>
      </c>
      <c r="P191" s="1">
        <f>MergedTable[[#This Row],[AmtUnitPrice]] * MergedTable[[#This Row],[Quantity]]</f>
        <v>43.650000000000006</v>
      </c>
    </row>
    <row r="192" spans="1:16" x14ac:dyDescent="0.25">
      <c r="A192" t="str">
        <f>Orders[[#This Row],[OrderID]]</f>
        <v>YFX-64795-136</v>
      </c>
      <c r="B192" s="9">
        <f>Orders[[#This Row],[DtOrder]]</f>
        <v>43845</v>
      </c>
      <c r="C192" t="str">
        <f>Orders[[#This Row],[FK_CustomerID]]</f>
        <v>83163-65741-IH</v>
      </c>
      <c r="D192" t="str">
        <f>Orders[[#This Row],[FK_ProductID]]</f>
        <v>L-M-2.5</v>
      </c>
      <c r="E192" s="4">
        <f>Orders[[#This Row],[Quantity]]</f>
        <v>1</v>
      </c>
      <c r="F192" t="str">
        <f>_xlfn.XLOOKUP(MergedTable[[#This Row],[FK_CustomerID]], Customers[CustomerID], Customers[CustomerName])</f>
        <v>Madelene Prinn</v>
      </c>
      <c r="G192" t="str">
        <f>_xlfn.XLOOKUP(MergedTable[[#This Row],[FK_CustomerID]], Customers[CustomerID], Customers[Email])</f>
        <v>mprinn5a@usa.gov</v>
      </c>
      <c r="H192" t="str">
        <f>_xlfn.XLOOKUP(MergedTable[[#This Row],[FK_CustomerID]], Customers[CustomerID], Customers[Country])</f>
        <v>United States</v>
      </c>
      <c r="I192" t="str">
        <f>IF(_xlfn.XLOOKUP(MergedTable[[#This Row],[FK_CustomerID]], Customers[CustomerID], Customers[HasLoyalty]), "Yes", "No")</f>
        <v>Yes</v>
      </c>
      <c r="J192" t="str" cm="1">
        <f t="array" ref="J192">INDEX(Products[],
    MATCH(MergedTable[[#This Row],[FK_ProductID]:[FK_ProductID]], Products[[ProductID]:[ProductID]], 0),
    MATCH(MergedTable[[#Headers],[CoffeeType]], Products[#Headers], 0))</f>
        <v>Lib</v>
      </c>
      <c r="K192" t="str" cm="1">
        <f t="array" ref="K192">_xlfn.SWITCH(MergedTable[[#This Row],[CoffeeType]],
    "Rob", "Robusta",
    "Exc", "Excelsa",
    "Ara", "Arabica",
    "Lib", "Liberica")</f>
        <v>Liberica</v>
      </c>
      <c r="L192" t="str" cm="1">
        <f t="array" ref="L192">INDEX(Products[],
    MATCH(MergedTable[[#This Row],[FK_ProductID]:[FK_ProductID]], Products[[ProductID]:[ProductID]], 0),
    MATCH(MergedTable[[#Headers],[RoastType]], Products[#Headers], 0))</f>
        <v>M</v>
      </c>
      <c r="M192" t="str" cm="1">
        <f t="array" ref="M192">_xlfn.SWITCH(MergedTable[[#This Row],[RoastType]],
    "L", "Light",
    "M", "Medium",
    "D", "Dark")</f>
        <v>Medium</v>
      </c>
      <c r="N192" s="6" cm="1">
        <f t="array" ref="N192">INDEX(Products[],
    MATCH(MergedTable[[#This Row],[FK_ProductID]:[FK_ProductID]], Products[[ProductID]:[ProductID]], 0),
    MATCH(MergedTable[[#Headers],[SizeKg]], Products[#Headers], 0))</f>
        <v>2.5</v>
      </c>
      <c r="O192" s="1" cm="1">
        <f t="array" ref="O192">INDEX(Products[],
    MATCH(MergedTable[[#This Row],[FK_ProductID]:[FK_ProductID]], Products[[ProductID]:[ProductID]], 0),
    MATCH(MergedTable[[#Headers],[AmtUnitPrice]], Products[#Headers], 0))</f>
        <v>33.465000000000003</v>
      </c>
      <c r="P192" s="1">
        <f>MergedTable[[#This Row],[AmtUnitPrice]] * MergedTable[[#This Row],[Quantity]]</f>
        <v>33.465000000000003</v>
      </c>
    </row>
    <row r="193" spans="1:16" x14ac:dyDescent="0.25">
      <c r="A193" t="str">
        <f>Orders[[#This Row],[OrderID]]</f>
        <v>DDO-71442-967</v>
      </c>
      <c r="B193" s="9">
        <f>Orders[[#This Row],[DtOrder]]</f>
        <v>43567</v>
      </c>
      <c r="C193" t="str">
        <f>Orders[[#This Row],[FK_CustomerID]]</f>
        <v>89422-58281-FD</v>
      </c>
      <c r="D193" t="str">
        <f>Orders[[#This Row],[FK_ProductID]]</f>
        <v>L-D-0.2</v>
      </c>
      <c r="E193" s="4">
        <f>Orders[[#This Row],[Quantity]]</f>
        <v>5</v>
      </c>
      <c r="F193" t="str">
        <f>_xlfn.XLOOKUP(MergedTable[[#This Row],[FK_CustomerID]], Customers[CustomerID], Customers[CustomerName])</f>
        <v>Alisun Baudino</v>
      </c>
      <c r="G193" t="str">
        <f>_xlfn.XLOOKUP(MergedTable[[#This Row],[FK_CustomerID]], Customers[CustomerID], Customers[Email])</f>
        <v>abaudino5b@netvibes.com</v>
      </c>
      <c r="H193" t="str">
        <f>_xlfn.XLOOKUP(MergedTable[[#This Row],[FK_CustomerID]], Customers[CustomerID], Customers[Country])</f>
        <v>United States</v>
      </c>
      <c r="I193" t="str">
        <f>IF(_xlfn.XLOOKUP(MergedTable[[#This Row],[FK_CustomerID]], Customers[CustomerID], Customers[HasLoyalty]), "Yes", "No")</f>
        <v>Yes</v>
      </c>
      <c r="J193" t="str" cm="1">
        <f t="array" ref="J193">INDEX(Products[],
    MATCH(MergedTable[[#This Row],[FK_ProductID]:[FK_ProductID]], Products[[ProductID]:[ProductID]], 0),
    MATCH(MergedTable[[#Headers],[CoffeeType]], Products[#Headers], 0))</f>
        <v>Lib</v>
      </c>
      <c r="K193" t="str" cm="1">
        <f t="array" ref="K193">_xlfn.SWITCH(MergedTable[[#This Row],[CoffeeType]],
    "Rob", "Robusta",
    "Exc", "Excelsa",
    "Ara", "Arabica",
    "Lib", "Liberica")</f>
        <v>Liberica</v>
      </c>
      <c r="L193" t="str" cm="1">
        <f t="array" ref="L193">INDEX(Products[],
    MATCH(MergedTable[[#This Row],[FK_ProductID]:[FK_ProductID]], Products[[ProductID]:[ProductID]], 0),
    MATCH(MergedTable[[#Headers],[RoastType]], Products[#Headers], 0))</f>
        <v>D</v>
      </c>
      <c r="M193" t="str" cm="1">
        <f t="array" ref="M193">_xlfn.SWITCH(MergedTable[[#This Row],[RoastType]],
    "L", "Light",
    "M", "Medium",
    "D", "Dark")</f>
        <v>Dark</v>
      </c>
      <c r="N193" s="6" cm="1">
        <f t="array" ref="N193">INDEX(Products[],
    MATCH(MergedTable[[#This Row],[FK_ProductID]:[FK_ProductID]], Products[[ProductID]:[ProductID]], 0),
    MATCH(MergedTable[[#Headers],[SizeKg]], Products[#Headers], 0))</f>
        <v>0.2</v>
      </c>
      <c r="O193" s="1" cm="1">
        <f t="array" ref="O193">INDEX(Products[],
    MATCH(MergedTable[[#This Row],[FK_ProductID]:[FK_ProductID]], Products[[ProductID]:[ProductID]], 0),
    MATCH(MergedTable[[#Headers],[AmtUnitPrice]], Products[#Headers], 0))</f>
        <v>3.8849999999999998</v>
      </c>
      <c r="P193" s="1">
        <f>MergedTable[[#This Row],[AmtUnitPrice]] * MergedTable[[#This Row],[Quantity]]</f>
        <v>19.424999999999997</v>
      </c>
    </row>
    <row r="194" spans="1:16" x14ac:dyDescent="0.25">
      <c r="A194" t="str">
        <f>Orders[[#This Row],[OrderID]]</f>
        <v>ILQ-11027-588</v>
      </c>
      <c r="B194" s="9">
        <f>Orders[[#This Row],[DtOrder]]</f>
        <v>43919</v>
      </c>
      <c r="C194" t="str">
        <f>Orders[[#This Row],[FK_CustomerID]]</f>
        <v>76293-30918-DQ</v>
      </c>
      <c r="D194" t="str">
        <f>Orders[[#This Row],[FK_ProductID]]</f>
        <v>E-D-1</v>
      </c>
      <c r="E194" s="4">
        <f>Orders[[#This Row],[Quantity]]</f>
        <v>6</v>
      </c>
      <c r="F194" t="str">
        <f>_xlfn.XLOOKUP(MergedTable[[#This Row],[FK_CustomerID]], Customers[CustomerID], Customers[CustomerName])</f>
        <v>Philipa Petrushanko</v>
      </c>
      <c r="G194" t="str">
        <f>_xlfn.XLOOKUP(MergedTable[[#This Row],[FK_CustomerID]], Customers[CustomerID], Customers[Email])</f>
        <v>ppetrushanko5c@blinklist.com</v>
      </c>
      <c r="H194" t="str">
        <f>_xlfn.XLOOKUP(MergedTable[[#This Row],[FK_CustomerID]], Customers[CustomerID], Customers[Country])</f>
        <v>Ireland</v>
      </c>
      <c r="I194" t="str">
        <f>IF(_xlfn.XLOOKUP(MergedTable[[#This Row],[FK_CustomerID]], Customers[CustomerID], Customers[HasLoyalty]), "Yes", "No")</f>
        <v>Yes</v>
      </c>
      <c r="J194" t="str" cm="1">
        <f t="array" ref="J194">INDEX(Products[],
    MATCH(MergedTable[[#This Row],[FK_ProductID]:[FK_ProductID]], Products[[ProductID]:[ProductID]], 0),
    MATCH(MergedTable[[#Headers],[CoffeeType]], Products[#Headers], 0))</f>
        <v>Exc</v>
      </c>
      <c r="K194" t="str" cm="1">
        <f t="array" ref="K194">_xlfn.SWITCH(MergedTable[[#This Row],[CoffeeType]],
    "Rob", "Robusta",
    "Exc", "Excelsa",
    "Ara", "Arabica",
    "Lib", "Liberica")</f>
        <v>Excelsa</v>
      </c>
      <c r="L194" t="str" cm="1">
        <f t="array" ref="L194">INDEX(Products[],
    MATCH(MergedTable[[#This Row],[FK_ProductID]:[FK_ProductID]], Products[[ProductID]:[ProductID]], 0),
    MATCH(MergedTable[[#Headers],[RoastType]], Products[#Headers], 0))</f>
        <v>D</v>
      </c>
      <c r="M194" t="str" cm="1">
        <f t="array" ref="M194">_xlfn.SWITCH(MergedTable[[#This Row],[RoastType]],
    "L", "Light",
    "M", "Medium",
    "D", "Dark")</f>
        <v>Dark</v>
      </c>
      <c r="N194" s="6" cm="1">
        <f t="array" ref="N194">INDEX(Products[],
    MATCH(MergedTable[[#This Row],[FK_ProductID]:[FK_ProductID]], Products[[ProductID]:[ProductID]], 0),
    MATCH(MergedTable[[#Headers],[SizeKg]], Products[#Headers], 0))</f>
        <v>1</v>
      </c>
      <c r="O194" s="1" cm="1">
        <f t="array" ref="O194">INDEX(Products[],
    MATCH(MergedTable[[#This Row],[FK_ProductID]:[FK_ProductID]], Products[[ProductID]:[ProductID]], 0),
    MATCH(MergedTable[[#Headers],[AmtUnitPrice]], Products[#Headers], 0))</f>
        <v>12.15</v>
      </c>
      <c r="P194" s="1">
        <f>MergedTable[[#This Row],[AmtUnitPrice]] * MergedTable[[#This Row],[Quantity]]</f>
        <v>72.900000000000006</v>
      </c>
    </row>
    <row r="195" spans="1:16" x14ac:dyDescent="0.25">
      <c r="A195" t="str">
        <f>Orders[[#This Row],[OrderID]]</f>
        <v>KRZ-13868-122</v>
      </c>
      <c r="B195" s="9">
        <f>Orders[[#This Row],[DtOrder]]</f>
        <v>44644</v>
      </c>
      <c r="C195" t="str">
        <f>Orders[[#This Row],[FK_CustomerID]]</f>
        <v>86779-84838-EJ</v>
      </c>
      <c r="D195" t="str">
        <f>Orders[[#This Row],[FK_ProductID]]</f>
        <v>E-L-1</v>
      </c>
      <c r="E195" s="4">
        <f>Orders[[#This Row],[Quantity]]</f>
        <v>3</v>
      </c>
      <c r="F195" t="str">
        <f>_xlfn.XLOOKUP(MergedTable[[#This Row],[FK_CustomerID]], Customers[CustomerID], Customers[CustomerName])</f>
        <v>Kimberli Mustchin</v>
      </c>
      <c r="G195" t="str">
        <f>_xlfn.XLOOKUP(MergedTable[[#This Row],[FK_CustomerID]], Customers[CustomerID], Customers[Email])</f>
        <v/>
      </c>
      <c r="H195" t="str">
        <f>_xlfn.XLOOKUP(MergedTable[[#This Row],[FK_CustomerID]], Customers[CustomerID], Customers[Country])</f>
        <v>United States</v>
      </c>
      <c r="I195" t="str">
        <f>IF(_xlfn.XLOOKUP(MergedTable[[#This Row],[FK_CustomerID]], Customers[CustomerID], Customers[HasLoyalty]), "Yes", "No")</f>
        <v>No</v>
      </c>
      <c r="J195" t="str" cm="1">
        <f t="array" ref="J195">INDEX(Products[],
    MATCH(MergedTable[[#This Row],[FK_ProductID]:[FK_ProductID]], Products[[ProductID]:[ProductID]], 0),
    MATCH(MergedTable[[#Headers],[CoffeeType]], Products[#Headers], 0))</f>
        <v>Exc</v>
      </c>
      <c r="K195" t="str" cm="1">
        <f t="array" ref="K195">_xlfn.SWITCH(MergedTable[[#This Row],[CoffeeType]],
    "Rob", "Robusta",
    "Exc", "Excelsa",
    "Ara", "Arabica",
    "Lib", "Liberica")</f>
        <v>Excelsa</v>
      </c>
      <c r="L195" t="str" cm="1">
        <f t="array" ref="L195">INDEX(Products[],
    MATCH(MergedTable[[#This Row],[FK_ProductID]:[FK_ProductID]], Products[[ProductID]:[ProductID]], 0),
    MATCH(MergedTable[[#Headers],[RoastType]], Products[#Headers], 0))</f>
        <v>L</v>
      </c>
      <c r="M195" t="str" cm="1">
        <f t="array" ref="M195">_xlfn.SWITCH(MergedTable[[#This Row],[RoastType]],
    "L", "Light",
    "M", "Medium",
    "D", "Dark")</f>
        <v>Light</v>
      </c>
      <c r="N195" s="6" cm="1">
        <f t="array" ref="N195">INDEX(Products[],
    MATCH(MergedTable[[#This Row],[FK_ProductID]:[FK_ProductID]], Products[[ProductID]:[ProductID]], 0),
    MATCH(MergedTable[[#Headers],[SizeKg]], Products[#Headers], 0))</f>
        <v>1</v>
      </c>
      <c r="O195" s="1" cm="1">
        <f t="array" ref="O195">INDEX(Products[],
    MATCH(MergedTable[[#This Row],[FK_ProductID]:[FK_ProductID]], Products[[ProductID]:[ProductID]], 0),
    MATCH(MergedTable[[#Headers],[AmtUnitPrice]], Products[#Headers], 0))</f>
        <v>14.85</v>
      </c>
      <c r="P195" s="1">
        <f>MergedTable[[#This Row],[AmtUnitPrice]] * MergedTable[[#This Row],[Quantity]]</f>
        <v>44.55</v>
      </c>
    </row>
    <row r="196" spans="1:16" x14ac:dyDescent="0.25">
      <c r="A196" t="str">
        <f>Orders[[#This Row],[OrderID]]</f>
        <v>VRM-93594-914</v>
      </c>
      <c r="B196" s="9">
        <f>Orders[[#This Row],[DtOrder]]</f>
        <v>44398</v>
      </c>
      <c r="C196" t="str">
        <f>Orders[[#This Row],[FK_CustomerID]]</f>
        <v>66806-41795-MX</v>
      </c>
      <c r="D196" t="str">
        <f>Orders[[#This Row],[FK_ProductID]]</f>
        <v>E-D-0.5</v>
      </c>
      <c r="E196" s="4">
        <f>Orders[[#This Row],[Quantity]]</f>
        <v>5</v>
      </c>
      <c r="F196" t="str">
        <f>_xlfn.XLOOKUP(MergedTable[[#This Row],[FK_CustomerID]], Customers[CustomerID], Customers[CustomerName])</f>
        <v>Emlynne Laird</v>
      </c>
      <c r="G196" t="str">
        <f>_xlfn.XLOOKUP(MergedTable[[#This Row],[FK_CustomerID]], Customers[CustomerID], Customers[Email])</f>
        <v>elaird5e@bing.com</v>
      </c>
      <c r="H196" t="str">
        <f>_xlfn.XLOOKUP(MergedTable[[#This Row],[FK_CustomerID]], Customers[CustomerID], Customers[Country])</f>
        <v>United States</v>
      </c>
      <c r="I196" t="str">
        <f>IF(_xlfn.XLOOKUP(MergedTable[[#This Row],[FK_CustomerID]], Customers[CustomerID], Customers[HasLoyalty]), "Yes", "No")</f>
        <v>No</v>
      </c>
      <c r="J196" t="str" cm="1">
        <f t="array" ref="J196">INDEX(Products[],
    MATCH(MergedTable[[#This Row],[FK_ProductID]:[FK_ProductID]], Products[[ProductID]:[ProductID]], 0),
    MATCH(MergedTable[[#Headers],[CoffeeType]], Products[#Headers], 0))</f>
        <v>Exc</v>
      </c>
      <c r="K196" t="str" cm="1">
        <f t="array" ref="K196">_xlfn.SWITCH(MergedTable[[#This Row],[CoffeeType]],
    "Rob", "Robusta",
    "Exc", "Excelsa",
    "Ara", "Arabica",
    "Lib", "Liberica")</f>
        <v>Excelsa</v>
      </c>
      <c r="L196" t="str" cm="1">
        <f t="array" ref="L196">INDEX(Products[],
    MATCH(MergedTable[[#This Row],[FK_ProductID]:[FK_ProductID]], Products[[ProductID]:[ProductID]], 0),
    MATCH(MergedTable[[#Headers],[RoastType]], Products[#Headers], 0))</f>
        <v>D</v>
      </c>
      <c r="M196" t="str" cm="1">
        <f t="array" ref="M196">_xlfn.SWITCH(MergedTable[[#This Row],[RoastType]],
    "L", "Light",
    "M", "Medium",
    "D", "Dark")</f>
        <v>Dark</v>
      </c>
      <c r="N196" s="6" cm="1">
        <f t="array" ref="N196">INDEX(Products[],
    MATCH(MergedTable[[#This Row],[FK_ProductID]:[FK_ProductID]], Products[[ProductID]:[ProductID]], 0),
    MATCH(MergedTable[[#Headers],[SizeKg]], Products[#Headers], 0))</f>
        <v>0.5</v>
      </c>
      <c r="O196" s="1" cm="1">
        <f t="array" ref="O196">INDEX(Products[],
    MATCH(MergedTable[[#This Row],[FK_ProductID]:[FK_ProductID]], Products[[ProductID]:[ProductID]], 0),
    MATCH(MergedTable[[#Headers],[AmtUnitPrice]], Products[#Headers], 0))</f>
        <v>7.29</v>
      </c>
      <c r="P196" s="1">
        <f>MergedTable[[#This Row],[AmtUnitPrice]] * MergedTable[[#This Row],[Quantity]]</f>
        <v>36.450000000000003</v>
      </c>
    </row>
    <row r="197" spans="1:16" x14ac:dyDescent="0.25">
      <c r="A197" t="str">
        <f>Orders[[#This Row],[OrderID]]</f>
        <v>HXL-22497-359</v>
      </c>
      <c r="B197" s="9">
        <f>Orders[[#This Row],[DtOrder]]</f>
        <v>43683</v>
      </c>
      <c r="C197" t="str">
        <f>Orders[[#This Row],[FK_CustomerID]]</f>
        <v>64875-71224-UI</v>
      </c>
      <c r="D197" t="str">
        <f>Orders[[#This Row],[FK_ProductID]]</f>
        <v>A-L-1</v>
      </c>
      <c r="E197" s="4">
        <f>Orders[[#This Row],[Quantity]]</f>
        <v>3</v>
      </c>
      <c r="F197" t="str">
        <f>_xlfn.XLOOKUP(MergedTable[[#This Row],[FK_CustomerID]], Customers[CustomerID], Customers[CustomerName])</f>
        <v>Marlena Howsden</v>
      </c>
      <c r="G197" t="str">
        <f>_xlfn.XLOOKUP(MergedTable[[#This Row],[FK_CustomerID]], Customers[CustomerID], Customers[Email])</f>
        <v>mhowsden5f@infoseek.co.jp</v>
      </c>
      <c r="H197" t="str">
        <f>_xlfn.XLOOKUP(MergedTable[[#This Row],[FK_CustomerID]], Customers[CustomerID], Customers[Country])</f>
        <v>United States</v>
      </c>
      <c r="I197" t="str">
        <f>IF(_xlfn.XLOOKUP(MergedTable[[#This Row],[FK_CustomerID]], Customers[CustomerID], Customers[HasLoyalty]), "Yes", "No")</f>
        <v>No</v>
      </c>
      <c r="J197" t="str" cm="1">
        <f t="array" ref="J197">INDEX(Products[],
    MATCH(MergedTable[[#This Row],[FK_ProductID]:[FK_ProductID]], Products[[ProductID]:[ProductID]], 0),
    MATCH(MergedTable[[#Headers],[CoffeeType]], Products[#Headers], 0))</f>
        <v>Ara</v>
      </c>
      <c r="K197" t="str" cm="1">
        <f t="array" ref="K197">_xlfn.SWITCH(MergedTable[[#This Row],[CoffeeType]],
    "Rob", "Robusta",
    "Exc", "Excelsa",
    "Ara", "Arabica",
    "Lib", "Liberica")</f>
        <v>Arabica</v>
      </c>
      <c r="L197" t="str" cm="1">
        <f t="array" ref="L197">INDEX(Products[],
    MATCH(MergedTable[[#This Row],[FK_ProductID]:[FK_ProductID]], Products[[ProductID]:[ProductID]], 0),
    MATCH(MergedTable[[#Headers],[RoastType]], Products[#Headers], 0))</f>
        <v>L</v>
      </c>
      <c r="M197" t="str" cm="1">
        <f t="array" ref="M197">_xlfn.SWITCH(MergedTable[[#This Row],[RoastType]],
    "L", "Light",
    "M", "Medium",
    "D", "Dark")</f>
        <v>Light</v>
      </c>
      <c r="N197" s="6" cm="1">
        <f t="array" ref="N197">INDEX(Products[],
    MATCH(MergedTable[[#This Row],[FK_ProductID]:[FK_ProductID]], Products[[ProductID]:[ProductID]], 0),
    MATCH(MergedTable[[#Headers],[SizeKg]], Products[#Headers], 0))</f>
        <v>1</v>
      </c>
      <c r="O197" s="1" cm="1">
        <f t="array" ref="O197">INDEX(Products[],
    MATCH(MergedTable[[#This Row],[FK_ProductID]:[FK_ProductID]], Products[[ProductID]:[ProductID]], 0),
    MATCH(MergedTable[[#Headers],[AmtUnitPrice]], Products[#Headers], 0))</f>
        <v>12.95</v>
      </c>
      <c r="P197" s="1">
        <f>MergedTable[[#This Row],[AmtUnitPrice]] * MergedTable[[#This Row],[Quantity]]</f>
        <v>38.849999999999994</v>
      </c>
    </row>
    <row r="198" spans="1:16" x14ac:dyDescent="0.25">
      <c r="A198" t="str">
        <f>Orders[[#This Row],[OrderID]]</f>
        <v>NOP-21394-646</v>
      </c>
      <c r="B198" s="9">
        <f>Orders[[#This Row],[DtOrder]]</f>
        <v>44339</v>
      </c>
      <c r="C198" t="str">
        <f>Orders[[#This Row],[FK_CustomerID]]</f>
        <v>16982-35708-BZ</v>
      </c>
      <c r="D198" t="str">
        <f>Orders[[#This Row],[FK_ProductID]]</f>
        <v>E-L-0.5</v>
      </c>
      <c r="E198" s="4">
        <f>Orders[[#This Row],[Quantity]]</f>
        <v>6</v>
      </c>
      <c r="F198" t="str">
        <f>_xlfn.XLOOKUP(MergedTable[[#This Row],[FK_CustomerID]], Customers[CustomerID], Customers[CustomerName])</f>
        <v>Nealson Cuttler</v>
      </c>
      <c r="G198" t="str">
        <f>_xlfn.XLOOKUP(MergedTable[[#This Row],[FK_CustomerID]], Customers[CustomerID], Customers[Email])</f>
        <v>ncuttler5g@parallels.com</v>
      </c>
      <c r="H198" t="str">
        <f>_xlfn.XLOOKUP(MergedTable[[#This Row],[FK_CustomerID]], Customers[CustomerID], Customers[Country])</f>
        <v>United States</v>
      </c>
      <c r="I198" t="str">
        <f>IF(_xlfn.XLOOKUP(MergedTable[[#This Row],[FK_CustomerID]], Customers[CustomerID], Customers[HasLoyalty]), "Yes", "No")</f>
        <v>No</v>
      </c>
      <c r="J198" t="str" cm="1">
        <f t="array" ref="J198">INDEX(Products[],
    MATCH(MergedTable[[#This Row],[FK_ProductID]:[FK_ProductID]], Products[[ProductID]:[ProductID]], 0),
    MATCH(MergedTable[[#Headers],[CoffeeType]], Products[#Headers], 0))</f>
        <v>Exc</v>
      </c>
      <c r="K198" t="str" cm="1">
        <f t="array" ref="K198">_xlfn.SWITCH(MergedTable[[#This Row],[CoffeeType]],
    "Rob", "Robusta",
    "Exc", "Excelsa",
    "Ara", "Arabica",
    "Lib", "Liberica")</f>
        <v>Excelsa</v>
      </c>
      <c r="L198" t="str" cm="1">
        <f t="array" ref="L198">INDEX(Products[],
    MATCH(MergedTable[[#This Row],[FK_ProductID]:[FK_ProductID]], Products[[ProductID]:[ProductID]], 0),
    MATCH(MergedTable[[#Headers],[RoastType]], Products[#Headers], 0))</f>
        <v>L</v>
      </c>
      <c r="M198" t="str" cm="1">
        <f t="array" ref="M198">_xlfn.SWITCH(MergedTable[[#This Row],[RoastType]],
    "L", "Light",
    "M", "Medium",
    "D", "Dark")</f>
        <v>Light</v>
      </c>
      <c r="N198" s="6" cm="1">
        <f t="array" ref="N198">INDEX(Products[],
    MATCH(MergedTable[[#This Row],[FK_ProductID]:[FK_ProductID]], Products[[ProductID]:[ProductID]], 0),
    MATCH(MergedTable[[#Headers],[SizeKg]], Products[#Headers], 0))</f>
        <v>0.5</v>
      </c>
      <c r="O198" s="1" cm="1">
        <f t="array" ref="O198">INDEX(Products[],
    MATCH(MergedTable[[#This Row],[FK_ProductID]:[FK_ProductID]], Products[[ProductID]:[ProductID]], 0),
    MATCH(MergedTable[[#Headers],[AmtUnitPrice]], Products[#Headers], 0))</f>
        <v>8.91</v>
      </c>
      <c r="P198" s="1">
        <f>MergedTable[[#This Row],[AmtUnitPrice]] * MergedTable[[#This Row],[Quantity]]</f>
        <v>53.46</v>
      </c>
    </row>
    <row r="199" spans="1:16" x14ac:dyDescent="0.25">
      <c r="A199" t="str">
        <f>Orders[[#This Row],[OrderID]]</f>
        <v>NOP-21394-646</v>
      </c>
      <c r="B199" s="9">
        <f>Orders[[#This Row],[DtOrder]]</f>
        <v>44339</v>
      </c>
      <c r="C199" t="str">
        <f>Orders[[#This Row],[FK_CustomerID]]</f>
        <v>16982-35708-BZ</v>
      </c>
      <c r="D199" t="str">
        <f>Orders[[#This Row],[FK_ProductID]]</f>
        <v>L-D-2.5</v>
      </c>
      <c r="E199" s="4">
        <f>Orders[[#This Row],[Quantity]]</f>
        <v>2</v>
      </c>
      <c r="F199" t="str">
        <f>_xlfn.XLOOKUP(MergedTable[[#This Row],[FK_CustomerID]], Customers[CustomerID], Customers[CustomerName])</f>
        <v>Nealson Cuttler</v>
      </c>
      <c r="G199" t="str">
        <f>_xlfn.XLOOKUP(MergedTable[[#This Row],[FK_CustomerID]], Customers[CustomerID], Customers[Email])</f>
        <v>ncuttler5g@parallels.com</v>
      </c>
      <c r="H199" t="str">
        <f>_xlfn.XLOOKUP(MergedTable[[#This Row],[FK_CustomerID]], Customers[CustomerID], Customers[Country])</f>
        <v>United States</v>
      </c>
      <c r="I199" t="str">
        <f>IF(_xlfn.XLOOKUP(MergedTable[[#This Row],[FK_CustomerID]], Customers[CustomerID], Customers[HasLoyalty]), "Yes", "No")</f>
        <v>No</v>
      </c>
      <c r="J199" t="str" cm="1">
        <f t="array" ref="J199">INDEX(Products[],
    MATCH(MergedTable[[#This Row],[FK_ProductID]:[FK_ProductID]], Products[[ProductID]:[ProductID]], 0),
    MATCH(MergedTable[[#Headers],[CoffeeType]], Products[#Headers], 0))</f>
        <v>Lib</v>
      </c>
      <c r="K199" t="str" cm="1">
        <f t="array" ref="K199">_xlfn.SWITCH(MergedTable[[#This Row],[CoffeeType]],
    "Rob", "Robusta",
    "Exc", "Excelsa",
    "Ara", "Arabica",
    "Lib", "Liberica")</f>
        <v>Liberica</v>
      </c>
      <c r="L199" t="str" cm="1">
        <f t="array" ref="L199">INDEX(Products[],
    MATCH(MergedTable[[#This Row],[FK_ProductID]:[FK_ProductID]], Products[[ProductID]:[ProductID]], 0),
    MATCH(MergedTable[[#Headers],[RoastType]], Products[#Headers], 0))</f>
        <v>D</v>
      </c>
      <c r="M199" t="str" cm="1">
        <f t="array" ref="M199">_xlfn.SWITCH(MergedTable[[#This Row],[RoastType]],
    "L", "Light",
    "M", "Medium",
    "D", "Dark")</f>
        <v>Dark</v>
      </c>
      <c r="N199" s="6" cm="1">
        <f t="array" ref="N199">INDEX(Products[],
    MATCH(MergedTable[[#This Row],[FK_ProductID]:[FK_ProductID]], Products[[ProductID]:[ProductID]], 0),
    MATCH(MergedTable[[#Headers],[SizeKg]], Products[#Headers], 0))</f>
        <v>2.5</v>
      </c>
      <c r="O199" s="1" cm="1">
        <f t="array" ref="O199">INDEX(Products[],
    MATCH(MergedTable[[#This Row],[FK_ProductID]:[FK_ProductID]], Products[[ProductID]:[ProductID]], 0),
    MATCH(MergedTable[[#Headers],[AmtUnitPrice]], Products[#Headers], 0))</f>
        <v>29.785</v>
      </c>
      <c r="P199" s="1">
        <f>MergedTable[[#This Row],[AmtUnitPrice]] * MergedTable[[#This Row],[Quantity]]</f>
        <v>59.57</v>
      </c>
    </row>
    <row r="200" spans="1:16" x14ac:dyDescent="0.25">
      <c r="A200" t="str">
        <f>Orders[[#This Row],[OrderID]]</f>
        <v>NOP-21394-646</v>
      </c>
      <c r="B200" s="9">
        <f>Orders[[#This Row],[DtOrder]]</f>
        <v>44339</v>
      </c>
      <c r="C200" t="str">
        <f>Orders[[#This Row],[FK_CustomerID]]</f>
        <v>16982-35708-BZ</v>
      </c>
      <c r="D200" t="str">
        <f>Orders[[#This Row],[FK_ProductID]]</f>
        <v>L-D-2.5</v>
      </c>
      <c r="E200" s="4">
        <f>Orders[[#This Row],[Quantity]]</f>
        <v>3</v>
      </c>
      <c r="F200" t="str">
        <f>_xlfn.XLOOKUP(MergedTable[[#This Row],[FK_CustomerID]], Customers[CustomerID], Customers[CustomerName])</f>
        <v>Nealson Cuttler</v>
      </c>
      <c r="G200" t="str">
        <f>_xlfn.XLOOKUP(MergedTable[[#This Row],[FK_CustomerID]], Customers[CustomerID], Customers[Email])</f>
        <v>ncuttler5g@parallels.com</v>
      </c>
      <c r="H200" t="str">
        <f>_xlfn.XLOOKUP(MergedTable[[#This Row],[FK_CustomerID]], Customers[CustomerID], Customers[Country])</f>
        <v>United States</v>
      </c>
      <c r="I200" t="str">
        <f>IF(_xlfn.XLOOKUP(MergedTable[[#This Row],[FK_CustomerID]], Customers[CustomerID], Customers[HasLoyalty]), "Yes", "No")</f>
        <v>No</v>
      </c>
      <c r="J200" t="str" cm="1">
        <f t="array" ref="J200">INDEX(Products[],
    MATCH(MergedTable[[#This Row],[FK_ProductID]:[FK_ProductID]], Products[[ProductID]:[ProductID]], 0),
    MATCH(MergedTable[[#Headers],[CoffeeType]], Products[#Headers], 0))</f>
        <v>Lib</v>
      </c>
      <c r="K200" t="str" cm="1">
        <f t="array" ref="K200">_xlfn.SWITCH(MergedTable[[#This Row],[CoffeeType]],
    "Rob", "Robusta",
    "Exc", "Excelsa",
    "Ara", "Arabica",
    "Lib", "Liberica")</f>
        <v>Liberica</v>
      </c>
      <c r="L200" t="str" cm="1">
        <f t="array" ref="L200">INDEX(Products[],
    MATCH(MergedTable[[#This Row],[FK_ProductID]:[FK_ProductID]], Products[[ProductID]:[ProductID]], 0),
    MATCH(MergedTable[[#Headers],[RoastType]], Products[#Headers], 0))</f>
        <v>D</v>
      </c>
      <c r="M200" t="str" cm="1">
        <f t="array" ref="M200">_xlfn.SWITCH(MergedTable[[#This Row],[RoastType]],
    "L", "Light",
    "M", "Medium",
    "D", "Dark")</f>
        <v>Dark</v>
      </c>
      <c r="N200" s="6" cm="1">
        <f t="array" ref="N200">INDEX(Products[],
    MATCH(MergedTable[[#This Row],[FK_ProductID]:[FK_ProductID]], Products[[ProductID]:[ProductID]], 0),
    MATCH(MergedTable[[#Headers],[SizeKg]], Products[#Headers], 0))</f>
        <v>2.5</v>
      </c>
      <c r="O200" s="1" cm="1">
        <f t="array" ref="O200">INDEX(Products[],
    MATCH(MergedTable[[#This Row],[FK_ProductID]:[FK_ProductID]], Products[[ProductID]:[ProductID]], 0),
    MATCH(MergedTable[[#Headers],[AmtUnitPrice]], Products[#Headers], 0))</f>
        <v>29.785</v>
      </c>
      <c r="P200" s="1">
        <f>MergedTable[[#This Row],[AmtUnitPrice]] * MergedTable[[#This Row],[Quantity]]</f>
        <v>89.355000000000004</v>
      </c>
    </row>
    <row r="201" spans="1:16" x14ac:dyDescent="0.25">
      <c r="A201" t="str">
        <f>Orders[[#This Row],[OrderID]]</f>
        <v>NOP-21394-646</v>
      </c>
      <c r="B201" s="9">
        <f>Orders[[#This Row],[DtOrder]]</f>
        <v>44339</v>
      </c>
      <c r="C201" t="str">
        <f>Orders[[#This Row],[FK_CustomerID]]</f>
        <v>16982-35708-BZ</v>
      </c>
      <c r="D201" t="str">
        <f>Orders[[#This Row],[FK_ProductID]]</f>
        <v>L-L-0.5</v>
      </c>
      <c r="E201" s="4">
        <f>Orders[[#This Row],[Quantity]]</f>
        <v>4</v>
      </c>
      <c r="F201" t="str">
        <f>_xlfn.XLOOKUP(MergedTable[[#This Row],[FK_CustomerID]], Customers[CustomerID], Customers[CustomerName])</f>
        <v>Nealson Cuttler</v>
      </c>
      <c r="G201" t="str">
        <f>_xlfn.XLOOKUP(MergedTable[[#This Row],[FK_CustomerID]], Customers[CustomerID], Customers[Email])</f>
        <v>ncuttler5g@parallels.com</v>
      </c>
      <c r="H201" t="str">
        <f>_xlfn.XLOOKUP(MergedTable[[#This Row],[FK_CustomerID]], Customers[CustomerID], Customers[Country])</f>
        <v>United States</v>
      </c>
      <c r="I201" t="str">
        <f>IF(_xlfn.XLOOKUP(MergedTable[[#This Row],[FK_CustomerID]], Customers[CustomerID], Customers[HasLoyalty]), "Yes", "No")</f>
        <v>No</v>
      </c>
      <c r="J201" t="str" cm="1">
        <f t="array" ref="J201">INDEX(Products[],
    MATCH(MergedTable[[#This Row],[FK_ProductID]:[FK_ProductID]], Products[[ProductID]:[ProductID]], 0),
    MATCH(MergedTable[[#Headers],[CoffeeType]], Products[#Headers], 0))</f>
        <v>Lib</v>
      </c>
      <c r="K201" t="str" cm="1">
        <f t="array" ref="K201">_xlfn.SWITCH(MergedTable[[#This Row],[CoffeeType]],
    "Rob", "Robusta",
    "Exc", "Excelsa",
    "Ara", "Arabica",
    "Lib", "Liberica")</f>
        <v>Liberica</v>
      </c>
      <c r="L201" t="str" cm="1">
        <f t="array" ref="L201">INDEX(Products[],
    MATCH(MergedTable[[#This Row],[FK_ProductID]:[FK_ProductID]], Products[[ProductID]:[ProductID]], 0),
    MATCH(MergedTable[[#Headers],[RoastType]], Products[#Headers], 0))</f>
        <v>L</v>
      </c>
      <c r="M201" t="str" cm="1">
        <f t="array" ref="M201">_xlfn.SWITCH(MergedTable[[#This Row],[RoastType]],
    "L", "Light",
    "M", "Medium",
    "D", "Dark")</f>
        <v>Light</v>
      </c>
      <c r="N201" s="6" cm="1">
        <f t="array" ref="N201">INDEX(Products[],
    MATCH(MergedTable[[#This Row],[FK_ProductID]:[FK_ProductID]], Products[[ProductID]:[ProductID]], 0),
    MATCH(MergedTable[[#Headers],[SizeKg]], Products[#Headers], 0))</f>
        <v>0.5</v>
      </c>
      <c r="O201" s="1" cm="1">
        <f t="array" ref="O201">INDEX(Products[],
    MATCH(MergedTable[[#This Row],[FK_ProductID]:[FK_ProductID]], Products[[ProductID]:[ProductID]], 0),
    MATCH(MergedTable[[#Headers],[AmtUnitPrice]], Products[#Headers], 0))</f>
        <v>9.51</v>
      </c>
      <c r="P201" s="1">
        <f>MergedTable[[#This Row],[AmtUnitPrice]] * MergedTable[[#This Row],[Quantity]]</f>
        <v>38.04</v>
      </c>
    </row>
    <row r="202" spans="1:16" x14ac:dyDescent="0.25">
      <c r="A202" t="str">
        <f>Orders[[#This Row],[OrderID]]</f>
        <v>NOP-21394-646</v>
      </c>
      <c r="B202" s="9">
        <f>Orders[[#This Row],[DtOrder]]</f>
        <v>44339</v>
      </c>
      <c r="C202" t="str">
        <f>Orders[[#This Row],[FK_CustomerID]]</f>
        <v>16982-35708-BZ</v>
      </c>
      <c r="D202" t="str">
        <f>Orders[[#This Row],[FK_ProductID]]</f>
        <v>E-M-1</v>
      </c>
      <c r="E202" s="4">
        <f>Orders[[#This Row],[Quantity]]</f>
        <v>3</v>
      </c>
      <c r="F202" t="str">
        <f>_xlfn.XLOOKUP(MergedTable[[#This Row],[FK_CustomerID]], Customers[CustomerID], Customers[CustomerName])</f>
        <v>Nealson Cuttler</v>
      </c>
      <c r="G202" t="str">
        <f>_xlfn.XLOOKUP(MergedTable[[#This Row],[FK_CustomerID]], Customers[CustomerID], Customers[Email])</f>
        <v>ncuttler5g@parallels.com</v>
      </c>
      <c r="H202" t="str">
        <f>_xlfn.XLOOKUP(MergedTable[[#This Row],[FK_CustomerID]], Customers[CustomerID], Customers[Country])</f>
        <v>United States</v>
      </c>
      <c r="I202" t="str">
        <f>IF(_xlfn.XLOOKUP(MergedTable[[#This Row],[FK_CustomerID]], Customers[CustomerID], Customers[HasLoyalty]), "Yes", "No")</f>
        <v>No</v>
      </c>
      <c r="J202" t="str" cm="1">
        <f t="array" ref="J202">INDEX(Products[],
    MATCH(MergedTable[[#This Row],[FK_ProductID]:[FK_ProductID]], Products[[ProductID]:[ProductID]], 0),
    MATCH(MergedTable[[#Headers],[CoffeeType]], Products[#Headers], 0))</f>
        <v>Exc</v>
      </c>
      <c r="K202" t="str" cm="1">
        <f t="array" ref="K202">_xlfn.SWITCH(MergedTable[[#This Row],[CoffeeType]],
    "Rob", "Robusta",
    "Exc", "Excelsa",
    "Ara", "Arabica",
    "Lib", "Liberica")</f>
        <v>Excelsa</v>
      </c>
      <c r="L202" t="str" cm="1">
        <f t="array" ref="L202">INDEX(Products[],
    MATCH(MergedTable[[#This Row],[FK_ProductID]:[FK_ProductID]], Products[[ProductID]:[ProductID]], 0),
    MATCH(MergedTable[[#Headers],[RoastType]], Products[#Headers], 0))</f>
        <v>M</v>
      </c>
      <c r="M202" t="str" cm="1">
        <f t="array" ref="M202">_xlfn.SWITCH(MergedTable[[#This Row],[RoastType]],
    "L", "Light",
    "M", "Medium",
    "D", "Dark")</f>
        <v>Medium</v>
      </c>
      <c r="N202" s="6" cm="1">
        <f t="array" ref="N202">INDEX(Products[],
    MATCH(MergedTable[[#This Row],[FK_ProductID]:[FK_ProductID]], Products[[ProductID]:[ProductID]], 0),
    MATCH(MergedTable[[#Headers],[SizeKg]], Products[#Headers], 0))</f>
        <v>1</v>
      </c>
      <c r="O202" s="1" cm="1">
        <f t="array" ref="O202">INDEX(Products[],
    MATCH(MergedTable[[#This Row],[FK_ProductID]:[FK_ProductID]], Products[[ProductID]:[ProductID]], 0),
    MATCH(MergedTable[[#Headers],[AmtUnitPrice]], Products[#Headers], 0))</f>
        <v>13.75</v>
      </c>
      <c r="P202" s="1">
        <f>MergedTable[[#This Row],[AmtUnitPrice]] * MergedTable[[#This Row],[Quantity]]</f>
        <v>41.25</v>
      </c>
    </row>
    <row r="203" spans="1:16" x14ac:dyDescent="0.25">
      <c r="A203" t="str">
        <f>Orders[[#This Row],[OrderID]]</f>
        <v>FTV-77095-168</v>
      </c>
      <c r="B203" s="9">
        <f>Orders[[#This Row],[DtOrder]]</f>
        <v>44294</v>
      </c>
      <c r="C203" t="str">
        <f>Orders[[#This Row],[FK_CustomerID]]</f>
        <v>66708-26678-QK</v>
      </c>
      <c r="D203" t="str">
        <f>Orders[[#This Row],[FK_ProductID]]</f>
        <v>L-L-0.5</v>
      </c>
      <c r="E203" s="4">
        <f>Orders[[#This Row],[Quantity]]</f>
        <v>6</v>
      </c>
      <c r="F203" t="str">
        <f>_xlfn.XLOOKUP(MergedTable[[#This Row],[FK_CustomerID]], Customers[CustomerID], Customers[CustomerName])</f>
        <v>Adriana Lazarus</v>
      </c>
      <c r="G203" t="str">
        <f>_xlfn.XLOOKUP(MergedTable[[#This Row],[FK_CustomerID]], Customers[CustomerID], Customers[Email])</f>
        <v/>
      </c>
      <c r="H203" t="str">
        <f>_xlfn.XLOOKUP(MergedTable[[#This Row],[FK_CustomerID]], Customers[CustomerID], Customers[Country])</f>
        <v>United States</v>
      </c>
      <c r="I203" t="str">
        <f>IF(_xlfn.XLOOKUP(MergedTable[[#This Row],[FK_CustomerID]], Customers[CustomerID], Customers[HasLoyalty]), "Yes", "No")</f>
        <v>No</v>
      </c>
      <c r="J203" t="str" cm="1">
        <f t="array" ref="J203">INDEX(Products[],
    MATCH(MergedTable[[#This Row],[FK_ProductID]:[FK_ProductID]], Products[[ProductID]:[ProductID]], 0),
    MATCH(MergedTable[[#Headers],[CoffeeType]], Products[#Headers], 0))</f>
        <v>Lib</v>
      </c>
      <c r="K203" t="str" cm="1">
        <f t="array" ref="K203">_xlfn.SWITCH(MergedTable[[#This Row],[CoffeeType]],
    "Rob", "Robusta",
    "Exc", "Excelsa",
    "Ara", "Arabica",
    "Lib", "Liberica")</f>
        <v>Liberica</v>
      </c>
      <c r="L203" t="str" cm="1">
        <f t="array" ref="L203">INDEX(Products[],
    MATCH(MergedTable[[#This Row],[FK_ProductID]:[FK_ProductID]], Products[[ProductID]:[ProductID]], 0),
    MATCH(MergedTable[[#Headers],[RoastType]], Products[#Headers], 0))</f>
        <v>L</v>
      </c>
      <c r="M203" t="str" cm="1">
        <f t="array" ref="M203">_xlfn.SWITCH(MergedTable[[#This Row],[RoastType]],
    "L", "Light",
    "M", "Medium",
    "D", "Dark")</f>
        <v>Light</v>
      </c>
      <c r="N203" s="6" cm="1">
        <f t="array" ref="N203">INDEX(Products[],
    MATCH(MergedTable[[#This Row],[FK_ProductID]:[FK_ProductID]], Products[[ProductID]:[ProductID]], 0),
    MATCH(MergedTable[[#Headers],[SizeKg]], Products[#Headers], 0))</f>
        <v>0.5</v>
      </c>
      <c r="O203" s="1" cm="1">
        <f t="array" ref="O203">INDEX(Products[],
    MATCH(MergedTable[[#This Row],[FK_ProductID]:[FK_ProductID]], Products[[ProductID]:[ProductID]], 0),
    MATCH(MergedTable[[#Headers],[AmtUnitPrice]], Products[#Headers], 0))</f>
        <v>9.51</v>
      </c>
      <c r="P203" s="1">
        <f>MergedTable[[#This Row],[AmtUnitPrice]] * MergedTable[[#This Row],[Quantity]]</f>
        <v>57.06</v>
      </c>
    </row>
    <row r="204" spans="1:16" x14ac:dyDescent="0.25">
      <c r="A204" t="str">
        <f>Orders[[#This Row],[OrderID]]</f>
        <v>BOR-02906-411</v>
      </c>
      <c r="B204" s="9">
        <f>Orders[[#This Row],[DtOrder]]</f>
        <v>44486</v>
      </c>
      <c r="C204" t="str">
        <f>Orders[[#This Row],[FK_CustomerID]]</f>
        <v>08743-09057-OO</v>
      </c>
      <c r="D204" t="str">
        <f>Orders[[#This Row],[FK_ProductID]]</f>
        <v>L-D-2.5</v>
      </c>
      <c r="E204" s="4">
        <f>Orders[[#This Row],[Quantity]]</f>
        <v>6</v>
      </c>
      <c r="F204" t="str">
        <f>_xlfn.XLOOKUP(MergedTable[[#This Row],[FK_CustomerID]], Customers[CustomerID], Customers[CustomerName])</f>
        <v>Tallie felip</v>
      </c>
      <c r="G204" t="str">
        <f>_xlfn.XLOOKUP(MergedTable[[#This Row],[FK_CustomerID]], Customers[CustomerID], Customers[Email])</f>
        <v>tfelip5m@typepad.com</v>
      </c>
      <c r="H204" t="str">
        <f>_xlfn.XLOOKUP(MergedTable[[#This Row],[FK_CustomerID]], Customers[CustomerID], Customers[Country])</f>
        <v>United States</v>
      </c>
      <c r="I204" t="str">
        <f>IF(_xlfn.XLOOKUP(MergedTable[[#This Row],[FK_CustomerID]], Customers[CustomerID], Customers[HasLoyalty]), "Yes", "No")</f>
        <v>Yes</v>
      </c>
      <c r="J204" t="str" cm="1">
        <f t="array" ref="J204">INDEX(Products[],
    MATCH(MergedTable[[#This Row],[FK_ProductID]:[FK_ProductID]], Products[[ProductID]:[ProductID]], 0),
    MATCH(MergedTable[[#Headers],[CoffeeType]], Products[#Headers], 0))</f>
        <v>Lib</v>
      </c>
      <c r="K204" t="str" cm="1">
        <f t="array" ref="K204">_xlfn.SWITCH(MergedTable[[#This Row],[CoffeeType]],
    "Rob", "Robusta",
    "Exc", "Excelsa",
    "Ara", "Arabica",
    "Lib", "Liberica")</f>
        <v>Liberica</v>
      </c>
      <c r="L204" t="str" cm="1">
        <f t="array" ref="L204">INDEX(Products[],
    MATCH(MergedTable[[#This Row],[FK_ProductID]:[FK_ProductID]], Products[[ProductID]:[ProductID]], 0),
    MATCH(MergedTable[[#Headers],[RoastType]], Products[#Headers], 0))</f>
        <v>D</v>
      </c>
      <c r="M204" t="str" cm="1">
        <f t="array" ref="M204">_xlfn.SWITCH(MergedTable[[#This Row],[RoastType]],
    "L", "Light",
    "M", "Medium",
    "D", "Dark")</f>
        <v>Dark</v>
      </c>
      <c r="N204" s="6" cm="1">
        <f t="array" ref="N204">INDEX(Products[],
    MATCH(MergedTable[[#This Row],[FK_ProductID]:[FK_ProductID]], Products[[ProductID]:[ProductID]], 0),
    MATCH(MergedTable[[#Headers],[SizeKg]], Products[#Headers], 0))</f>
        <v>2.5</v>
      </c>
      <c r="O204" s="1" cm="1">
        <f t="array" ref="O204">INDEX(Products[],
    MATCH(MergedTable[[#This Row],[FK_ProductID]:[FK_ProductID]], Products[[ProductID]:[ProductID]], 0),
    MATCH(MergedTable[[#Headers],[AmtUnitPrice]], Products[#Headers], 0))</f>
        <v>29.785</v>
      </c>
      <c r="P204" s="1">
        <f>MergedTable[[#This Row],[AmtUnitPrice]] * MergedTable[[#This Row],[Quantity]]</f>
        <v>178.71</v>
      </c>
    </row>
    <row r="205" spans="1:16" x14ac:dyDescent="0.25">
      <c r="A205" t="str">
        <f>Orders[[#This Row],[OrderID]]</f>
        <v>WMP-68847-770</v>
      </c>
      <c r="B205" s="9">
        <f>Orders[[#This Row],[DtOrder]]</f>
        <v>44608</v>
      </c>
      <c r="C205" t="str">
        <f>Orders[[#This Row],[FK_CustomerID]]</f>
        <v>37490-01572-JW</v>
      </c>
      <c r="D205" t="str">
        <f>Orders[[#This Row],[FK_ProductID]]</f>
        <v>L-L-0.2</v>
      </c>
      <c r="E205" s="4">
        <f>Orders[[#This Row],[Quantity]]</f>
        <v>1</v>
      </c>
      <c r="F205" t="str">
        <f>_xlfn.XLOOKUP(MergedTable[[#This Row],[FK_CustomerID]], Customers[CustomerID], Customers[CustomerName])</f>
        <v>Vanna Le - Count</v>
      </c>
      <c r="G205" t="str">
        <f>_xlfn.XLOOKUP(MergedTable[[#This Row],[FK_CustomerID]], Customers[CustomerID], Customers[Email])</f>
        <v>vle5n@disqus.com</v>
      </c>
      <c r="H205" t="str">
        <f>_xlfn.XLOOKUP(MergedTable[[#This Row],[FK_CustomerID]], Customers[CustomerID], Customers[Country])</f>
        <v>United States</v>
      </c>
      <c r="I205" t="str">
        <f>IF(_xlfn.XLOOKUP(MergedTable[[#This Row],[FK_CustomerID]], Customers[CustomerID], Customers[HasLoyalty]), "Yes", "No")</f>
        <v>No</v>
      </c>
      <c r="J205" t="str" cm="1">
        <f t="array" ref="J205">INDEX(Products[],
    MATCH(MergedTable[[#This Row],[FK_ProductID]:[FK_ProductID]], Products[[ProductID]:[ProductID]], 0),
    MATCH(MergedTable[[#Headers],[CoffeeType]], Products[#Headers], 0))</f>
        <v>Lib</v>
      </c>
      <c r="K205" t="str" cm="1">
        <f t="array" ref="K205">_xlfn.SWITCH(MergedTable[[#This Row],[CoffeeType]],
    "Rob", "Robusta",
    "Exc", "Excelsa",
    "Ara", "Arabica",
    "Lib", "Liberica")</f>
        <v>Liberica</v>
      </c>
      <c r="L205" t="str" cm="1">
        <f t="array" ref="L205">INDEX(Products[],
    MATCH(MergedTable[[#This Row],[FK_ProductID]:[FK_ProductID]], Products[[ProductID]:[ProductID]], 0),
    MATCH(MergedTable[[#Headers],[RoastType]], Products[#Headers], 0))</f>
        <v>L</v>
      </c>
      <c r="M205" t="str" cm="1">
        <f t="array" ref="M205">_xlfn.SWITCH(MergedTable[[#This Row],[RoastType]],
    "L", "Light",
    "M", "Medium",
    "D", "Dark")</f>
        <v>Light</v>
      </c>
      <c r="N205" s="6" cm="1">
        <f t="array" ref="N205">INDEX(Products[],
    MATCH(MergedTable[[#This Row],[FK_ProductID]:[FK_ProductID]], Products[[ProductID]:[ProductID]], 0),
    MATCH(MergedTable[[#Headers],[SizeKg]], Products[#Headers], 0))</f>
        <v>0.2</v>
      </c>
      <c r="O205" s="1" cm="1">
        <f t="array" ref="O205">INDEX(Products[],
    MATCH(MergedTable[[#This Row],[FK_ProductID]:[FK_ProductID]], Products[[ProductID]:[ProductID]], 0),
    MATCH(MergedTable[[#Headers],[AmtUnitPrice]], Products[#Headers], 0))</f>
        <v>4.7549999999999999</v>
      </c>
      <c r="P205" s="1">
        <f>MergedTable[[#This Row],[AmtUnitPrice]] * MergedTable[[#This Row],[Quantity]]</f>
        <v>4.7549999999999999</v>
      </c>
    </row>
    <row r="206" spans="1:16" x14ac:dyDescent="0.25">
      <c r="A206" t="str">
        <f>Orders[[#This Row],[OrderID]]</f>
        <v>TMO-22785-872</v>
      </c>
      <c r="B206" s="9">
        <f>Orders[[#This Row],[DtOrder]]</f>
        <v>44027</v>
      </c>
      <c r="C206" t="str">
        <f>Orders[[#This Row],[FK_CustomerID]]</f>
        <v>01811-60350-CU</v>
      </c>
      <c r="D206" t="str">
        <f>Orders[[#This Row],[FK_ProductID]]</f>
        <v>E-M-1</v>
      </c>
      <c r="E206" s="4">
        <f>Orders[[#This Row],[Quantity]]</f>
        <v>6</v>
      </c>
      <c r="F206" t="str">
        <f>_xlfn.XLOOKUP(MergedTable[[#This Row],[FK_CustomerID]], Customers[CustomerID], Customers[CustomerName])</f>
        <v>Sarette Ducarel</v>
      </c>
      <c r="G206" t="str">
        <f>_xlfn.XLOOKUP(MergedTable[[#This Row],[FK_CustomerID]], Customers[CustomerID], Customers[Email])</f>
        <v/>
      </c>
      <c r="H206" t="str">
        <f>_xlfn.XLOOKUP(MergedTable[[#This Row],[FK_CustomerID]], Customers[CustomerID], Customers[Country])</f>
        <v>United States</v>
      </c>
      <c r="I206" t="str">
        <f>IF(_xlfn.XLOOKUP(MergedTable[[#This Row],[FK_CustomerID]], Customers[CustomerID], Customers[HasLoyalty]), "Yes", "No")</f>
        <v>No</v>
      </c>
      <c r="J206" t="str" cm="1">
        <f t="array" ref="J206">INDEX(Products[],
    MATCH(MergedTable[[#This Row],[FK_ProductID]:[FK_ProductID]], Products[[ProductID]:[ProductID]], 0),
    MATCH(MergedTable[[#Headers],[CoffeeType]], Products[#Headers], 0))</f>
        <v>Exc</v>
      </c>
      <c r="K206" t="str" cm="1">
        <f t="array" ref="K206">_xlfn.SWITCH(MergedTable[[#This Row],[CoffeeType]],
    "Rob", "Robusta",
    "Exc", "Excelsa",
    "Ara", "Arabica",
    "Lib", "Liberica")</f>
        <v>Excelsa</v>
      </c>
      <c r="L206" t="str" cm="1">
        <f t="array" ref="L206">INDEX(Products[],
    MATCH(MergedTable[[#This Row],[FK_ProductID]:[FK_ProductID]], Products[[ProductID]:[ProductID]], 0),
    MATCH(MergedTable[[#Headers],[RoastType]], Products[#Headers], 0))</f>
        <v>M</v>
      </c>
      <c r="M206" t="str" cm="1">
        <f t="array" ref="M206">_xlfn.SWITCH(MergedTable[[#This Row],[RoastType]],
    "L", "Light",
    "M", "Medium",
    "D", "Dark")</f>
        <v>Medium</v>
      </c>
      <c r="N206" s="6" cm="1">
        <f t="array" ref="N206">INDEX(Products[],
    MATCH(MergedTable[[#This Row],[FK_ProductID]:[FK_ProductID]], Products[[ProductID]:[ProductID]], 0),
    MATCH(MergedTable[[#Headers],[SizeKg]], Products[#Headers], 0))</f>
        <v>1</v>
      </c>
      <c r="O206" s="1" cm="1">
        <f t="array" ref="O206">INDEX(Products[],
    MATCH(MergedTable[[#This Row],[FK_ProductID]:[FK_ProductID]], Products[[ProductID]:[ProductID]], 0),
    MATCH(MergedTable[[#Headers],[AmtUnitPrice]], Products[#Headers], 0))</f>
        <v>13.75</v>
      </c>
      <c r="P206" s="1">
        <f>MergedTable[[#This Row],[AmtUnitPrice]] * MergedTable[[#This Row],[Quantity]]</f>
        <v>82.5</v>
      </c>
    </row>
    <row r="207" spans="1:16" x14ac:dyDescent="0.25">
      <c r="A207" t="str">
        <f>Orders[[#This Row],[OrderID]]</f>
        <v>TJG-73587-353</v>
      </c>
      <c r="B207" s="9">
        <f>Orders[[#This Row],[DtOrder]]</f>
        <v>43883</v>
      </c>
      <c r="C207" t="str">
        <f>Orders[[#This Row],[FK_CustomerID]]</f>
        <v>24766-58139-GT</v>
      </c>
      <c r="D207" t="str">
        <f>Orders[[#This Row],[FK_ProductID]]</f>
        <v>R-D-0.2</v>
      </c>
      <c r="E207" s="4">
        <f>Orders[[#This Row],[Quantity]]</f>
        <v>3</v>
      </c>
      <c r="F207" t="str">
        <f>_xlfn.XLOOKUP(MergedTable[[#This Row],[FK_CustomerID]], Customers[CustomerID], Customers[CustomerName])</f>
        <v>Kendra Glison</v>
      </c>
      <c r="G207" t="str">
        <f>_xlfn.XLOOKUP(MergedTable[[#This Row],[FK_CustomerID]], Customers[CustomerID], Customers[Email])</f>
        <v/>
      </c>
      <c r="H207" t="str">
        <f>_xlfn.XLOOKUP(MergedTable[[#This Row],[FK_CustomerID]], Customers[CustomerID], Customers[Country])</f>
        <v>United States</v>
      </c>
      <c r="I207" t="str">
        <f>IF(_xlfn.XLOOKUP(MergedTable[[#This Row],[FK_CustomerID]], Customers[CustomerID], Customers[HasLoyalty]), "Yes", "No")</f>
        <v>Yes</v>
      </c>
      <c r="J207" t="str" cm="1">
        <f t="array" ref="J207">INDEX(Products[],
    MATCH(MergedTable[[#This Row],[FK_ProductID]:[FK_ProductID]], Products[[ProductID]:[ProductID]], 0),
    MATCH(MergedTable[[#Headers],[CoffeeType]], Products[#Headers], 0))</f>
        <v>Rob</v>
      </c>
      <c r="K207" t="str" cm="1">
        <f t="array" ref="K207">_xlfn.SWITCH(MergedTable[[#This Row],[CoffeeType]],
    "Rob", "Robusta",
    "Exc", "Excelsa",
    "Ara", "Arabica",
    "Lib", "Liberica")</f>
        <v>Robusta</v>
      </c>
      <c r="L207" t="str" cm="1">
        <f t="array" ref="L207">INDEX(Products[],
    MATCH(MergedTable[[#This Row],[FK_ProductID]:[FK_ProductID]], Products[[ProductID]:[ProductID]], 0),
    MATCH(MergedTable[[#Headers],[RoastType]], Products[#Headers], 0))</f>
        <v>D</v>
      </c>
      <c r="M207" t="str" cm="1">
        <f t="array" ref="M207">_xlfn.SWITCH(MergedTable[[#This Row],[RoastType]],
    "L", "Light",
    "M", "Medium",
    "D", "Dark")</f>
        <v>Dark</v>
      </c>
      <c r="N207" s="6" cm="1">
        <f t="array" ref="N207">INDEX(Products[],
    MATCH(MergedTable[[#This Row],[FK_ProductID]:[FK_ProductID]], Products[[ProductID]:[ProductID]], 0),
    MATCH(MergedTable[[#Headers],[SizeKg]], Products[#Headers], 0))</f>
        <v>0.2</v>
      </c>
      <c r="O207" s="1" cm="1">
        <f t="array" ref="O207">INDEX(Products[],
    MATCH(MergedTable[[#This Row],[FK_ProductID]:[FK_ProductID]], Products[[ProductID]:[ProductID]], 0),
    MATCH(MergedTable[[#Headers],[AmtUnitPrice]], Products[#Headers], 0))</f>
        <v>2.6850000000000001</v>
      </c>
      <c r="P207" s="1">
        <f>MergedTable[[#This Row],[AmtUnitPrice]] * MergedTable[[#This Row],[Quantity]]</f>
        <v>8.0549999999999997</v>
      </c>
    </row>
    <row r="208" spans="1:16" x14ac:dyDescent="0.25">
      <c r="A208" t="str">
        <f>Orders[[#This Row],[OrderID]]</f>
        <v>OOU-61343-455</v>
      </c>
      <c r="B208" s="9">
        <f>Orders[[#This Row],[DtOrder]]</f>
        <v>44211</v>
      </c>
      <c r="C208" t="str">
        <f>Orders[[#This Row],[FK_CustomerID]]</f>
        <v>90123-70970-NY</v>
      </c>
      <c r="D208" t="str">
        <f>Orders[[#This Row],[FK_ProductID]]</f>
        <v>A-M-1</v>
      </c>
      <c r="E208" s="4">
        <f>Orders[[#This Row],[Quantity]]</f>
        <v>2</v>
      </c>
      <c r="F208" t="str">
        <f>_xlfn.XLOOKUP(MergedTable[[#This Row],[FK_CustomerID]], Customers[CustomerID], Customers[CustomerName])</f>
        <v>Nertie Poolman</v>
      </c>
      <c r="G208" t="str">
        <f>_xlfn.XLOOKUP(MergedTable[[#This Row],[FK_CustomerID]], Customers[CustomerID], Customers[Email])</f>
        <v>npoolman5q@howstuffworks.com</v>
      </c>
      <c r="H208" t="str">
        <f>_xlfn.XLOOKUP(MergedTable[[#This Row],[FK_CustomerID]], Customers[CustomerID], Customers[Country])</f>
        <v>United States</v>
      </c>
      <c r="I208" t="str">
        <f>IF(_xlfn.XLOOKUP(MergedTable[[#This Row],[FK_CustomerID]], Customers[CustomerID], Customers[HasLoyalty]), "Yes", "No")</f>
        <v>No</v>
      </c>
      <c r="J208" t="str" cm="1">
        <f t="array" ref="J208">INDEX(Products[],
    MATCH(MergedTable[[#This Row],[FK_ProductID]:[FK_ProductID]], Products[[ProductID]:[ProductID]], 0),
    MATCH(MergedTable[[#Headers],[CoffeeType]], Products[#Headers], 0))</f>
        <v>Ara</v>
      </c>
      <c r="K208" t="str" cm="1">
        <f t="array" ref="K208">_xlfn.SWITCH(MergedTable[[#This Row],[CoffeeType]],
    "Rob", "Robusta",
    "Exc", "Excelsa",
    "Ara", "Arabica",
    "Lib", "Liberica")</f>
        <v>Arabica</v>
      </c>
      <c r="L208" t="str" cm="1">
        <f t="array" ref="L208">INDEX(Products[],
    MATCH(MergedTable[[#This Row],[FK_ProductID]:[FK_ProductID]], Products[[ProductID]:[ProductID]], 0),
    MATCH(MergedTable[[#Headers],[RoastType]], Products[#Headers], 0))</f>
        <v>M</v>
      </c>
      <c r="M208" t="str" cm="1">
        <f t="array" ref="M208">_xlfn.SWITCH(MergedTable[[#This Row],[RoastType]],
    "L", "Light",
    "M", "Medium",
    "D", "Dark")</f>
        <v>Medium</v>
      </c>
      <c r="N208" s="6" cm="1">
        <f t="array" ref="N208">INDEX(Products[],
    MATCH(MergedTable[[#This Row],[FK_ProductID]:[FK_ProductID]], Products[[ProductID]:[ProductID]], 0),
    MATCH(MergedTable[[#Headers],[SizeKg]], Products[#Headers], 0))</f>
        <v>1</v>
      </c>
      <c r="O208" s="1" cm="1">
        <f t="array" ref="O208">INDEX(Products[],
    MATCH(MergedTable[[#This Row],[FK_ProductID]:[FK_ProductID]], Products[[ProductID]:[ProductID]], 0),
    MATCH(MergedTable[[#Headers],[AmtUnitPrice]], Products[#Headers], 0))</f>
        <v>11.25</v>
      </c>
      <c r="P208" s="1">
        <f>MergedTable[[#This Row],[AmtUnitPrice]] * MergedTable[[#This Row],[Quantity]]</f>
        <v>22.5</v>
      </c>
    </row>
    <row r="209" spans="1:16" x14ac:dyDescent="0.25">
      <c r="A209" t="str">
        <f>Orders[[#This Row],[OrderID]]</f>
        <v>RMA-08327-369</v>
      </c>
      <c r="B209" s="9">
        <f>Orders[[#This Row],[DtOrder]]</f>
        <v>44207</v>
      </c>
      <c r="C209" t="str">
        <f>Orders[[#This Row],[FK_CustomerID]]</f>
        <v>93809-05424-MG</v>
      </c>
      <c r="D209" t="str">
        <f>Orders[[#This Row],[FK_ProductID]]</f>
        <v>A-M-0.5</v>
      </c>
      <c r="E209" s="4">
        <f>Orders[[#This Row],[Quantity]]</f>
        <v>6</v>
      </c>
      <c r="F209" t="str">
        <f>_xlfn.XLOOKUP(MergedTable[[#This Row],[FK_CustomerID]], Customers[CustomerID], Customers[CustomerName])</f>
        <v>Orbadiah Duny</v>
      </c>
      <c r="G209" t="str">
        <f>_xlfn.XLOOKUP(MergedTable[[#This Row],[FK_CustomerID]], Customers[CustomerID], Customers[Email])</f>
        <v>oduny5r@constantcontact.com</v>
      </c>
      <c r="H209" t="str">
        <f>_xlfn.XLOOKUP(MergedTable[[#This Row],[FK_CustomerID]], Customers[CustomerID], Customers[Country])</f>
        <v>United States</v>
      </c>
      <c r="I209" t="str">
        <f>IF(_xlfn.XLOOKUP(MergedTable[[#This Row],[FK_CustomerID]], Customers[CustomerID], Customers[HasLoyalty]), "Yes", "No")</f>
        <v>Yes</v>
      </c>
      <c r="J209" t="str" cm="1">
        <f t="array" ref="J209">INDEX(Products[],
    MATCH(MergedTable[[#This Row],[FK_ProductID]:[FK_ProductID]], Products[[ProductID]:[ProductID]], 0),
    MATCH(MergedTable[[#Headers],[CoffeeType]], Products[#Headers], 0))</f>
        <v>Ara</v>
      </c>
      <c r="K209" t="str" cm="1">
        <f t="array" ref="K209">_xlfn.SWITCH(MergedTable[[#This Row],[CoffeeType]],
    "Rob", "Robusta",
    "Exc", "Excelsa",
    "Ara", "Arabica",
    "Lib", "Liberica")</f>
        <v>Arabica</v>
      </c>
      <c r="L209" t="str" cm="1">
        <f t="array" ref="L209">INDEX(Products[],
    MATCH(MergedTable[[#This Row],[FK_ProductID]:[FK_ProductID]], Products[[ProductID]:[ProductID]], 0),
    MATCH(MergedTable[[#Headers],[RoastType]], Products[#Headers], 0))</f>
        <v>M</v>
      </c>
      <c r="M209" t="str" cm="1">
        <f t="array" ref="M209">_xlfn.SWITCH(MergedTable[[#This Row],[RoastType]],
    "L", "Light",
    "M", "Medium",
    "D", "Dark")</f>
        <v>Medium</v>
      </c>
      <c r="N209" s="6" cm="1">
        <f t="array" ref="N209">INDEX(Products[],
    MATCH(MergedTable[[#This Row],[FK_ProductID]:[FK_ProductID]], Products[[ProductID]:[ProductID]], 0),
    MATCH(MergedTable[[#Headers],[SizeKg]], Products[#Headers], 0))</f>
        <v>0.5</v>
      </c>
      <c r="O209" s="1" cm="1">
        <f t="array" ref="O209">INDEX(Products[],
    MATCH(MergedTable[[#This Row],[FK_ProductID]:[FK_ProductID]], Products[[ProductID]:[ProductID]], 0),
    MATCH(MergedTable[[#Headers],[AmtUnitPrice]], Products[#Headers], 0))</f>
        <v>6.75</v>
      </c>
      <c r="P209" s="1">
        <f>MergedTable[[#This Row],[AmtUnitPrice]] * MergedTable[[#This Row],[Quantity]]</f>
        <v>40.5</v>
      </c>
    </row>
    <row r="210" spans="1:16" x14ac:dyDescent="0.25">
      <c r="A210" t="str">
        <f>Orders[[#This Row],[OrderID]]</f>
        <v>SFB-97929-779</v>
      </c>
      <c r="B210" s="9">
        <f>Orders[[#This Row],[DtOrder]]</f>
        <v>44659</v>
      </c>
      <c r="C210" t="str">
        <f>Orders[[#This Row],[FK_CustomerID]]</f>
        <v>85425-33494-HQ</v>
      </c>
      <c r="D210" t="str">
        <f>Orders[[#This Row],[FK_ProductID]]</f>
        <v>E-D-0.5</v>
      </c>
      <c r="E210" s="4">
        <f>Orders[[#This Row],[Quantity]]</f>
        <v>4</v>
      </c>
      <c r="F210" t="str">
        <f>_xlfn.XLOOKUP(MergedTable[[#This Row],[FK_CustomerID]], Customers[CustomerID], Customers[CustomerName])</f>
        <v>Constance Halfhide</v>
      </c>
      <c r="G210" t="str">
        <f>_xlfn.XLOOKUP(MergedTable[[#This Row],[FK_CustomerID]], Customers[CustomerID], Customers[Email])</f>
        <v>chalfhide5s@google.ru</v>
      </c>
      <c r="H210" t="str">
        <f>_xlfn.XLOOKUP(MergedTable[[#This Row],[FK_CustomerID]], Customers[CustomerID], Customers[Country])</f>
        <v>Ireland</v>
      </c>
      <c r="I210" t="str">
        <f>IF(_xlfn.XLOOKUP(MergedTable[[#This Row],[FK_CustomerID]], Customers[CustomerID], Customers[HasLoyalty]), "Yes", "No")</f>
        <v>Yes</v>
      </c>
      <c r="J210" t="str" cm="1">
        <f t="array" ref="J210">INDEX(Products[],
    MATCH(MergedTable[[#This Row],[FK_ProductID]:[FK_ProductID]], Products[[ProductID]:[ProductID]], 0),
    MATCH(MergedTable[[#Headers],[CoffeeType]], Products[#Headers], 0))</f>
        <v>Exc</v>
      </c>
      <c r="K210" t="str" cm="1">
        <f t="array" ref="K210">_xlfn.SWITCH(MergedTable[[#This Row],[CoffeeType]],
    "Rob", "Robusta",
    "Exc", "Excelsa",
    "Ara", "Arabica",
    "Lib", "Liberica")</f>
        <v>Excelsa</v>
      </c>
      <c r="L210" t="str" cm="1">
        <f t="array" ref="L210">INDEX(Products[],
    MATCH(MergedTable[[#This Row],[FK_ProductID]:[FK_ProductID]], Products[[ProductID]:[ProductID]], 0),
    MATCH(MergedTable[[#Headers],[RoastType]], Products[#Headers], 0))</f>
        <v>D</v>
      </c>
      <c r="M210" t="str" cm="1">
        <f t="array" ref="M210">_xlfn.SWITCH(MergedTable[[#This Row],[RoastType]],
    "L", "Light",
    "M", "Medium",
    "D", "Dark")</f>
        <v>Dark</v>
      </c>
      <c r="N210" s="6" cm="1">
        <f t="array" ref="N210">INDEX(Products[],
    MATCH(MergedTable[[#This Row],[FK_ProductID]:[FK_ProductID]], Products[[ProductID]:[ProductID]], 0),
    MATCH(MergedTable[[#Headers],[SizeKg]], Products[#Headers], 0))</f>
        <v>0.5</v>
      </c>
      <c r="O210" s="1" cm="1">
        <f t="array" ref="O210">INDEX(Products[],
    MATCH(MergedTable[[#This Row],[FK_ProductID]:[FK_ProductID]], Products[[ProductID]:[ProductID]], 0),
    MATCH(MergedTable[[#Headers],[AmtUnitPrice]], Products[#Headers], 0))</f>
        <v>7.29</v>
      </c>
      <c r="P210" s="1">
        <f>MergedTable[[#This Row],[AmtUnitPrice]] * MergedTable[[#This Row],[Quantity]]</f>
        <v>29.16</v>
      </c>
    </row>
    <row r="211" spans="1:16" x14ac:dyDescent="0.25">
      <c r="A211" t="str">
        <f>Orders[[#This Row],[OrderID]]</f>
        <v>AUP-10128-606</v>
      </c>
      <c r="B211" s="9">
        <f>Orders[[#This Row],[DtOrder]]</f>
        <v>44105</v>
      </c>
      <c r="C211" t="str">
        <f>Orders[[#This Row],[FK_CustomerID]]</f>
        <v>54387-64897-XC</v>
      </c>
      <c r="D211" t="str">
        <f>Orders[[#This Row],[FK_ProductID]]</f>
        <v>A-M-0.5</v>
      </c>
      <c r="E211" s="4">
        <f>Orders[[#This Row],[Quantity]]</f>
        <v>1</v>
      </c>
      <c r="F211" t="str">
        <f>_xlfn.XLOOKUP(MergedTable[[#This Row],[FK_CustomerID]], Customers[CustomerID], Customers[CustomerName])</f>
        <v>Fransisco Malecky</v>
      </c>
      <c r="G211" t="str">
        <f>_xlfn.XLOOKUP(MergedTable[[#This Row],[FK_CustomerID]], Customers[CustomerID], Customers[Email])</f>
        <v>fmalecky5t@list-manage.com</v>
      </c>
      <c r="H211" t="str">
        <f>_xlfn.XLOOKUP(MergedTable[[#This Row],[FK_CustomerID]], Customers[CustomerID], Customers[Country])</f>
        <v>United Kingdom</v>
      </c>
      <c r="I211" t="str">
        <f>IF(_xlfn.XLOOKUP(MergedTable[[#This Row],[FK_CustomerID]], Customers[CustomerID], Customers[HasLoyalty]), "Yes", "No")</f>
        <v>No</v>
      </c>
      <c r="J211" t="str" cm="1">
        <f t="array" ref="J211">INDEX(Products[],
    MATCH(MergedTable[[#This Row],[FK_ProductID]:[FK_ProductID]], Products[[ProductID]:[ProductID]], 0),
    MATCH(MergedTable[[#Headers],[CoffeeType]], Products[#Headers], 0))</f>
        <v>Ara</v>
      </c>
      <c r="K211" t="str" cm="1">
        <f t="array" ref="K211">_xlfn.SWITCH(MergedTable[[#This Row],[CoffeeType]],
    "Rob", "Robusta",
    "Exc", "Excelsa",
    "Ara", "Arabica",
    "Lib", "Liberica")</f>
        <v>Arabica</v>
      </c>
      <c r="L211" t="str" cm="1">
        <f t="array" ref="L211">INDEX(Products[],
    MATCH(MergedTable[[#This Row],[FK_ProductID]:[FK_ProductID]], Products[[ProductID]:[ProductID]], 0),
    MATCH(MergedTable[[#Headers],[RoastType]], Products[#Headers], 0))</f>
        <v>M</v>
      </c>
      <c r="M211" t="str" cm="1">
        <f t="array" ref="M211">_xlfn.SWITCH(MergedTable[[#This Row],[RoastType]],
    "L", "Light",
    "M", "Medium",
    "D", "Dark")</f>
        <v>Medium</v>
      </c>
      <c r="N211" s="6" cm="1">
        <f t="array" ref="N211">INDEX(Products[],
    MATCH(MergedTable[[#This Row],[FK_ProductID]:[FK_ProductID]], Products[[ProductID]:[ProductID]], 0),
    MATCH(MergedTable[[#Headers],[SizeKg]], Products[#Headers], 0))</f>
        <v>0.5</v>
      </c>
      <c r="O211" s="1" cm="1">
        <f t="array" ref="O211">INDEX(Products[],
    MATCH(MergedTable[[#This Row],[FK_ProductID]:[FK_ProductID]], Products[[ProductID]:[ProductID]], 0),
    MATCH(MergedTable[[#Headers],[AmtUnitPrice]], Products[#Headers], 0))</f>
        <v>6.75</v>
      </c>
      <c r="P211" s="1">
        <f>MergedTable[[#This Row],[AmtUnitPrice]] * MergedTable[[#This Row],[Quantity]]</f>
        <v>6.75</v>
      </c>
    </row>
    <row r="212" spans="1:16" x14ac:dyDescent="0.25">
      <c r="A212" t="str">
        <f>Orders[[#This Row],[OrderID]]</f>
        <v>YTW-40242-005</v>
      </c>
      <c r="B212" s="9">
        <f>Orders[[#This Row],[DtOrder]]</f>
        <v>43766</v>
      </c>
      <c r="C212" t="str">
        <f>Orders[[#This Row],[FK_CustomerID]]</f>
        <v>01035-70465-UO</v>
      </c>
      <c r="D212" t="str">
        <f>Orders[[#This Row],[FK_ProductID]]</f>
        <v>L-D-1</v>
      </c>
      <c r="E212" s="4">
        <f>Orders[[#This Row],[Quantity]]</f>
        <v>4</v>
      </c>
      <c r="F212" t="str">
        <f>_xlfn.XLOOKUP(MergedTable[[#This Row],[FK_CustomerID]], Customers[CustomerID], Customers[CustomerName])</f>
        <v>Anselma Attwater</v>
      </c>
      <c r="G212" t="str">
        <f>_xlfn.XLOOKUP(MergedTable[[#This Row],[FK_CustomerID]], Customers[CustomerID], Customers[Email])</f>
        <v>aattwater5u@wikia.com</v>
      </c>
      <c r="H212" t="str">
        <f>_xlfn.XLOOKUP(MergedTable[[#This Row],[FK_CustomerID]], Customers[CustomerID], Customers[Country])</f>
        <v>United States</v>
      </c>
      <c r="I212" t="str">
        <f>IF(_xlfn.XLOOKUP(MergedTable[[#This Row],[FK_CustomerID]], Customers[CustomerID], Customers[HasLoyalty]), "Yes", "No")</f>
        <v>Yes</v>
      </c>
      <c r="J212" t="str" cm="1">
        <f t="array" ref="J212">INDEX(Products[],
    MATCH(MergedTable[[#This Row],[FK_ProductID]:[FK_ProductID]], Products[[ProductID]:[ProductID]], 0),
    MATCH(MergedTable[[#Headers],[CoffeeType]], Products[#Headers], 0))</f>
        <v>Lib</v>
      </c>
      <c r="K212" t="str" cm="1">
        <f t="array" ref="K212">_xlfn.SWITCH(MergedTable[[#This Row],[CoffeeType]],
    "Rob", "Robusta",
    "Exc", "Excelsa",
    "Ara", "Arabica",
    "Lib", "Liberica")</f>
        <v>Liberica</v>
      </c>
      <c r="L212" t="str" cm="1">
        <f t="array" ref="L212">INDEX(Products[],
    MATCH(MergedTable[[#This Row],[FK_ProductID]:[FK_ProductID]], Products[[ProductID]:[ProductID]], 0),
    MATCH(MergedTable[[#Headers],[RoastType]], Products[#Headers], 0))</f>
        <v>D</v>
      </c>
      <c r="M212" t="str" cm="1">
        <f t="array" ref="M212">_xlfn.SWITCH(MergedTable[[#This Row],[RoastType]],
    "L", "Light",
    "M", "Medium",
    "D", "Dark")</f>
        <v>Dark</v>
      </c>
      <c r="N212" s="6" cm="1">
        <f t="array" ref="N212">INDEX(Products[],
    MATCH(MergedTable[[#This Row],[FK_ProductID]:[FK_ProductID]], Products[[ProductID]:[ProductID]], 0),
    MATCH(MergedTable[[#Headers],[SizeKg]], Products[#Headers], 0))</f>
        <v>1</v>
      </c>
      <c r="O212" s="1" cm="1">
        <f t="array" ref="O212">INDEX(Products[],
    MATCH(MergedTable[[#This Row],[FK_ProductID]:[FK_ProductID]], Products[[ProductID]:[ProductID]], 0),
    MATCH(MergedTable[[#Headers],[AmtUnitPrice]], Products[#Headers], 0))</f>
        <v>12.95</v>
      </c>
      <c r="P212" s="1">
        <f>MergedTable[[#This Row],[AmtUnitPrice]] * MergedTable[[#This Row],[Quantity]]</f>
        <v>51.8</v>
      </c>
    </row>
    <row r="213" spans="1:16" x14ac:dyDescent="0.25">
      <c r="A213" t="str">
        <f>Orders[[#This Row],[OrderID]]</f>
        <v>PRP-53390-819</v>
      </c>
      <c r="B213" s="9">
        <f>Orders[[#This Row],[DtOrder]]</f>
        <v>44283</v>
      </c>
      <c r="C213" t="str">
        <f>Orders[[#This Row],[FK_CustomerID]]</f>
        <v>84260-39432-ML</v>
      </c>
      <c r="D213" t="str">
        <f>Orders[[#This Row],[FK_ProductID]]</f>
        <v>E-L-0.5</v>
      </c>
      <c r="E213" s="4">
        <f>Orders[[#This Row],[Quantity]]</f>
        <v>6</v>
      </c>
      <c r="F213" t="str">
        <f>_xlfn.XLOOKUP(MergedTable[[#This Row],[FK_CustomerID]], Customers[CustomerID], Customers[CustomerName])</f>
        <v>Minette Whellans</v>
      </c>
      <c r="G213" t="str">
        <f>_xlfn.XLOOKUP(MergedTable[[#This Row],[FK_CustomerID]], Customers[CustomerID], Customers[Email])</f>
        <v>mwhellans5v@mapquest.com</v>
      </c>
      <c r="H213" t="str">
        <f>_xlfn.XLOOKUP(MergedTable[[#This Row],[FK_CustomerID]], Customers[CustomerID], Customers[Country])</f>
        <v>United States</v>
      </c>
      <c r="I213" t="str">
        <f>IF(_xlfn.XLOOKUP(MergedTable[[#This Row],[FK_CustomerID]], Customers[CustomerID], Customers[HasLoyalty]), "Yes", "No")</f>
        <v>No</v>
      </c>
      <c r="J213" t="str" cm="1">
        <f t="array" ref="J213">INDEX(Products[],
    MATCH(MergedTable[[#This Row],[FK_ProductID]:[FK_ProductID]], Products[[ProductID]:[ProductID]], 0),
    MATCH(MergedTable[[#Headers],[CoffeeType]], Products[#Headers], 0))</f>
        <v>Exc</v>
      </c>
      <c r="K213" t="str" cm="1">
        <f t="array" ref="K213">_xlfn.SWITCH(MergedTable[[#This Row],[CoffeeType]],
    "Rob", "Robusta",
    "Exc", "Excelsa",
    "Ara", "Arabica",
    "Lib", "Liberica")</f>
        <v>Excelsa</v>
      </c>
      <c r="L213" t="str" cm="1">
        <f t="array" ref="L213">INDEX(Products[],
    MATCH(MergedTable[[#This Row],[FK_ProductID]:[FK_ProductID]], Products[[ProductID]:[ProductID]], 0),
    MATCH(MergedTable[[#Headers],[RoastType]], Products[#Headers], 0))</f>
        <v>L</v>
      </c>
      <c r="M213" t="str" cm="1">
        <f t="array" ref="M213">_xlfn.SWITCH(MergedTable[[#This Row],[RoastType]],
    "L", "Light",
    "M", "Medium",
    "D", "Dark")</f>
        <v>Light</v>
      </c>
      <c r="N213" s="6" cm="1">
        <f t="array" ref="N213">INDEX(Products[],
    MATCH(MergedTable[[#This Row],[FK_ProductID]:[FK_ProductID]], Products[[ProductID]:[ProductID]], 0),
    MATCH(MergedTable[[#Headers],[SizeKg]], Products[#Headers], 0))</f>
        <v>0.5</v>
      </c>
      <c r="O213" s="1" cm="1">
        <f t="array" ref="O213">INDEX(Products[],
    MATCH(MergedTable[[#This Row],[FK_ProductID]:[FK_ProductID]], Products[[ProductID]:[ProductID]], 0),
    MATCH(MergedTable[[#Headers],[AmtUnitPrice]], Products[#Headers], 0))</f>
        <v>8.91</v>
      </c>
      <c r="P213" s="1">
        <f>MergedTable[[#This Row],[AmtUnitPrice]] * MergedTable[[#This Row],[Quantity]]</f>
        <v>53.46</v>
      </c>
    </row>
    <row r="214" spans="1:16" x14ac:dyDescent="0.25">
      <c r="A214" t="str">
        <f>Orders[[#This Row],[OrderID]]</f>
        <v>GSJ-01065-125</v>
      </c>
      <c r="B214" s="9">
        <f>Orders[[#This Row],[DtOrder]]</f>
        <v>43921</v>
      </c>
      <c r="C214" t="str">
        <f>Orders[[#This Row],[FK_CustomerID]]</f>
        <v>69779-40609-RS</v>
      </c>
      <c r="D214" t="str">
        <f>Orders[[#This Row],[FK_ProductID]]</f>
        <v>E-D-0.2</v>
      </c>
      <c r="E214" s="4">
        <f>Orders[[#This Row],[Quantity]]</f>
        <v>4</v>
      </c>
      <c r="F214" t="str">
        <f>_xlfn.XLOOKUP(MergedTable[[#This Row],[FK_CustomerID]], Customers[CustomerID], Customers[CustomerName])</f>
        <v>Dael Camilletti</v>
      </c>
      <c r="G214" t="str">
        <f>_xlfn.XLOOKUP(MergedTable[[#This Row],[FK_CustomerID]], Customers[CustomerID], Customers[Email])</f>
        <v>dcamilletti5w@businesswire.com</v>
      </c>
      <c r="H214" t="str">
        <f>_xlfn.XLOOKUP(MergedTable[[#This Row],[FK_CustomerID]], Customers[CustomerID], Customers[Country])</f>
        <v>United States</v>
      </c>
      <c r="I214" t="str">
        <f>IF(_xlfn.XLOOKUP(MergedTable[[#This Row],[FK_CustomerID]], Customers[CustomerID], Customers[HasLoyalty]), "Yes", "No")</f>
        <v>Yes</v>
      </c>
      <c r="J214" t="str" cm="1">
        <f t="array" ref="J214">INDEX(Products[],
    MATCH(MergedTable[[#This Row],[FK_ProductID]:[FK_ProductID]], Products[[ProductID]:[ProductID]], 0),
    MATCH(MergedTable[[#Headers],[CoffeeType]], Products[#Headers], 0))</f>
        <v>Exc</v>
      </c>
      <c r="K214" t="str" cm="1">
        <f t="array" ref="K214">_xlfn.SWITCH(MergedTable[[#This Row],[CoffeeType]],
    "Rob", "Robusta",
    "Exc", "Excelsa",
    "Ara", "Arabica",
    "Lib", "Liberica")</f>
        <v>Excelsa</v>
      </c>
      <c r="L214" t="str" cm="1">
        <f t="array" ref="L214">INDEX(Products[],
    MATCH(MergedTable[[#This Row],[FK_ProductID]:[FK_ProductID]], Products[[ProductID]:[ProductID]], 0),
    MATCH(MergedTable[[#Headers],[RoastType]], Products[#Headers], 0))</f>
        <v>D</v>
      </c>
      <c r="M214" t="str" cm="1">
        <f t="array" ref="M214">_xlfn.SWITCH(MergedTable[[#This Row],[RoastType]],
    "L", "Light",
    "M", "Medium",
    "D", "Dark")</f>
        <v>Dark</v>
      </c>
      <c r="N214" s="6" cm="1">
        <f t="array" ref="N214">INDEX(Products[],
    MATCH(MergedTable[[#This Row],[FK_ProductID]:[FK_ProductID]], Products[[ProductID]:[ProductID]], 0),
    MATCH(MergedTable[[#Headers],[SizeKg]], Products[#Headers], 0))</f>
        <v>0.2</v>
      </c>
      <c r="O214" s="1" cm="1">
        <f t="array" ref="O214">INDEX(Products[],
    MATCH(MergedTable[[#This Row],[FK_ProductID]:[FK_ProductID]], Products[[ProductID]:[ProductID]], 0),
    MATCH(MergedTable[[#Headers],[AmtUnitPrice]], Products[#Headers], 0))</f>
        <v>3.645</v>
      </c>
      <c r="P214" s="1">
        <f>MergedTable[[#This Row],[AmtUnitPrice]] * MergedTable[[#This Row],[Quantity]]</f>
        <v>14.58</v>
      </c>
    </row>
    <row r="215" spans="1:16" x14ac:dyDescent="0.25">
      <c r="A215" t="str">
        <f>Orders[[#This Row],[OrderID]]</f>
        <v>YQU-65147-580</v>
      </c>
      <c r="B215" s="9">
        <f>Orders[[#This Row],[DtOrder]]</f>
        <v>44646</v>
      </c>
      <c r="C215" t="str">
        <f>Orders[[#This Row],[FK_CustomerID]]</f>
        <v>80247-70000-HT</v>
      </c>
      <c r="D215" t="str">
        <f>Orders[[#This Row],[FK_ProductID]]</f>
        <v>R-D-2.5</v>
      </c>
      <c r="E215" s="4">
        <f>Orders[[#This Row],[Quantity]]</f>
        <v>1</v>
      </c>
      <c r="F215" t="str">
        <f>_xlfn.XLOOKUP(MergedTable[[#This Row],[FK_CustomerID]], Customers[CustomerID], Customers[CustomerName])</f>
        <v>Emiline Galgey</v>
      </c>
      <c r="G215" t="str">
        <f>_xlfn.XLOOKUP(MergedTable[[#This Row],[FK_CustomerID]], Customers[CustomerID], Customers[Email])</f>
        <v>egalgey5x@wufoo.com</v>
      </c>
      <c r="H215" t="str">
        <f>_xlfn.XLOOKUP(MergedTable[[#This Row],[FK_CustomerID]], Customers[CustomerID], Customers[Country])</f>
        <v>United States</v>
      </c>
      <c r="I215" t="str">
        <f>IF(_xlfn.XLOOKUP(MergedTable[[#This Row],[FK_CustomerID]], Customers[CustomerID], Customers[HasLoyalty]), "Yes", "No")</f>
        <v>No</v>
      </c>
      <c r="J215" t="str" cm="1">
        <f t="array" ref="J215">INDEX(Products[],
    MATCH(MergedTable[[#This Row],[FK_ProductID]:[FK_ProductID]], Products[[ProductID]:[ProductID]], 0),
    MATCH(MergedTable[[#Headers],[CoffeeType]], Products[#Headers], 0))</f>
        <v>Rob</v>
      </c>
      <c r="K215" t="str" cm="1">
        <f t="array" ref="K215">_xlfn.SWITCH(MergedTable[[#This Row],[CoffeeType]],
    "Rob", "Robusta",
    "Exc", "Excelsa",
    "Ara", "Arabica",
    "Lib", "Liberica")</f>
        <v>Robusta</v>
      </c>
      <c r="L215" t="str" cm="1">
        <f t="array" ref="L215">INDEX(Products[],
    MATCH(MergedTable[[#This Row],[FK_ProductID]:[FK_ProductID]], Products[[ProductID]:[ProductID]], 0),
    MATCH(MergedTable[[#Headers],[RoastType]], Products[#Headers], 0))</f>
        <v>D</v>
      </c>
      <c r="M215" t="str" cm="1">
        <f t="array" ref="M215">_xlfn.SWITCH(MergedTable[[#This Row],[RoastType]],
    "L", "Light",
    "M", "Medium",
    "D", "Dark")</f>
        <v>Dark</v>
      </c>
      <c r="N215" s="6" cm="1">
        <f t="array" ref="N215">INDEX(Products[],
    MATCH(MergedTable[[#This Row],[FK_ProductID]:[FK_ProductID]], Products[[ProductID]:[ProductID]], 0),
    MATCH(MergedTable[[#Headers],[SizeKg]], Products[#Headers], 0))</f>
        <v>2.5</v>
      </c>
      <c r="O215" s="1" cm="1">
        <f t="array" ref="O215">INDEX(Products[],
    MATCH(MergedTable[[#This Row],[FK_ProductID]:[FK_ProductID]], Products[[ProductID]:[ProductID]], 0),
    MATCH(MergedTable[[#Headers],[AmtUnitPrice]], Products[#Headers], 0))</f>
        <v>20.585000000000001</v>
      </c>
      <c r="P215" s="1">
        <f>MergedTable[[#This Row],[AmtUnitPrice]] * MergedTable[[#This Row],[Quantity]]</f>
        <v>20.585000000000001</v>
      </c>
    </row>
    <row r="216" spans="1:16" x14ac:dyDescent="0.25">
      <c r="A216" t="str">
        <f>Orders[[#This Row],[OrderID]]</f>
        <v>QPM-95832-683</v>
      </c>
      <c r="B216" s="9">
        <f>Orders[[#This Row],[DtOrder]]</f>
        <v>43775</v>
      </c>
      <c r="C216" t="str">
        <f>Orders[[#This Row],[FK_CustomerID]]</f>
        <v>35058-04550-VC</v>
      </c>
      <c r="D216" t="str">
        <f>Orders[[#This Row],[FK_ProductID]]</f>
        <v>L-L-1</v>
      </c>
      <c r="E216" s="4">
        <f>Orders[[#This Row],[Quantity]]</f>
        <v>2</v>
      </c>
      <c r="F216" t="str">
        <f>_xlfn.XLOOKUP(MergedTable[[#This Row],[FK_CustomerID]], Customers[CustomerID], Customers[CustomerName])</f>
        <v>Murdock Hame</v>
      </c>
      <c r="G216" t="str">
        <f>_xlfn.XLOOKUP(MergedTable[[#This Row],[FK_CustomerID]], Customers[CustomerID], Customers[Email])</f>
        <v>mhame5y@newsvine.com</v>
      </c>
      <c r="H216" t="str">
        <f>_xlfn.XLOOKUP(MergedTable[[#This Row],[FK_CustomerID]], Customers[CustomerID], Customers[Country])</f>
        <v>Ireland</v>
      </c>
      <c r="I216" t="str">
        <f>IF(_xlfn.XLOOKUP(MergedTable[[#This Row],[FK_CustomerID]], Customers[CustomerID], Customers[HasLoyalty]), "Yes", "No")</f>
        <v>No</v>
      </c>
      <c r="J216" t="str" cm="1">
        <f t="array" ref="J216">INDEX(Products[],
    MATCH(MergedTable[[#This Row],[FK_ProductID]:[FK_ProductID]], Products[[ProductID]:[ProductID]], 0),
    MATCH(MergedTable[[#Headers],[CoffeeType]], Products[#Headers], 0))</f>
        <v>Lib</v>
      </c>
      <c r="K216" t="str" cm="1">
        <f t="array" ref="K216">_xlfn.SWITCH(MergedTable[[#This Row],[CoffeeType]],
    "Rob", "Robusta",
    "Exc", "Excelsa",
    "Ara", "Arabica",
    "Lib", "Liberica")</f>
        <v>Liberica</v>
      </c>
      <c r="L216" t="str" cm="1">
        <f t="array" ref="L216">INDEX(Products[],
    MATCH(MergedTable[[#This Row],[FK_ProductID]:[FK_ProductID]], Products[[ProductID]:[ProductID]], 0),
    MATCH(MergedTable[[#Headers],[RoastType]], Products[#Headers], 0))</f>
        <v>L</v>
      </c>
      <c r="M216" t="str" cm="1">
        <f t="array" ref="M216">_xlfn.SWITCH(MergedTable[[#This Row],[RoastType]],
    "L", "Light",
    "M", "Medium",
    "D", "Dark")</f>
        <v>Light</v>
      </c>
      <c r="N216" s="6" cm="1">
        <f t="array" ref="N216">INDEX(Products[],
    MATCH(MergedTable[[#This Row],[FK_ProductID]:[FK_ProductID]], Products[[ProductID]:[ProductID]], 0),
    MATCH(MergedTable[[#Headers],[SizeKg]], Products[#Headers], 0))</f>
        <v>1</v>
      </c>
      <c r="O216" s="1" cm="1">
        <f t="array" ref="O216">INDEX(Products[],
    MATCH(MergedTable[[#This Row],[FK_ProductID]:[FK_ProductID]], Products[[ProductID]:[ProductID]], 0),
    MATCH(MergedTable[[#Headers],[AmtUnitPrice]], Products[#Headers], 0))</f>
        <v>15.85</v>
      </c>
      <c r="P216" s="1">
        <f>MergedTable[[#This Row],[AmtUnitPrice]] * MergedTable[[#This Row],[Quantity]]</f>
        <v>31.7</v>
      </c>
    </row>
    <row r="217" spans="1:16" x14ac:dyDescent="0.25">
      <c r="A217" t="str">
        <f>Orders[[#This Row],[OrderID]]</f>
        <v>BNQ-88920-567</v>
      </c>
      <c r="B217" s="9">
        <f>Orders[[#This Row],[DtOrder]]</f>
        <v>43829</v>
      </c>
      <c r="C217" t="str">
        <f>Orders[[#This Row],[FK_CustomerID]]</f>
        <v>27226-53717-SY</v>
      </c>
      <c r="D217" t="str">
        <f>Orders[[#This Row],[FK_ProductID]]</f>
        <v>L-D-0.2</v>
      </c>
      <c r="E217" s="4">
        <f>Orders[[#This Row],[Quantity]]</f>
        <v>6</v>
      </c>
      <c r="F217" t="str">
        <f>_xlfn.XLOOKUP(MergedTable[[#This Row],[FK_CustomerID]], Customers[CustomerID], Customers[CustomerName])</f>
        <v>Ilka Gurnee</v>
      </c>
      <c r="G217" t="str">
        <f>_xlfn.XLOOKUP(MergedTable[[#This Row],[FK_CustomerID]], Customers[CustomerID], Customers[Email])</f>
        <v>igurnee5z@usnews.com</v>
      </c>
      <c r="H217" t="str">
        <f>_xlfn.XLOOKUP(MergedTable[[#This Row],[FK_CustomerID]], Customers[CustomerID], Customers[Country])</f>
        <v>United States</v>
      </c>
      <c r="I217" t="str">
        <f>IF(_xlfn.XLOOKUP(MergedTable[[#This Row],[FK_CustomerID]], Customers[CustomerID], Customers[HasLoyalty]), "Yes", "No")</f>
        <v>No</v>
      </c>
      <c r="J217" t="str" cm="1">
        <f t="array" ref="J217">INDEX(Products[],
    MATCH(MergedTable[[#This Row],[FK_ProductID]:[FK_ProductID]], Products[[ProductID]:[ProductID]], 0),
    MATCH(MergedTable[[#Headers],[CoffeeType]], Products[#Headers], 0))</f>
        <v>Lib</v>
      </c>
      <c r="K217" t="str" cm="1">
        <f t="array" ref="K217">_xlfn.SWITCH(MergedTable[[#This Row],[CoffeeType]],
    "Rob", "Robusta",
    "Exc", "Excelsa",
    "Ara", "Arabica",
    "Lib", "Liberica")</f>
        <v>Liberica</v>
      </c>
      <c r="L217" t="str" cm="1">
        <f t="array" ref="L217">INDEX(Products[],
    MATCH(MergedTable[[#This Row],[FK_ProductID]:[FK_ProductID]], Products[[ProductID]:[ProductID]], 0),
    MATCH(MergedTable[[#Headers],[RoastType]], Products[#Headers], 0))</f>
        <v>D</v>
      </c>
      <c r="M217" t="str" cm="1">
        <f t="array" ref="M217">_xlfn.SWITCH(MergedTable[[#This Row],[RoastType]],
    "L", "Light",
    "M", "Medium",
    "D", "Dark")</f>
        <v>Dark</v>
      </c>
      <c r="N217" s="6" cm="1">
        <f t="array" ref="N217">INDEX(Products[],
    MATCH(MergedTable[[#This Row],[FK_ProductID]:[FK_ProductID]], Products[[ProductID]:[ProductID]], 0),
    MATCH(MergedTable[[#Headers],[SizeKg]], Products[#Headers], 0))</f>
        <v>0.2</v>
      </c>
      <c r="O217" s="1" cm="1">
        <f t="array" ref="O217">INDEX(Products[],
    MATCH(MergedTable[[#This Row],[FK_ProductID]:[FK_ProductID]], Products[[ProductID]:[ProductID]], 0),
    MATCH(MergedTable[[#Headers],[AmtUnitPrice]], Products[#Headers], 0))</f>
        <v>3.8849999999999998</v>
      </c>
      <c r="P217" s="1">
        <f>MergedTable[[#This Row],[AmtUnitPrice]] * MergedTable[[#This Row],[Quantity]]</f>
        <v>23.31</v>
      </c>
    </row>
    <row r="218" spans="1:16" x14ac:dyDescent="0.25">
      <c r="A218" t="str">
        <f>Orders[[#This Row],[OrderID]]</f>
        <v>PUX-47906-110</v>
      </c>
      <c r="B218" s="9">
        <f>Orders[[#This Row],[DtOrder]]</f>
        <v>44470</v>
      </c>
      <c r="C218" t="str">
        <f>Orders[[#This Row],[FK_CustomerID]]</f>
        <v>02002-98725-CH</v>
      </c>
      <c r="D218" t="str">
        <f>Orders[[#This Row],[FK_ProductID]]</f>
        <v>L-M-1</v>
      </c>
      <c r="E218" s="4">
        <f>Orders[[#This Row],[Quantity]]</f>
        <v>4</v>
      </c>
      <c r="F218" t="str">
        <f>_xlfn.XLOOKUP(MergedTable[[#This Row],[FK_CustomerID]], Customers[CustomerID], Customers[CustomerName])</f>
        <v>Alfy Snowding</v>
      </c>
      <c r="G218" t="str">
        <f>_xlfn.XLOOKUP(MergedTable[[#This Row],[FK_CustomerID]], Customers[CustomerID], Customers[Email])</f>
        <v>asnowding60@comsenz.com</v>
      </c>
      <c r="H218" t="str">
        <f>_xlfn.XLOOKUP(MergedTable[[#This Row],[FK_CustomerID]], Customers[CustomerID], Customers[Country])</f>
        <v>United States</v>
      </c>
      <c r="I218" t="str">
        <f>IF(_xlfn.XLOOKUP(MergedTable[[#This Row],[FK_CustomerID]], Customers[CustomerID], Customers[HasLoyalty]), "Yes", "No")</f>
        <v>Yes</v>
      </c>
      <c r="J218" t="str" cm="1">
        <f t="array" ref="J218">INDEX(Products[],
    MATCH(MergedTable[[#This Row],[FK_ProductID]:[FK_ProductID]], Products[[ProductID]:[ProductID]], 0),
    MATCH(MergedTable[[#Headers],[CoffeeType]], Products[#Headers], 0))</f>
        <v>Lib</v>
      </c>
      <c r="K218" t="str" cm="1">
        <f t="array" ref="K218">_xlfn.SWITCH(MergedTable[[#This Row],[CoffeeType]],
    "Rob", "Robusta",
    "Exc", "Excelsa",
    "Ara", "Arabica",
    "Lib", "Liberica")</f>
        <v>Liberica</v>
      </c>
      <c r="L218" t="str" cm="1">
        <f t="array" ref="L218">INDEX(Products[],
    MATCH(MergedTable[[#This Row],[FK_ProductID]:[FK_ProductID]], Products[[ProductID]:[ProductID]], 0),
    MATCH(MergedTable[[#Headers],[RoastType]], Products[#Headers], 0))</f>
        <v>M</v>
      </c>
      <c r="M218" t="str" cm="1">
        <f t="array" ref="M218">_xlfn.SWITCH(MergedTable[[#This Row],[RoastType]],
    "L", "Light",
    "M", "Medium",
    "D", "Dark")</f>
        <v>Medium</v>
      </c>
      <c r="N218" s="6" cm="1">
        <f t="array" ref="N218">INDEX(Products[],
    MATCH(MergedTable[[#This Row],[FK_ProductID]:[FK_ProductID]], Products[[ProductID]:[ProductID]], 0),
    MATCH(MergedTable[[#Headers],[SizeKg]], Products[#Headers], 0))</f>
        <v>1</v>
      </c>
      <c r="O218" s="1" cm="1">
        <f t="array" ref="O218">INDEX(Products[],
    MATCH(MergedTable[[#This Row],[FK_ProductID]:[FK_ProductID]], Products[[ProductID]:[ProductID]], 0),
    MATCH(MergedTable[[#Headers],[AmtUnitPrice]], Products[#Headers], 0))</f>
        <v>14.55</v>
      </c>
      <c r="P218" s="1">
        <f>MergedTable[[#This Row],[AmtUnitPrice]] * MergedTable[[#This Row],[Quantity]]</f>
        <v>58.2</v>
      </c>
    </row>
    <row r="219" spans="1:16" x14ac:dyDescent="0.25">
      <c r="A219" t="str">
        <f>Orders[[#This Row],[OrderID]]</f>
        <v>COL-72079-610</v>
      </c>
      <c r="B219" s="9">
        <f>Orders[[#This Row],[DtOrder]]</f>
        <v>44174</v>
      </c>
      <c r="C219" t="str">
        <f>Orders[[#This Row],[FK_CustomerID]]</f>
        <v>38487-01549-MV</v>
      </c>
      <c r="D219" t="str">
        <f>Orders[[#This Row],[FK_ProductID]]</f>
        <v>E-L-0.5</v>
      </c>
      <c r="E219" s="4">
        <f>Orders[[#This Row],[Quantity]]</f>
        <v>4</v>
      </c>
      <c r="F219" t="str">
        <f>_xlfn.XLOOKUP(MergedTable[[#This Row],[FK_CustomerID]], Customers[CustomerID], Customers[CustomerName])</f>
        <v>Godfry Poinsett</v>
      </c>
      <c r="G219" t="str">
        <f>_xlfn.XLOOKUP(MergedTable[[#This Row],[FK_CustomerID]], Customers[CustomerID], Customers[Email])</f>
        <v>gpoinsett61@berkeley.edu</v>
      </c>
      <c r="H219" t="str">
        <f>_xlfn.XLOOKUP(MergedTable[[#This Row],[FK_CustomerID]], Customers[CustomerID], Customers[Country])</f>
        <v>United States</v>
      </c>
      <c r="I219" t="str">
        <f>IF(_xlfn.XLOOKUP(MergedTable[[#This Row],[FK_CustomerID]], Customers[CustomerID], Customers[HasLoyalty]), "Yes", "No")</f>
        <v>No</v>
      </c>
      <c r="J219" t="str" cm="1">
        <f t="array" ref="J219">INDEX(Products[],
    MATCH(MergedTable[[#This Row],[FK_ProductID]:[FK_ProductID]], Products[[ProductID]:[ProductID]], 0),
    MATCH(MergedTable[[#Headers],[CoffeeType]], Products[#Headers], 0))</f>
        <v>Exc</v>
      </c>
      <c r="K219" t="str" cm="1">
        <f t="array" ref="K219">_xlfn.SWITCH(MergedTable[[#This Row],[CoffeeType]],
    "Rob", "Robusta",
    "Exc", "Excelsa",
    "Ara", "Arabica",
    "Lib", "Liberica")</f>
        <v>Excelsa</v>
      </c>
      <c r="L219" t="str" cm="1">
        <f t="array" ref="L219">INDEX(Products[],
    MATCH(MergedTable[[#This Row],[FK_ProductID]:[FK_ProductID]], Products[[ProductID]:[ProductID]], 0),
    MATCH(MergedTable[[#Headers],[RoastType]], Products[#Headers], 0))</f>
        <v>L</v>
      </c>
      <c r="M219" t="str" cm="1">
        <f t="array" ref="M219">_xlfn.SWITCH(MergedTable[[#This Row],[RoastType]],
    "L", "Light",
    "M", "Medium",
    "D", "Dark")</f>
        <v>Light</v>
      </c>
      <c r="N219" s="6" cm="1">
        <f t="array" ref="N219">INDEX(Products[],
    MATCH(MergedTable[[#This Row],[FK_ProductID]:[FK_ProductID]], Products[[ProductID]:[ProductID]], 0),
    MATCH(MergedTable[[#Headers],[SizeKg]], Products[#Headers], 0))</f>
        <v>0.5</v>
      </c>
      <c r="O219" s="1" cm="1">
        <f t="array" ref="O219">INDEX(Products[],
    MATCH(MergedTable[[#This Row],[FK_ProductID]:[FK_ProductID]], Products[[ProductID]:[ProductID]], 0),
    MATCH(MergedTable[[#Headers],[AmtUnitPrice]], Products[#Headers], 0))</f>
        <v>8.91</v>
      </c>
      <c r="P219" s="1">
        <f>MergedTable[[#This Row],[AmtUnitPrice]] * MergedTable[[#This Row],[Quantity]]</f>
        <v>35.64</v>
      </c>
    </row>
    <row r="220" spans="1:16" x14ac:dyDescent="0.25">
      <c r="A220" t="str">
        <f>Orders[[#This Row],[OrderID]]</f>
        <v>LBC-45686-819</v>
      </c>
      <c r="B220" s="9">
        <f>Orders[[#This Row],[DtOrder]]</f>
        <v>44317</v>
      </c>
      <c r="C220" t="str">
        <f>Orders[[#This Row],[FK_CustomerID]]</f>
        <v>98573-41811-EQ</v>
      </c>
      <c r="D220" t="str">
        <f>Orders[[#This Row],[FK_ProductID]]</f>
        <v>A-M-1</v>
      </c>
      <c r="E220" s="4">
        <f>Orders[[#This Row],[Quantity]]</f>
        <v>5</v>
      </c>
      <c r="F220" t="str">
        <f>_xlfn.XLOOKUP(MergedTable[[#This Row],[FK_CustomerID]], Customers[CustomerID], Customers[CustomerName])</f>
        <v>Rem Furman</v>
      </c>
      <c r="G220" t="str">
        <f>_xlfn.XLOOKUP(MergedTable[[#This Row],[FK_CustomerID]], Customers[CustomerID], Customers[Email])</f>
        <v>rfurman62@t.co</v>
      </c>
      <c r="H220" t="str">
        <f>_xlfn.XLOOKUP(MergedTable[[#This Row],[FK_CustomerID]], Customers[CustomerID], Customers[Country])</f>
        <v>Ireland</v>
      </c>
      <c r="I220" t="str">
        <f>IF(_xlfn.XLOOKUP(MergedTable[[#This Row],[FK_CustomerID]], Customers[CustomerID], Customers[HasLoyalty]), "Yes", "No")</f>
        <v>Yes</v>
      </c>
      <c r="J220" t="str" cm="1">
        <f t="array" ref="J220">INDEX(Products[],
    MATCH(MergedTable[[#This Row],[FK_ProductID]:[FK_ProductID]], Products[[ProductID]:[ProductID]], 0),
    MATCH(MergedTable[[#Headers],[CoffeeType]], Products[#Headers], 0))</f>
        <v>Ara</v>
      </c>
      <c r="K220" t="str" cm="1">
        <f t="array" ref="K220">_xlfn.SWITCH(MergedTable[[#This Row],[CoffeeType]],
    "Rob", "Robusta",
    "Exc", "Excelsa",
    "Ara", "Arabica",
    "Lib", "Liberica")</f>
        <v>Arabica</v>
      </c>
      <c r="L220" t="str" cm="1">
        <f t="array" ref="L220">INDEX(Products[],
    MATCH(MergedTable[[#This Row],[FK_ProductID]:[FK_ProductID]], Products[[ProductID]:[ProductID]], 0),
    MATCH(MergedTable[[#Headers],[RoastType]], Products[#Headers], 0))</f>
        <v>M</v>
      </c>
      <c r="M220" t="str" cm="1">
        <f t="array" ref="M220">_xlfn.SWITCH(MergedTable[[#This Row],[RoastType]],
    "L", "Light",
    "M", "Medium",
    "D", "Dark")</f>
        <v>Medium</v>
      </c>
      <c r="N220" s="6" cm="1">
        <f t="array" ref="N220">INDEX(Products[],
    MATCH(MergedTable[[#This Row],[FK_ProductID]:[FK_ProductID]], Products[[ProductID]:[ProductID]], 0),
    MATCH(MergedTable[[#Headers],[SizeKg]], Products[#Headers], 0))</f>
        <v>1</v>
      </c>
      <c r="O220" s="1" cm="1">
        <f t="array" ref="O220">INDEX(Products[],
    MATCH(MergedTable[[#This Row],[FK_ProductID]:[FK_ProductID]], Products[[ProductID]:[ProductID]], 0),
    MATCH(MergedTable[[#Headers],[AmtUnitPrice]], Products[#Headers], 0))</f>
        <v>11.25</v>
      </c>
      <c r="P220" s="1">
        <f>MergedTable[[#This Row],[AmtUnitPrice]] * MergedTable[[#This Row],[Quantity]]</f>
        <v>56.25</v>
      </c>
    </row>
    <row r="221" spans="1:16" x14ac:dyDescent="0.25">
      <c r="A221" t="str">
        <f>Orders[[#This Row],[OrderID]]</f>
        <v>BLQ-03709-265</v>
      </c>
      <c r="B221" s="9">
        <f>Orders[[#This Row],[DtOrder]]</f>
        <v>44777</v>
      </c>
      <c r="C221" t="str">
        <f>Orders[[#This Row],[FK_CustomerID]]</f>
        <v>72463-75685-MV</v>
      </c>
      <c r="D221" t="str">
        <f>Orders[[#This Row],[FK_ProductID]]</f>
        <v>R-L-0.2</v>
      </c>
      <c r="E221" s="4">
        <f>Orders[[#This Row],[Quantity]]</f>
        <v>3</v>
      </c>
      <c r="F221" t="str">
        <f>_xlfn.XLOOKUP(MergedTable[[#This Row],[FK_CustomerID]], Customers[CustomerID], Customers[CustomerName])</f>
        <v>Charis Crosier</v>
      </c>
      <c r="G221" t="str">
        <f>_xlfn.XLOOKUP(MergedTable[[#This Row],[FK_CustomerID]], Customers[CustomerID], Customers[Email])</f>
        <v>ccrosier63@xrea.com</v>
      </c>
      <c r="H221" t="str">
        <f>_xlfn.XLOOKUP(MergedTable[[#This Row],[FK_CustomerID]], Customers[CustomerID], Customers[Country])</f>
        <v>United States</v>
      </c>
      <c r="I221" t="str">
        <f>IF(_xlfn.XLOOKUP(MergedTable[[#This Row],[FK_CustomerID]], Customers[CustomerID], Customers[HasLoyalty]), "Yes", "No")</f>
        <v>No</v>
      </c>
      <c r="J221" t="str" cm="1">
        <f t="array" ref="J221">INDEX(Products[],
    MATCH(MergedTable[[#This Row],[FK_ProductID]:[FK_ProductID]], Products[[ProductID]:[ProductID]], 0),
    MATCH(MergedTable[[#Headers],[CoffeeType]], Products[#Headers], 0))</f>
        <v>Rob</v>
      </c>
      <c r="K221" t="str" cm="1">
        <f t="array" ref="K221">_xlfn.SWITCH(MergedTable[[#This Row],[CoffeeType]],
    "Rob", "Robusta",
    "Exc", "Excelsa",
    "Ara", "Arabica",
    "Lib", "Liberica")</f>
        <v>Robusta</v>
      </c>
      <c r="L221" t="str" cm="1">
        <f t="array" ref="L221">INDEX(Products[],
    MATCH(MergedTable[[#This Row],[FK_ProductID]:[FK_ProductID]], Products[[ProductID]:[ProductID]], 0),
    MATCH(MergedTable[[#Headers],[RoastType]], Products[#Headers], 0))</f>
        <v>L</v>
      </c>
      <c r="M221" t="str" cm="1">
        <f t="array" ref="M221">_xlfn.SWITCH(MergedTable[[#This Row],[RoastType]],
    "L", "Light",
    "M", "Medium",
    "D", "Dark")</f>
        <v>Light</v>
      </c>
      <c r="N221" s="6" cm="1">
        <f t="array" ref="N221">INDEX(Products[],
    MATCH(MergedTable[[#This Row],[FK_ProductID]:[FK_ProductID]], Products[[ProductID]:[ProductID]], 0),
    MATCH(MergedTable[[#Headers],[SizeKg]], Products[#Headers], 0))</f>
        <v>0.2</v>
      </c>
      <c r="O221" s="1" cm="1">
        <f t="array" ref="O221">INDEX(Products[],
    MATCH(MergedTable[[#This Row],[FK_ProductID]:[FK_ProductID]], Products[[ProductID]:[ProductID]], 0),
    MATCH(MergedTable[[#Headers],[AmtUnitPrice]], Products[#Headers], 0))</f>
        <v>3.585</v>
      </c>
      <c r="P221" s="1">
        <f>MergedTable[[#This Row],[AmtUnitPrice]] * MergedTable[[#This Row],[Quantity]]</f>
        <v>10.754999999999999</v>
      </c>
    </row>
    <row r="222" spans="1:16" x14ac:dyDescent="0.25">
      <c r="A222" t="str">
        <f>Orders[[#This Row],[OrderID]]</f>
        <v>BLQ-03709-265</v>
      </c>
      <c r="B222" s="9">
        <f>Orders[[#This Row],[DtOrder]]</f>
        <v>44777</v>
      </c>
      <c r="C222" t="str">
        <f>Orders[[#This Row],[FK_CustomerID]]</f>
        <v>72463-75685-MV</v>
      </c>
      <c r="D222" t="str">
        <f>Orders[[#This Row],[FK_ProductID]]</f>
        <v>R-M-0.2</v>
      </c>
      <c r="E222" s="4">
        <f>Orders[[#This Row],[Quantity]]</f>
        <v>5</v>
      </c>
      <c r="F222" t="str">
        <f>_xlfn.XLOOKUP(MergedTable[[#This Row],[FK_CustomerID]], Customers[CustomerID], Customers[CustomerName])</f>
        <v>Charis Crosier</v>
      </c>
      <c r="G222" t="str">
        <f>_xlfn.XLOOKUP(MergedTable[[#This Row],[FK_CustomerID]], Customers[CustomerID], Customers[Email])</f>
        <v>ccrosier63@xrea.com</v>
      </c>
      <c r="H222" t="str">
        <f>_xlfn.XLOOKUP(MergedTable[[#This Row],[FK_CustomerID]], Customers[CustomerID], Customers[Country])</f>
        <v>United States</v>
      </c>
      <c r="I222" t="str">
        <f>IF(_xlfn.XLOOKUP(MergedTable[[#This Row],[FK_CustomerID]], Customers[CustomerID], Customers[HasLoyalty]), "Yes", "No")</f>
        <v>No</v>
      </c>
      <c r="J222" t="str" cm="1">
        <f t="array" ref="J222">INDEX(Products[],
    MATCH(MergedTable[[#This Row],[FK_ProductID]:[FK_ProductID]], Products[[ProductID]:[ProductID]], 0),
    MATCH(MergedTable[[#Headers],[CoffeeType]], Products[#Headers], 0))</f>
        <v>Rob</v>
      </c>
      <c r="K222" t="str" cm="1">
        <f t="array" ref="K222">_xlfn.SWITCH(MergedTable[[#This Row],[CoffeeType]],
    "Rob", "Robusta",
    "Exc", "Excelsa",
    "Ara", "Arabica",
    "Lib", "Liberica")</f>
        <v>Robusta</v>
      </c>
      <c r="L222" t="str" cm="1">
        <f t="array" ref="L222">INDEX(Products[],
    MATCH(MergedTable[[#This Row],[FK_ProductID]:[FK_ProductID]], Products[[ProductID]:[ProductID]], 0),
    MATCH(MergedTable[[#Headers],[RoastType]], Products[#Headers], 0))</f>
        <v>M</v>
      </c>
      <c r="M222" t="str" cm="1">
        <f t="array" ref="M222">_xlfn.SWITCH(MergedTable[[#This Row],[RoastType]],
    "L", "Light",
    "M", "Medium",
    "D", "Dark")</f>
        <v>Medium</v>
      </c>
      <c r="N222" s="6" cm="1">
        <f t="array" ref="N222">INDEX(Products[],
    MATCH(MergedTable[[#This Row],[FK_ProductID]:[FK_ProductID]], Products[[ProductID]:[ProductID]], 0),
    MATCH(MergedTable[[#Headers],[SizeKg]], Products[#Headers], 0))</f>
        <v>0.2</v>
      </c>
      <c r="O222" s="1" cm="1">
        <f t="array" ref="O222">INDEX(Products[],
    MATCH(MergedTable[[#This Row],[FK_ProductID]:[FK_ProductID]], Products[[ProductID]:[ProductID]], 0),
    MATCH(MergedTable[[#Headers],[AmtUnitPrice]], Products[#Headers], 0))</f>
        <v>2.9849999999999999</v>
      </c>
      <c r="P222" s="1">
        <f>MergedTable[[#This Row],[AmtUnitPrice]] * MergedTable[[#This Row],[Quantity]]</f>
        <v>14.924999999999999</v>
      </c>
    </row>
    <row r="223" spans="1:16" x14ac:dyDescent="0.25">
      <c r="A223" t="str">
        <f>Orders[[#This Row],[OrderID]]</f>
        <v>VFZ-91673-181</v>
      </c>
      <c r="B223" s="9">
        <f>Orders[[#This Row],[DtOrder]]</f>
        <v>44513</v>
      </c>
      <c r="C223" t="str">
        <f>Orders[[#This Row],[FK_CustomerID]]</f>
        <v>10225-91535-AI</v>
      </c>
      <c r="D223" t="str">
        <f>Orders[[#This Row],[FK_ProductID]]</f>
        <v>A-L-1</v>
      </c>
      <c r="E223" s="4">
        <f>Orders[[#This Row],[Quantity]]</f>
        <v>6</v>
      </c>
      <c r="F223" t="str">
        <f>_xlfn.XLOOKUP(MergedTable[[#This Row],[FK_CustomerID]], Customers[CustomerID], Customers[CustomerName])</f>
        <v>Lenka Rushmer</v>
      </c>
      <c r="G223" t="str">
        <f>_xlfn.XLOOKUP(MergedTable[[#This Row],[FK_CustomerID]], Customers[CustomerID], Customers[Email])</f>
        <v>lrushmer65@europa.eu</v>
      </c>
      <c r="H223" t="str">
        <f>_xlfn.XLOOKUP(MergedTable[[#This Row],[FK_CustomerID]], Customers[CustomerID], Customers[Country])</f>
        <v>United States</v>
      </c>
      <c r="I223" t="str">
        <f>IF(_xlfn.XLOOKUP(MergedTable[[#This Row],[FK_CustomerID]], Customers[CustomerID], Customers[HasLoyalty]), "Yes", "No")</f>
        <v>Yes</v>
      </c>
      <c r="J223" t="str" cm="1">
        <f t="array" ref="J223">INDEX(Products[],
    MATCH(MergedTable[[#This Row],[FK_ProductID]:[FK_ProductID]], Products[[ProductID]:[ProductID]], 0),
    MATCH(MergedTable[[#Headers],[CoffeeType]], Products[#Headers], 0))</f>
        <v>Ara</v>
      </c>
      <c r="K223" t="str" cm="1">
        <f t="array" ref="K223">_xlfn.SWITCH(MergedTable[[#This Row],[CoffeeType]],
    "Rob", "Robusta",
    "Exc", "Excelsa",
    "Ara", "Arabica",
    "Lib", "Liberica")</f>
        <v>Arabica</v>
      </c>
      <c r="L223" t="str" cm="1">
        <f t="array" ref="L223">INDEX(Products[],
    MATCH(MergedTable[[#This Row],[FK_ProductID]:[FK_ProductID]], Products[[ProductID]:[ProductID]], 0),
    MATCH(MergedTable[[#Headers],[RoastType]], Products[#Headers], 0))</f>
        <v>L</v>
      </c>
      <c r="M223" t="str" cm="1">
        <f t="array" ref="M223">_xlfn.SWITCH(MergedTable[[#This Row],[RoastType]],
    "L", "Light",
    "M", "Medium",
    "D", "Dark")</f>
        <v>Light</v>
      </c>
      <c r="N223" s="6" cm="1">
        <f t="array" ref="N223">INDEX(Products[],
    MATCH(MergedTable[[#This Row],[FK_ProductID]:[FK_ProductID]], Products[[ProductID]:[ProductID]], 0),
    MATCH(MergedTable[[#Headers],[SizeKg]], Products[#Headers], 0))</f>
        <v>1</v>
      </c>
      <c r="O223" s="1" cm="1">
        <f t="array" ref="O223">INDEX(Products[],
    MATCH(MergedTable[[#This Row],[FK_ProductID]:[FK_ProductID]], Products[[ProductID]:[ProductID]], 0),
    MATCH(MergedTable[[#Headers],[AmtUnitPrice]], Products[#Headers], 0))</f>
        <v>12.95</v>
      </c>
      <c r="P223" s="1">
        <f>MergedTable[[#This Row],[AmtUnitPrice]] * MergedTable[[#This Row],[Quantity]]</f>
        <v>77.699999999999989</v>
      </c>
    </row>
    <row r="224" spans="1:16" x14ac:dyDescent="0.25">
      <c r="A224" t="str">
        <f>Orders[[#This Row],[OrderID]]</f>
        <v>WKD-81956-870</v>
      </c>
      <c r="B224" s="9">
        <f>Orders[[#This Row],[DtOrder]]</f>
        <v>44090</v>
      </c>
      <c r="C224" t="str">
        <f>Orders[[#This Row],[FK_CustomerID]]</f>
        <v>48090-06534-HI</v>
      </c>
      <c r="D224" t="str">
        <f>Orders[[#This Row],[FK_ProductID]]</f>
        <v>L-D-0.5</v>
      </c>
      <c r="E224" s="4">
        <f>Orders[[#This Row],[Quantity]]</f>
        <v>3</v>
      </c>
      <c r="F224" t="str">
        <f>_xlfn.XLOOKUP(MergedTable[[#This Row],[FK_CustomerID]], Customers[CustomerID], Customers[CustomerName])</f>
        <v>Waneta Edinborough</v>
      </c>
      <c r="G224" t="str">
        <f>_xlfn.XLOOKUP(MergedTable[[#This Row],[FK_CustomerID]], Customers[CustomerID], Customers[Email])</f>
        <v>wedinborough66@github.io</v>
      </c>
      <c r="H224" t="str">
        <f>_xlfn.XLOOKUP(MergedTable[[#This Row],[FK_CustomerID]], Customers[CustomerID], Customers[Country])</f>
        <v>United States</v>
      </c>
      <c r="I224" t="str">
        <f>IF(_xlfn.XLOOKUP(MergedTable[[#This Row],[FK_CustomerID]], Customers[CustomerID], Customers[HasLoyalty]), "Yes", "No")</f>
        <v>No</v>
      </c>
      <c r="J224" t="str" cm="1">
        <f t="array" ref="J224">INDEX(Products[],
    MATCH(MergedTable[[#This Row],[FK_ProductID]:[FK_ProductID]], Products[[ProductID]:[ProductID]], 0),
    MATCH(MergedTable[[#Headers],[CoffeeType]], Products[#Headers], 0))</f>
        <v>Lib</v>
      </c>
      <c r="K224" t="str" cm="1">
        <f t="array" ref="K224">_xlfn.SWITCH(MergedTable[[#This Row],[CoffeeType]],
    "Rob", "Robusta",
    "Exc", "Excelsa",
    "Ara", "Arabica",
    "Lib", "Liberica")</f>
        <v>Liberica</v>
      </c>
      <c r="L224" t="str" cm="1">
        <f t="array" ref="L224">INDEX(Products[],
    MATCH(MergedTable[[#This Row],[FK_ProductID]:[FK_ProductID]], Products[[ProductID]:[ProductID]], 0),
    MATCH(MergedTable[[#Headers],[RoastType]], Products[#Headers], 0))</f>
        <v>D</v>
      </c>
      <c r="M224" t="str" cm="1">
        <f t="array" ref="M224">_xlfn.SWITCH(MergedTable[[#This Row],[RoastType]],
    "L", "Light",
    "M", "Medium",
    "D", "Dark")</f>
        <v>Dark</v>
      </c>
      <c r="N224" s="6" cm="1">
        <f t="array" ref="N224">INDEX(Products[],
    MATCH(MergedTable[[#This Row],[FK_ProductID]:[FK_ProductID]], Products[[ProductID]:[ProductID]], 0),
    MATCH(MergedTable[[#Headers],[SizeKg]], Products[#Headers], 0))</f>
        <v>0.5</v>
      </c>
      <c r="O224" s="1" cm="1">
        <f t="array" ref="O224">INDEX(Products[],
    MATCH(MergedTable[[#This Row],[FK_ProductID]:[FK_ProductID]], Products[[ProductID]:[ProductID]], 0),
    MATCH(MergedTable[[#Headers],[AmtUnitPrice]], Products[#Headers], 0))</f>
        <v>7.77</v>
      </c>
      <c r="P224" s="1">
        <f>MergedTable[[#This Row],[AmtUnitPrice]] * MergedTable[[#This Row],[Quantity]]</f>
        <v>23.31</v>
      </c>
    </row>
    <row r="225" spans="1:16" x14ac:dyDescent="0.25">
      <c r="A225" t="str">
        <f>Orders[[#This Row],[OrderID]]</f>
        <v>TNI-91067-006</v>
      </c>
      <c r="B225" s="9">
        <f>Orders[[#This Row],[DtOrder]]</f>
        <v>44109</v>
      </c>
      <c r="C225" t="str">
        <f>Orders[[#This Row],[FK_CustomerID]]</f>
        <v>80444-58185-FX</v>
      </c>
      <c r="D225" t="str">
        <f>Orders[[#This Row],[FK_ProductID]]</f>
        <v>E-L-1</v>
      </c>
      <c r="E225" s="4">
        <f>Orders[[#This Row],[Quantity]]</f>
        <v>4</v>
      </c>
      <c r="F225" t="str">
        <f>_xlfn.XLOOKUP(MergedTable[[#This Row],[FK_CustomerID]], Customers[CustomerID], Customers[CustomerName])</f>
        <v>Bobbe Piggott</v>
      </c>
      <c r="G225" t="str">
        <f>_xlfn.XLOOKUP(MergedTable[[#This Row],[FK_CustomerID]], Customers[CustomerID], Customers[Email])</f>
        <v/>
      </c>
      <c r="H225" t="str">
        <f>_xlfn.XLOOKUP(MergedTable[[#This Row],[FK_CustomerID]], Customers[CustomerID], Customers[Country])</f>
        <v>United States</v>
      </c>
      <c r="I225" t="str">
        <f>IF(_xlfn.XLOOKUP(MergedTable[[#This Row],[FK_CustomerID]], Customers[CustomerID], Customers[HasLoyalty]), "Yes", "No")</f>
        <v>Yes</v>
      </c>
      <c r="J225" t="str" cm="1">
        <f t="array" ref="J225">INDEX(Products[],
    MATCH(MergedTable[[#This Row],[FK_ProductID]:[FK_ProductID]], Products[[ProductID]:[ProductID]], 0),
    MATCH(MergedTable[[#Headers],[CoffeeType]], Products[#Headers], 0))</f>
        <v>Exc</v>
      </c>
      <c r="K225" t="str" cm="1">
        <f t="array" ref="K225">_xlfn.SWITCH(MergedTable[[#This Row],[CoffeeType]],
    "Rob", "Robusta",
    "Exc", "Excelsa",
    "Ara", "Arabica",
    "Lib", "Liberica")</f>
        <v>Excelsa</v>
      </c>
      <c r="L225" t="str" cm="1">
        <f t="array" ref="L225">INDEX(Products[],
    MATCH(MergedTable[[#This Row],[FK_ProductID]:[FK_ProductID]], Products[[ProductID]:[ProductID]], 0),
    MATCH(MergedTable[[#Headers],[RoastType]], Products[#Headers], 0))</f>
        <v>L</v>
      </c>
      <c r="M225" t="str" cm="1">
        <f t="array" ref="M225">_xlfn.SWITCH(MergedTable[[#This Row],[RoastType]],
    "L", "Light",
    "M", "Medium",
    "D", "Dark")</f>
        <v>Light</v>
      </c>
      <c r="N225" s="6" cm="1">
        <f t="array" ref="N225">INDEX(Products[],
    MATCH(MergedTable[[#This Row],[FK_ProductID]:[FK_ProductID]], Products[[ProductID]:[ProductID]], 0),
    MATCH(MergedTable[[#Headers],[SizeKg]], Products[#Headers], 0))</f>
        <v>1</v>
      </c>
      <c r="O225" s="1" cm="1">
        <f t="array" ref="O225">INDEX(Products[],
    MATCH(MergedTable[[#This Row],[FK_ProductID]:[FK_ProductID]], Products[[ProductID]:[ProductID]], 0),
    MATCH(MergedTable[[#Headers],[AmtUnitPrice]], Products[#Headers], 0))</f>
        <v>14.85</v>
      </c>
      <c r="P225" s="1">
        <f>MergedTable[[#This Row],[AmtUnitPrice]] * MergedTable[[#This Row],[Quantity]]</f>
        <v>59.4</v>
      </c>
    </row>
    <row r="226" spans="1:16" x14ac:dyDescent="0.25">
      <c r="A226" t="str">
        <f>Orders[[#This Row],[OrderID]]</f>
        <v>IZA-61469-812</v>
      </c>
      <c r="B226" s="9">
        <f>Orders[[#This Row],[DtOrder]]</f>
        <v>43836</v>
      </c>
      <c r="C226" t="str">
        <f>Orders[[#This Row],[FK_CustomerID]]</f>
        <v>13561-92774-WP</v>
      </c>
      <c r="D226" t="str">
        <f>Orders[[#This Row],[FK_ProductID]]</f>
        <v>L-D-2.5</v>
      </c>
      <c r="E226" s="4">
        <f>Orders[[#This Row],[Quantity]]</f>
        <v>4</v>
      </c>
      <c r="F226" t="str">
        <f>_xlfn.XLOOKUP(MergedTable[[#This Row],[FK_CustomerID]], Customers[CustomerID], Customers[CustomerName])</f>
        <v>Ketty Bromehead</v>
      </c>
      <c r="G226" t="str">
        <f>_xlfn.XLOOKUP(MergedTable[[#This Row],[FK_CustomerID]], Customers[CustomerID], Customers[Email])</f>
        <v>kbromehead68@un.org</v>
      </c>
      <c r="H226" t="str">
        <f>_xlfn.XLOOKUP(MergedTable[[#This Row],[FK_CustomerID]], Customers[CustomerID], Customers[Country])</f>
        <v>United States</v>
      </c>
      <c r="I226" t="str">
        <f>IF(_xlfn.XLOOKUP(MergedTable[[#This Row],[FK_CustomerID]], Customers[CustomerID], Customers[HasLoyalty]), "Yes", "No")</f>
        <v>Yes</v>
      </c>
      <c r="J226" t="str" cm="1">
        <f t="array" ref="J226">INDEX(Products[],
    MATCH(MergedTable[[#This Row],[FK_ProductID]:[FK_ProductID]], Products[[ProductID]:[ProductID]], 0),
    MATCH(MergedTable[[#Headers],[CoffeeType]], Products[#Headers], 0))</f>
        <v>Lib</v>
      </c>
      <c r="K226" t="str" cm="1">
        <f t="array" ref="K226">_xlfn.SWITCH(MergedTable[[#This Row],[CoffeeType]],
    "Rob", "Robusta",
    "Exc", "Excelsa",
    "Ara", "Arabica",
    "Lib", "Liberica")</f>
        <v>Liberica</v>
      </c>
      <c r="L226" t="str" cm="1">
        <f t="array" ref="L226">INDEX(Products[],
    MATCH(MergedTable[[#This Row],[FK_ProductID]:[FK_ProductID]], Products[[ProductID]:[ProductID]], 0),
    MATCH(MergedTable[[#Headers],[RoastType]], Products[#Headers], 0))</f>
        <v>D</v>
      </c>
      <c r="M226" t="str" cm="1">
        <f t="array" ref="M226">_xlfn.SWITCH(MergedTable[[#This Row],[RoastType]],
    "L", "Light",
    "M", "Medium",
    "D", "Dark")</f>
        <v>Dark</v>
      </c>
      <c r="N226" s="6" cm="1">
        <f t="array" ref="N226">INDEX(Products[],
    MATCH(MergedTable[[#This Row],[FK_ProductID]:[FK_ProductID]], Products[[ProductID]:[ProductID]], 0),
    MATCH(MergedTable[[#Headers],[SizeKg]], Products[#Headers], 0))</f>
        <v>2.5</v>
      </c>
      <c r="O226" s="1" cm="1">
        <f t="array" ref="O226">INDEX(Products[],
    MATCH(MergedTable[[#This Row],[FK_ProductID]:[FK_ProductID]], Products[[ProductID]:[ProductID]], 0),
    MATCH(MergedTable[[#Headers],[AmtUnitPrice]], Products[#Headers], 0))</f>
        <v>29.785</v>
      </c>
      <c r="P226" s="1">
        <f>MergedTable[[#This Row],[AmtUnitPrice]] * MergedTable[[#This Row],[Quantity]]</f>
        <v>119.14</v>
      </c>
    </row>
    <row r="227" spans="1:16" x14ac:dyDescent="0.25">
      <c r="A227" t="str">
        <f>Orders[[#This Row],[OrderID]]</f>
        <v>PSS-22466-862</v>
      </c>
      <c r="B227" s="9">
        <f>Orders[[#This Row],[DtOrder]]</f>
        <v>44337</v>
      </c>
      <c r="C227" t="str">
        <f>Orders[[#This Row],[FK_CustomerID]]</f>
        <v>11550-78378-GE</v>
      </c>
      <c r="D227" t="str">
        <f>Orders[[#This Row],[FK_ProductID]]</f>
        <v>R-L-0.2</v>
      </c>
      <c r="E227" s="4">
        <f>Orders[[#This Row],[Quantity]]</f>
        <v>4</v>
      </c>
      <c r="F227" t="str">
        <f>_xlfn.XLOOKUP(MergedTable[[#This Row],[FK_CustomerID]], Customers[CustomerID], Customers[CustomerName])</f>
        <v>Elsbeth Westerman</v>
      </c>
      <c r="G227" t="str">
        <f>_xlfn.XLOOKUP(MergedTable[[#This Row],[FK_CustomerID]], Customers[CustomerID], Customers[Email])</f>
        <v>ewesterman69@si.edu</v>
      </c>
      <c r="H227" t="str">
        <f>_xlfn.XLOOKUP(MergedTable[[#This Row],[FK_CustomerID]], Customers[CustomerID], Customers[Country])</f>
        <v>Ireland</v>
      </c>
      <c r="I227" t="str">
        <f>IF(_xlfn.XLOOKUP(MergedTable[[#This Row],[FK_CustomerID]], Customers[CustomerID], Customers[HasLoyalty]), "Yes", "No")</f>
        <v>No</v>
      </c>
      <c r="J227" t="str" cm="1">
        <f t="array" ref="J227">INDEX(Products[],
    MATCH(MergedTable[[#This Row],[FK_ProductID]:[FK_ProductID]], Products[[ProductID]:[ProductID]], 0),
    MATCH(MergedTable[[#Headers],[CoffeeType]], Products[#Headers], 0))</f>
        <v>Rob</v>
      </c>
      <c r="K227" t="str" cm="1">
        <f t="array" ref="K227">_xlfn.SWITCH(MergedTable[[#This Row],[CoffeeType]],
    "Rob", "Robusta",
    "Exc", "Excelsa",
    "Ara", "Arabica",
    "Lib", "Liberica")</f>
        <v>Robusta</v>
      </c>
      <c r="L227" t="str" cm="1">
        <f t="array" ref="L227">INDEX(Products[],
    MATCH(MergedTable[[#This Row],[FK_ProductID]:[FK_ProductID]], Products[[ProductID]:[ProductID]], 0),
    MATCH(MergedTable[[#Headers],[RoastType]], Products[#Headers], 0))</f>
        <v>L</v>
      </c>
      <c r="M227" t="str" cm="1">
        <f t="array" ref="M227">_xlfn.SWITCH(MergedTable[[#This Row],[RoastType]],
    "L", "Light",
    "M", "Medium",
    "D", "Dark")</f>
        <v>Light</v>
      </c>
      <c r="N227" s="6" cm="1">
        <f t="array" ref="N227">INDEX(Products[],
    MATCH(MergedTable[[#This Row],[FK_ProductID]:[FK_ProductID]], Products[[ProductID]:[ProductID]], 0),
    MATCH(MergedTable[[#Headers],[SizeKg]], Products[#Headers], 0))</f>
        <v>0.2</v>
      </c>
      <c r="O227" s="1" cm="1">
        <f t="array" ref="O227">INDEX(Products[],
    MATCH(MergedTable[[#This Row],[FK_ProductID]:[FK_ProductID]], Products[[ProductID]:[ProductID]], 0),
    MATCH(MergedTable[[#Headers],[AmtUnitPrice]], Products[#Headers], 0))</f>
        <v>3.585</v>
      </c>
      <c r="P227" s="1">
        <f>MergedTable[[#This Row],[AmtUnitPrice]] * MergedTable[[#This Row],[Quantity]]</f>
        <v>14.34</v>
      </c>
    </row>
    <row r="228" spans="1:16" x14ac:dyDescent="0.25">
      <c r="A228" t="str">
        <f>Orders[[#This Row],[OrderID]]</f>
        <v>REH-56504-397</v>
      </c>
      <c r="B228" s="9">
        <f>Orders[[#This Row],[DtOrder]]</f>
        <v>43887</v>
      </c>
      <c r="C228" t="str">
        <f>Orders[[#This Row],[FK_CustomerID]]</f>
        <v>90961-35603-RP</v>
      </c>
      <c r="D228" t="str">
        <f>Orders[[#This Row],[FK_ProductID]]</f>
        <v>A-M-2.5</v>
      </c>
      <c r="E228" s="4">
        <f>Orders[[#This Row],[Quantity]]</f>
        <v>5</v>
      </c>
      <c r="F228" t="str">
        <f>_xlfn.XLOOKUP(MergedTable[[#This Row],[FK_CustomerID]], Customers[CustomerID], Customers[CustomerName])</f>
        <v>Anabelle Hutchens</v>
      </c>
      <c r="G228" t="str">
        <f>_xlfn.XLOOKUP(MergedTable[[#This Row],[FK_CustomerID]], Customers[CustomerID], Customers[Email])</f>
        <v>ahutchens6a@amazonaws.com</v>
      </c>
      <c r="H228" t="str">
        <f>_xlfn.XLOOKUP(MergedTable[[#This Row],[FK_CustomerID]], Customers[CustomerID], Customers[Country])</f>
        <v>United States</v>
      </c>
      <c r="I228" t="str">
        <f>IF(_xlfn.XLOOKUP(MergedTable[[#This Row],[FK_CustomerID]], Customers[CustomerID], Customers[HasLoyalty]), "Yes", "No")</f>
        <v>No</v>
      </c>
      <c r="J228" t="str" cm="1">
        <f t="array" ref="J228">INDEX(Products[],
    MATCH(MergedTable[[#This Row],[FK_ProductID]:[FK_ProductID]], Products[[ProductID]:[ProductID]], 0),
    MATCH(MergedTable[[#Headers],[CoffeeType]], Products[#Headers], 0))</f>
        <v>Ara</v>
      </c>
      <c r="K228" t="str" cm="1">
        <f t="array" ref="K228">_xlfn.SWITCH(MergedTable[[#This Row],[CoffeeType]],
    "Rob", "Robusta",
    "Exc", "Excelsa",
    "Ara", "Arabica",
    "Lib", "Liberica")</f>
        <v>Arabica</v>
      </c>
      <c r="L228" t="str" cm="1">
        <f t="array" ref="L228">INDEX(Products[],
    MATCH(MergedTable[[#This Row],[FK_ProductID]:[FK_ProductID]], Products[[ProductID]:[ProductID]], 0),
    MATCH(MergedTable[[#Headers],[RoastType]], Products[#Headers], 0))</f>
        <v>M</v>
      </c>
      <c r="M228" t="str" cm="1">
        <f t="array" ref="M228">_xlfn.SWITCH(MergedTable[[#This Row],[RoastType]],
    "L", "Light",
    "M", "Medium",
    "D", "Dark")</f>
        <v>Medium</v>
      </c>
      <c r="N228" s="6" cm="1">
        <f t="array" ref="N228">INDEX(Products[],
    MATCH(MergedTable[[#This Row],[FK_ProductID]:[FK_ProductID]], Products[[ProductID]:[ProductID]], 0),
    MATCH(MergedTable[[#Headers],[SizeKg]], Products[#Headers], 0))</f>
        <v>2.5</v>
      </c>
      <c r="O228" s="1" cm="1">
        <f t="array" ref="O228">INDEX(Products[],
    MATCH(MergedTable[[#This Row],[FK_ProductID]:[FK_ProductID]], Products[[ProductID]:[ProductID]], 0),
    MATCH(MergedTable[[#Headers],[AmtUnitPrice]], Products[#Headers], 0))</f>
        <v>25.875</v>
      </c>
      <c r="P228" s="1">
        <f>MergedTable[[#This Row],[AmtUnitPrice]] * MergedTable[[#This Row],[Quantity]]</f>
        <v>129.375</v>
      </c>
    </row>
    <row r="229" spans="1:16" x14ac:dyDescent="0.25">
      <c r="A229" t="str">
        <f>Orders[[#This Row],[OrderID]]</f>
        <v>ALA-62598-016</v>
      </c>
      <c r="B229" s="9">
        <f>Orders[[#This Row],[DtOrder]]</f>
        <v>43880</v>
      </c>
      <c r="C229" t="str">
        <f>Orders[[#This Row],[FK_CustomerID]]</f>
        <v>57145-03803-ZL</v>
      </c>
      <c r="D229" t="str">
        <f>Orders[[#This Row],[FK_ProductID]]</f>
        <v>R-D-0.2</v>
      </c>
      <c r="E229" s="4">
        <f>Orders[[#This Row],[Quantity]]</f>
        <v>6</v>
      </c>
      <c r="F229" t="str">
        <f>_xlfn.XLOOKUP(MergedTable[[#This Row],[FK_CustomerID]], Customers[CustomerID], Customers[CustomerName])</f>
        <v>Noak Wyvill</v>
      </c>
      <c r="G229" t="str">
        <f>_xlfn.XLOOKUP(MergedTable[[#This Row],[FK_CustomerID]], Customers[CustomerID], Customers[Email])</f>
        <v>nwyvill6b@naver.com</v>
      </c>
      <c r="H229" t="str">
        <f>_xlfn.XLOOKUP(MergedTable[[#This Row],[FK_CustomerID]], Customers[CustomerID], Customers[Country])</f>
        <v>United Kingdom</v>
      </c>
      <c r="I229" t="str">
        <f>IF(_xlfn.XLOOKUP(MergedTable[[#This Row],[FK_CustomerID]], Customers[CustomerID], Customers[HasLoyalty]), "Yes", "No")</f>
        <v>Yes</v>
      </c>
      <c r="J229" t="str" cm="1">
        <f t="array" ref="J229">INDEX(Products[],
    MATCH(MergedTable[[#This Row],[FK_ProductID]:[FK_ProductID]], Products[[ProductID]:[ProductID]], 0),
    MATCH(MergedTable[[#Headers],[CoffeeType]], Products[#Headers], 0))</f>
        <v>Rob</v>
      </c>
      <c r="K229" t="str" cm="1">
        <f t="array" ref="K229">_xlfn.SWITCH(MergedTable[[#This Row],[CoffeeType]],
    "Rob", "Robusta",
    "Exc", "Excelsa",
    "Ara", "Arabica",
    "Lib", "Liberica")</f>
        <v>Robusta</v>
      </c>
      <c r="L229" t="str" cm="1">
        <f t="array" ref="L229">INDEX(Products[],
    MATCH(MergedTable[[#This Row],[FK_ProductID]:[FK_ProductID]], Products[[ProductID]:[ProductID]], 0),
    MATCH(MergedTable[[#Headers],[RoastType]], Products[#Headers], 0))</f>
        <v>D</v>
      </c>
      <c r="M229" t="str" cm="1">
        <f t="array" ref="M229">_xlfn.SWITCH(MergedTable[[#This Row],[RoastType]],
    "L", "Light",
    "M", "Medium",
    "D", "Dark")</f>
        <v>Dark</v>
      </c>
      <c r="N229" s="6" cm="1">
        <f t="array" ref="N229">INDEX(Products[],
    MATCH(MergedTable[[#This Row],[FK_ProductID]:[FK_ProductID]], Products[[ProductID]:[ProductID]], 0),
    MATCH(MergedTable[[#Headers],[SizeKg]], Products[#Headers], 0))</f>
        <v>0.2</v>
      </c>
      <c r="O229" s="1" cm="1">
        <f t="array" ref="O229">INDEX(Products[],
    MATCH(MergedTable[[#This Row],[FK_ProductID]:[FK_ProductID]], Products[[ProductID]:[ProductID]], 0),
    MATCH(MergedTable[[#Headers],[AmtUnitPrice]], Products[#Headers], 0))</f>
        <v>2.6850000000000001</v>
      </c>
      <c r="P229" s="1">
        <f>MergedTable[[#This Row],[AmtUnitPrice]] * MergedTable[[#This Row],[Quantity]]</f>
        <v>16.11</v>
      </c>
    </row>
    <row r="230" spans="1:16" x14ac:dyDescent="0.25">
      <c r="A230" t="str">
        <f>Orders[[#This Row],[OrderID]]</f>
        <v>EYE-70374-835</v>
      </c>
      <c r="B230" s="9">
        <f>Orders[[#This Row],[DtOrder]]</f>
        <v>44376</v>
      </c>
      <c r="C230" t="str">
        <f>Orders[[#This Row],[FK_CustomerID]]</f>
        <v>89115-11966-VF</v>
      </c>
      <c r="D230" t="str">
        <f>Orders[[#This Row],[FK_ProductID]]</f>
        <v>R-L-0.2</v>
      </c>
      <c r="E230" s="4">
        <f>Orders[[#This Row],[Quantity]]</f>
        <v>5</v>
      </c>
      <c r="F230" t="str">
        <f>_xlfn.XLOOKUP(MergedTable[[#This Row],[FK_CustomerID]], Customers[CustomerID], Customers[CustomerName])</f>
        <v>Beltran Mathon</v>
      </c>
      <c r="G230" t="str">
        <f>_xlfn.XLOOKUP(MergedTable[[#This Row],[FK_CustomerID]], Customers[CustomerID], Customers[Email])</f>
        <v>bmathon6c@barnesandnoble.com</v>
      </c>
      <c r="H230" t="str">
        <f>_xlfn.XLOOKUP(MergedTable[[#This Row],[FK_CustomerID]], Customers[CustomerID], Customers[Country])</f>
        <v>United States</v>
      </c>
      <c r="I230" t="str">
        <f>IF(_xlfn.XLOOKUP(MergedTable[[#This Row],[FK_CustomerID]], Customers[CustomerID], Customers[HasLoyalty]), "Yes", "No")</f>
        <v>No</v>
      </c>
      <c r="J230" t="str" cm="1">
        <f t="array" ref="J230">INDEX(Products[],
    MATCH(MergedTable[[#This Row],[FK_ProductID]:[FK_ProductID]], Products[[ProductID]:[ProductID]], 0),
    MATCH(MergedTable[[#Headers],[CoffeeType]], Products[#Headers], 0))</f>
        <v>Rob</v>
      </c>
      <c r="K230" t="str" cm="1">
        <f t="array" ref="K230">_xlfn.SWITCH(MergedTable[[#This Row],[CoffeeType]],
    "Rob", "Robusta",
    "Exc", "Excelsa",
    "Ara", "Arabica",
    "Lib", "Liberica")</f>
        <v>Robusta</v>
      </c>
      <c r="L230" t="str" cm="1">
        <f t="array" ref="L230">INDEX(Products[],
    MATCH(MergedTable[[#This Row],[FK_ProductID]:[FK_ProductID]], Products[[ProductID]:[ProductID]], 0),
    MATCH(MergedTable[[#Headers],[RoastType]], Products[#Headers], 0))</f>
        <v>L</v>
      </c>
      <c r="M230" t="str" cm="1">
        <f t="array" ref="M230">_xlfn.SWITCH(MergedTable[[#This Row],[RoastType]],
    "L", "Light",
    "M", "Medium",
    "D", "Dark")</f>
        <v>Light</v>
      </c>
      <c r="N230" s="6" cm="1">
        <f t="array" ref="N230">INDEX(Products[],
    MATCH(MergedTable[[#This Row],[FK_ProductID]:[FK_ProductID]], Products[[ProductID]:[ProductID]], 0),
    MATCH(MergedTable[[#Headers],[SizeKg]], Products[#Headers], 0))</f>
        <v>0.2</v>
      </c>
      <c r="O230" s="1" cm="1">
        <f t="array" ref="O230">INDEX(Products[],
    MATCH(MergedTable[[#This Row],[FK_ProductID]:[FK_ProductID]], Products[[ProductID]:[ProductID]], 0),
    MATCH(MergedTable[[#Headers],[AmtUnitPrice]], Products[#Headers], 0))</f>
        <v>3.585</v>
      </c>
      <c r="P230" s="1">
        <f>MergedTable[[#This Row],[AmtUnitPrice]] * MergedTable[[#This Row],[Quantity]]</f>
        <v>17.925000000000001</v>
      </c>
    </row>
    <row r="231" spans="1:16" x14ac:dyDescent="0.25">
      <c r="A231" t="str">
        <f>Orders[[#This Row],[OrderID]]</f>
        <v>CCZ-19589-212</v>
      </c>
      <c r="B231" s="9">
        <f>Orders[[#This Row],[DtOrder]]</f>
        <v>44282</v>
      </c>
      <c r="C231" t="str">
        <f>Orders[[#This Row],[FK_CustomerID]]</f>
        <v>05754-41702-FG</v>
      </c>
      <c r="D231" t="str">
        <f>Orders[[#This Row],[FK_ProductID]]</f>
        <v>L-M-0.2</v>
      </c>
      <c r="E231" s="4">
        <f>Orders[[#This Row],[Quantity]]</f>
        <v>2</v>
      </c>
      <c r="F231" t="str">
        <f>_xlfn.XLOOKUP(MergedTable[[#This Row],[FK_CustomerID]], Customers[CustomerID], Customers[CustomerName])</f>
        <v>Kristos Streight</v>
      </c>
      <c r="G231" t="str">
        <f>_xlfn.XLOOKUP(MergedTable[[#This Row],[FK_CustomerID]], Customers[CustomerID], Customers[Email])</f>
        <v>kstreight6d@about.com</v>
      </c>
      <c r="H231" t="str">
        <f>_xlfn.XLOOKUP(MergedTable[[#This Row],[FK_CustomerID]], Customers[CustomerID], Customers[Country])</f>
        <v>United States</v>
      </c>
      <c r="I231" t="str">
        <f>IF(_xlfn.XLOOKUP(MergedTable[[#This Row],[FK_CustomerID]], Customers[CustomerID], Customers[HasLoyalty]), "Yes", "No")</f>
        <v>No</v>
      </c>
      <c r="J231" t="str" cm="1">
        <f t="array" ref="J231">INDEX(Products[],
    MATCH(MergedTable[[#This Row],[FK_ProductID]:[FK_ProductID]], Products[[ProductID]:[ProductID]], 0),
    MATCH(MergedTable[[#Headers],[CoffeeType]], Products[#Headers], 0))</f>
        <v>Lib</v>
      </c>
      <c r="K231" t="str" cm="1">
        <f t="array" ref="K231">_xlfn.SWITCH(MergedTable[[#This Row],[CoffeeType]],
    "Rob", "Robusta",
    "Exc", "Excelsa",
    "Ara", "Arabica",
    "Lib", "Liberica")</f>
        <v>Liberica</v>
      </c>
      <c r="L231" t="str" cm="1">
        <f t="array" ref="L231">INDEX(Products[],
    MATCH(MergedTable[[#This Row],[FK_ProductID]:[FK_ProductID]], Products[[ProductID]:[ProductID]], 0),
    MATCH(MergedTable[[#Headers],[RoastType]], Products[#Headers], 0))</f>
        <v>M</v>
      </c>
      <c r="M231" t="str" cm="1">
        <f t="array" ref="M231">_xlfn.SWITCH(MergedTable[[#This Row],[RoastType]],
    "L", "Light",
    "M", "Medium",
    "D", "Dark")</f>
        <v>Medium</v>
      </c>
      <c r="N231" s="6" cm="1">
        <f t="array" ref="N231">INDEX(Products[],
    MATCH(MergedTable[[#This Row],[FK_ProductID]:[FK_ProductID]], Products[[ProductID]:[ProductID]], 0),
    MATCH(MergedTable[[#Headers],[SizeKg]], Products[#Headers], 0))</f>
        <v>0.2</v>
      </c>
      <c r="O231" s="1" cm="1">
        <f t="array" ref="O231">INDEX(Products[],
    MATCH(MergedTable[[#This Row],[FK_ProductID]:[FK_ProductID]], Products[[ProductID]:[ProductID]], 0),
    MATCH(MergedTable[[#Headers],[AmtUnitPrice]], Products[#Headers], 0))</f>
        <v>4.3650000000000002</v>
      </c>
      <c r="P231" s="1">
        <f>MergedTable[[#This Row],[AmtUnitPrice]] * MergedTable[[#This Row],[Quantity]]</f>
        <v>8.73</v>
      </c>
    </row>
    <row r="232" spans="1:16" x14ac:dyDescent="0.25">
      <c r="A232" t="str">
        <f>Orders[[#This Row],[OrderID]]</f>
        <v>BPT-83989-157</v>
      </c>
      <c r="B232" s="9">
        <f>Orders[[#This Row],[DtOrder]]</f>
        <v>44496</v>
      </c>
      <c r="C232" t="str">
        <f>Orders[[#This Row],[FK_CustomerID]]</f>
        <v>84269-49816-ML</v>
      </c>
      <c r="D232" t="str">
        <f>Orders[[#This Row],[FK_ProductID]]</f>
        <v>A-M-2.5</v>
      </c>
      <c r="E232" s="4">
        <f>Orders[[#This Row],[Quantity]]</f>
        <v>2</v>
      </c>
      <c r="F232" t="str">
        <f>_xlfn.XLOOKUP(MergedTable[[#This Row],[FK_CustomerID]], Customers[CustomerID], Customers[CustomerName])</f>
        <v>Portie Cutchie</v>
      </c>
      <c r="G232" t="str">
        <f>_xlfn.XLOOKUP(MergedTable[[#This Row],[FK_CustomerID]], Customers[CustomerID], Customers[Email])</f>
        <v>pcutchie6e@globo.com</v>
      </c>
      <c r="H232" t="str">
        <f>_xlfn.XLOOKUP(MergedTable[[#This Row],[FK_CustomerID]], Customers[CustomerID], Customers[Country])</f>
        <v>United States</v>
      </c>
      <c r="I232" t="str">
        <f>IF(_xlfn.XLOOKUP(MergedTable[[#This Row],[FK_CustomerID]], Customers[CustomerID], Customers[HasLoyalty]), "Yes", "No")</f>
        <v>No</v>
      </c>
      <c r="J232" t="str" cm="1">
        <f t="array" ref="J232">INDEX(Products[],
    MATCH(MergedTable[[#This Row],[FK_ProductID]:[FK_ProductID]], Products[[ProductID]:[ProductID]], 0),
    MATCH(MergedTable[[#Headers],[CoffeeType]], Products[#Headers], 0))</f>
        <v>Ara</v>
      </c>
      <c r="K232" t="str" cm="1">
        <f t="array" ref="K232">_xlfn.SWITCH(MergedTable[[#This Row],[CoffeeType]],
    "Rob", "Robusta",
    "Exc", "Excelsa",
    "Ara", "Arabica",
    "Lib", "Liberica")</f>
        <v>Arabica</v>
      </c>
      <c r="L232" t="str" cm="1">
        <f t="array" ref="L232">INDEX(Products[],
    MATCH(MergedTable[[#This Row],[FK_ProductID]:[FK_ProductID]], Products[[ProductID]:[ProductID]], 0),
    MATCH(MergedTable[[#Headers],[RoastType]], Products[#Headers], 0))</f>
        <v>M</v>
      </c>
      <c r="M232" t="str" cm="1">
        <f t="array" ref="M232">_xlfn.SWITCH(MergedTable[[#This Row],[RoastType]],
    "L", "Light",
    "M", "Medium",
    "D", "Dark")</f>
        <v>Medium</v>
      </c>
      <c r="N232" s="6" cm="1">
        <f t="array" ref="N232">INDEX(Products[],
    MATCH(MergedTable[[#This Row],[FK_ProductID]:[FK_ProductID]], Products[[ProductID]:[ProductID]], 0),
    MATCH(MergedTable[[#Headers],[SizeKg]], Products[#Headers], 0))</f>
        <v>2.5</v>
      </c>
      <c r="O232" s="1" cm="1">
        <f t="array" ref="O232">INDEX(Products[],
    MATCH(MergedTable[[#This Row],[FK_ProductID]:[FK_ProductID]], Products[[ProductID]:[ProductID]], 0),
    MATCH(MergedTable[[#Headers],[AmtUnitPrice]], Products[#Headers], 0))</f>
        <v>25.875</v>
      </c>
      <c r="P232" s="1">
        <f>MergedTable[[#This Row],[AmtUnitPrice]] * MergedTable[[#This Row],[Quantity]]</f>
        <v>51.75</v>
      </c>
    </row>
    <row r="233" spans="1:16" x14ac:dyDescent="0.25">
      <c r="A233" t="str">
        <f>Orders[[#This Row],[OrderID]]</f>
        <v>YFH-87456-208</v>
      </c>
      <c r="B233" s="9">
        <f>Orders[[#This Row],[DtOrder]]</f>
        <v>43628</v>
      </c>
      <c r="C233" t="str">
        <f>Orders[[#This Row],[FK_CustomerID]]</f>
        <v>23600-98432-ME</v>
      </c>
      <c r="D233" t="str">
        <f>Orders[[#This Row],[FK_ProductID]]</f>
        <v>L-M-0.2</v>
      </c>
      <c r="E233" s="4">
        <f>Orders[[#This Row],[Quantity]]</f>
        <v>2</v>
      </c>
      <c r="F233" t="str">
        <f>_xlfn.XLOOKUP(MergedTable[[#This Row],[FK_CustomerID]], Customers[CustomerID], Customers[CustomerName])</f>
        <v>Sinclare Edsell</v>
      </c>
      <c r="G233" t="str">
        <f>_xlfn.XLOOKUP(MergedTable[[#This Row],[FK_CustomerID]], Customers[CustomerID], Customers[Email])</f>
        <v/>
      </c>
      <c r="H233" t="str">
        <f>_xlfn.XLOOKUP(MergedTable[[#This Row],[FK_CustomerID]], Customers[CustomerID], Customers[Country])</f>
        <v>United States</v>
      </c>
      <c r="I233" t="str">
        <f>IF(_xlfn.XLOOKUP(MergedTable[[#This Row],[FK_CustomerID]], Customers[CustomerID], Customers[HasLoyalty]), "Yes", "No")</f>
        <v>Yes</v>
      </c>
      <c r="J233" t="str" cm="1">
        <f t="array" ref="J233">INDEX(Products[],
    MATCH(MergedTable[[#This Row],[FK_ProductID]:[FK_ProductID]], Products[[ProductID]:[ProductID]], 0),
    MATCH(MergedTable[[#Headers],[CoffeeType]], Products[#Headers], 0))</f>
        <v>Lib</v>
      </c>
      <c r="K233" t="str" cm="1">
        <f t="array" ref="K233">_xlfn.SWITCH(MergedTable[[#This Row],[CoffeeType]],
    "Rob", "Robusta",
    "Exc", "Excelsa",
    "Ara", "Arabica",
    "Lib", "Liberica")</f>
        <v>Liberica</v>
      </c>
      <c r="L233" t="str" cm="1">
        <f t="array" ref="L233">INDEX(Products[],
    MATCH(MergedTable[[#This Row],[FK_ProductID]:[FK_ProductID]], Products[[ProductID]:[ProductID]], 0),
    MATCH(MergedTable[[#Headers],[RoastType]], Products[#Headers], 0))</f>
        <v>M</v>
      </c>
      <c r="M233" t="str" cm="1">
        <f t="array" ref="M233">_xlfn.SWITCH(MergedTable[[#This Row],[RoastType]],
    "L", "Light",
    "M", "Medium",
    "D", "Dark")</f>
        <v>Medium</v>
      </c>
      <c r="N233" s="6" cm="1">
        <f t="array" ref="N233">INDEX(Products[],
    MATCH(MergedTable[[#This Row],[FK_ProductID]:[FK_ProductID]], Products[[ProductID]:[ProductID]], 0),
    MATCH(MergedTable[[#Headers],[SizeKg]], Products[#Headers], 0))</f>
        <v>0.2</v>
      </c>
      <c r="O233" s="1" cm="1">
        <f t="array" ref="O233">INDEX(Products[],
    MATCH(MergedTable[[#This Row],[FK_ProductID]:[FK_ProductID]], Products[[ProductID]:[ProductID]], 0),
    MATCH(MergedTable[[#Headers],[AmtUnitPrice]], Products[#Headers], 0))</f>
        <v>4.3650000000000002</v>
      </c>
      <c r="P233" s="1">
        <f>MergedTable[[#This Row],[AmtUnitPrice]] * MergedTable[[#This Row],[Quantity]]</f>
        <v>8.73</v>
      </c>
    </row>
    <row r="234" spans="1:16" x14ac:dyDescent="0.25">
      <c r="A234" t="str">
        <f>Orders[[#This Row],[OrderID]]</f>
        <v>JLN-14700-924</v>
      </c>
      <c r="B234" s="9">
        <f>Orders[[#This Row],[DtOrder]]</f>
        <v>44010</v>
      </c>
      <c r="C234" t="str">
        <f>Orders[[#This Row],[FK_CustomerID]]</f>
        <v>79058-02767-CP</v>
      </c>
      <c r="D234" t="str">
        <f>Orders[[#This Row],[FK_ProductID]]</f>
        <v>L-L-0.2</v>
      </c>
      <c r="E234" s="4">
        <f>Orders[[#This Row],[Quantity]]</f>
        <v>5</v>
      </c>
      <c r="F234" t="str">
        <f>_xlfn.XLOOKUP(MergedTable[[#This Row],[FK_CustomerID]], Customers[CustomerID], Customers[CustomerName])</f>
        <v>Conny Gheraldi</v>
      </c>
      <c r="G234" t="str">
        <f>_xlfn.XLOOKUP(MergedTable[[#This Row],[FK_CustomerID]], Customers[CustomerID], Customers[Email])</f>
        <v>cgheraldi6g@opera.com</v>
      </c>
      <c r="H234" t="str">
        <f>_xlfn.XLOOKUP(MergedTable[[#This Row],[FK_CustomerID]], Customers[CustomerID], Customers[Country])</f>
        <v>United Kingdom</v>
      </c>
      <c r="I234" t="str">
        <f>IF(_xlfn.XLOOKUP(MergedTable[[#This Row],[FK_CustomerID]], Customers[CustomerID], Customers[HasLoyalty]), "Yes", "No")</f>
        <v>No</v>
      </c>
      <c r="J234" t="str" cm="1">
        <f t="array" ref="J234">INDEX(Products[],
    MATCH(MergedTable[[#This Row],[FK_ProductID]:[FK_ProductID]], Products[[ProductID]:[ProductID]], 0),
    MATCH(MergedTable[[#Headers],[CoffeeType]], Products[#Headers], 0))</f>
        <v>Lib</v>
      </c>
      <c r="K234" t="str" cm="1">
        <f t="array" ref="K234">_xlfn.SWITCH(MergedTable[[#This Row],[CoffeeType]],
    "Rob", "Robusta",
    "Exc", "Excelsa",
    "Ara", "Arabica",
    "Lib", "Liberica")</f>
        <v>Liberica</v>
      </c>
      <c r="L234" t="str" cm="1">
        <f t="array" ref="L234">INDEX(Products[],
    MATCH(MergedTable[[#This Row],[FK_ProductID]:[FK_ProductID]], Products[[ProductID]:[ProductID]], 0),
    MATCH(MergedTable[[#Headers],[RoastType]], Products[#Headers], 0))</f>
        <v>L</v>
      </c>
      <c r="M234" t="str" cm="1">
        <f t="array" ref="M234">_xlfn.SWITCH(MergedTable[[#This Row],[RoastType]],
    "L", "Light",
    "M", "Medium",
    "D", "Dark")</f>
        <v>Light</v>
      </c>
      <c r="N234" s="6" cm="1">
        <f t="array" ref="N234">INDEX(Products[],
    MATCH(MergedTable[[#This Row],[FK_ProductID]:[FK_ProductID]], Products[[ProductID]:[ProductID]], 0),
    MATCH(MergedTable[[#Headers],[SizeKg]], Products[#Headers], 0))</f>
        <v>0.2</v>
      </c>
      <c r="O234" s="1" cm="1">
        <f t="array" ref="O234">INDEX(Products[],
    MATCH(MergedTable[[#This Row],[FK_ProductID]:[FK_ProductID]], Products[[ProductID]:[ProductID]], 0),
    MATCH(MergedTable[[#Headers],[AmtUnitPrice]], Products[#Headers], 0))</f>
        <v>4.7549999999999999</v>
      </c>
      <c r="P234" s="1">
        <f>MergedTable[[#This Row],[AmtUnitPrice]] * MergedTable[[#This Row],[Quantity]]</f>
        <v>23.774999999999999</v>
      </c>
    </row>
    <row r="235" spans="1:16" x14ac:dyDescent="0.25">
      <c r="A235" t="str">
        <f>Orders[[#This Row],[OrderID]]</f>
        <v>JVW-22582-137</v>
      </c>
      <c r="B235" s="9">
        <f>Orders[[#This Row],[DtOrder]]</f>
        <v>44278</v>
      </c>
      <c r="C235" t="str">
        <f>Orders[[#This Row],[FK_CustomerID]]</f>
        <v>89208-74646-UK</v>
      </c>
      <c r="D235" t="str">
        <f>Orders[[#This Row],[FK_ProductID]]</f>
        <v>E-M-0.2</v>
      </c>
      <c r="E235" s="4">
        <f>Orders[[#This Row],[Quantity]]</f>
        <v>5</v>
      </c>
      <c r="F235" t="str">
        <f>_xlfn.XLOOKUP(MergedTable[[#This Row],[FK_CustomerID]], Customers[CustomerID], Customers[CustomerName])</f>
        <v>Beryle Kenwell</v>
      </c>
      <c r="G235" t="str">
        <f>_xlfn.XLOOKUP(MergedTable[[#This Row],[FK_CustomerID]], Customers[CustomerID], Customers[Email])</f>
        <v>bkenwell6h@over-blog.com</v>
      </c>
      <c r="H235" t="str">
        <f>_xlfn.XLOOKUP(MergedTable[[#This Row],[FK_CustomerID]], Customers[CustomerID], Customers[Country])</f>
        <v>United States</v>
      </c>
      <c r="I235" t="str">
        <f>IF(_xlfn.XLOOKUP(MergedTable[[#This Row],[FK_CustomerID]], Customers[CustomerID], Customers[HasLoyalty]), "Yes", "No")</f>
        <v>No</v>
      </c>
      <c r="J235" t="str" cm="1">
        <f t="array" ref="J235">INDEX(Products[],
    MATCH(MergedTable[[#This Row],[FK_ProductID]:[FK_ProductID]], Products[[ProductID]:[ProductID]], 0),
    MATCH(MergedTable[[#Headers],[CoffeeType]], Products[#Headers], 0))</f>
        <v>Exc</v>
      </c>
      <c r="K235" t="str" cm="1">
        <f t="array" ref="K235">_xlfn.SWITCH(MergedTable[[#This Row],[CoffeeType]],
    "Rob", "Robusta",
    "Exc", "Excelsa",
    "Ara", "Arabica",
    "Lib", "Liberica")</f>
        <v>Excelsa</v>
      </c>
      <c r="L235" t="str" cm="1">
        <f t="array" ref="L235">INDEX(Products[],
    MATCH(MergedTable[[#This Row],[FK_ProductID]:[FK_ProductID]], Products[[ProductID]:[ProductID]], 0),
    MATCH(MergedTable[[#Headers],[RoastType]], Products[#Headers], 0))</f>
        <v>M</v>
      </c>
      <c r="M235" t="str" cm="1">
        <f t="array" ref="M235">_xlfn.SWITCH(MergedTable[[#This Row],[RoastType]],
    "L", "Light",
    "M", "Medium",
    "D", "Dark")</f>
        <v>Medium</v>
      </c>
      <c r="N235" s="6" cm="1">
        <f t="array" ref="N235">INDEX(Products[],
    MATCH(MergedTable[[#This Row],[FK_ProductID]:[FK_ProductID]], Products[[ProductID]:[ProductID]], 0),
    MATCH(MergedTable[[#Headers],[SizeKg]], Products[#Headers], 0))</f>
        <v>0.2</v>
      </c>
      <c r="O235" s="1" cm="1">
        <f t="array" ref="O235">INDEX(Products[],
    MATCH(MergedTable[[#This Row],[FK_ProductID]:[FK_ProductID]], Products[[ProductID]:[ProductID]], 0),
    MATCH(MergedTable[[#Headers],[AmtUnitPrice]], Products[#Headers], 0))</f>
        <v>4.125</v>
      </c>
      <c r="P235" s="1">
        <f>MergedTable[[#This Row],[AmtUnitPrice]] * MergedTable[[#This Row],[Quantity]]</f>
        <v>20.625</v>
      </c>
    </row>
    <row r="236" spans="1:16" x14ac:dyDescent="0.25">
      <c r="A236" t="str">
        <f>Orders[[#This Row],[OrderID]]</f>
        <v>LAA-41879-001</v>
      </c>
      <c r="B236" s="9">
        <f>Orders[[#This Row],[DtOrder]]</f>
        <v>44602</v>
      </c>
      <c r="C236" t="str">
        <f>Orders[[#This Row],[FK_CustomerID]]</f>
        <v>11408-81032-UR</v>
      </c>
      <c r="D236" t="str">
        <f>Orders[[#This Row],[FK_ProductID]]</f>
        <v>L-L-2.5</v>
      </c>
      <c r="E236" s="4">
        <f>Orders[[#This Row],[Quantity]]</f>
        <v>1</v>
      </c>
      <c r="F236" t="str">
        <f>_xlfn.XLOOKUP(MergedTable[[#This Row],[FK_CustomerID]], Customers[CustomerID], Customers[CustomerName])</f>
        <v>Tomas Sutty</v>
      </c>
      <c r="G236" t="str">
        <f>_xlfn.XLOOKUP(MergedTable[[#This Row],[FK_CustomerID]], Customers[CustomerID], Customers[Email])</f>
        <v>tsutty6i@google.es</v>
      </c>
      <c r="H236" t="str">
        <f>_xlfn.XLOOKUP(MergedTable[[#This Row],[FK_CustomerID]], Customers[CustomerID], Customers[Country])</f>
        <v>United States</v>
      </c>
      <c r="I236" t="str">
        <f>IF(_xlfn.XLOOKUP(MergedTable[[#This Row],[FK_CustomerID]], Customers[CustomerID], Customers[HasLoyalty]), "Yes", "No")</f>
        <v>No</v>
      </c>
      <c r="J236" t="str" cm="1">
        <f t="array" ref="J236">INDEX(Products[],
    MATCH(MergedTable[[#This Row],[FK_ProductID]:[FK_ProductID]], Products[[ProductID]:[ProductID]], 0),
    MATCH(MergedTable[[#Headers],[CoffeeType]], Products[#Headers], 0))</f>
        <v>Lib</v>
      </c>
      <c r="K236" t="str" cm="1">
        <f t="array" ref="K236">_xlfn.SWITCH(MergedTable[[#This Row],[CoffeeType]],
    "Rob", "Robusta",
    "Exc", "Excelsa",
    "Ara", "Arabica",
    "Lib", "Liberica")</f>
        <v>Liberica</v>
      </c>
      <c r="L236" t="str" cm="1">
        <f t="array" ref="L236">INDEX(Products[],
    MATCH(MergedTable[[#This Row],[FK_ProductID]:[FK_ProductID]], Products[[ProductID]:[ProductID]], 0),
    MATCH(MergedTable[[#Headers],[RoastType]], Products[#Headers], 0))</f>
        <v>L</v>
      </c>
      <c r="M236" t="str" cm="1">
        <f t="array" ref="M236">_xlfn.SWITCH(MergedTable[[#This Row],[RoastType]],
    "L", "Light",
    "M", "Medium",
    "D", "Dark")</f>
        <v>Light</v>
      </c>
      <c r="N236" s="6" cm="1">
        <f t="array" ref="N236">INDEX(Products[],
    MATCH(MergedTable[[#This Row],[FK_ProductID]:[FK_ProductID]], Products[[ProductID]:[ProductID]], 0),
    MATCH(MergedTable[[#Headers],[SizeKg]], Products[#Headers], 0))</f>
        <v>2.5</v>
      </c>
      <c r="O236" s="1" cm="1">
        <f t="array" ref="O236">INDEX(Products[],
    MATCH(MergedTable[[#This Row],[FK_ProductID]:[FK_ProductID]], Products[[ProductID]:[ProductID]], 0),
    MATCH(MergedTable[[#Headers],[AmtUnitPrice]], Products[#Headers], 0))</f>
        <v>36.454999999999998</v>
      </c>
      <c r="P236" s="1">
        <f>MergedTable[[#This Row],[AmtUnitPrice]] * MergedTable[[#This Row],[Quantity]]</f>
        <v>36.454999999999998</v>
      </c>
    </row>
    <row r="237" spans="1:16" x14ac:dyDescent="0.25">
      <c r="A237" t="str">
        <f>Orders[[#This Row],[OrderID]]</f>
        <v>BRV-64870-915</v>
      </c>
      <c r="B237" s="9">
        <f>Orders[[#This Row],[DtOrder]]</f>
        <v>43571</v>
      </c>
      <c r="C237" t="str">
        <f>Orders[[#This Row],[FK_CustomerID]]</f>
        <v>32070-55528-UG</v>
      </c>
      <c r="D237" t="str">
        <f>Orders[[#This Row],[FK_ProductID]]</f>
        <v>L-L-2.5</v>
      </c>
      <c r="E237" s="4">
        <f>Orders[[#This Row],[Quantity]]</f>
        <v>5</v>
      </c>
      <c r="F237" t="str">
        <f>_xlfn.XLOOKUP(MergedTable[[#This Row],[FK_CustomerID]], Customers[CustomerID], Customers[CustomerName])</f>
        <v>Samuele Ales0</v>
      </c>
      <c r="G237" t="str">
        <f>_xlfn.XLOOKUP(MergedTable[[#This Row],[FK_CustomerID]], Customers[CustomerID], Customers[Email])</f>
        <v/>
      </c>
      <c r="H237" t="str">
        <f>_xlfn.XLOOKUP(MergedTable[[#This Row],[FK_CustomerID]], Customers[CustomerID], Customers[Country])</f>
        <v>Ireland</v>
      </c>
      <c r="I237" t="str">
        <f>IF(_xlfn.XLOOKUP(MergedTable[[#This Row],[FK_CustomerID]], Customers[CustomerID], Customers[HasLoyalty]), "Yes", "No")</f>
        <v>No</v>
      </c>
      <c r="J237" t="str" cm="1">
        <f t="array" ref="J237">INDEX(Products[],
    MATCH(MergedTable[[#This Row],[FK_ProductID]:[FK_ProductID]], Products[[ProductID]:[ProductID]], 0),
    MATCH(MergedTable[[#Headers],[CoffeeType]], Products[#Headers], 0))</f>
        <v>Lib</v>
      </c>
      <c r="K237" t="str" cm="1">
        <f t="array" ref="K237">_xlfn.SWITCH(MergedTable[[#This Row],[CoffeeType]],
    "Rob", "Robusta",
    "Exc", "Excelsa",
    "Ara", "Arabica",
    "Lib", "Liberica")</f>
        <v>Liberica</v>
      </c>
      <c r="L237" t="str" cm="1">
        <f t="array" ref="L237">INDEX(Products[],
    MATCH(MergedTable[[#This Row],[FK_ProductID]:[FK_ProductID]], Products[[ProductID]:[ProductID]], 0),
    MATCH(MergedTable[[#Headers],[RoastType]], Products[#Headers], 0))</f>
        <v>L</v>
      </c>
      <c r="M237" t="str" cm="1">
        <f t="array" ref="M237">_xlfn.SWITCH(MergedTable[[#This Row],[RoastType]],
    "L", "Light",
    "M", "Medium",
    "D", "Dark")</f>
        <v>Light</v>
      </c>
      <c r="N237" s="6" cm="1">
        <f t="array" ref="N237">INDEX(Products[],
    MATCH(MergedTable[[#This Row],[FK_ProductID]:[FK_ProductID]], Products[[ProductID]:[ProductID]], 0),
    MATCH(MergedTable[[#Headers],[SizeKg]], Products[#Headers], 0))</f>
        <v>2.5</v>
      </c>
      <c r="O237" s="1" cm="1">
        <f t="array" ref="O237">INDEX(Products[],
    MATCH(MergedTable[[#This Row],[FK_ProductID]:[FK_ProductID]], Products[[ProductID]:[ProductID]], 0),
    MATCH(MergedTable[[#Headers],[AmtUnitPrice]], Products[#Headers], 0))</f>
        <v>36.454999999999998</v>
      </c>
      <c r="P237" s="1">
        <f>MergedTable[[#This Row],[AmtUnitPrice]] * MergedTable[[#This Row],[Quantity]]</f>
        <v>182.27499999999998</v>
      </c>
    </row>
    <row r="238" spans="1:16" x14ac:dyDescent="0.25">
      <c r="A238" t="str">
        <f>Orders[[#This Row],[OrderID]]</f>
        <v>RGJ-12544-083</v>
      </c>
      <c r="B238" s="9">
        <f>Orders[[#This Row],[DtOrder]]</f>
        <v>43873</v>
      </c>
      <c r="C238" t="str">
        <f>Orders[[#This Row],[FK_CustomerID]]</f>
        <v>48873-84433-PN</v>
      </c>
      <c r="D238" t="str">
        <f>Orders[[#This Row],[FK_ProductID]]</f>
        <v>L-D-2.5</v>
      </c>
      <c r="E238" s="4">
        <f>Orders[[#This Row],[Quantity]]</f>
        <v>3</v>
      </c>
      <c r="F238" t="str">
        <f>_xlfn.XLOOKUP(MergedTable[[#This Row],[FK_CustomerID]], Customers[CustomerID], Customers[CustomerName])</f>
        <v>Carlie Harce</v>
      </c>
      <c r="G238" t="str">
        <f>_xlfn.XLOOKUP(MergedTable[[#This Row],[FK_CustomerID]], Customers[CustomerID], Customers[Email])</f>
        <v>charce6k@cafepress.com</v>
      </c>
      <c r="H238" t="str">
        <f>_xlfn.XLOOKUP(MergedTable[[#This Row],[FK_CustomerID]], Customers[CustomerID], Customers[Country])</f>
        <v>Ireland</v>
      </c>
      <c r="I238" t="str">
        <f>IF(_xlfn.XLOOKUP(MergedTable[[#This Row],[FK_CustomerID]], Customers[CustomerID], Customers[HasLoyalty]), "Yes", "No")</f>
        <v>No</v>
      </c>
      <c r="J238" t="str" cm="1">
        <f t="array" ref="J238">INDEX(Products[],
    MATCH(MergedTable[[#This Row],[FK_ProductID]:[FK_ProductID]], Products[[ProductID]:[ProductID]], 0),
    MATCH(MergedTable[[#Headers],[CoffeeType]], Products[#Headers], 0))</f>
        <v>Lib</v>
      </c>
      <c r="K238" t="str" cm="1">
        <f t="array" ref="K238">_xlfn.SWITCH(MergedTable[[#This Row],[CoffeeType]],
    "Rob", "Robusta",
    "Exc", "Excelsa",
    "Ara", "Arabica",
    "Lib", "Liberica")</f>
        <v>Liberica</v>
      </c>
      <c r="L238" t="str" cm="1">
        <f t="array" ref="L238">INDEX(Products[],
    MATCH(MergedTable[[#This Row],[FK_ProductID]:[FK_ProductID]], Products[[ProductID]:[ProductID]], 0),
    MATCH(MergedTable[[#Headers],[RoastType]], Products[#Headers], 0))</f>
        <v>D</v>
      </c>
      <c r="M238" t="str" cm="1">
        <f t="array" ref="M238">_xlfn.SWITCH(MergedTable[[#This Row],[RoastType]],
    "L", "Light",
    "M", "Medium",
    "D", "Dark")</f>
        <v>Dark</v>
      </c>
      <c r="N238" s="6" cm="1">
        <f t="array" ref="N238">INDEX(Products[],
    MATCH(MergedTable[[#This Row],[FK_ProductID]:[FK_ProductID]], Products[[ProductID]:[ProductID]], 0),
    MATCH(MergedTable[[#Headers],[SizeKg]], Products[#Headers], 0))</f>
        <v>2.5</v>
      </c>
      <c r="O238" s="1" cm="1">
        <f t="array" ref="O238">INDEX(Products[],
    MATCH(MergedTable[[#This Row],[FK_ProductID]:[FK_ProductID]], Products[[ProductID]:[ProductID]], 0),
    MATCH(MergedTable[[#Headers],[AmtUnitPrice]], Products[#Headers], 0))</f>
        <v>29.785</v>
      </c>
      <c r="P238" s="1">
        <f>MergedTable[[#This Row],[AmtUnitPrice]] * MergedTable[[#This Row],[Quantity]]</f>
        <v>89.355000000000004</v>
      </c>
    </row>
    <row r="239" spans="1:16" x14ac:dyDescent="0.25">
      <c r="A239" t="str">
        <f>Orders[[#This Row],[OrderID]]</f>
        <v>JJX-83339-346</v>
      </c>
      <c r="B239" s="9">
        <f>Orders[[#This Row],[DtOrder]]</f>
        <v>44563</v>
      </c>
      <c r="C239" t="str">
        <f>Orders[[#This Row],[FK_CustomerID]]</f>
        <v>32928-18158-OW</v>
      </c>
      <c r="D239" t="str">
        <f>Orders[[#This Row],[FK_ProductID]]</f>
        <v>R-L-0.2</v>
      </c>
      <c r="E239" s="4">
        <f>Orders[[#This Row],[Quantity]]</f>
        <v>1</v>
      </c>
      <c r="F239" t="str">
        <f>_xlfn.XLOOKUP(MergedTable[[#This Row],[FK_CustomerID]], Customers[CustomerID], Customers[CustomerName])</f>
        <v>Craggy Bril</v>
      </c>
      <c r="G239" t="str">
        <f>_xlfn.XLOOKUP(MergedTable[[#This Row],[FK_CustomerID]], Customers[CustomerID], Customers[Email])</f>
        <v/>
      </c>
      <c r="H239" t="str">
        <f>_xlfn.XLOOKUP(MergedTable[[#This Row],[FK_CustomerID]], Customers[CustomerID], Customers[Country])</f>
        <v>United States</v>
      </c>
      <c r="I239" t="str">
        <f>IF(_xlfn.XLOOKUP(MergedTable[[#This Row],[FK_CustomerID]], Customers[CustomerID], Customers[HasLoyalty]), "Yes", "No")</f>
        <v>Yes</v>
      </c>
      <c r="J239" t="str" cm="1">
        <f t="array" ref="J239">INDEX(Products[],
    MATCH(MergedTable[[#This Row],[FK_ProductID]:[FK_ProductID]], Products[[ProductID]:[ProductID]], 0),
    MATCH(MergedTable[[#Headers],[CoffeeType]], Products[#Headers], 0))</f>
        <v>Rob</v>
      </c>
      <c r="K239" t="str" cm="1">
        <f t="array" ref="K239">_xlfn.SWITCH(MergedTable[[#This Row],[CoffeeType]],
    "Rob", "Robusta",
    "Exc", "Excelsa",
    "Ara", "Arabica",
    "Lib", "Liberica")</f>
        <v>Robusta</v>
      </c>
      <c r="L239" t="str" cm="1">
        <f t="array" ref="L239">INDEX(Products[],
    MATCH(MergedTable[[#This Row],[FK_ProductID]:[FK_ProductID]], Products[[ProductID]:[ProductID]], 0),
    MATCH(MergedTable[[#Headers],[RoastType]], Products[#Headers], 0))</f>
        <v>L</v>
      </c>
      <c r="M239" t="str" cm="1">
        <f t="array" ref="M239">_xlfn.SWITCH(MergedTable[[#This Row],[RoastType]],
    "L", "Light",
    "M", "Medium",
    "D", "Dark")</f>
        <v>Light</v>
      </c>
      <c r="N239" s="6" cm="1">
        <f t="array" ref="N239">INDEX(Products[],
    MATCH(MergedTable[[#This Row],[FK_ProductID]:[FK_ProductID]], Products[[ProductID]:[ProductID]], 0),
    MATCH(MergedTable[[#Headers],[SizeKg]], Products[#Headers], 0))</f>
        <v>0.2</v>
      </c>
      <c r="O239" s="1" cm="1">
        <f t="array" ref="O239">INDEX(Products[],
    MATCH(MergedTable[[#This Row],[FK_ProductID]:[FK_ProductID]], Products[[ProductID]:[ProductID]], 0),
    MATCH(MergedTable[[#Headers],[AmtUnitPrice]], Products[#Headers], 0))</f>
        <v>3.585</v>
      </c>
      <c r="P239" s="1">
        <f>MergedTable[[#This Row],[AmtUnitPrice]] * MergedTable[[#This Row],[Quantity]]</f>
        <v>3.585</v>
      </c>
    </row>
    <row r="240" spans="1:16" x14ac:dyDescent="0.25">
      <c r="A240" t="str">
        <f>Orders[[#This Row],[OrderID]]</f>
        <v>BIU-21970-705</v>
      </c>
      <c r="B240" s="9">
        <f>Orders[[#This Row],[DtOrder]]</f>
        <v>44172</v>
      </c>
      <c r="C240" t="str">
        <f>Orders[[#This Row],[FK_CustomerID]]</f>
        <v>89711-56688-GG</v>
      </c>
      <c r="D240" t="str">
        <f>Orders[[#This Row],[FK_ProductID]]</f>
        <v>R-M-2.5</v>
      </c>
      <c r="E240" s="4">
        <f>Orders[[#This Row],[Quantity]]</f>
        <v>2</v>
      </c>
      <c r="F240" t="str">
        <f>_xlfn.XLOOKUP(MergedTable[[#This Row],[FK_CustomerID]], Customers[CustomerID], Customers[CustomerName])</f>
        <v>Friederike Drysdale</v>
      </c>
      <c r="G240" t="str">
        <f>_xlfn.XLOOKUP(MergedTable[[#This Row],[FK_CustomerID]], Customers[CustomerID], Customers[Email])</f>
        <v>fdrysdale6m@symantec.com</v>
      </c>
      <c r="H240" t="str">
        <f>_xlfn.XLOOKUP(MergedTable[[#This Row],[FK_CustomerID]], Customers[CustomerID], Customers[Country])</f>
        <v>United States</v>
      </c>
      <c r="I240" t="str">
        <f>IF(_xlfn.XLOOKUP(MergedTable[[#This Row],[FK_CustomerID]], Customers[CustomerID], Customers[HasLoyalty]), "Yes", "No")</f>
        <v>Yes</v>
      </c>
      <c r="J240" t="str" cm="1">
        <f t="array" ref="J240">INDEX(Products[],
    MATCH(MergedTable[[#This Row],[FK_ProductID]:[FK_ProductID]], Products[[ProductID]:[ProductID]], 0),
    MATCH(MergedTable[[#Headers],[CoffeeType]], Products[#Headers], 0))</f>
        <v>Rob</v>
      </c>
      <c r="K240" t="str" cm="1">
        <f t="array" ref="K240">_xlfn.SWITCH(MergedTable[[#This Row],[CoffeeType]],
    "Rob", "Robusta",
    "Exc", "Excelsa",
    "Ara", "Arabica",
    "Lib", "Liberica")</f>
        <v>Robusta</v>
      </c>
      <c r="L240" t="str" cm="1">
        <f t="array" ref="L240">INDEX(Products[],
    MATCH(MergedTable[[#This Row],[FK_ProductID]:[FK_ProductID]], Products[[ProductID]:[ProductID]], 0),
    MATCH(MergedTable[[#Headers],[RoastType]], Products[#Headers], 0))</f>
        <v>M</v>
      </c>
      <c r="M240" t="str" cm="1">
        <f t="array" ref="M240">_xlfn.SWITCH(MergedTable[[#This Row],[RoastType]],
    "L", "Light",
    "M", "Medium",
    "D", "Dark")</f>
        <v>Medium</v>
      </c>
      <c r="N240" s="6" cm="1">
        <f t="array" ref="N240">INDEX(Products[],
    MATCH(MergedTable[[#This Row],[FK_ProductID]:[FK_ProductID]], Products[[ProductID]:[ProductID]], 0),
    MATCH(MergedTable[[#Headers],[SizeKg]], Products[#Headers], 0))</f>
        <v>2.5</v>
      </c>
      <c r="O240" s="1" cm="1">
        <f t="array" ref="O240">INDEX(Products[],
    MATCH(MergedTable[[#This Row],[FK_ProductID]:[FK_ProductID]], Products[[ProductID]:[ProductID]], 0),
    MATCH(MergedTable[[#Headers],[AmtUnitPrice]], Products[#Headers], 0))</f>
        <v>22.885000000000002</v>
      </c>
      <c r="P240" s="1">
        <f>MergedTable[[#This Row],[AmtUnitPrice]] * MergedTable[[#This Row],[Quantity]]</f>
        <v>45.77</v>
      </c>
    </row>
    <row r="241" spans="1:16" x14ac:dyDescent="0.25">
      <c r="A241" t="str">
        <f>Orders[[#This Row],[OrderID]]</f>
        <v>ELJ-87741-745</v>
      </c>
      <c r="B241" s="9">
        <f>Orders[[#This Row],[DtOrder]]</f>
        <v>43881</v>
      </c>
      <c r="C241" t="str">
        <f>Orders[[#This Row],[FK_CustomerID]]</f>
        <v>48389-71976-JB</v>
      </c>
      <c r="D241" t="str">
        <f>Orders[[#This Row],[FK_ProductID]]</f>
        <v>E-L-1</v>
      </c>
      <c r="E241" s="4">
        <f>Orders[[#This Row],[Quantity]]</f>
        <v>4</v>
      </c>
      <c r="F241" t="str">
        <f>_xlfn.XLOOKUP(MergedTable[[#This Row],[FK_CustomerID]], Customers[CustomerID], Customers[CustomerName])</f>
        <v>Devon Magowan</v>
      </c>
      <c r="G241" t="str">
        <f>_xlfn.XLOOKUP(MergedTable[[#This Row],[FK_CustomerID]], Customers[CustomerID], Customers[Email])</f>
        <v>dmagowan6n@fc2.com</v>
      </c>
      <c r="H241" t="str">
        <f>_xlfn.XLOOKUP(MergedTable[[#This Row],[FK_CustomerID]], Customers[CustomerID], Customers[Country])</f>
        <v>United States</v>
      </c>
      <c r="I241" t="str">
        <f>IF(_xlfn.XLOOKUP(MergedTable[[#This Row],[FK_CustomerID]], Customers[CustomerID], Customers[HasLoyalty]), "Yes", "No")</f>
        <v>No</v>
      </c>
      <c r="J241" t="str" cm="1">
        <f t="array" ref="J241">INDEX(Products[],
    MATCH(MergedTable[[#This Row],[FK_ProductID]:[FK_ProductID]], Products[[ProductID]:[ProductID]], 0),
    MATCH(MergedTable[[#Headers],[CoffeeType]], Products[#Headers], 0))</f>
        <v>Exc</v>
      </c>
      <c r="K241" t="str" cm="1">
        <f t="array" ref="K241">_xlfn.SWITCH(MergedTable[[#This Row],[CoffeeType]],
    "Rob", "Robusta",
    "Exc", "Excelsa",
    "Ara", "Arabica",
    "Lib", "Liberica")</f>
        <v>Excelsa</v>
      </c>
      <c r="L241" t="str" cm="1">
        <f t="array" ref="L241">INDEX(Products[],
    MATCH(MergedTable[[#This Row],[FK_ProductID]:[FK_ProductID]], Products[[ProductID]:[ProductID]], 0),
    MATCH(MergedTable[[#Headers],[RoastType]], Products[#Headers], 0))</f>
        <v>L</v>
      </c>
      <c r="M241" t="str" cm="1">
        <f t="array" ref="M241">_xlfn.SWITCH(MergedTable[[#This Row],[RoastType]],
    "L", "Light",
    "M", "Medium",
    "D", "Dark")</f>
        <v>Light</v>
      </c>
      <c r="N241" s="6" cm="1">
        <f t="array" ref="N241">INDEX(Products[],
    MATCH(MergedTable[[#This Row],[FK_ProductID]:[FK_ProductID]], Products[[ProductID]:[ProductID]], 0),
    MATCH(MergedTable[[#Headers],[SizeKg]], Products[#Headers], 0))</f>
        <v>1</v>
      </c>
      <c r="O241" s="1" cm="1">
        <f t="array" ref="O241">INDEX(Products[],
    MATCH(MergedTable[[#This Row],[FK_ProductID]:[FK_ProductID]], Products[[ProductID]:[ProductID]], 0),
    MATCH(MergedTable[[#Headers],[AmtUnitPrice]], Products[#Headers], 0))</f>
        <v>14.85</v>
      </c>
      <c r="P241" s="1">
        <f>MergedTable[[#This Row],[AmtUnitPrice]] * MergedTable[[#This Row],[Quantity]]</f>
        <v>59.4</v>
      </c>
    </row>
    <row r="242" spans="1:16" x14ac:dyDescent="0.25">
      <c r="A242" t="str">
        <f>Orders[[#This Row],[OrderID]]</f>
        <v>SGI-48226-857</v>
      </c>
      <c r="B242" s="9">
        <f>Orders[[#This Row],[DtOrder]]</f>
        <v>43993</v>
      </c>
      <c r="C242" t="str">
        <f>Orders[[#This Row],[FK_CustomerID]]</f>
        <v>84033-80762-EQ</v>
      </c>
      <c r="D242" t="str">
        <f>Orders[[#This Row],[FK_ProductID]]</f>
        <v>A-M-2.5</v>
      </c>
      <c r="E242" s="4">
        <f>Orders[[#This Row],[Quantity]]</f>
        <v>6</v>
      </c>
      <c r="F242" t="str">
        <f>_xlfn.XLOOKUP(MergedTable[[#This Row],[FK_CustomerID]], Customers[CustomerID], Customers[CustomerName])</f>
        <v>Codi Littrell</v>
      </c>
      <c r="G242" t="str">
        <f>_xlfn.XLOOKUP(MergedTable[[#This Row],[FK_CustomerID]], Customers[CustomerID], Customers[Email])</f>
        <v/>
      </c>
      <c r="H242" t="str">
        <f>_xlfn.XLOOKUP(MergedTable[[#This Row],[FK_CustomerID]], Customers[CustomerID], Customers[Country])</f>
        <v>United States</v>
      </c>
      <c r="I242" t="str">
        <f>IF(_xlfn.XLOOKUP(MergedTable[[#This Row],[FK_CustomerID]], Customers[CustomerID], Customers[HasLoyalty]), "Yes", "No")</f>
        <v>Yes</v>
      </c>
      <c r="J242" t="str" cm="1">
        <f t="array" ref="J242">INDEX(Products[],
    MATCH(MergedTable[[#This Row],[FK_ProductID]:[FK_ProductID]], Products[[ProductID]:[ProductID]], 0),
    MATCH(MergedTable[[#Headers],[CoffeeType]], Products[#Headers], 0))</f>
        <v>Ara</v>
      </c>
      <c r="K242" t="str" cm="1">
        <f t="array" ref="K242">_xlfn.SWITCH(MergedTable[[#This Row],[CoffeeType]],
    "Rob", "Robusta",
    "Exc", "Excelsa",
    "Ara", "Arabica",
    "Lib", "Liberica")</f>
        <v>Arabica</v>
      </c>
      <c r="L242" t="str" cm="1">
        <f t="array" ref="L242">INDEX(Products[],
    MATCH(MergedTable[[#This Row],[FK_ProductID]:[FK_ProductID]], Products[[ProductID]:[ProductID]], 0),
    MATCH(MergedTable[[#Headers],[RoastType]], Products[#Headers], 0))</f>
        <v>M</v>
      </c>
      <c r="M242" t="str" cm="1">
        <f t="array" ref="M242">_xlfn.SWITCH(MergedTable[[#This Row],[RoastType]],
    "L", "Light",
    "M", "Medium",
    "D", "Dark")</f>
        <v>Medium</v>
      </c>
      <c r="N242" s="6" cm="1">
        <f t="array" ref="N242">INDEX(Products[],
    MATCH(MergedTable[[#This Row],[FK_ProductID]:[FK_ProductID]], Products[[ProductID]:[ProductID]], 0),
    MATCH(MergedTable[[#Headers],[SizeKg]], Products[#Headers], 0))</f>
        <v>2.5</v>
      </c>
      <c r="O242" s="1" cm="1">
        <f t="array" ref="O242">INDEX(Products[],
    MATCH(MergedTable[[#This Row],[FK_ProductID]:[FK_ProductID]], Products[[ProductID]:[ProductID]], 0),
    MATCH(MergedTable[[#Headers],[AmtUnitPrice]], Products[#Headers], 0))</f>
        <v>25.875</v>
      </c>
      <c r="P242" s="1">
        <f>MergedTable[[#This Row],[AmtUnitPrice]] * MergedTable[[#This Row],[Quantity]]</f>
        <v>155.25</v>
      </c>
    </row>
    <row r="243" spans="1:16" x14ac:dyDescent="0.25">
      <c r="A243" t="str">
        <f>Orders[[#This Row],[OrderID]]</f>
        <v>AHV-66988-037</v>
      </c>
      <c r="B243" s="9">
        <f>Orders[[#This Row],[DtOrder]]</f>
        <v>44082</v>
      </c>
      <c r="C243" t="str">
        <f>Orders[[#This Row],[FK_CustomerID]]</f>
        <v>12743-00952-KO</v>
      </c>
      <c r="D243" t="str">
        <f>Orders[[#This Row],[FK_ProductID]]</f>
        <v>R-M-2.5</v>
      </c>
      <c r="E243" s="4">
        <f>Orders[[#This Row],[Quantity]]</f>
        <v>2</v>
      </c>
      <c r="F243" t="str">
        <f>_xlfn.XLOOKUP(MergedTable[[#This Row],[FK_CustomerID]], Customers[CustomerID], Customers[CustomerName])</f>
        <v>Christel Speak</v>
      </c>
      <c r="G243" t="str">
        <f>_xlfn.XLOOKUP(MergedTable[[#This Row],[FK_CustomerID]], Customers[CustomerID], Customers[Email])</f>
        <v/>
      </c>
      <c r="H243" t="str">
        <f>_xlfn.XLOOKUP(MergedTable[[#This Row],[FK_CustomerID]], Customers[CustomerID], Customers[Country])</f>
        <v>United States</v>
      </c>
      <c r="I243" t="str">
        <f>IF(_xlfn.XLOOKUP(MergedTable[[#This Row],[FK_CustomerID]], Customers[CustomerID], Customers[HasLoyalty]), "Yes", "No")</f>
        <v>No</v>
      </c>
      <c r="J243" t="str" cm="1">
        <f t="array" ref="J243">INDEX(Products[],
    MATCH(MergedTable[[#This Row],[FK_ProductID]:[FK_ProductID]], Products[[ProductID]:[ProductID]], 0),
    MATCH(MergedTable[[#Headers],[CoffeeType]], Products[#Headers], 0))</f>
        <v>Rob</v>
      </c>
      <c r="K243" t="str" cm="1">
        <f t="array" ref="K243">_xlfn.SWITCH(MergedTable[[#This Row],[CoffeeType]],
    "Rob", "Robusta",
    "Exc", "Excelsa",
    "Ara", "Arabica",
    "Lib", "Liberica")</f>
        <v>Robusta</v>
      </c>
      <c r="L243" t="str" cm="1">
        <f t="array" ref="L243">INDEX(Products[],
    MATCH(MergedTable[[#This Row],[FK_ProductID]:[FK_ProductID]], Products[[ProductID]:[ProductID]], 0),
    MATCH(MergedTable[[#Headers],[RoastType]], Products[#Headers], 0))</f>
        <v>M</v>
      </c>
      <c r="M243" t="str" cm="1">
        <f t="array" ref="M243">_xlfn.SWITCH(MergedTable[[#This Row],[RoastType]],
    "L", "Light",
    "M", "Medium",
    "D", "Dark")</f>
        <v>Medium</v>
      </c>
      <c r="N243" s="6" cm="1">
        <f t="array" ref="N243">INDEX(Products[],
    MATCH(MergedTable[[#This Row],[FK_ProductID]:[FK_ProductID]], Products[[ProductID]:[ProductID]], 0),
    MATCH(MergedTable[[#Headers],[SizeKg]], Products[#Headers], 0))</f>
        <v>2.5</v>
      </c>
      <c r="O243" s="1" cm="1">
        <f t="array" ref="O243">INDEX(Products[],
    MATCH(MergedTable[[#This Row],[FK_ProductID]:[FK_ProductID]], Products[[ProductID]:[ProductID]], 0),
    MATCH(MergedTable[[#Headers],[AmtUnitPrice]], Products[#Headers], 0))</f>
        <v>22.885000000000002</v>
      </c>
      <c r="P243" s="1">
        <f>MergedTable[[#This Row],[AmtUnitPrice]] * MergedTable[[#This Row],[Quantity]]</f>
        <v>45.77</v>
      </c>
    </row>
    <row r="244" spans="1:16" x14ac:dyDescent="0.25">
      <c r="A244" t="str">
        <f>Orders[[#This Row],[OrderID]]</f>
        <v>ISK-42066-094</v>
      </c>
      <c r="B244" s="9">
        <f>Orders[[#This Row],[DtOrder]]</f>
        <v>43918</v>
      </c>
      <c r="C244" t="str">
        <f>Orders[[#This Row],[FK_CustomerID]]</f>
        <v>41505-42181-EF</v>
      </c>
      <c r="D244" t="str">
        <f>Orders[[#This Row],[FK_ProductID]]</f>
        <v>E-D-1</v>
      </c>
      <c r="E244" s="4">
        <f>Orders[[#This Row],[Quantity]]</f>
        <v>3</v>
      </c>
      <c r="F244" t="str">
        <f>_xlfn.XLOOKUP(MergedTable[[#This Row],[FK_CustomerID]], Customers[CustomerID], Customers[CustomerName])</f>
        <v>Sibella Rushbrooke</v>
      </c>
      <c r="G244" t="str">
        <f>_xlfn.XLOOKUP(MergedTable[[#This Row],[FK_CustomerID]], Customers[CustomerID], Customers[Email])</f>
        <v>srushbrooke6q@youku.com</v>
      </c>
      <c r="H244" t="str">
        <f>_xlfn.XLOOKUP(MergedTable[[#This Row],[FK_CustomerID]], Customers[CustomerID], Customers[Country])</f>
        <v>United States</v>
      </c>
      <c r="I244" t="str">
        <f>IF(_xlfn.XLOOKUP(MergedTable[[#This Row],[FK_CustomerID]], Customers[CustomerID], Customers[HasLoyalty]), "Yes", "No")</f>
        <v>Yes</v>
      </c>
      <c r="J244" t="str" cm="1">
        <f t="array" ref="J244">INDEX(Products[],
    MATCH(MergedTable[[#This Row],[FK_ProductID]:[FK_ProductID]], Products[[ProductID]:[ProductID]], 0),
    MATCH(MergedTable[[#Headers],[CoffeeType]], Products[#Headers], 0))</f>
        <v>Exc</v>
      </c>
      <c r="K244" t="str" cm="1">
        <f t="array" ref="K244">_xlfn.SWITCH(MergedTable[[#This Row],[CoffeeType]],
    "Rob", "Robusta",
    "Exc", "Excelsa",
    "Ara", "Arabica",
    "Lib", "Liberica")</f>
        <v>Excelsa</v>
      </c>
      <c r="L244" t="str" cm="1">
        <f t="array" ref="L244">INDEX(Products[],
    MATCH(MergedTable[[#This Row],[FK_ProductID]:[FK_ProductID]], Products[[ProductID]:[ProductID]], 0),
    MATCH(MergedTable[[#Headers],[RoastType]], Products[#Headers], 0))</f>
        <v>D</v>
      </c>
      <c r="M244" t="str" cm="1">
        <f t="array" ref="M244">_xlfn.SWITCH(MergedTable[[#This Row],[RoastType]],
    "L", "Light",
    "M", "Medium",
    "D", "Dark")</f>
        <v>Dark</v>
      </c>
      <c r="N244" s="6" cm="1">
        <f t="array" ref="N244">INDEX(Products[],
    MATCH(MergedTable[[#This Row],[FK_ProductID]:[FK_ProductID]], Products[[ProductID]:[ProductID]], 0),
    MATCH(MergedTable[[#Headers],[SizeKg]], Products[#Headers], 0))</f>
        <v>1</v>
      </c>
      <c r="O244" s="1" cm="1">
        <f t="array" ref="O244">INDEX(Products[],
    MATCH(MergedTable[[#This Row],[FK_ProductID]:[FK_ProductID]], Products[[ProductID]:[ProductID]], 0),
    MATCH(MergedTable[[#Headers],[AmtUnitPrice]], Products[#Headers], 0))</f>
        <v>12.15</v>
      </c>
      <c r="P244" s="1">
        <f>MergedTable[[#This Row],[AmtUnitPrice]] * MergedTable[[#This Row],[Quantity]]</f>
        <v>36.450000000000003</v>
      </c>
    </row>
    <row r="245" spans="1:16" x14ac:dyDescent="0.25">
      <c r="A245" t="str">
        <f>Orders[[#This Row],[OrderID]]</f>
        <v>FTC-35822-530</v>
      </c>
      <c r="B245" s="9">
        <f>Orders[[#This Row],[DtOrder]]</f>
        <v>44114</v>
      </c>
      <c r="C245" t="str">
        <f>Orders[[#This Row],[FK_CustomerID]]</f>
        <v>14307-87663-KB</v>
      </c>
      <c r="D245" t="str">
        <f>Orders[[#This Row],[FK_ProductID]]</f>
        <v>E-D-0.5</v>
      </c>
      <c r="E245" s="4">
        <f>Orders[[#This Row],[Quantity]]</f>
        <v>4</v>
      </c>
      <c r="F245" t="str">
        <f>_xlfn.XLOOKUP(MergedTable[[#This Row],[FK_CustomerID]], Customers[CustomerID], Customers[CustomerName])</f>
        <v>Tammie Drynan</v>
      </c>
      <c r="G245" t="str">
        <f>_xlfn.XLOOKUP(MergedTable[[#This Row],[FK_CustomerID]], Customers[CustomerID], Customers[Email])</f>
        <v>tdrynan6r@deviantart.com</v>
      </c>
      <c r="H245" t="str">
        <f>_xlfn.XLOOKUP(MergedTable[[#This Row],[FK_CustomerID]], Customers[CustomerID], Customers[Country])</f>
        <v>United States</v>
      </c>
      <c r="I245" t="str">
        <f>IF(_xlfn.XLOOKUP(MergedTable[[#This Row],[FK_CustomerID]], Customers[CustomerID], Customers[HasLoyalty]), "Yes", "No")</f>
        <v>Yes</v>
      </c>
      <c r="J245" t="str" cm="1">
        <f t="array" ref="J245">INDEX(Products[],
    MATCH(MergedTable[[#This Row],[FK_ProductID]:[FK_ProductID]], Products[[ProductID]:[ProductID]], 0),
    MATCH(MergedTable[[#Headers],[CoffeeType]], Products[#Headers], 0))</f>
        <v>Exc</v>
      </c>
      <c r="K245" t="str" cm="1">
        <f t="array" ref="K245">_xlfn.SWITCH(MergedTable[[#This Row],[CoffeeType]],
    "Rob", "Robusta",
    "Exc", "Excelsa",
    "Ara", "Arabica",
    "Lib", "Liberica")</f>
        <v>Excelsa</v>
      </c>
      <c r="L245" t="str" cm="1">
        <f t="array" ref="L245">INDEX(Products[],
    MATCH(MergedTable[[#This Row],[FK_ProductID]:[FK_ProductID]], Products[[ProductID]:[ProductID]], 0),
    MATCH(MergedTable[[#Headers],[RoastType]], Products[#Headers], 0))</f>
        <v>D</v>
      </c>
      <c r="M245" t="str" cm="1">
        <f t="array" ref="M245">_xlfn.SWITCH(MergedTable[[#This Row],[RoastType]],
    "L", "Light",
    "M", "Medium",
    "D", "Dark")</f>
        <v>Dark</v>
      </c>
      <c r="N245" s="6" cm="1">
        <f t="array" ref="N245">INDEX(Products[],
    MATCH(MergedTable[[#This Row],[FK_ProductID]:[FK_ProductID]], Products[[ProductID]:[ProductID]], 0),
    MATCH(MergedTable[[#Headers],[SizeKg]], Products[#Headers], 0))</f>
        <v>0.5</v>
      </c>
      <c r="O245" s="1" cm="1">
        <f t="array" ref="O245">INDEX(Products[],
    MATCH(MergedTable[[#This Row],[FK_ProductID]:[FK_ProductID]], Products[[ProductID]:[ProductID]], 0),
    MATCH(MergedTable[[#Headers],[AmtUnitPrice]], Products[#Headers], 0))</f>
        <v>7.29</v>
      </c>
      <c r="P245" s="1">
        <f>MergedTable[[#This Row],[AmtUnitPrice]] * MergedTable[[#This Row],[Quantity]]</f>
        <v>29.16</v>
      </c>
    </row>
    <row r="246" spans="1:16" x14ac:dyDescent="0.25">
      <c r="A246" t="str">
        <f>Orders[[#This Row],[OrderID]]</f>
        <v>VSS-56247-688</v>
      </c>
      <c r="B246" s="9">
        <f>Orders[[#This Row],[DtOrder]]</f>
        <v>44702</v>
      </c>
      <c r="C246" t="str">
        <f>Orders[[#This Row],[FK_CustomerID]]</f>
        <v>08360-19442-GB</v>
      </c>
      <c r="D246" t="str">
        <f>Orders[[#This Row],[FK_ProductID]]</f>
        <v>L-M-2.5</v>
      </c>
      <c r="E246" s="4">
        <f>Orders[[#This Row],[Quantity]]</f>
        <v>4</v>
      </c>
      <c r="F246" t="str">
        <f>_xlfn.XLOOKUP(MergedTable[[#This Row],[FK_CustomerID]], Customers[CustomerID], Customers[CustomerName])</f>
        <v>Effie Yurkov</v>
      </c>
      <c r="G246" t="str">
        <f>_xlfn.XLOOKUP(MergedTable[[#This Row],[FK_CustomerID]], Customers[CustomerID], Customers[Email])</f>
        <v>eyurkov6s@hud.gov</v>
      </c>
      <c r="H246" t="str">
        <f>_xlfn.XLOOKUP(MergedTable[[#This Row],[FK_CustomerID]], Customers[CustomerID], Customers[Country])</f>
        <v>United States</v>
      </c>
      <c r="I246" t="str">
        <f>IF(_xlfn.XLOOKUP(MergedTable[[#This Row],[FK_CustomerID]], Customers[CustomerID], Customers[HasLoyalty]), "Yes", "No")</f>
        <v>No</v>
      </c>
      <c r="J246" t="str" cm="1">
        <f t="array" ref="J246">INDEX(Products[],
    MATCH(MergedTable[[#This Row],[FK_ProductID]:[FK_ProductID]], Products[[ProductID]:[ProductID]], 0),
    MATCH(MergedTable[[#Headers],[CoffeeType]], Products[#Headers], 0))</f>
        <v>Lib</v>
      </c>
      <c r="K246" t="str" cm="1">
        <f t="array" ref="K246">_xlfn.SWITCH(MergedTable[[#This Row],[CoffeeType]],
    "Rob", "Robusta",
    "Exc", "Excelsa",
    "Ara", "Arabica",
    "Lib", "Liberica")</f>
        <v>Liberica</v>
      </c>
      <c r="L246" t="str" cm="1">
        <f t="array" ref="L246">INDEX(Products[],
    MATCH(MergedTable[[#This Row],[FK_ProductID]:[FK_ProductID]], Products[[ProductID]:[ProductID]], 0),
    MATCH(MergedTable[[#Headers],[RoastType]], Products[#Headers], 0))</f>
        <v>M</v>
      </c>
      <c r="M246" t="str" cm="1">
        <f t="array" ref="M246">_xlfn.SWITCH(MergedTable[[#This Row],[RoastType]],
    "L", "Light",
    "M", "Medium",
    "D", "Dark")</f>
        <v>Medium</v>
      </c>
      <c r="N246" s="6" cm="1">
        <f t="array" ref="N246">INDEX(Products[],
    MATCH(MergedTable[[#This Row],[FK_ProductID]:[FK_ProductID]], Products[[ProductID]:[ProductID]], 0),
    MATCH(MergedTable[[#Headers],[SizeKg]], Products[#Headers], 0))</f>
        <v>2.5</v>
      </c>
      <c r="O246" s="1" cm="1">
        <f t="array" ref="O246">INDEX(Products[],
    MATCH(MergedTable[[#This Row],[FK_ProductID]:[FK_ProductID]], Products[[ProductID]:[ProductID]], 0),
    MATCH(MergedTable[[#Headers],[AmtUnitPrice]], Products[#Headers], 0))</f>
        <v>33.465000000000003</v>
      </c>
      <c r="P246" s="1">
        <f>MergedTable[[#This Row],[AmtUnitPrice]] * MergedTable[[#This Row],[Quantity]]</f>
        <v>133.86000000000001</v>
      </c>
    </row>
    <row r="247" spans="1:16" x14ac:dyDescent="0.25">
      <c r="A247" t="str">
        <f>Orders[[#This Row],[OrderID]]</f>
        <v>HVW-25584-144</v>
      </c>
      <c r="B247" s="9">
        <f>Orders[[#This Row],[DtOrder]]</f>
        <v>43951</v>
      </c>
      <c r="C247" t="str">
        <f>Orders[[#This Row],[FK_CustomerID]]</f>
        <v>93405-51204-UW</v>
      </c>
      <c r="D247" t="str">
        <f>Orders[[#This Row],[FK_ProductID]]</f>
        <v>L-L-0.2</v>
      </c>
      <c r="E247" s="4">
        <f>Orders[[#This Row],[Quantity]]</f>
        <v>5</v>
      </c>
      <c r="F247" t="str">
        <f>_xlfn.XLOOKUP(MergedTable[[#This Row],[FK_CustomerID]], Customers[CustomerID], Customers[CustomerName])</f>
        <v>Lexie Mallan</v>
      </c>
      <c r="G247" t="str">
        <f>_xlfn.XLOOKUP(MergedTable[[#This Row],[FK_CustomerID]], Customers[CustomerID], Customers[Email])</f>
        <v>lmallan6t@state.gov</v>
      </c>
      <c r="H247" t="str">
        <f>_xlfn.XLOOKUP(MergedTable[[#This Row],[FK_CustomerID]], Customers[CustomerID], Customers[Country])</f>
        <v>United States</v>
      </c>
      <c r="I247" t="str">
        <f>IF(_xlfn.XLOOKUP(MergedTable[[#This Row],[FK_CustomerID]], Customers[CustomerID], Customers[HasLoyalty]), "Yes", "No")</f>
        <v>Yes</v>
      </c>
      <c r="J247" t="str" cm="1">
        <f t="array" ref="J247">INDEX(Products[],
    MATCH(MergedTable[[#This Row],[FK_ProductID]:[FK_ProductID]], Products[[ProductID]:[ProductID]], 0),
    MATCH(MergedTable[[#Headers],[CoffeeType]], Products[#Headers], 0))</f>
        <v>Lib</v>
      </c>
      <c r="K247" t="str" cm="1">
        <f t="array" ref="K247">_xlfn.SWITCH(MergedTable[[#This Row],[CoffeeType]],
    "Rob", "Robusta",
    "Exc", "Excelsa",
    "Ara", "Arabica",
    "Lib", "Liberica")</f>
        <v>Liberica</v>
      </c>
      <c r="L247" t="str" cm="1">
        <f t="array" ref="L247">INDEX(Products[],
    MATCH(MergedTable[[#This Row],[FK_ProductID]:[FK_ProductID]], Products[[ProductID]:[ProductID]], 0),
    MATCH(MergedTable[[#Headers],[RoastType]], Products[#Headers], 0))</f>
        <v>L</v>
      </c>
      <c r="M247" t="str" cm="1">
        <f t="array" ref="M247">_xlfn.SWITCH(MergedTable[[#This Row],[RoastType]],
    "L", "Light",
    "M", "Medium",
    "D", "Dark")</f>
        <v>Light</v>
      </c>
      <c r="N247" s="6" cm="1">
        <f t="array" ref="N247">INDEX(Products[],
    MATCH(MergedTable[[#This Row],[FK_ProductID]:[FK_ProductID]], Products[[ProductID]:[ProductID]], 0),
    MATCH(MergedTable[[#Headers],[SizeKg]], Products[#Headers], 0))</f>
        <v>0.2</v>
      </c>
      <c r="O247" s="1" cm="1">
        <f t="array" ref="O247">INDEX(Products[],
    MATCH(MergedTable[[#This Row],[FK_ProductID]:[FK_ProductID]], Products[[ProductID]:[ProductID]], 0),
    MATCH(MergedTable[[#Headers],[AmtUnitPrice]], Products[#Headers], 0))</f>
        <v>4.7549999999999999</v>
      </c>
      <c r="P247" s="1">
        <f>MergedTable[[#This Row],[AmtUnitPrice]] * MergedTable[[#This Row],[Quantity]]</f>
        <v>23.774999999999999</v>
      </c>
    </row>
    <row r="248" spans="1:16" x14ac:dyDescent="0.25">
      <c r="A248" t="str">
        <f>Orders[[#This Row],[OrderID]]</f>
        <v>MUY-15309-209</v>
      </c>
      <c r="B248" s="9">
        <f>Orders[[#This Row],[DtOrder]]</f>
        <v>44542</v>
      </c>
      <c r="C248" t="str">
        <f>Orders[[#This Row],[FK_CustomerID]]</f>
        <v>97152-03355-IW</v>
      </c>
      <c r="D248" t="str">
        <f>Orders[[#This Row],[FK_ProductID]]</f>
        <v>L-D-1</v>
      </c>
      <c r="E248" s="4">
        <f>Orders[[#This Row],[Quantity]]</f>
        <v>3</v>
      </c>
      <c r="F248" t="str">
        <f>_xlfn.XLOOKUP(MergedTable[[#This Row],[FK_CustomerID]], Customers[CustomerID], Customers[CustomerName])</f>
        <v>Georgena Bentjens</v>
      </c>
      <c r="G248" t="str">
        <f>_xlfn.XLOOKUP(MergedTable[[#This Row],[FK_CustomerID]], Customers[CustomerID], Customers[Email])</f>
        <v>gbentjens6u@netlog.com</v>
      </c>
      <c r="H248" t="str">
        <f>_xlfn.XLOOKUP(MergedTable[[#This Row],[FK_CustomerID]], Customers[CustomerID], Customers[Country])</f>
        <v>United Kingdom</v>
      </c>
      <c r="I248" t="str">
        <f>IF(_xlfn.XLOOKUP(MergedTable[[#This Row],[FK_CustomerID]], Customers[CustomerID], Customers[HasLoyalty]), "Yes", "No")</f>
        <v>No</v>
      </c>
      <c r="J248" t="str" cm="1">
        <f t="array" ref="J248">INDEX(Products[],
    MATCH(MergedTable[[#This Row],[FK_ProductID]:[FK_ProductID]], Products[[ProductID]:[ProductID]], 0),
    MATCH(MergedTable[[#Headers],[CoffeeType]], Products[#Headers], 0))</f>
        <v>Lib</v>
      </c>
      <c r="K248" t="str" cm="1">
        <f t="array" ref="K248">_xlfn.SWITCH(MergedTable[[#This Row],[CoffeeType]],
    "Rob", "Robusta",
    "Exc", "Excelsa",
    "Ara", "Arabica",
    "Lib", "Liberica")</f>
        <v>Liberica</v>
      </c>
      <c r="L248" t="str" cm="1">
        <f t="array" ref="L248">INDEX(Products[],
    MATCH(MergedTable[[#This Row],[FK_ProductID]:[FK_ProductID]], Products[[ProductID]:[ProductID]], 0),
    MATCH(MergedTable[[#Headers],[RoastType]], Products[#Headers], 0))</f>
        <v>D</v>
      </c>
      <c r="M248" t="str" cm="1">
        <f t="array" ref="M248">_xlfn.SWITCH(MergedTable[[#This Row],[RoastType]],
    "L", "Light",
    "M", "Medium",
    "D", "Dark")</f>
        <v>Dark</v>
      </c>
      <c r="N248" s="6" cm="1">
        <f t="array" ref="N248">INDEX(Products[],
    MATCH(MergedTable[[#This Row],[FK_ProductID]:[FK_ProductID]], Products[[ProductID]:[ProductID]], 0),
    MATCH(MergedTable[[#Headers],[SizeKg]], Products[#Headers], 0))</f>
        <v>1</v>
      </c>
      <c r="O248" s="1" cm="1">
        <f t="array" ref="O248">INDEX(Products[],
    MATCH(MergedTable[[#This Row],[FK_ProductID]:[FK_ProductID]], Products[[ProductID]:[ProductID]], 0),
    MATCH(MergedTable[[#Headers],[AmtUnitPrice]], Products[#Headers], 0))</f>
        <v>12.95</v>
      </c>
      <c r="P248" s="1">
        <f>MergedTable[[#This Row],[AmtUnitPrice]] * MergedTable[[#This Row],[Quantity]]</f>
        <v>38.849999999999994</v>
      </c>
    </row>
    <row r="249" spans="1:16" x14ac:dyDescent="0.25">
      <c r="A249" t="str">
        <f>Orders[[#This Row],[OrderID]]</f>
        <v>VAJ-44572-469</v>
      </c>
      <c r="B249" s="9">
        <f>Orders[[#This Row],[DtOrder]]</f>
        <v>44131</v>
      </c>
      <c r="C249" t="str">
        <f>Orders[[#This Row],[FK_CustomerID]]</f>
        <v>79216-73157-TE</v>
      </c>
      <c r="D249" t="str">
        <f>Orders[[#This Row],[FK_ProductID]]</f>
        <v>R-L-0.2</v>
      </c>
      <c r="E249" s="4">
        <f>Orders[[#This Row],[Quantity]]</f>
        <v>6</v>
      </c>
      <c r="F249" t="str">
        <f>_xlfn.XLOOKUP(MergedTable[[#This Row],[FK_CustomerID]], Customers[CustomerID], Customers[CustomerName])</f>
        <v>Delmar Beasant</v>
      </c>
      <c r="G249" t="str">
        <f>_xlfn.XLOOKUP(MergedTable[[#This Row],[FK_CustomerID]], Customers[CustomerID], Customers[Email])</f>
        <v/>
      </c>
      <c r="H249" t="str">
        <f>_xlfn.XLOOKUP(MergedTable[[#This Row],[FK_CustomerID]], Customers[CustomerID], Customers[Country])</f>
        <v>Ireland</v>
      </c>
      <c r="I249" t="str">
        <f>IF(_xlfn.XLOOKUP(MergedTable[[#This Row],[FK_CustomerID]], Customers[CustomerID], Customers[HasLoyalty]), "Yes", "No")</f>
        <v>Yes</v>
      </c>
      <c r="J249" t="str" cm="1">
        <f t="array" ref="J249">INDEX(Products[],
    MATCH(MergedTable[[#This Row],[FK_ProductID]:[FK_ProductID]], Products[[ProductID]:[ProductID]], 0),
    MATCH(MergedTable[[#Headers],[CoffeeType]], Products[#Headers], 0))</f>
        <v>Rob</v>
      </c>
      <c r="K249" t="str" cm="1">
        <f t="array" ref="K249">_xlfn.SWITCH(MergedTable[[#This Row],[CoffeeType]],
    "Rob", "Robusta",
    "Exc", "Excelsa",
    "Ara", "Arabica",
    "Lib", "Liberica")</f>
        <v>Robusta</v>
      </c>
      <c r="L249" t="str" cm="1">
        <f t="array" ref="L249">INDEX(Products[],
    MATCH(MergedTable[[#This Row],[FK_ProductID]:[FK_ProductID]], Products[[ProductID]:[ProductID]], 0),
    MATCH(MergedTable[[#Headers],[RoastType]], Products[#Headers], 0))</f>
        <v>L</v>
      </c>
      <c r="M249" t="str" cm="1">
        <f t="array" ref="M249">_xlfn.SWITCH(MergedTable[[#This Row],[RoastType]],
    "L", "Light",
    "M", "Medium",
    "D", "Dark")</f>
        <v>Light</v>
      </c>
      <c r="N249" s="6" cm="1">
        <f t="array" ref="N249">INDEX(Products[],
    MATCH(MergedTable[[#This Row],[FK_ProductID]:[FK_ProductID]], Products[[ProductID]:[ProductID]], 0),
    MATCH(MergedTable[[#Headers],[SizeKg]], Products[#Headers], 0))</f>
        <v>0.2</v>
      </c>
      <c r="O249" s="1" cm="1">
        <f t="array" ref="O249">INDEX(Products[],
    MATCH(MergedTable[[#This Row],[FK_ProductID]:[FK_ProductID]], Products[[ProductID]:[ProductID]], 0),
    MATCH(MergedTable[[#Headers],[AmtUnitPrice]], Products[#Headers], 0))</f>
        <v>3.585</v>
      </c>
      <c r="P249" s="1">
        <f>MergedTable[[#This Row],[AmtUnitPrice]] * MergedTable[[#This Row],[Quantity]]</f>
        <v>21.509999999999998</v>
      </c>
    </row>
    <row r="250" spans="1:16" x14ac:dyDescent="0.25">
      <c r="A250" t="str">
        <f>Orders[[#This Row],[OrderID]]</f>
        <v>YJU-84377-606</v>
      </c>
      <c r="B250" s="9">
        <f>Orders[[#This Row],[DtOrder]]</f>
        <v>44019</v>
      </c>
      <c r="C250" t="str">
        <f>Orders[[#This Row],[FK_CustomerID]]</f>
        <v>20259-47723-AC</v>
      </c>
      <c r="D250" t="str">
        <f>Orders[[#This Row],[FK_ProductID]]</f>
        <v>A-D-1</v>
      </c>
      <c r="E250" s="4">
        <f>Orders[[#This Row],[Quantity]]</f>
        <v>1</v>
      </c>
      <c r="F250" t="str">
        <f>_xlfn.XLOOKUP(MergedTable[[#This Row],[FK_CustomerID]], Customers[CustomerID], Customers[CustomerName])</f>
        <v>Lyn Entwistle</v>
      </c>
      <c r="G250" t="str">
        <f>_xlfn.XLOOKUP(MergedTable[[#This Row],[FK_CustomerID]], Customers[CustomerID], Customers[Email])</f>
        <v>lentwistle6w@omniture.com</v>
      </c>
      <c r="H250" t="str">
        <f>_xlfn.XLOOKUP(MergedTable[[#This Row],[FK_CustomerID]], Customers[CustomerID], Customers[Country])</f>
        <v>United States</v>
      </c>
      <c r="I250" t="str">
        <f>IF(_xlfn.XLOOKUP(MergedTable[[#This Row],[FK_CustomerID]], Customers[CustomerID], Customers[HasLoyalty]), "Yes", "No")</f>
        <v>Yes</v>
      </c>
      <c r="J250" t="str" cm="1">
        <f t="array" ref="J250">INDEX(Products[],
    MATCH(MergedTable[[#This Row],[FK_ProductID]:[FK_ProductID]], Products[[ProductID]:[ProductID]], 0),
    MATCH(MergedTable[[#Headers],[CoffeeType]], Products[#Headers], 0))</f>
        <v>Ara</v>
      </c>
      <c r="K250" t="str" cm="1">
        <f t="array" ref="K250">_xlfn.SWITCH(MergedTable[[#This Row],[CoffeeType]],
    "Rob", "Robusta",
    "Exc", "Excelsa",
    "Ara", "Arabica",
    "Lib", "Liberica")</f>
        <v>Arabica</v>
      </c>
      <c r="L250" t="str" cm="1">
        <f t="array" ref="L250">INDEX(Products[],
    MATCH(MergedTable[[#This Row],[FK_ProductID]:[FK_ProductID]], Products[[ProductID]:[ProductID]], 0),
    MATCH(MergedTable[[#Headers],[RoastType]], Products[#Headers], 0))</f>
        <v>D</v>
      </c>
      <c r="M250" t="str" cm="1">
        <f t="array" ref="M250">_xlfn.SWITCH(MergedTable[[#This Row],[RoastType]],
    "L", "Light",
    "M", "Medium",
    "D", "Dark")</f>
        <v>Dark</v>
      </c>
      <c r="N250" s="6" cm="1">
        <f t="array" ref="N250">INDEX(Products[],
    MATCH(MergedTable[[#This Row],[FK_ProductID]:[FK_ProductID]], Products[[ProductID]:[ProductID]], 0),
    MATCH(MergedTable[[#Headers],[SizeKg]], Products[#Headers], 0))</f>
        <v>1</v>
      </c>
      <c r="O250" s="1" cm="1">
        <f t="array" ref="O250">INDEX(Products[],
    MATCH(MergedTable[[#This Row],[FK_ProductID]:[FK_ProductID]], Products[[ProductID]:[ProductID]], 0),
    MATCH(MergedTable[[#Headers],[AmtUnitPrice]], Products[#Headers], 0))</f>
        <v>9.9499999999999993</v>
      </c>
      <c r="P250" s="1">
        <f>MergedTable[[#This Row],[AmtUnitPrice]] * MergedTable[[#This Row],[Quantity]]</f>
        <v>9.9499999999999993</v>
      </c>
    </row>
    <row r="251" spans="1:16" x14ac:dyDescent="0.25">
      <c r="A251" t="str">
        <f>Orders[[#This Row],[OrderID]]</f>
        <v>VNC-93921-469</v>
      </c>
      <c r="B251" s="9">
        <f>Orders[[#This Row],[DtOrder]]</f>
        <v>43861</v>
      </c>
      <c r="C251" t="str">
        <f>Orders[[#This Row],[FK_CustomerID]]</f>
        <v>04666-71569-RI</v>
      </c>
      <c r="D251" t="str">
        <f>Orders[[#This Row],[FK_ProductID]]</f>
        <v>L-L-1</v>
      </c>
      <c r="E251" s="4">
        <f>Orders[[#This Row],[Quantity]]</f>
        <v>1</v>
      </c>
      <c r="F251" t="str">
        <f>_xlfn.XLOOKUP(MergedTable[[#This Row],[FK_CustomerID]], Customers[CustomerID], Customers[CustomerName])</f>
        <v>Zacharias Kiffe</v>
      </c>
      <c r="G251" t="str">
        <f>_xlfn.XLOOKUP(MergedTable[[#This Row],[FK_CustomerID]], Customers[CustomerID], Customers[Email])</f>
        <v>zkiffe74@cyberchimps.com</v>
      </c>
      <c r="H251" t="str">
        <f>_xlfn.XLOOKUP(MergedTable[[#This Row],[FK_CustomerID]], Customers[CustomerID], Customers[Country])</f>
        <v>United States</v>
      </c>
      <c r="I251" t="str">
        <f>IF(_xlfn.XLOOKUP(MergedTable[[#This Row],[FK_CustomerID]], Customers[CustomerID], Customers[HasLoyalty]), "Yes", "No")</f>
        <v>Yes</v>
      </c>
      <c r="J251" t="str" cm="1">
        <f t="array" ref="J251">INDEX(Products[],
    MATCH(MergedTable[[#This Row],[FK_ProductID]:[FK_ProductID]], Products[[ProductID]:[ProductID]], 0),
    MATCH(MergedTable[[#Headers],[CoffeeType]], Products[#Headers], 0))</f>
        <v>Lib</v>
      </c>
      <c r="K251" t="str" cm="1">
        <f t="array" ref="K251">_xlfn.SWITCH(MergedTable[[#This Row],[CoffeeType]],
    "Rob", "Robusta",
    "Exc", "Excelsa",
    "Ara", "Arabica",
    "Lib", "Liberica")</f>
        <v>Liberica</v>
      </c>
      <c r="L251" t="str" cm="1">
        <f t="array" ref="L251">INDEX(Products[],
    MATCH(MergedTable[[#This Row],[FK_ProductID]:[FK_ProductID]], Products[[ProductID]:[ProductID]], 0),
    MATCH(MergedTable[[#Headers],[RoastType]], Products[#Headers], 0))</f>
        <v>L</v>
      </c>
      <c r="M251" t="str" cm="1">
        <f t="array" ref="M251">_xlfn.SWITCH(MergedTable[[#This Row],[RoastType]],
    "L", "Light",
    "M", "Medium",
    "D", "Dark")</f>
        <v>Light</v>
      </c>
      <c r="N251" s="6" cm="1">
        <f t="array" ref="N251">INDEX(Products[],
    MATCH(MergedTable[[#This Row],[FK_ProductID]:[FK_ProductID]], Products[[ProductID]:[ProductID]], 0),
    MATCH(MergedTable[[#Headers],[SizeKg]], Products[#Headers], 0))</f>
        <v>1</v>
      </c>
      <c r="O251" s="1" cm="1">
        <f t="array" ref="O251">INDEX(Products[],
    MATCH(MergedTable[[#This Row],[FK_ProductID]:[FK_ProductID]], Products[[ProductID]:[ProductID]], 0),
    MATCH(MergedTable[[#Headers],[AmtUnitPrice]], Products[#Headers], 0))</f>
        <v>15.85</v>
      </c>
      <c r="P251" s="1">
        <f>MergedTable[[#This Row],[AmtUnitPrice]] * MergedTable[[#This Row],[Quantity]]</f>
        <v>15.85</v>
      </c>
    </row>
    <row r="252" spans="1:16" x14ac:dyDescent="0.25">
      <c r="A252" t="str">
        <f>Orders[[#This Row],[OrderID]]</f>
        <v>OGB-91614-810</v>
      </c>
      <c r="B252" s="9">
        <f>Orders[[#This Row],[DtOrder]]</f>
        <v>43879</v>
      </c>
      <c r="C252" t="str">
        <f>Orders[[#This Row],[FK_CustomerID]]</f>
        <v>08909-77713-CG</v>
      </c>
      <c r="D252" t="str">
        <f>Orders[[#This Row],[FK_ProductID]]</f>
        <v>R-M-0.2</v>
      </c>
      <c r="E252" s="4">
        <f>Orders[[#This Row],[Quantity]]</f>
        <v>1</v>
      </c>
      <c r="F252" t="str">
        <f>_xlfn.XLOOKUP(MergedTable[[#This Row],[FK_CustomerID]], Customers[CustomerID], Customers[CustomerName])</f>
        <v>Mercedes Acott</v>
      </c>
      <c r="G252" t="str">
        <f>_xlfn.XLOOKUP(MergedTable[[#This Row],[FK_CustomerID]], Customers[CustomerID], Customers[Email])</f>
        <v>macott6y@pagesperso-orange.fr</v>
      </c>
      <c r="H252" t="str">
        <f>_xlfn.XLOOKUP(MergedTable[[#This Row],[FK_CustomerID]], Customers[CustomerID], Customers[Country])</f>
        <v>United States</v>
      </c>
      <c r="I252" t="str">
        <f>IF(_xlfn.XLOOKUP(MergedTable[[#This Row],[FK_CustomerID]], Customers[CustomerID], Customers[HasLoyalty]), "Yes", "No")</f>
        <v>Yes</v>
      </c>
      <c r="J252" t="str" cm="1">
        <f t="array" ref="J252">INDEX(Products[],
    MATCH(MergedTable[[#This Row],[FK_ProductID]:[FK_ProductID]], Products[[ProductID]:[ProductID]], 0),
    MATCH(MergedTable[[#Headers],[CoffeeType]], Products[#Headers], 0))</f>
        <v>Rob</v>
      </c>
      <c r="K252" t="str" cm="1">
        <f t="array" ref="K252">_xlfn.SWITCH(MergedTable[[#This Row],[CoffeeType]],
    "Rob", "Robusta",
    "Exc", "Excelsa",
    "Ara", "Arabica",
    "Lib", "Liberica")</f>
        <v>Robusta</v>
      </c>
      <c r="L252" t="str" cm="1">
        <f t="array" ref="L252">INDEX(Products[],
    MATCH(MergedTable[[#This Row],[FK_ProductID]:[FK_ProductID]], Products[[ProductID]:[ProductID]], 0),
    MATCH(MergedTable[[#Headers],[RoastType]], Products[#Headers], 0))</f>
        <v>M</v>
      </c>
      <c r="M252" t="str" cm="1">
        <f t="array" ref="M252">_xlfn.SWITCH(MergedTable[[#This Row],[RoastType]],
    "L", "Light",
    "M", "Medium",
    "D", "Dark")</f>
        <v>Medium</v>
      </c>
      <c r="N252" s="6" cm="1">
        <f t="array" ref="N252">INDEX(Products[],
    MATCH(MergedTable[[#This Row],[FK_ProductID]:[FK_ProductID]], Products[[ProductID]:[ProductID]], 0),
    MATCH(MergedTable[[#Headers],[SizeKg]], Products[#Headers], 0))</f>
        <v>0.2</v>
      </c>
      <c r="O252" s="1" cm="1">
        <f t="array" ref="O252">INDEX(Products[],
    MATCH(MergedTable[[#This Row],[FK_ProductID]:[FK_ProductID]], Products[[ProductID]:[ProductID]], 0),
    MATCH(MergedTable[[#Headers],[AmtUnitPrice]], Products[#Headers], 0))</f>
        <v>2.9849999999999999</v>
      </c>
      <c r="P252" s="1">
        <f>MergedTable[[#This Row],[AmtUnitPrice]] * MergedTable[[#This Row],[Quantity]]</f>
        <v>2.9849999999999999</v>
      </c>
    </row>
    <row r="253" spans="1:16" x14ac:dyDescent="0.25">
      <c r="A253" t="str">
        <f>Orders[[#This Row],[OrderID]]</f>
        <v>BQI-61647-496</v>
      </c>
      <c r="B253" s="9">
        <f>Orders[[#This Row],[DtOrder]]</f>
        <v>44360</v>
      </c>
      <c r="C253" t="str">
        <f>Orders[[#This Row],[FK_CustomerID]]</f>
        <v>84340-73931-VV</v>
      </c>
      <c r="D253" t="str">
        <f>Orders[[#This Row],[FK_ProductID]]</f>
        <v>E-M-1</v>
      </c>
      <c r="E253" s="4">
        <f>Orders[[#This Row],[Quantity]]</f>
        <v>5</v>
      </c>
      <c r="F253" t="str">
        <f>_xlfn.XLOOKUP(MergedTable[[#This Row],[FK_CustomerID]], Customers[CustomerID], Customers[CustomerName])</f>
        <v>Connor Heaviside</v>
      </c>
      <c r="G253" t="str">
        <f>_xlfn.XLOOKUP(MergedTable[[#This Row],[FK_CustomerID]], Customers[CustomerID], Customers[Email])</f>
        <v>cheaviside6z@rediff.com</v>
      </c>
      <c r="H253" t="str">
        <f>_xlfn.XLOOKUP(MergedTable[[#This Row],[FK_CustomerID]], Customers[CustomerID], Customers[Country])</f>
        <v>United States</v>
      </c>
      <c r="I253" t="str">
        <f>IF(_xlfn.XLOOKUP(MergedTable[[#This Row],[FK_CustomerID]], Customers[CustomerID], Customers[HasLoyalty]), "Yes", "No")</f>
        <v>Yes</v>
      </c>
      <c r="J253" t="str" cm="1">
        <f t="array" ref="J253">INDEX(Products[],
    MATCH(MergedTable[[#This Row],[FK_ProductID]:[FK_ProductID]], Products[[ProductID]:[ProductID]], 0),
    MATCH(MergedTable[[#Headers],[CoffeeType]], Products[#Headers], 0))</f>
        <v>Exc</v>
      </c>
      <c r="K253" t="str" cm="1">
        <f t="array" ref="K253">_xlfn.SWITCH(MergedTable[[#This Row],[CoffeeType]],
    "Rob", "Robusta",
    "Exc", "Excelsa",
    "Ara", "Arabica",
    "Lib", "Liberica")</f>
        <v>Excelsa</v>
      </c>
      <c r="L253" t="str" cm="1">
        <f t="array" ref="L253">INDEX(Products[],
    MATCH(MergedTable[[#This Row],[FK_ProductID]:[FK_ProductID]], Products[[ProductID]:[ProductID]], 0),
    MATCH(MergedTable[[#Headers],[RoastType]], Products[#Headers], 0))</f>
        <v>M</v>
      </c>
      <c r="M253" t="str" cm="1">
        <f t="array" ref="M253">_xlfn.SWITCH(MergedTable[[#This Row],[RoastType]],
    "L", "Light",
    "M", "Medium",
    "D", "Dark")</f>
        <v>Medium</v>
      </c>
      <c r="N253" s="6" cm="1">
        <f t="array" ref="N253">INDEX(Products[],
    MATCH(MergedTable[[#This Row],[FK_ProductID]:[FK_ProductID]], Products[[ProductID]:[ProductID]], 0),
    MATCH(MergedTable[[#Headers],[SizeKg]], Products[#Headers], 0))</f>
        <v>1</v>
      </c>
      <c r="O253" s="1" cm="1">
        <f t="array" ref="O253">INDEX(Products[],
    MATCH(MergedTable[[#This Row],[FK_ProductID]:[FK_ProductID]], Products[[ProductID]:[ProductID]], 0),
    MATCH(MergedTable[[#Headers],[AmtUnitPrice]], Products[#Headers], 0))</f>
        <v>13.75</v>
      </c>
      <c r="P253" s="1">
        <f>MergedTable[[#This Row],[AmtUnitPrice]] * MergedTable[[#This Row],[Quantity]]</f>
        <v>68.75</v>
      </c>
    </row>
    <row r="254" spans="1:16" x14ac:dyDescent="0.25">
      <c r="A254" t="str">
        <f>Orders[[#This Row],[OrderID]]</f>
        <v>IOM-51636-823</v>
      </c>
      <c r="B254" s="9">
        <f>Orders[[#This Row],[DtOrder]]</f>
        <v>44779</v>
      </c>
      <c r="C254" t="str">
        <f>Orders[[#This Row],[FK_CustomerID]]</f>
        <v>04609-95151-XH</v>
      </c>
      <c r="D254" t="str">
        <f>Orders[[#This Row],[FK_ProductID]]</f>
        <v>A-D-1</v>
      </c>
      <c r="E254" s="4">
        <f>Orders[[#This Row],[Quantity]]</f>
        <v>3</v>
      </c>
      <c r="F254" t="str">
        <f>_xlfn.XLOOKUP(MergedTable[[#This Row],[FK_CustomerID]], Customers[CustomerID], Customers[CustomerName])</f>
        <v>Devy Bulbrook</v>
      </c>
      <c r="G254" t="str">
        <f>_xlfn.XLOOKUP(MergedTable[[#This Row],[FK_CustomerID]], Customers[CustomerID], Customers[Email])</f>
        <v/>
      </c>
      <c r="H254" t="str">
        <f>_xlfn.XLOOKUP(MergedTable[[#This Row],[FK_CustomerID]], Customers[CustomerID], Customers[Country])</f>
        <v>United States</v>
      </c>
      <c r="I254" t="str">
        <f>IF(_xlfn.XLOOKUP(MergedTable[[#This Row],[FK_CustomerID]], Customers[CustomerID], Customers[HasLoyalty]), "Yes", "No")</f>
        <v>No</v>
      </c>
      <c r="J254" t="str" cm="1">
        <f t="array" ref="J254">INDEX(Products[],
    MATCH(MergedTable[[#This Row],[FK_ProductID]:[FK_ProductID]], Products[[ProductID]:[ProductID]], 0),
    MATCH(MergedTable[[#Headers],[CoffeeType]], Products[#Headers], 0))</f>
        <v>Ara</v>
      </c>
      <c r="K254" t="str" cm="1">
        <f t="array" ref="K254">_xlfn.SWITCH(MergedTable[[#This Row],[CoffeeType]],
    "Rob", "Robusta",
    "Exc", "Excelsa",
    "Ara", "Arabica",
    "Lib", "Liberica")</f>
        <v>Arabica</v>
      </c>
      <c r="L254" t="str" cm="1">
        <f t="array" ref="L254">INDEX(Products[],
    MATCH(MergedTable[[#This Row],[FK_ProductID]:[FK_ProductID]], Products[[ProductID]:[ProductID]], 0),
    MATCH(MergedTable[[#Headers],[RoastType]], Products[#Headers], 0))</f>
        <v>D</v>
      </c>
      <c r="M254" t="str" cm="1">
        <f t="array" ref="M254">_xlfn.SWITCH(MergedTable[[#This Row],[RoastType]],
    "L", "Light",
    "M", "Medium",
    "D", "Dark")</f>
        <v>Dark</v>
      </c>
      <c r="N254" s="6" cm="1">
        <f t="array" ref="N254">INDEX(Products[],
    MATCH(MergedTable[[#This Row],[FK_ProductID]:[FK_ProductID]], Products[[ProductID]:[ProductID]], 0),
    MATCH(MergedTable[[#Headers],[SizeKg]], Products[#Headers], 0))</f>
        <v>1</v>
      </c>
      <c r="O254" s="1" cm="1">
        <f t="array" ref="O254">INDEX(Products[],
    MATCH(MergedTable[[#This Row],[FK_ProductID]:[FK_ProductID]], Products[[ProductID]:[ProductID]], 0),
    MATCH(MergedTable[[#Headers],[AmtUnitPrice]], Products[#Headers], 0))</f>
        <v>9.9499999999999993</v>
      </c>
      <c r="P254" s="1">
        <f>MergedTable[[#This Row],[AmtUnitPrice]] * MergedTable[[#This Row],[Quantity]]</f>
        <v>29.849999999999998</v>
      </c>
    </row>
    <row r="255" spans="1:16" x14ac:dyDescent="0.25">
      <c r="A255" t="str">
        <f>Orders[[#This Row],[OrderID]]</f>
        <v>GGD-38107-641</v>
      </c>
      <c r="B255" s="9">
        <f>Orders[[#This Row],[DtOrder]]</f>
        <v>44523</v>
      </c>
      <c r="C255" t="str">
        <f>Orders[[#This Row],[FK_CustomerID]]</f>
        <v>99562-88650-YF</v>
      </c>
      <c r="D255" t="str">
        <f>Orders[[#This Row],[FK_ProductID]]</f>
        <v>L-M-1</v>
      </c>
      <c r="E255" s="4">
        <f>Orders[[#This Row],[Quantity]]</f>
        <v>4</v>
      </c>
      <c r="F255" t="str">
        <f>_xlfn.XLOOKUP(MergedTable[[#This Row],[FK_CustomerID]], Customers[CustomerID], Customers[CustomerName])</f>
        <v>Leia Kernan</v>
      </c>
      <c r="G255" t="str">
        <f>_xlfn.XLOOKUP(MergedTable[[#This Row],[FK_CustomerID]], Customers[CustomerID], Customers[Email])</f>
        <v>lkernan71@wsj.com</v>
      </c>
      <c r="H255" t="str">
        <f>_xlfn.XLOOKUP(MergedTable[[#This Row],[FK_CustomerID]], Customers[CustomerID], Customers[Country])</f>
        <v>United States</v>
      </c>
      <c r="I255" t="str">
        <f>IF(_xlfn.XLOOKUP(MergedTable[[#This Row],[FK_CustomerID]], Customers[CustomerID], Customers[HasLoyalty]), "Yes", "No")</f>
        <v>No</v>
      </c>
      <c r="J255" t="str" cm="1">
        <f t="array" ref="J255">INDEX(Products[],
    MATCH(MergedTable[[#This Row],[FK_ProductID]:[FK_ProductID]], Products[[ProductID]:[ProductID]], 0),
    MATCH(MergedTable[[#Headers],[CoffeeType]], Products[#Headers], 0))</f>
        <v>Lib</v>
      </c>
      <c r="K255" t="str" cm="1">
        <f t="array" ref="K255">_xlfn.SWITCH(MergedTable[[#This Row],[CoffeeType]],
    "Rob", "Robusta",
    "Exc", "Excelsa",
    "Ara", "Arabica",
    "Lib", "Liberica")</f>
        <v>Liberica</v>
      </c>
      <c r="L255" t="str" cm="1">
        <f t="array" ref="L255">INDEX(Products[],
    MATCH(MergedTable[[#This Row],[FK_ProductID]:[FK_ProductID]], Products[[ProductID]:[ProductID]], 0),
    MATCH(MergedTable[[#Headers],[RoastType]], Products[#Headers], 0))</f>
        <v>M</v>
      </c>
      <c r="M255" t="str" cm="1">
        <f t="array" ref="M255">_xlfn.SWITCH(MergedTable[[#This Row],[RoastType]],
    "L", "Light",
    "M", "Medium",
    "D", "Dark")</f>
        <v>Medium</v>
      </c>
      <c r="N255" s="6" cm="1">
        <f t="array" ref="N255">INDEX(Products[],
    MATCH(MergedTable[[#This Row],[FK_ProductID]:[FK_ProductID]], Products[[ProductID]:[ProductID]], 0),
    MATCH(MergedTable[[#Headers],[SizeKg]], Products[#Headers], 0))</f>
        <v>1</v>
      </c>
      <c r="O255" s="1" cm="1">
        <f t="array" ref="O255">INDEX(Products[],
    MATCH(MergedTable[[#This Row],[FK_ProductID]:[FK_ProductID]], Products[[ProductID]:[ProductID]], 0),
    MATCH(MergedTable[[#Headers],[AmtUnitPrice]], Products[#Headers], 0))</f>
        <v>14.55</v>
      </c>
      <c r="P255" s="1">
        <f>MergedTable[[#This Row],[AmtUnitPrice]] * MergedTable[[#This Row],[Quantity]]</f>
        <v>58.2</v>
      </c>
    </row>
    <row r="256" spans="1:16" x14ac:dyDescent="0.25">
      <c r="A256" t="str">
        <f>Orders[[#This Row],[OrderID]]</f>
        <v>LTO-95975-728</v>
      </c>
      <c r="B256" s="9">
        <f>Orders[[#This Row],[DtOrder]]</f>
        <v>44482</v>
      </c>
      <c r="C256" t="str">
        <f>Orders[[#This Row],[FK_CustomerID]]</f>
        <v>46560-73885-PJ</v>
      </c>
      <c r="D256" t="str">
        <f>Orders[[#This Row],[FK_ProductID]]</f>
        <v>R-L-0.5</v>
      </c>
      <c r="E256" s="4">
        <f>Orders[[#This Row],[Quantity]]</f>
        <v>4</v>
      </c>
      <c r="F256" t="str">
        <f>_xlfn.XLOOKUP(MergedTable[[#This Row],[FK_CustomerID]], Customers[CustomerID], Customers[CustomerName])</f>
        <v>Rosaline McLae</v>
      </c>
      <c r="G256" t="str">
        <f>_xlfn.XLOOKUP(MergedTable[[#This Row],[FK_CustomerID]], Customers[CustomerID], Customers[Email])</f>
        <v>rmclae72@dailymotion.com</v>
      </c>
      <c r="H256" t="str">
        <f>_xlfn.XLOOKUP(MergedTable[[#This Row],[FK_CustomerID]], Customers[CustomerID], Customers[Country])</f>
        <v>United Kingdom</v>
      </c>
      <c r="I256" t="str">
        <f>IF(_xlfn.XLOOKUP(MergedTable[[#This Row],[FK_CustomerID]], Customers[CustomerID], Customers[HasLoyalty]), "Yes", "No")</f>
        <v>No</v>
      </c>
      <c r="J256" t="str" cm="1">
        <f t="array" ref="J256">INDEX(Products[],
    MATCH(MergedTable[[#This Row],[FK_ProductID]:[FK_ProductID]], Products[[ProductID]:[ProductID]], 0),
    MATCH(MergedTable[[#Headers],[CoffeeType]], Products[#Headers], 0))</f>
        <v>Rob</v>
      </c>
      <c r="K256" t="str" cm="1">
        <f t="array" ref="K256">_xlfn.SWITCH(MergedTable[[#This Row],[CoffeeType]],
    "Rob", "Robusta",
    "Exc", "Excelsa",
    "Ara", "Arabica",
    "Lib", "Liberica")</f>
        <v>Robusta</v>
      </c>
      <c r="L256" t="str" cm="1">
        <f t="array" ref="L256">INDEX(Products[],
    MATCH(MergedTable[[#This Row],[FK_ProductID]:[FK_ProductID]], Products[[ProductID]:[ProductID]], 0),
    MATCH(MergedTable[[#Headers],[RoastType]], Products[#Headers], 0))</f>
        <v>L</v>
      </c>
      <c r="M256" t="str" cm="1">
        <f t="array" ref="M256">_xlfn.SWITCH(MergedTable[[#This Row],[RoastType]],
    "L", "Light",
    "M", "Medium",
    "D", "Dark")</f>
        <v>Light</v>
      </c>
      <c r="N256" s="6" cm="1">
        <f t="array" ref="N256">INDEX(Products[],
    MATCH(MergedTable[[#This Row],[FK_ProductID]:[FK_ProductID]], Products[[ProductID]:[ProductID]], 0),
    MATCH(MergedTable[[#Headers],[SizeKg]], Products[#Headers], 0))</f>
        <v>0.5</v>
      </c>
      <c r="O256" s="1" cm="1">
        <f t="array" ref="O256">INDEX(Products[],
    MATCH(MergedTable[[#This Row],[FK_ProductID]:[FK_ProductID]], Products[[ProductID]:[ProductID]], 0),
    MATCH(MergedTable[[#Headers],[AmtUnitPrice]], Products[#Headers], 0))</f>
        <v>7.17</v>
      </c>
      <c r="P256" s="1">
        <f>MergedTable[[#This Row],[AmtUnitPrice]] * MergedTable[[#This Row],[Quantity]]</f>
        <v>28.68</v>
      </c>
    </row>
    <row r="257" spans="1:16" x14ac:dyDescent="0.25">
      <c r="A257" t="str">
        <f>Orders[[#This Row],[OrderID]]</f>
        <v>IGM-84664-265</v>
      </c>
      <c r="B257" s="9">
        <f>Orders[[#This Row],[DtOrder]]</f>
        <v>44439</v>
      </c>
      <c r="C257" t="str">
        <f>Orders[[#This Row],[FK_CustomerID]]</f>
        <v>80179-44620-WN</v>
      </c>
      <c r="D257" t="str">
        <f>Orders[[#This Row],[FK_ProductID]]</f>
        <v>R-L-0.5</v>
      </c>
      <c r="E257" s="4">
        <f>Orders[[#This Row],[Quantity]]</f>
        <v>3</v>
      </c>
      <c r="F257" t="str">
        <f>_xlfn.XLOOKUP(MergedTable[[#This Row],[FK_CustomerID]], Customers[CustomerID], Customers[CustomerName])</f>
        <v>Cleve Blowfelde</v>
      </c>
      <c r="G257" t="str">
        <f>_xlfn.XLOOKUP(MergedTable[[#This Row],[FK_CustomerID]], Customers[CustomerID], Customers[Email])</f>
        <v>cblowfelde73@ustream.tv</v>
      </c>
      <c r="H257" t="str">
        <f>_xlfn.XLOOKUP(MergedTable[[#This Row],[FK_CustomerID]], Customers[CustomerID], Customers[Country])</f>
        <v>United States</v>
      </c>
      <c r="I257" t="str">
        <f>IF(_xlfn.XLOOKUP(MergedTable[[#This Row],[FK_CustomerID]], Customers[CustomerID], Customers[HasLoyalty]), "Yes", "No")</f>
        <v>No</v>
      </c>
      <c r="J257" t="str" cm="1">
        <f t="array" ref="J257">INDEX(Products[],
    MATCH(MergedTable[[#This Row],[FK_ProductID]:[FK_ProductID]], Products[[ProductID]:[ProductID]], 0),
    MATCH(MergedTable[[#Headers],[CoffeeType]], Products[#Headers], 0))</f>
        <v>Rob</v>
      </c>
      <c r="K257" t="str" cm="1">
        <f t="array" ref="K257">_xlfn.SWITCH(MergedTable[[#This Row],[CoffeeType]],
    "Rob", "Robusta",
    "Exc", "Excelsa",
    "Ara", "Arabica",
    "Lib", "Liberica")</f>
        <v>Robusta</v>
      </c>
      <c r="L257" t="str" cm="1">
        <f t="array" ref="L257">INDEX(Products[],
    MATCH(MergedTable[[#This Row],[FK_ProductID]:[FK_ProductID]], Products[[ProductID]:[ProductID]], 0),
    MATCH(MergedTable[[#Headers],[RoastType]], Products[#Headers], 0))</f>
        <v>L</v>
      </c>
      <c r="M257" t="str" cm="1">
        <f t="array" ref="M257">_xlfn.SWITCH(MergedTable[[#This Row],[RoastType]],
    "L", "Light",
    "M", "Medium",
    "D", "Dark")</f>
        <v>Light</v>
      </c>
      <c r="N257" s="6" cm="1">
        <f t="array" ref="N257">INDEX(Products[],
    MATCH(MergedTable[[#This Row],[FK_ProductID]:[FK_ProductID]], Products[[ProductID]:[ProductID]], 0),
    MATCH(MergedTable[[#Headers],[SizeKg]], Products[#Headers], 0))</f>
        <v>0.5</v>
      </c>
      <c r="O257" s="1" cm="1">
        <f t="array" ref="O257">INDEX(Products[],
    MATCH(MergedTable[[#This Row],[FK_ProductID]:[FK_ProductID]], Products[[ProductID]:[ProductID]], 0),
    MATCH(MergedTable[[#Headers],[AmtUnitPrice]], Products[#Headers], 0))</f>
        <v>7.17</v>
      </c>
      <c r="P257" s="1">
        <f>MergedTable[[#This Row],[AmtUnitPrice]] * MergedTable[[#This Row],[Quantity]]</f>
        <v>21.509999999999998</v>
      </c>
    </row>
    <row r="258" spans="1:16" x14ac:dyDescent="0.25">
      <c r="A258" t="str">
        <f>Orders[[#This Row],[OrderID]]</f>
        <v>SKO-45740-621</v>
      </c>
      <c r="B258" s="9">
        <f>Orders[[#This Row],[DtOrder]]</f>
        <v>43846</v>
      </c>
      <c r="C258" t="str">
        <f>Orders[[#This Row],[FK_CustomerID]]</f>
        <v>04666-71569-RI</v>
      </c>
      <c r="D258" t="str">
        <f>Orders[[#This Row],[FK_ProductID]]</f>
        <v>L-M-0.5</v>
      </c>
      <c r="E258" s="4">
        <f>Orders[[#This Row],[Quantity]]</f>
        <v>2</v>
      </c>
      <c r="F258" t="str">
        <f>_xlfn.XLOOKUP(MergedTable[[#This Row],[FK_CustomerID]], Customers[CustomerID], Customers[CustomerName])</f>
        <v>Zacharias Kiffe</v>
      </c>
      <c r="G258" t="str">
        <f>_xlfn.XLOOKUP(MergedTable[[#This Row],[FK_CustomerID]], Customers[CustomerID], Customers[Email])</f>
        <v>zkiffe74@cyberchimps.com</v>
      </c>
      <c r="H258" t="str">
        <f>_xlfn.XLOOKUP(MergedTable[[#This Row],[FK_CustomerID]], Customers[CustomerID], Customers[Country])</f>
        <v>United States</v>
      </c>
      <c r="I258" t="str">
        <f>IF(_xlfn.XLOOKUP(MergedTable[[#This Row],[FK_CustomerID]], Customers[CustomerID], Customers[HasLoyalty]), "Yes", "No")</f>
        <v>Yes</v>
      </c>
      <c r="J258" t="str" cm="1">
        <f t="array" ref="J258">INDEX(Products[],
    MATCH(MergedTable[[#This Row],[FK_ProductID]:[FK_ProductID]], Products[[ProductID]:[ProductID]], 0),
    MATCH(MergedTable[[#Headers],[CoffeeType]], Products[#Headers], 0))</f>
        <v>Lib</v>
      </c>
      <c r="K258" t="str" cm="1">
        <f t="array" ref="K258">_xlfn.SWITCH(MergedTable[[#This Row],[CoffeeType]],
    "Rob", "Robusta",
    "Exc", "Excelsa",
    "Ara", "Arabica",
    "Lib", "Liberica")</f>
        <v>Liberica</v>
      </c>
      <c r="L258" t="str" cm="1">
        <f t="array" ref="L258">INDEX(Products[],
    MATCH(MergedTable[[#This Row],[FK_ProductID]:[FK_ProductID]], Products[[ProductID]:[ProductID]], 0),
    MATCH(MergedTable[[#Headers],[RoastType]], Products[#Headers], 0))</f>
        <v>M</v>
      </c>
      <c r="M258" t="str" cm="1">
        <f t="array" ref="M258">_xlfn.SWITCH(MergedTable[[#This Row],[RoastType]],
    "L", "Light",
    "M", "Medium",
    "D", "Dark")</f>
        <v>Medium</v>
      </c>
      <c r="N258" s="6" cm="1">
        <f t="array" ref="N258">INDEX(Products[],
    MATCH(MergedTable[[#This Row],[FK_ProductID]:[FK_ProductID]], Products[[ProductID]:[ProductID]], 0),
    MATCH(MergedTable[[#Headers],[SizeKg]], Products[#Headers], 0))</f>
        <v>0.5</v>
      </c>
      <c r="O258" s="1" cm="1">
        <f t="array" ref="O258">INDEX(Products[],
    MATCH(MergedTable[[#This Row],[FK_ProductID]:[FK_ProductID]], Products[[ProductID]:[ProductID]], 0),
    MATCH(MergedTable[[#Headers],[AmtUnitPrice]], Products[#Headers], 0))</f>
        <v>8.73</v>
      </c>
      <c r="P258" s="1">
        <f>MergedTable[[#This Row],[AmtUnitPrice]] * MergedTable[[#This Row],[Quantity]]</f>
        <v>17.46</v>
      </c>
    </row>
    <row r="259" spans="1:16" x14ac:dyDescent="0.25">
      <c r="A259" t="str">
        <f>Orders[[#This Row],[OrderID]]</f>
        <v>FOJ-02234-063</v>
      </c>
      <c r="B259" s="9">
        <f>Orders[[#This Row],[DtOrder]]</f>
        <v>44676</v>
      </c>
      <c r="C259" t="str">
        <f>Orders[[#This Row],[FK_CustomerID]]</f>
        <v>59081-87231-VP</v>
      </c>
      <c r="D259" t="str">
        <f>Orders[[#This Row],[FK_ProductID]]</f>
        <v>E-D-2.5</v>
      </c>
      <c r="E259" s="4">
        <f>Orders[[#This Row],[Quantity]]</f>
        <v>1</v>
      </c>
      <c r="F259" t="str">
        <f>_xlfn.XLOOKUP(MergedTable[[#This Row],[FK_CustomerID]], Customers[CustomerID], Customers[CustomerName])</f>
        <v>Denyse O'Calleran</v>
      </c>
      <c r="G259" t="str">
        <f>_xlfn.XLOOKUP(MergedTable[[#This Row],[FK_CustomerID]], Customers[CustomerID], Customers[Email])</f>
        <v>docalleran75@ucla.edu</v>
      </c>
      <c r="H259" t="str">
        <f>_xlfn.XLOOKUP(MergedTable[[#This Row],[FK_CustomerID]], Customers[CustomerID], Customers[Country])</f>
        <v>United States</v>
      </c>
      <c r="I259" t="str">
        <f>IF(_xlfn.XLOOKUP(MergedTable[[#This Row],[FK_CustomerID]], Customers[CustomerID], Customers[HasLoyalty]), "Yes", "No")</f>
        <v>Yes</v>
      </c>
      <c r="J259" t="str" cm="1">
        <f t="array" ref="J259">INDEX(Products[],
    MATCH(MergedTable[[#This Row],[FK_ProductID]:[FK_ProductID]], Products[[ProductID]:[ProductID]], 0),
    MATCH(MergedTable[[#Headers],[CoffeeType]], Products[#Headers], 0))</f>
        <v>Exc</v>
      </c>
      <c r="K259" t="str" cm="1">
        <f t="array" ref="K259">_xlfn.SWITCH(MergedTable[[#This Row],[CoffeeType]],
    "Rob", "Robusta",
    "Exc", "Excelsa",
    "Ara", "Arabica",
    "Lib", "Liberica")</f>
        <v>Excelsa</v>
      </c>
      <c r="L259" t="str" cm="1">
        <f t="array" ref="L259">INDEX(Products[],
    MATCH(MergedTable[[#This Row],[FK_ProductID]:[FK_ProductID]], Products[[ProductID]:[ProductID]], 0),
    MATCH(MergedTable[[#Headers],[RoastType]], Products[#Headers], 0))</f>
        <v>D</v>
      </c>
      <c r="M259" t="str" cm="1">
        <f t="array" ref="M259">_xlfn.SWITCH(MergedTable[[#This Row],[RoastType]],
    "L", "Light",
    "M", "Medium",
    "D", "Dark")</f>
        <v>Dark</v>
      </c>
      <c r="N259" s="6" cm="1">
        <f t="array" ref="N259">INDEX(Products[],
    MATCH(MergedTable[[#This Row],[FK_ProductID]:[FK_ProductID]], Products[[ProductID]:[ProductID]], 0),
    MATCH(MergedTable[[#Headers],[SizeKg]], Products[#Headers], 0))</f>
        <v>2.5</v>
      </c>
      <c r="O259" s="1" cm="1">
        <f t="array" ref="O259">INDEX(Products[],
    MATCH(MergedTable[[#This Row],[FK_ProductID]:[FK_ProductID]], Products[[ProductID]:[ProductID]], 0),
    MATCH(MergedTable[[#Headers],[AmtUnitPrice]], Products[#Headers], 0))</f>
        <v>27.945</v>
      </c>
      <c r="P259" s="1">
        <f>MergedTable[[#This Row],[AmtUnitPrice]] * MergedTable[[#This Row],[Quantity]]</f>
        <v>27.945</v>
      </c>
    </row>
    <row r="260" spans="1:16" x14ac:dyDescent="0.25">
      <c r="A260" t="str">
        <f>Orders[[#This Row],[OrderID]]</f>
        <v>MSJ-11909-468</v>
      </c>
      <c r="B260" s="9">
        <f>Orders[[#This Row],[DtOrder]]</f>
        <v>44513</v>
      </c>
      <c r="C260" t="str">
        <f>Orders[[#This Row],[FK_CustomerID]]</f>
        <v>07878-45872-CC</v>
      </c>
      <c r="D260" t="str">
        <f>Orders[[#This Row],[FK_ProductID]]</f>
        <v>E-D-2.5</v>
      </c>
      <c r="E260" s="4">
        <f>Orders[[#This Row],[Quantity]]</f>
        <v>5</v>
      </c>
      <c r="F260" t="str">
        <f>_xlfn.XLOOKUP(MergedTable[[#This Row],[FK_CustomerID]], Customers[CustomerID], Customers[CustomerName])</f>
        <v>Cobby Cromwell</v>
      </c>
      <c r="G260" t="str">
        <f>_xlfn.XLOOKUP(MergedTable[[#This Row],[FK_CustomerID]], Customers[CustomerID], Customers[Email])</f>
        <v>ccromwell76@desdev.cn</v>
      </c>
      <c r="H260" t="str">
        <f>_xlfn.XLOOKUP(MergedTable[[#This Row],[FK_CustomerID]], Customers[CustomerID], Customers[Country])</f>
        <v>United States</v>
      </c>
      <c r="I260" t="str">
        <f>IF(_xlfn.XLOOKUP(MergedTable[[#This Row],[FK_CustomerID]], Customers[CustomerID], Customers[HasLoyalty]), "Yes", "No")</f>
        <v>No</v>
      </c>
      <c r="J260" t="str" cm="1">
        <f t="array" ref="J260">INDEX(Products[],
    MATCH(MergedTable[[#This Row],[FK_ProductID]:[FK_ProductID]], Products[[ProductID]:[ProductID]], 0),
    MATCH(MergedTable[[#Headers],[CoffeeType]], Products[#Headers], 0))</f>
        <v>Exc</v>
      </c>
      <c r="K260" t="str" cm="1">
        <f t="array" ref="K260">_xlfn.SWITCH(MergedTable[[#This Row],[CoffeeType]],
    "Rob", "Robusta",
    "Exc", "Excelsa",
    "Ara", "Arabica",
    "Lib", "Liberica")</f>
        <v>Excelsa</v>
      </c>
      <c r="L260" t="str" cm="1">
        <f t="array" ref="L260">INDEX(Products[],
    MATCH(MergedTable[[#This Row],[FK_ProductID]:[FK_ProductID]], Products[[ProductID]:[ProductID]], 0),
    MATCH(MergedTable[[#Headers],[RoastType]], Products[#Headers], 0))</f>
        <v>D</v>
      </c>
      <c r="M260" t="str" cm="1">
        <f t="array" ref="M260">_xlfn.SWITCH(MergedTable[[#This Row],[RoastType]],
    "L", "Light",
    "M", "Medium",
    "D", "Dark")</f>
        <v>Dark</v>
      </c>
      <c r="N260" s="6" cm="1">
        <f t="array" ref="N260">INDEX(Products[],
    MATCH(MergedTable[[#This Row],[FK_ProductID]:[FK_ProductID]], Products[[ProductID]:[ProductID]], 0),
    MATCH(MergedTable[[#Headers],[SizeKg]], Products[#Headers], 0))</f>
        <v>2.5</v>
      </c>
      <c r="O260" s="1" cm="1">
        <f t="array" ref="O260">INDEX(Products[],
    MATCH(MergedTable[[#This Row],[FK_ProductID]:[FK_ProductID]], Products[[ProductID]:[ProductID]], 0),
    MATCH(MergedTable[[#Headers],[AmtUnitPrice]], Products[#Headers], 0))</f>
        <v>27.945</v>
      </c>
      <c r="P260" s="1">
        <f>MergedTable[[#This Row],[AmtUnitPrice]] * MergedTable[[#This Row],[Quantity]]</f>
        <v>139.72499999999999</v>
      </c>
    </row>
    <row r="261" spans="1:16" x14ac:dyDescent="0.25">
      <c r="A261" t="str">
        <f>Orders[[#This Row],[OrderID]]</f>
        <v>DKB-78053-329</v>
      </c>
      <c r="B261" s="9">
        <f>Orders[[#This Row],[DtOrder]]</f>
        <v>44355</v>
      </c>
      <c r="C261" t="str">
        <f>Orders[[#This Row],[FK_CustomerID]]</f>
        <v>12444-05174-OO</v>
      </c>
      <c r="D261" t="str">
        <f>Orders[[#This Row],[FK_ProductID]]</f>
        <v>R-M-0.2</v>
      </c>
      <c r="E261" s="4">
        <f>Orders[[#This Row],[Quantity]]</f>
        <v>2</v>
      </c>
      <c r="F261" t="str">
        <f>_xlfn.XLOOKUP(MergedTable[[#This Row],[FK_CustomerID]], Customers[CustomerID], Customers[CustomerName])</f>
        <v>Irv Hay</v>
      </c>
      <c r="G261" t="str">
        <f>_xlfn.XLOOKUP(MergedTable[[#This Row],[FK_CustomerID]], Customers[CustomerID], Customers[Email])</f>
        <v>ihay77@lulu.com</v>
      </c>
      <c r="H261" t="str">
        <f>_xlfn.XLOOKUP(MergedTable[[#This Row],[FK_CustomerID]], Customers[CustomerID], Customers[Country])</f>
        <v>United Kingdom</v>
      </c>
      <c r="I261" t="str">
        <f>IF(_xlfn.XLOOKUP(MergedTable[[#This Row],[FK_CustomerID]], Customers[CustomerID], Customers[HasLoyalty]), "Yes", "No")</f>
        <v>No</v>
      </c>
      <c r="J261" t="str" cm="1">
        <f t="array" ref="J261">INDEX(Products[],
    MATCH(MergedTable[[#This Row],[FK_ProductID]:[FK_ProductID]], Products[[ProductID]:[ProductID]], 0),
    MATCH(MergedTable[[#Headers],[CoffeeType]], Products[#Headers], 0))</f>
        <v>Rob</v>
      </c>
      <c r="K261" t="str" cm="1">
        <f t="array" ref="K261">_xlfn.SWITCH(MergedTable[[#This Row],[CoffeeType]],
    "Rob", "Robusta",
    "Exc", "Excelsa",
    "Ara", "Arabica",
    "Lib", "Liberica")</f>
        <v>Robusta</v>
      </c>
      <c r="L261" t="str" cm="1">
        <f t="array" ref="L261">INDEX(Products[],
    MATCH(MergedTable[[#This Row],[FK_ProductID]:[FK_ProductID]], Products[[ProductID]:[ProductID]], 0),
    MATCH(MergedTable[[#Headers],[RoastType]], Products[#Headers], 0))</f>
        <v>M</v>
      </c>
      <c r="M261" t="str" cm="1">
        <f t="array" ref="M261">_xlfn.SWITCH(MergedTable[[#This Row],[RoastType]],
    "L", "Light",
    "M", "Medium",
    "D", "Dark")</f>
        <v>Medium</v>
      </c>
      <c r="N261" s="6" cm="1">
        <f t="array" ref="N261">INDEX(Products[],
    MATCH(MergedTable[[#This Row],[FK_ProductID]:[FK_ProductID]], Products[[ProductID]:[ProductID]], 0),
    MATCH(MergedTable[[#Headers],[SizeKg]], Products[#Headers], 0))</f>
        <v>0.2</v>
      </c>
      <c r="O261" s="1" cm="1">
        <f t="array" ref="O261">INDEX(Products[],
    MATCH(MergedTable[[#This Row],[FK_ProductID]:[FK_ProductID]], Products[[ProductID]:[ProductID]], 0),
    MATCH(MergedTable[[#Headers],[AmtUnitPrice]], Products[#Headers], 0))</f>
        <v>2.9849999999999999</v>
      </c>
      <c r="P261" s="1">
        <f>MergedTable[[#This Row],[AmtUnitPrice]] * MergedTable[[#This Row],[Quantity]]</f>
        <v>5.97</v>
      </c>
    </row>
    <row r="262" spans="1:16" x14ac:dyDescent="0.25">
      <c r="A262" t="str">
        <f>Orders[[#This Row],[OrderID]]</f>
        <v>DFZ-45083-941</v>
      </c>
      <c r="B262" s="9">
        <f>Orders[[#This Row],[DtOrder]]</f>
        <v>44156</v>
      </c>
      <c r="C262" t="str">
        <f>Orders[[#This Row],[FK_CustomerID]]</f>
        <v>34665-62561-AU</v>
      </c>
      <c r="D262" t="str">
        <f>Orders[[#This Row],[FK_ProductID]]</f>
        <v>R-L-2.5</v>
      </c>
      <c r="E262" s="4">
        <f>Orders[[#This Row],[Quantity]]</f>
        <v>1</v>
      </c>
      <c r="F262" t="str">
        <f>_xlfn.XLOOKUP(MergedTable[[#This Row],[FK_CustomerID]], Customers[CustomerID], Customers[CustomerName])</f>
        <v>Tani Taffarello</v>
      </c>
      <c r="G262" t="str">
        <f>_xlfn.XLOOKUP(MergedTable[[#This Row],[FK_CustomerID]], Customers[CustomerID], Customers[Email])</f>
        <v>ttaffarello78@sciencedaily.com</v>
      </c>
      <c r="H262" t="str">
        <f>_xlfn.XLOOKUP(MergedTable[[#This Row],[FK_CustomerID]], Customers[CustomerID], Customers[Country])</f>
        <v>United States</v>
      </c>
      <c r="I262" t="str">
        <f>IF(_xlfn.XLOOKUP(MergedTable[[#This Row],[FK_CustomerID]], Customers[CustomerID], Customers[HasLoyalty]), "Yes", "No")</f>
        <v>Yes</v>
      </c>
      <c r="J262" t="str" cm="1">
        <f t="array" ref="J262">INDEX(Products[],
    MATCH(MergedTable[[#This Row],[FK_ProductID]:[FK_ProductID]], Products[[ProductID]:[ProductID]], 0),
    MATCH(MergedTable[[#Headers],[CoffeeType]], Products[#Headers], 0))</f>
        <v>Rob</v>
      </c>
      <c r="K262" t="str" cm="1">
        <f t="array" ref="K262">_xlfn.SWITCH(MergedTable[[#This Row],[CoffeeType]],
    "Rob", "Robusta",
    "Exc", "Excelsa",
    "Ara", "Arabica",
    "Lib", "Liberica")</f>
        <v>Robusta</v>
      </c>
      <c r="L262" t="str" cm="1">
        <f t="array" ref="L262">INDEX(Products[],
    MATCH(MergedTable[[#This Row],[FK_ProductID]:[FK_ProductID]], Products[[ProductID]:[ProductID]], 0),
    MATCH(MergedTable[[#Headers],[RoastType]], Products[#Headers], 0))</f>
        <v>L</v>
      </c>
      <c r="M262" t="str" cm="1">
        <f t="array" ref="M262">_xlfn.SWITCH(MergedTable[[#This Row],[RoastType]],
    "L", "Light",
    "M", "Medium",
    "D", "Dark")</f>
        <v>Light</v>
      </c>
      <c r="N262" s="6" cm="1">
        <f t="array" ref="N262">INDEX(Products[],
    MATCH(MergedTable[[#This Row],[FK_ProductID]:[FK_ProductID]], Products[[ProductID]:[ProductID]], 0),
    MATCH(MergedTable[[#Headers],[SizeKg]], Products[#Headers], 0))</f>
        <v>2.5</v>
      </c>
      <c r="O262" s="1" cm="1">
        <f t="array" ref="O262">INDEX(Products[],
    MATCH(MergedTable[[#This Row],[FK_ProductID]:[FK_ProductID]], Products[[ProductID]:[ProductID]], 0),
    MATCH(MergedTable[[#Headers],[AmtUnitPrice]], Products[#Headers], 0))</f>
        <v>27.484999999999999</v>
      </c>
      <c r="P262" s="1">
        <f>MergedTable[[#This Row],[AmtUnitPrice]] * MergedTable[[#This Row],[Quantity]]</f>
        <v>27.484999999999999</v>
      </c>
    </row>
    <row r="263" spans="1:16" x14ac:dyDescent="0.25">
      <c r="A263" t="str">
        <f>Orders[[#This Row],[OrderID]]</f>
        <v>OTA-40969-710</v>
      </c>
      <c r="B263" s="9">
        <f>Orders[[#This Row],[DtOrder]]</f>
        <v>43538</v>
      </c>
      <c r="C263" t="str">
        <f>Orders[[#This Row],[FK_CustomerID]]</f>
        <v>77877-11993-QH</v>
      </c>
      <c r="D263" t="str">
        <f>Orders[[#This Row],[FK_ProductID]]</f>
        <v>R-L-1</v>
      </c>
      <c r="E263" s="4">
        <f>Orders[[#This Row],[Quantity]]</f>
        <v>5</v>
      </c>
      <c r="F263" t="str">
        <f>_xlfn.XLOOKUP(MergedTable[[#This Row],[FK_CustomerID]], Customers[CustomerID], Customers[CustomerName])</f>
        <v>Monique Canty</v>
      </c>
      <c r="G263" t="str">
        <f>_xlfn.XLOOKUP(MergedTable[[#This Row],[FK_CustomerID]], Customers[CustomerID], Customers[Email])</f>
        <v>mcanty79@jigsy.com</v>
      </c>
      <c r="H263" t="str">
        <f>_xlfn.XLOOKUP(MergedTable[[#This Row],[FK_CustomerID]], Customers[CustomerID], Customers[Country])</f>
        <v>United States</v>
      </c>
      <c r="I263" t="str">
        <f>IF(_xlfn.XLOOKUP(MergedTable[[#This Row],[FK_CustomerID]], Customers[CustomerID], Customers[HasLoyalty]), "Yes", "No")</f>
        <v>Yes</v>
      </c>
      <c r="J263" t="str" cm="1">
        <f t="array" ref="J263">INDEX(Products[],
    MATCH(MergedTable[[#This Row],[FK_ProductID]:[FK_ProductID]], Products[[ProductID]:[ProductID]], 0),
    MATCH(MergedTable[[#Headers],[CoffeeType]], Products[#Headers], 0))</f>
        <v>Rob</v>
      </c>
      <c r="K263" t="str" cm="1">
        <f t="array" ref="K263">_xlfn.SWITCH(MergedTable[[#This Row],[CoffeeType]],
    "Rob", "Robusta",
    "Exc", "Excelsa",
    "Ara", "Arabica",
    "Lib", "Liberica")</f>
        <v>Robusta</v>
      </c>
      <c r="L263" t="str" cm="1">
        <f t="array" ref="L263">INDEX(Products[],
    MATCH(MergedTable[[#This Row],[FK_ProductID]:[FK_ProductID]], Products[[ProductID]:[ProductID]], 0),
    MATCH(MergedTable[[#Headers],[RoastType]], Products[#Headers], 0))</f>
        <v>L</v>
      </c>
      <c r="M263" t="str" cm="1">
        <f t="array" ref="M263">_xlfn.SWITCH(MergedTable[[#This Row],[RoastType]],
    "L", "Light",
    "M", "Medium",
    "D", "Dark")</f>
        <v>Light</v>
      </c>
      <c r="N263" s="6" cm="1">
        <f t="array" ref="N263">INDEX(Products[],
    MATCH(MergedTable[[#This Row],[FK_ProductID]:[FK_ProductID]], Products[[ProductID]:[ProductID]], 0),
    MATCH(MergedTable[[#Headers],[SizeKg]], Products[#Headers], 0))</f>
        <v>1</v>
      </c>
      <c r="O263" s="1" cm="1">
        <f t="array" ref="O263">INDEX(Products[],
    MATCH(MergedTable[[#This Row],[FK_ProductID]:[FK_ProductID]], Products[[ProductID]:[ProductID]], 0),
    MATCH(MergedTable[[#Headers],[AmtUnitPrice]], Products[#Headers], 0))</f>
        <v>11.95</v>
      </c>
      <c r="P263" s="1">
        <f>MergedTable[[#This Row],[AmtUnitPrice]] * MergedTable[[#This Row],[Quantity]]</f>
        <v>59.75</v>
      </c>
    </row>
    <row r="264" spans="1:16" x14ac:dyDescent="0.25">
      <c r="A264" t="str">
        <f>Orders[[#This Row],[OrderID]]</f>
        <v>GRH-45571-667</v>
      </c>
      <c r="B264" s="9">
        <f>Orders[[#This Row],[DtOrder]]</f>
        <v>43693</v>
      </c>
      <c r="C264" t="str">
        <f>Orders[[#This Row],[FK_CustomerID]]</f>
        <v>32291-18308-YZ</v>
      </c>
      <c r="D264" t="str">
        <f>Orders[[#This Row],[FK_ProductID]]</f>
        <v>E-M-1</v>
      </c>
      <c r="E264" s="4">
        <f>Orders[[#This Row],[Quantity]]</f>
        <v>3</v>
      </c>
      <c r="F264" t="str">
        <f>_xlfn.XLOOKUP(MergedTable[[#This Row],[FK_CustomerID]], Customers[CustomerID], Customers[CustomerName])</f>
        <v>Javier Kopke</v>
      </c>
      <c r="G264" t="str">
        <f>_xlfn.XLOOKUP(MergedTable[[#This Row],[FK_CustomerID]], Customers[CustomerID], Customers[Email])</f>
        <v>jkopke7a@auda.org.au</v>
      </c>
      <c r="H264" t="str">
        <f>_xlfn.XLOOKUP(MergedTable[[#This Row],[FK_CustomerID]], Customers[CustomerID], Customers[Country])</f>
        <v>United States</v>
      </c>
      <c r="I264" t="str">
        <f>IF(_xlfn.XLOOKUP(MergedTable[[#This Row],[FK_CustomerID]], Customers[CustomerID], Customers[HasLoyalty]), "Yes", "No")</f>
        <v>No</v>
      </c>
      <c r="J264" t="str" cm="1">
        <f t="array" ref="J264">INDEX(Products[],
    MATCH(MergedTable[[#This Row],[FK_ProductID]:[FK_ProductID]], Products[[ProductID]:[ProductID]], 0),
    MATCH(MergedTable[[#Headers],[CoffeeType]], Products[#Headers], 0))</f>
        <v>Exc</v>
      </c>
      <c r="K264" t="str" cm="1">
        <f t="array" ref="K264">_xlfn.SWITCH(MergedTable[[#This Row],[CoffeeType]],
    "Rob", "Robusta",
    "Exc", "Excelsa",
    "Ara", "Arabica",
    "Lib", "Liberica")</f>
        <v>Excelsa</v>
      </c>
      <c r="L264" t="str" cm="1">
        <f t="array" ref="L264">INDEX(Products[],
    MATCH(MergedTable[[#This Row],[FK_ProductID]:[FK_ProductID]], Products[[ProductID]:[ProductID]], 0),
    MATCH(MergedTable[[#Headers],[RoastType]], Products[#Headers], 0))</f>
        <v>M</v>
      </c>
      <c r="M264" t="str" cm="1">
        <f t="array" ref="M264">_xlfn.SWITCH(MergedTable[[#This Row],[RoastType]],
    "L", "Light",
    "M", "Medium",
    "D", "Dark")</f>
        <v>Medium</v>
      </c>
      <c r="N264" s="6" cm="1">
        <f t="array" ref="N264">INDEX(Products[],
    MATCH(MergedTable[[#This Row],[FK_ProductID]:[FK_ProductID]], Products[[ProductID]:[ProductID]], 0),
    MATCH(MergedTable[[#Headers],[SizeKg]], Products[#Headers], 0))</f>
        <v>1</v>
      </c>
      <c r="O264" s="1" cm="1">
        <f t="array" ref="O264">INDEX(Products[],
    MATCH(MergedTable[[#This Row],[FK_ProductID]:[FK_ProductID]], Products[[ProductID]:[ProductID]], 0),
    MATCH(MergedTable[[#Headers],[AmtUnitPrice]], Products[#Headers], 0))</f>
        <v>13.75</v>
      </c>
      <c r="P264" s="1">
        <f>MergedTable[[#This Row],[AmtUnitPrice]] * MergedTable[[#This Row],[Quantity]]</f>
        <v>41.25</v>
      </c>
    </row>
    <row r="265" spans="1:16" x14ac:dyDescent="0.25">
      <c r="A265" t="str">
        <f>Orders[[#This Row],[OrderID]]</f>
        <v>NXV-05302-067</v>
      </c>
      <c r="B265" s="9">
        <f>Orders[[#This Row],[DtOrder]]</f>
        <v>43577</v>
      </c>
      <c r="C265" t="str">
        <f>Orders[[#This Row],[FK_CustomerID]]</f>
        <v>25754-33191-ZI</v>
      </c>
      <c r="D265" t="str">
        <f>Orders[[#This Row],[FK_ProductID]]</f>
        <v>L-M-2.5</v>
      </c>
      <c r="E265" s="4">
        <f>Orders[[#This Row],[Quantity]]</f>
        <v>4</v>
      </c>
      <c r="F265" t="str">
        <f>_xlfn.XLOOKUP(MergedTable[[#This Row],[FK_CustomerID]], Customers[CustomerID], Customers[CustomerName])</f>
        <v>Mar McIver</v>
      </c>
      <c r="G265" t="str">
        <f>_xlfn.XLOOKUP(MergedTable[[#This Row],[FK_CustomerID]], Customers[CustomerID], Customers[Email])</f>
        <v/>
      </c>
      <c r="H265" t="str">
        <f>_xlfn.XLOOKUP(MergedTable[[#This Row],[FK_CustomerID]], Customers[CustomerID], Customers[Country])</f>
        <v>United States</v>
      </c>
      <c r="I265" t="str">
        <f>IF(_xlfn.XLOOKUP(MergedTable[[#This Row],[FK_CustomerID]], Customers[CustomerID], Customers[HasLoyalty]), "Yes", "No")</f>
        <v>No</v>
      </c>
      <c r="J265" t="str" cm="1">
        <f t="array" ref="J265">INDEX(Products[],
    MATCH(MergedTable[[#This Row],[FK_ProductID]:[FK_ProductID]], Products[[ProductID]:[ProductID]], 0),
    MATCH(MergedTable[[#Headers],[CoffeeType]], Products[#Headers], 0))</f>
        <v>Lib</v>
      </c>
      <c r="K265" t="str" cm="1">
        <f t="array" ref="K265">_xlfn.SWITCH(MergedTable[[#This Row],[CoffeeType]],
    "Rob", "Robusta",
    "Exc", "Excelsa",
    "Ara", "Arabica",
    "Lib", "Liberica")</f>
        <v>Liberica</v>
      </c>
      <c r="L265" t="str" cm="1">
        <f t="array" ref="L265">INDEX(Products[],
    MATCH(MergedTable[[#This Row],[FK_ProductID]:[FK_ProductID]], Products[[ProductID]:[ProductID]], 0),
    MATCH(MergedTable[[#Headers],[RoastType]], Products[#Headers], 0))</f>
        <v>M</v>
      </c>
      <c r="M265" t="str" cm="1">
        <f t="array" ref="M265">_xlfn.SWITCH(MergedTable[[#This Row],[RoastType]],
    "L", "Light",
    "M", "Medium",
    "D", "Dark")</f>
        <v>Medium</v>
      </c>
      <c r="N265" s="6" cm="1">
        <f t="array" ref="N265">INDEX(Products[],
    MATCH(MergedTable[[#This Row],[FK_ProductID]:[FK_ProductID]], Products[[ProductID]:[ProductID]], 0),
    MATCH(MergedTable[[#Headers],[SizeKg]], Products[#Headers], 0))</f>
        <v>2.5</v>
      </c>
      <c r="O265" s="1" cm="1">
        <f t="array" ref="O265">INDEX(Products[],
    MATCH(MergedTable[[#This Row],[FK_ProductID]:[FK_ProductID]], Products[[ProductID]:[ProductID]], 0),
    MATCH(MergedTable[[#Headers],[AmtUnitPrice]], Products[#Headers], 0))</f>
        <v>33.465000000000003</v>
      </c>
      <c r="P265" s="1">
        <f>MergedTable[[#This Row],[AmtUnitPrice]] * MergedTable[[#This Row],[Quantity]]</f>
        <v>133.86000000000001</v>
      </c>
    </row>
    <row r="266" spans="1:16" x14ac:dyDescent="0.25">
      <c r="A266" t="str">
        <f>Orders[[#This Row],[OrderID]]</f>
        <v>VZH-86274-142</v>
      </c>
      <c r="B266" s="9">
        <f>Orders[[#This Row],[DtOrder]]</f>
        <v>44683</v>
      </c>
      <c r="C266" t="str">
        <f>Orders[[#This Row],[FK_CustomerID]]</f>
        <v>53120-45532-KL</v>
      </c>
      <c r="D266" t="str">
        <f>Orders[[#This Row],[FK_ProductID]]</f>
        <v>R-L-1</v>
      </c>
      <c r="E266" s="4">
        <f>Orders[[#This Row],[Quantity]]</f>
        <v>5</v>
      </c>
      <c r="F266" t="str">
        <f>_xlfn.XLOOKUP(MergedTable[[#This Row],[FK_CustomerID]], Customers[CustomerID], Customers[CustomerName])</f>
        <v>Arabella Fransewich</v>
      </c>
      <c r="G266" t="str">
        <f>_xlfn.XLOOKUP(MergedTable[[#This Row],[FK_CustomerID]], Customers[CustomerID], Customers[Email])</f>
        <v/>
      </c>
      <c r="H266" t="str">
        <f>_xlfn.XLOOKUP(MergedTable[[#This Row],[FK_CustomerID]], Customers[CustomerID], Customers[Country])</f>
        <v>Ireland</v>
      </c>
      <c r="I266" t="str">
        <f>IF(_xlfn.XLOOKUP(MergedTable[[#This Row],[FK_CustomerID]], Customers[CustomerID], Customers[HasLoyalty]), "Yes", "No")</f>
        <v>Yes</v>
      </c>
      <c r="J266" t="str" cm="1">
        <f t="array" ref="J266">INDEX(Products[],
    MATCH(MergedTable[[#This Row],[FK_ProductID]:[FK_ProductID]], Products[[ProductID]:[ProductID]], 0),
    MATCH(MergedTable[[#Headers],[CoffeeType]], Products[#Headers], 0))</f>
        <v>Rob</v>
      </c>
      <c r="K266" t="str" cm="1">
        <f t="array" ref="K266">_xlfn.SWITCH(MergedTable[[#This Row],[CoffeeType]],
    "Rob", "Robusta",
    "Exc", "Excelsa",
    "Ara", "Arabica",
    "Lib", "Liberica")</f>
        <v>Robusta</v>
      </c>
      <c r="L266" t="str" cm="1">
        <f t="array" ref="L266">INDEX(Products[],
    MATCH(MergedTable[[#This Row],[FK_ProductID]:[FK_ProductID]], Products[[ProductID]:[ProductID]], 0),
    MATCH(MergedTable[[#Headers],[RoastType]], Products[#Headers], 0))</f>
        <v>L</v>
      </c>
      <c r="M266" t="str" cm="1">
        <f t="array" ref="M266">_xlfn.SWITCH(MergedTable[[#This Row],[RoastType]],
    "L", "Light",
    "M", "Medium",
    "D", "Dark")</f>
        <v>Light</v>
      </c>
      <c r="N266" s="6" cm="1">
        <f t="array" ref="N266">INDEX(Products[],
    MATCH(MergedTable[[#This Row],[FK_ProductID]:[FK_ProductID]], Products[[ProductID]:[ProductID]], 0),
    MATCH(MergedTable[[#Headers],[SizeKg]], Products[#Headers], 0))</f>
        <v>1</v>
      </c>
      <c r="O266" s="1" cm="1">
        <f t="array" ref="O266">INDEX(Products[],
    MATCH(MergedTable[[#This Row],[FK_ProductID]:[FK_ProductID]], Products[[ProductID]:[ProductID]], 0),
    MATCH(MergedTable[[#Headers],[AmtUnitPrice]], Products[#Headers], 0))</f>
        <v>11.95</v>
      </c>
      <c r="P266" s="1">
        <f>MergedTable[[#This Row],[AmtUnitPrice]] * MergedTable[[#This Row],[Quantity]]</f>
        <v>59.75</v>
      </c>
    </row>
    <row r="267" spans="1:16" x14ac:dyDescent="0.25">
      <c r="A267" t="str">
        <f>Orders[[#This Row],[OrderID]]</f>
        <v>KIX-93248-135</v>
      </c>
      <c r="B267" s="9">
        <f>Orders[[#This Row],[DtOrder]]</f>
        <v>43872</v>
      </c>
      <c r="C267" t="str">
        <f>Orders[[#This Row],[FK_CustomerID]]</f>
        <v>36605-83052-WB</v>
      </c>
      <c r="D267" t="str">
        <f>Orders[[#This Row],[FK_ProductID]]</f>
        <v>A-D-0.5</v>
      </c>
      <c r="E267" s="4">
        <f>Orders[[#This Row],[Quantity]]</f>
        <v>1</v>
      </c>
      <c r="F267" t="str">
        <f>_xlfn.XLOOKUP(MergedTable[[#This Row],[FK_CustomerID]], Customers[CustomerID], Customers[CustomerName])</f>
        <v>Violette Hellmore</v>
      </c>
      <c r="G267" t="str">
        <f>_xlfn.XLOOKUP(MergedTable[[#This Row],[FK_CustomerID]], Customers[CustomerID], Customers[Email])</f>
        <v>vhellmore7d@bbc.co.uk</v>
      </c>
      <c r="H267" t="str">
        <f>_xlfn.XLOOKUP(MergedTable[[#This Row],[FK_CustomerID]], Customers[CustomerID], Customers[Country])</f>
        <v>United States</v>
      </c>
      <c r="I267" t="str">
        <f>IF(_xlfn.XLOOKUP(MergedTable[[#This Row],[FK_CustomerID]], Customers[CustomerID], Customers[HasLoyalty]), "Yes", "No")</f>
        <v>Yes</v>
      </c>
      <c r="J267" t="str" cm="1">
        <f t="array" ref="J267">INDEX(Products[],
    MATCH(MergedTable[[#This Row],[FK_ProductID]:[FK_ProductID]], Products[[ProductID]:[ProductID]], 0),
    MATCH(MergedTable[[#Headers],[CoffeeType]], Products[#Headers], 0))</f>
        <v>Ara</v>
      </c>
      <c r="K267" t="str" cm="1">
        <f t="array" ref="K267">_xlfn.SWITCH(MergedTable[[#This Row],[CoffeeType]],
    "Rob", "Robusta",
    "Exc", "Excelsa",
    "Ara", "Arabica",
    "Lib", "Liberica")</f>
        <v>Arabica</v>
      </c>
      <c r="L267" t="str" cm="1">
        <f t="array" ref="L267">INDEX(Products[],
    MATCH(MergedTable[[#This Row],[FK_ProductID]:[FK_ProductID]], Products[[ProductID]:[ProductID]], 0),
    MATCH(MergedTable[[#Headers],[RoastType]], Products[#Headers], 0))</f>
        <v>D</v>
      </c>
      <c r="M267" t="str" cm="1">
        <f t="array" ref="M267">_xlfn.SWITCH(MergedTable[[#This Row],[RoastType]],
    "L", "Light",
    "M", "Medium",
    "D", "Dark")</f>
        <v>Dark</v>
      </c>
      <c r="N267" s="6" cm="1">
        <f t="array" ref="N267">INDEX(Products[],
    MATCH(MergedTable[[#This Row],[FK_ProductID]:[FK_ProductID]], Products[[ProductID]:[ProductID]], 0),
    MATCH(MergedTable[[#Headers],[SizeKg]], Products[#Headers], 0))</f>
        <v>0.5</v>
      </c>
      <c r="O267" s="1" cm="1">
        <f t="array" ref="O267">INDEX(Products[],
    MATCH(MergedTable[[#This Row],[FK_ProductID]:[FK_ProductID]], Products[[ProductID]:[ProductID]], 0),
    MATCH(MergedTable[[#Headers],[AmtUnitPrice]], Products[#Headers], 0))</f>
        <v>5.97</v>
      </c>
      <c r="P267" s="1">
        <f>MergedTable[[#This Row],[AmtUnitPrice]] * MergedTable[[#This Row],[Quantity]]</f>
        <v>5.97</v>
      </c>
    </row>
    <row r="268" spans="1:16" x14ac:dyDescent="0.25">
      <c r="A268" t="str">
        <f>Orders[[#This Row],[OrderID]]</f>
        <v>AXR-10962-010</v>
      </c>
      <c r="B268" s="9">
        <f>Orders[[#This Row],[DtOrder]]</f>
        <v>44283</v>
      </c>
      <c r="C268" t="str">
        <f>Orders[[#This Row],[FK_CustomerID]]</f>
        <v>53683-35977-KI</v>
      </c>
      <c r="D268" t="str">
        <f>Orders[[#This Row],[FK_ProductID]]</f>
        <v>E-D-1</v>
      </c>
      <c r="E268" s="4">
        <f>Orders[[#This Row],[Quantity]]</f>
        <v>2</v>
      </c>
      <c r="F268" t="str">
        <f>_xlfn.XLOOKUP(MergedTable[[#This Row],[FK_CustomerID]], Customers[CustomerID], Customers[CustomerName])</f>
        <v>Myles Seawright</v>
      </c>
      <c r="G268" t="str">
        <f>_xlfn.XLOOKUP(MergedTable[[#This Row],[FK_CustomerID]], Customers[CustomerID], Customers[Email])</f>
        <v>mseawright7e@nbcnews.com</v>
      </c>
      <c r="H268" t="str">
        <f>_xlfn.XLOOKUP(MergedTable[[#This Row],[FK_CustomerID]], Customers[CustomerID], Customers[Country])</f>
        <v>United Kingdom</v>
      </c>
      <c r="I268" t="str">
        <f>IF(_xlfn.XLOOKUP(MergedTable[[#This Row],[FK_CustomerID]], Customers[CustomerID], Customers[HasLoyalty]), "Yes", "No")</f>
        <v>No</v>
      </c>
      <c r="J268" t="str" cm="1">
        <f t="array" ref="J268">INDEX(Products[],
    MATCH(MergedTable[[#This Row],[FK_ProductID]:[FK_ProductID]], Products[[ProductID]:[ProductID]], 0),
    MATCH(MergedTable[[#Headers],[CoffeeType]], Products[#Headers], 0))</f>
        <v>Exc</v>
      </c>
      <c r="K268" t="str" cm="1">
        <f t="array" ref="K268">_xlfn.SWITCH(MergedTable[[#This Row],[CoffeeType]],
    "Rob", "Robusta",
    "Exc", "Excelsa",
    "Ara", "Arabica",
    "Lib", "Liberica")</f>
        <v>Excelsa</v>
      </c>
      <c r="L268" t="str" cm="1">
        <f t="array" ref="L268">INDEX(Products[],
    MATCH(MergedTable[[#This Row],[FK_ProductID]:[FK_ProductID]], Products[[ProductID]:[ProductID]], 0),
    MATCH(MergedTable[[#Headers],[RoastType]], Products[#Headers], 0))</f>
        <v>D</v>
      </c>
      <c r="M268" t="str" cm="1">
        <f t="array" ref="M268">_xlfn.SWITCH(MergedTable[[#This Row],[RoastType]],
    "L", "Light",
    "M", "Medium",
    "D", "Dark")</f>
        <v>Dark</v>
      </c>
      <c r="N268" s="6" cm="1">
        <f t="array" ref="N268">INDEX(Products[],
    MATCH(MergedTable[[#This Row],[FK_ProductID]:[FK_ProductID]], Products[[ProductID]:[ProductID]], 0),
    MATCH(MergedTable[[#Headers],[SizeKg]], Products[#Headers], 0))</f>
        <v>1</v>
      </c>
      <c r="O268" s="1" cm="1">
        <f t="array" ref="O268">INDEX(Products[],
    MATCH(MergedTable[[#This Row],[FK_ProductID]:[FK_ProductID]], Products[[ProductID]:[ProductID]], 0),
    MATCH(MergedTable[[#Headers],[AmtUnitPrice]], Products[#Headers], 0))</f>
        <v>12.15</v>
      </c>
      <c r="P268" s="1">
        <f>MergedTable[[#This Row],[AmtUnitPrice]] * MergedTable[[#This Row],[Quantity]]</f>
        <v>24.3</v>
      </c>
    </row>
    <row r="269" spans="1:16" x14ac:dyDescent="0.25">
      <c r="A269" t="str">
        <f>Orders[[#This Row],[OrderID]]</f>
        <v>IHS-71573-008</v>
      </c>
      <c r="B269" s="9">
        <f>Orders[[#This Row],[DtOrder]]</f>
        <v>44324</v>
      </c>
      <c r="C269" t="str">
        <f>Orders[[#This Row],[FK_CustomerID]]</f>
        <v>07972-83134-NM</v>
      </c>
      <c r="D269" t="str">
        <f>Orders[[#This Row],[FK_ProductID]]</f>
        <v>E-D-0.2</v>
      </c>
      <c r="E269" s="4">
        <f>Orders[[#This Row],[Quantity]]</f>
        <v>6</v>
      </c>
      <c r="F269" t="str">
        <f>_xlfn.XLOOKUP(MergedTable[[#This Row],[FK_CustomerID]], Customers[CustomerID], Customers[CustomerName])</f>
        <v>Silvana Northeast</v>
      </c>
      <c r="G269" t="str">
        <f>_xlfn.XLOOKUP(MergedTable[[#This Row],[FK_CustomerID]], Customers[CustomerID], Customers[Email])</f>
        <v>snortheast7f@mashable.com</v>
      </c>
      <c r="H269" t="str">
        <f>_xlfn.XLOOKUP(MergedTable[[#This Row],[FK_CustomerID]], Customers[CustomerID], Customers[Country])</f>
        <v>United States</v>
      </c>
      <c r="I269" t="str">
        <f>IF(_xlfn.XLOOKUP(MergedTable[[#This Row],[FK_CustomerID]], Customers[CustomerID], Customers[HasLoyalty]), "Yes", "No")</f>
        <v>Yes</v>
      </c>
      <c r="J269" t="str" cm="1">
        <f t="array" ref="J269">INDEX(Products[],
    MATCH(MergedTable[[#This Row],[FK_ProductID]:[FK_ProductID]], Products[[ProductID]:[ProductID]], 0),
    MATCH(MergedTable[[#Headers],[CoffeeType]], Products[#Headers], 0))</f>
        <v>Exc</v>
      </c>
      <c r="K269" t="str" cm="1">
        <f t="array" ref="K269">_xlfn.SWITCH(MergedTable[[#This Row],[CoffeeType]],
    "Rob", "Robusta",
    "Exc", "Excelsa",
    "Ara", "Arabica",
    "Lib", "Liberica")</f>
        <v>Excelsa</v>
      </c>
      <c r="L269" t="str" cm="1">
        <f t="array" ref="L269">INDEX(Products[],
    MATCH(MergedTable[[#This Row],[FK_ProductID]:[FK_ProductID]], Products[[ProductID]:[ProductID]], 0),
    MATCH(MergedTable[[#Headers],[RoastType]], Products[#Headers], 0))</f>
        <v>D</v>
      </c>
      <c r="M269" t="str" cm="1">
        <f t="array" ref="M269">_xlfn.SWITCH(MergedTable[[#This Row],[RoastType]],
    "L", "Light",
    "M", "Medium",
    "D", "Dark")</f>
        <v>Dark</v>
      </c>
      <c r="N269" s="6" cm="1">
        <f t="array" ref="N269">INDEX(Products[],
    MATCH(MergedTable[[#This Row],[FK_ProductID]:[FK_ProductID]], Products[[ProductID]:[ProductID]], 0),
    MATCH(MergedTable[[#Headers],[SizeKg]], Products[#Headers], 0))</f>
        <v>0.2</v>
      </c>
      <c r="O269" s="1" cm="1">
        <f t="array" ref="O269">INDEX(Products[],
    MATCH(MergedTable[[#This Row],[FK_ProductID]:[FK_ProductID]], Products[[ProductID]:[ProductID]], 0),
    MATCH(MergedTable[[#Headers],[AmtUnitPrice]], Products[#Headers], 0))</f>
        <v>3.645</v>
      </c>
      <c r="P269" s="1">
        <f>MergedTable[[#This Row],[AmtUnitPrice]] * MergedTable[[#This Row],[Quantity]]</f>
        <v>21.87</v>
      </c>
    </row>
    <row r="270" spans="1:16" x14ac:dyDescent="0.25">
      <c r="A270" t="str">
        <f>Orders[[#This Row],[OrderID]]</f>
        <v>QTR-19001-114</v>
      </c>
      <c r="B270" s="9">
        <f>Orders[[#This Row],[DtOrder]]</f>
        <v>43790</v>
      </c>
      <c r="C270" t="str">
        <f>Orders[[#This Row],[FK_CustomerID]]</f>
        <v>01035-70465-UO</v>
      </c>
      <c r="D270" t="str">
        <f>Orders[[#This Row],[FK_ProductID]]</f>
        <v>A-D-1</v>
      </c>
      <c r="E270" s="4">
        <f>Orders[[#This Row],[Quantity]]</f>
        <v>2</v>
      </c>
      <c r="F270" t="str">
        <f>_xlfn.XLOOKUP(MergedTable[[#This Row],[FK_CustomerID]], Customers[CustomerID], Customers[CustomerName])</f>
        <v>Anselma Attwater</v>
      </c>
      <c r="G270" t="str">
        <f>_xlfn.XLOOKUP(MergedTable[[#This Row],[FK_CustomerID]], Customers[CustomerID], Customers[Email])</f>
        <v>aattwater5u@wikia.com</v>
      </c>
      <c r="H270" t="str">
        <f>_xlfn.XLOOKUP(MergedTable[[#This Row],[FK_CustomerID]], Customers[CustomerID], Customers[Country])</f>
        <v>United States</v>
      </c>
      <c r="I270" t="str">
        <f>IF(_xlfn.XLOOKUP(MergedTable[[#This Row],[FK_CustomerID]], Customers[CustomerID], Customers[HasLoyalty]), "Yes", "No")</f>
        <v>Yes</v>
      </c>
      <c r="J270" t="str" cm="1">
        <f t="array" ref="J270">INDEX(Products[],
    MATCH(MergedTable[[#This Row],[FK_ProductID]:[FK_ProductID]], Products[[ProductID]:[ProductID]], 0),
    MATCH(MergedTable[[#Headers],[CoffeeType]], Products[#Headers], 0))</f>
        <v>Ara</v>
      </c>
      <c r="K270" t="str" cm="1">
        <f t="array" ref="K270">_xlfn.SWITCH(MergedTable[[#This Row],[CoffeeType]],
    "Rob", "Robusta",
    "Exc", "Excelsa",
    "Ara", "Arabica",
    "Lib", "Liberica")</f>
        <v>Arabica</v>
      </c>
      <c r="L270" t="str" cm="1">
        <f t="array" ref="L270">INDEX(Products[],
    MATCH(MergedTable[[#This Row],[FK_ProductID]:[FK_ProductID]], Products[[ProductID]:[ProductID]], 0),
    MATCH(MergedTable[[#Headers],[RoastType]], Products[#Headers], 0))</f>
        <v>D</v>
      </c>
      <c r="M270" t="str" cm="1">
        <f t="array" ref="M270">_xlfn.SWITCH(MergedTable[[#This Row],[RoastType]],
    "L", "Light",
    "M", "Medium",
    "D", "Dark")</f>
        <v>Dark</v>
      </c>
      <c r="N270" s="6" cm="1">
        <f t="array" ref="N270">INDEX(Products[],
    MATCH(MergedTable[[#This Row],[FK_ProductID]:[FK_ProductID]], Products[[ProductID]:[ProductID]], 0),
    MATCH(MergedTable[[#Headers],[SizeKg]], Products[#Headers], 0))</f>
        <v>1</v>
      </c>
      <c r="O270" s="1" cm="1">
        <f t="array" ref="O270">INDEX(Products[],
    MATCH(MergedTable[[#This Row],[FK_ProductID]:[FK_ProductID]], Products[[ProductID]:[ProductID]], 0),
    MATCH(MergedTable[[#Headers],[AmtUnitPrice]], Products[#Headers], 0))</f>
        <v>9.9499999999999993</v>
      </c>
      <c r="P270" s="1">
        <f>MergedTable[[#This Row],[AmtUnitPrice]] * MergedTable[[#This Row],[Quantity]]</f>
        <v>19.899999999999999</v>
      </c>
    </row>
    <row r="271" spans="1:16" x14ac:dyDescent="0.25">
      <c r="A271" t="str">
        <f>Orders[[#This Row],[OrderID]]</f>
        <v>WBK-62297-910</v>
      </c>
      <c r="B271" s="9">
        <f>Orders[[#This Row],[DtOrder]]</f>
        <v>44333</v>
      </c>
      <c r="C271" t="str">
        <f>Orders[[#This Row],[FK_CustomerID]]</f>
        <v>25514-23938-IQ</v>
      </c>
      <c r="D271" t="str">
        <f>Orders[[#This Row],[FK_ProductID]]</f>
        <v>A-D-0.2</v>
      </c>
      <c r="E271" s="4">
        <f>Orders[[#This Row],[Quantity]]</f>
        <v>2</v>
      </c>
      <c r="F271" t="str">
        <f>_xlfn.XLOOKUP(MergedTable[[#This Row],[FK_CustomerID]], Customers[CustomerID], Customers[CustomerName])</f>
        <v>Monica Fearon</v>
      </c>
      <c r="G271" t="str">
        <f>_xlfn.XLOOKUP(MergedTable[[#This Row],[FK_CustomerID]], Customers[CustomerID], Customers[Email])</f>
        <v>mfearon7h@reverbnation.com</v>
      </c>
      <c r="H271" t="str">
        <f>_xlfn.XLOOKUP(MergedTable[[#This Row],[FK_CustomerID]], Customers[CustomerID], Customers[Country])</f>
        <v>United States</v>
      </c>
      <c r="I271" t="str">
        <f>IF(_xlfn.XLOOKUP(MergedTable[[#This Row],[FK_CustomerID]], Customers[CustomerID], Customers[HasLoyalty]), "Yes", "No")</f>
        <v>No</v>
      </c>
      <c r="J271" t="str" cm="1">
        <f t="array" ref="J271">INDEX(Products[],
    MATCH(MergedTable[[#This Row],[FK_ProductID]:[FK_ProductID]], Products[[ProductID]:[ProductID]], 0),
    MATCH(MergedTable[[#Headers],[CoffeeType]], Products[#Headers], 0))</f>
        <v>Ara</v>
      </c>
      <c r="K271" t="str" cm="1">
        <f t="array" ref="K271">_xlfn.SWITCH(MergedTable[[#This Row],[CoffeeType]],
    "Rob", "Robusta",
    "Exc", "Excelsa",
    "Ara", "Arabica",
    "Lib", "Liberica")</f>
        <v>Arabica</v>
      </c>
      <c r="L271" t="str" cm="1">
        <f t="array" ref="L271">INDEX(Products[],
    MATCH(MergedTable[[#This Row],[FK_ProductID]:[FK_ProductID]], Products[[ProductID]:[ProductID]], 0),
    MATCH(MergedTable[[#Headers],[RoastType]], Products[#Headers], 0))</f>
        <v>D</v>
      </c>
      <c r="M271" t="str" cm="1">
        <f t="array" ref="M271">_xlfn.SWITCH(MergedTable[[#This Row],[RoastType]],
    "L", "Light",
    "M", "Medium",
    "D", "Dark")</f>
        <v>Dark</v>
      </c>
      <c r="N271" s="6" cm="1">
        <f t="array" ref="N271">INDEX(Products[],
    MATCH(MergedTable[[#This Row],[FK_ProductID]:[FK_ProductID]], Products[[ProductID]:[ProductID]], 0),
    MATCH(MergedTable[[#Headers],[SizeKg]], Products[#Headers], 0))</f>
        <v>0.2</v>
      </c>
      <c r="O271" s="1" cm="1">
        <f t="array" ref="O271">INDEX(Products[],
    MATCH(MergedTable[[#This Row],[FK_ProductID]:[FK_ProductID]], Products[[ProductID]:[ProductID]], 0),
    MATCH(MergedTable[[#Headers],[AmtUnitPrice]], Products[#Headers], 0))</f>
        <v>2.9849999999999999</v>
      </c>
      <c r="P271" s="1">
        <f>MergedTable[[#This Row],[AmtUnitPrice]] * MergedTable[[#This Row],[Quantity]]</f>
        <v>5.97</v>
      </c>
    </row>
    <row r="272" spans="1:16" x14ac:dyDescent="0.25">
      <c r="A272" t="str">
        <f>Orders[[#This Row],[OrderID]]</f>
        <v>OGY-19377-175</v>
      </c>
      <c r="B272" s="9">
        <f>Orders[[#This Row],[DtOrder]]</f>
        <v>43655</v>
      </c>
      <c r="C272" t="str">
        <f>Orders[[#This Row],[FK_CustomerID]]</f>
        <v>49084-44492-OJ</v>
      </c>
      <c r="D272" t="str">
        <f>Orders[[#This Row],[FK_ProductID]]</f>
        <v>E-D-0.5</v>
      </c>
      <c r="E272" s="4">
        <f>Orders[[#This Row],[Quantity]]</f>
        <v>1</v>
      </c>
      <c r="F272" t="str">
        <f>_xlfn.XLOOKUP(MergedTable[[#This Row],[FK_CustomerID]], Customers[CustomerID], Customers[CustomerName])</f>
        <v>Barney Chisnell</v>
      </c>
      <c r="G272" t="str">
        <f>_xlfn.XLOOKUP(MergedTable[[#This Row],[FK_CustomerID]], Customers[CustomerID], Customers[Email])</f>
        <v/>
      </c>
      <c r="H272" t="str">
        <f>_xlfn.XLOOKUP(MergedTable[[#This Row],[FK_CustomerID]], Customers[CustomerID], Customers[Country])</f>
        <v>Ireland</v>
      </c>
      <c r="I272" t="str">
        <f>IF(_xlfn.XLOOKUP(MergedTable[[#This Row],[FK_CustomerID]], Customers[CustomerID], Customers[HasLoyalty]), "Yes", "No")</f>
        <v>Yes</v>
      </c>
      <c r="J272" t="str" cm="1">
        <f t="array" ref="J272">INDEX(Products[],
    MATCH(MergedTable[[#This Row],[FK_ProductID]:[FK_ProductID]], Products[[ProductID]:[ProductID]], 0),
    MATCH(MergedTable[[#Headers],[CoffeeType]], Products[#Headers], 0))</f>
        <v>Exc</v>
      </c>
      <c r="K272" t="str" cm="1">
        <f t="array" ref="K272">_xlfn.SWITCH(MergedTable[[#This Row],[CoffeeType]],
    "Rob", "Robusta",
    "Exc", "Excelsa",
    "Ara", "Arabica",
    "Lib", "Liberica")</f>
        <v>Excelsa</v>
      </c>
      <c r="L272" t="str" cm="1">
        <f t="array" ref="L272">INDEX(Products[],
    MATCH(MergedTable[[#This Row],[FK_ProductID]:[FK_ProductID]], Products[[ProductID]:[ProductID]], 0),
    MATCH(MergedTable[[#Headers],[RoastType]], Products[#Headers], 0))</f>
        <v>D</v>
      </c>
      <c r="M272" t="str" cm="1">
        <f t="array" ref="M272">_xlfn.SWITCH(MergedTable[[#This Row],[RoastType]],
    "L", "Light",
    "M", "Medium",
    "D", "Dark")</f>
        <v>Dark</v>
      </c>
      <c r="N272" s="6" cm="1">
        <f t="array" ref="N272">INDEX(Products[],
    MATCH(MergedTable[[#This Row],[FK_ProductID]:[FK_ProductID]], Products[[ProductID]:[ProductID]], 0),
    MATCH(MergedTable[[#Headers],[SizeKg]], Products[#Headers], 0))</f>
        <v>0.5</v>
      </c>
      <c r="O272" s="1" cm="1">
        <f t="array" ref="O272">INDEX(Products[],
    MATCH(MergedTable[[#This Row],[FK_ProductID]:[FK_ProductID]], Products[[ProductID]:[ProductID]], 0),
    MATCH(MergedTable[[#Headers],[AmtUnitPrice]], Products[#Headers], 0))</f>
        <v>7.29</v>
      </c>
      <c r="P272" s="1">
        <f>MergedTable[[#This Row],[AmtUnitPrice]] * MergedTable[[#This Row],[Quantity]]</f>
        <v>7.29</v>
      </c>
    </row>
    <row r="273" spans="1:16" x14ac:dyDescent="0.25">
      <c r="A273" t="str">
        <f>Orders[[#This Row],[OrderID]]</f>
        <v>ESR-66651-814</v>
      </c>
      <c r="B273" s="9">
        <f>Orders[[#This Row],[DtOrder]]</f>
        <v>43971</v>
      </c>
      <c r="C273" t="str">
        <f>Orders[[#This Row],[FK_CustomerID]]</f>
        <v>76624-72205-CK</v>
      </c>
      <c r="D273" t="str">
        <f>Orders[[#This Row],[FK_ProductID]]</f>
        <v>A-D-0.2</v>
      </c>
      <c r="E273" s="4">
        <f>Orders[[#This Row],[Quantity]]</f>
        <v>4</v>
      </c>
      <c r="F273" t="str">
        <f>_xlfn.XLOOKUP(MergedTable[[#This Row],[FK_CustomerID]], Customers[CustomerID], Customers[CustomerName])</f>
        <v>Jasper Sisneros</v>
      </c>
      <c r="G273" t="str">
        <f>_xlfn.XLOOKUP(MergedTable[[#This Row],[FK_CustomerID]], Customers[CustomerID], Customers[Email])</f>
        <v>jsisneros7j@a8.net</v>
      </c>
      <c r="H273" t="str">
        <f>_xlfn.XLOOKUP(MergedTable[[#This Row],[FK_CustomerID]], Customers[CustomerID], Customers[Country])</f>
        <v>United States</v>
      </c>
      <c r="I273" t="str">
        <f>IF(_xlfn.XLOOKUP(MergedTable[[#This Row],[FK_CustomerID]], Customers[CustomerID], Customers[HasLoyalty]), "Yes", "No")</f>
        <v>Yes</v>
      </c>
      <c r="J273" t="str" cm="1">
        <f t="array" ref="J273">INDEX(Products[],
    MATCH(MergedTable[[#This Row],[FK_ProductID]:[FK_ProductID]], Products[[ProductID]:[ProductID]], 0),
    MATCH(MergedTable[[#Headers],[CoffeeType]], Products[#Headers], 0))</f>
        <v>Ara</v>
      </c>
      <c r="K273" t="str" cm="1">
        <f t="array" ref="K273">_xlfn.SWITCH(MergedTable[[#This Row],[CoffeeType]],
    "Rob", "Robusta",
    "Exc", "Excelsa",
    "Ara", "Arabica",
    "Lib", "Liberica")</f>
        <v>Arabica</v>
      </c>
      <c r="L273" t="str" cm="1">
        <f t="array" ref="L273">INDEX(Products[],
    MATCH(MergedTable[[#This Row],[FK_ProductID]:[FK_ProductID]], Products[[ProductID]:[ProductID]], 0),
    MATCH(MergedTable[[#Headers],[RoastType]], Products[#Headers], 0))</f>
        <v>D</v>
      </c>
      <c r="M273" t="str" cm="1">
        <f t="array" ref="M273">_xlfn.SWITCH(MergedTable[[#This Row],[RoastType]],
    "L", "Light",
    "M", "Medium",
    "D", "Dark")</f>
        <v>Dark</v>
      </c>
      <c r="N273" s="6" cm="1">
        <f t="array" ref="N273">INDEX(Products[],
    MATCH(MergedTable[[#This Row],[FK_ProductID]:[FK_ProductID]], Products[[ProductID]:[ProductID]], 0),
    MATCH(MergedTable[[#Headers],[SizeKg]], Products[#Headers], 0))</f>
        <v>0.2</v>
      </c>
      <c r="O273" s="1" cm="1">
        <f t="array" ref="O273">INDEX(Products[],
    MATCH(MergedTable[[#This Row],[FK_ProductID]:[FK_ProductID]], Products[[ProductID]:[ProductID]], 0),
    MATCH(MergedTable[[#Headers],[AmtUnitPrice]], Products[#Headers], 0))</f>
        <v>2.9849999999999999</v>
      </c>
      <c r="P273" s="1">
        <f>MergedTable[[#This Row],[AmtUnitPrice]] * MergedTable[[#This Row],[Quantity]]</f>
        <v>11.94</v>
      </c>
    </row>
    <row r="274" spans="1:16" x14ac:dyDescent="0.25">
      <c r="A274" t="str">
        <f>Orders[[#This Row],[OrderID]]</f>
        <v>CPX-46916-770</v>
      </c>
      <c r="B274" s="9">
        <f>Orders[[#This Row],[DtOrder]]</f>
        <v>44435</v>
      </c>
      <c r="C274" t="str">
        <f>Orders[[#This Row],[FK_CustomerID]]</f>
        <v>12729-50170-JE</v>
      </c>
      <c r="D274" t="str">
        <f>Orders[[#This Row],[FK_ProductID]]</f>
        <v>R-L-1</v>
      </c>
      <c r="E274" s="4">
        <f>Orders[[#This Row],[Quantity]]</f>
        <v>6</v>
      </c>
      <c r="F274" t="str">
        <f>_xlfn.XLOOKUP(MergedTable[[#This Row],[FK_CustomerID]], Customers[CustomerID], Customers[CustomerName])</f>
        <v>Zachariah Carlson</v>
      </c>
      <c r="G274" t="str">
        <f>_xlfn.XLOOKUP(MergedTable[[#This Row],[FK_CustomerID]], Customers[CustomerID], Customers[Email])</f>
        <v>zcarlson7k@bigcartel.com</v>
      </c>
      <c r="H274" t="str">
        <f>_xlfn.XLOOKUP(MergedTable[[#This Row],[FK_CustomerID]], Customers[CustomerID], Customers[Country])</f>
        <v>Ireland</v>
      </c>
      <c r="I274" t="str">
        <f>IF(_xlfn.XLOOKUP(MergedTable[[#This Row],[FK_CustomerID]], Customers[CustomerID], Customers[HasLoyalty]), "Yes", "No")</f>
        <v>Yes</v>
      </c>
      <c r="J274" t="str" cm="1">
        <f t="array" ref="J274">INDEX(Products[],
    MATCH(MergedTable[[#This Row],[FK_ProductID]:[FK_ProductID]], Products[[ProductID]:[ProductID]], 0),
    MATCH(MergedTable[[#Headers],[CoffeeType]], Products[#Headers], 0))</f>
        <v>Rob</v>
      </c>
      <c r="K274" t="str" cm="1">
        <f t="array" ref="K274">_xlfn.SWITCH(MergedTable[[#This Row],[CoffeeType]],
    "Rob", "Robusta",
    "Exc", "Excelsa",
    "Ara", "Arabica",
    "Lib", "Liberica")</f>
        <v>Robusta</v>
      </c>
      <c r="L274" t="str" cm="1">
        <f t="array" ref="L274">INDEX(Products[],
    MATCH(MergedTable[[#This Row],[FK_ProductID]:[FK_ProductID]], Products[[ProductID]:[ProductID]], 0),
    MATCH(MergedTable[[#Headers],[RoastType]], Products[#Headers], 0))</f>
        <v>L</v>
      </c>
      <c r="M274" t="str" cm="1">
        <f t="array" ref="M274">_xlfn.SWITCH(MergedTable[[#This Row],[RoastType]],
    "L", "Light",
    "M", "Medium",
    "D", "Dark")</f>
        <v>Light</v>
      </c>
      <c r="N274" s="6" cm="1">
        <f t="array" ref="N274">INDEX(Products[],
    MATCH(MergedTable[[#This Row],[FK_ProductID]:[FK_ProductID]], Products[[ProductID]:[ProductID]], 0),
    MATCH(MergedTable[[#Headers],[SizeKg]], Products[#Headers], 0))</f>
        <v>1</v>
      </c>
      <c r="O274" s="1" cm="1">
        <f t="array" ref="O274">INDEX(Products[],
    MATCH(MergedTable[[#This Row],[FK_ProductID]:[FK_ProductID]], Products[[ProductID]:[ProductID]], 0),
    MATCH(MergedTable[[#Headers],[AmtUnitPrice]], Products[#Headers], 0))</f>
        <v>11.95</v>
      </c>
      <c r="P274" s="1">
        <f>MergedTable[[#This Row],[AmtUnitPrice]] * MergedTable[[#This Row],[Quantity]]</f>
        <v>71.699999999999989</v>
      </c>
    </row>
    <row r="275" spans="1:16" x14ac:dyDescent="0.25">
      <c r="A275" t="str">
        <f>Orders[[#This Row],[OrderID]]</f>
        <v>MDC-03318-645</v>
      </c>
      <c r="B275" s="9">
        <f>Orders[[#This Row],[DtOrder]]</f>
        <v>44681</v>
      </c>
      <c r="C275" t="str">
        <f>Orders[[#This Row],[FK_CustomerID]]</f>
        <v>43974-44760-QI</v>
      </c>
      <c r="D275" t="str">
        <f>Orders[[#This Row],[FK_ProductID]]</f>
        <v>A-L-0.2</v>
      </c>
      <c r="E275" s="4">
        <f>Orders[[#This Row],[Quantity]]</f>
        <v>2</v>
      </c>
      <c r="F275" t="str">
        <f>_xlfn.XLOOKUP(MergedTable[[#This Row],[FK_CustomerID]], Customers[CustomerID], Customers[CustomerName])</f>
        <v>Warner Maddox</v>
      </c>
      <c r="G275" t="str">
        <f>_xlfn.XLOOKUP(MergedTable[[#This Row],[FK_CustomerID]], Customers[CustomerID], Customers[Email])</f>
        <v>wmaddox7l@timesonline.co.uk</v>
      </c>
      <c r="H275" t="str">
        <f>_xlfn.XLOOKUP(MergedTable[[#This Row],[FK_CustomerID]], Customers[CustomerID], Customers[Country])</f>
        <v>United States</v>
      </c>
      <c r="I275" t="str">
        <f>IF(_xlfn.XLOOKUP(MergedTable[[#This Row],[FK_CustomerID]], Customers[CustomerID], Customers[HasLoyalty]), "Yes", "No")</f>
        <v>No</v>
      </c>
      <c r="J275" t="str" cm="1">
        <f t="array" ref="J275">INDEX(Products[],
    MATCH(MergedTable[[#This Row],[FK_ProductID]:[FK_ProductID]], Products[[ProductID]:[ProductID]], 0),
    MATCH(MergedTable[[#Headers],[CoffeeType]], Products[#Headers], 0))</f>
        <v>Ara</v>
      </c>
      <c r="K275" t="str" cm="1">
        <f t="array" ref="K275">_xlfn.SWITCH(MergedTable[[#This Row],[CoffeeType]],
    "Rob", "Robusta",
    "Exc", "Excelsa",
    "Ara", "Arabica",
    "Lib", "Liberica")</f>
        <v>Arabica</v>
      </c>
      <c r="L275" t="str" cm="1">
        <f t="array" ref="L275">INDEX(Products[],
    MATCH(MergedTable[[#This Row],[FK_ProductID]:[FK_ProductID]], Products[[ProductID]:[ProductID]], 0),
    MATCH(MergedTable[[#Headers],[RoastType]], Products[#Headers], 0))</f>
        <v>L</v>
      </c>
      <c r="M275" t="str" cm="1">
        <f t="array" ref="M275">_xlfn.SWITCH(MergedTable[[#This Row],[RoastType]],
    "L", "Light",
    "M", "Medium",
    "D", "Dark")</f>
        <v>Light</v>
      </c>
      <c r="N275" s="6" cm="1">
        <f t="array" ref="N275">INDEX(Products[],
    MATCH(MergedTable[[#This Row],[FK_ProductID]:[FK_ProductID]], Products[[ProductID]:[ProductID]], 0),
    MATCH(MergedTable[[#Headers],[SizeKg]], Products[#Headers], 0))</f>
        <v>0.2</v>
      </c>
      <c r="O275" s="1" cm="1">
        <f t="array" ref="O275">INDEX(Products[],
    MATCH(MergedTable[[#This Row],[FK_ProductID]:[FK_ProductID]], Products[[ProductID]:[ProductID]], 0),
    MATCH(MergedTable[[#Headers],[AmtUnitPrice]], Products[#Headers], 0))</f>
        <v>3.8849999999999998</v>
      </c>
      <c r="P275" s="1">
        <f>MergedTable[[#This Row],[AmtUnitPrice]] * MergedTable[[#This Row],[Quantity]]</f>
        <v>7.77</v>
      </c>
    </row>
    <row r="276" spans="1:16" x14ac:dyDescent="0.25">
      <c r="A276" t="str">
        <f>Orders[[#This Row],[OrderID]]</f>
        <v>SFF-86059-407</v>
      </c>
      <c r="B276" s="9">
        <f>Orders[[#This Row],[DtOrder]]</f>
        <v>43985</v>
      </c>
      <c r="C276" t="str">
        <f>Orders[[#This Row],[FK_CustomerID]]</f>
        <v>30585-48726-BK</v>
      </c>
      <c r="D276" t="str">
        <f>Orders[[#This Row],[FK_ProductID]]</f>
        <v>A-M-2.5</v>
      </c>
      <c r="E276" s="4">
        <f>Orders[[#This Row],[Quantity]]</f>
        <v>1</v>
      </c>
      <c r="F276" t="str">
        <f>_xlfn.XLOOKUP(MergedTable[[#This Row],[FK_CustomerID]], Customers[CustomerID], Customers[CustomerName])</f>
        <v>Donnie Hedlestone</v>
      </c>
      <c r="G276" t="str">
        <f>_xlfn.XLOOKUP(MergedTable[[#This Row],[FK_CustomerID]], Customers[CustomerID], Customers[Email])</f>
        <v>dhedlestone7m@craigslist.org</v>
      </c>
      <c r="H276" t="str">
        <f>_xlfn.XLOOKUP(MergedTable[[#This Row],[FK_CustomerID]], Customers[CustomerID], Customers[Country])</f>
        <v>United States</v>
      </c>
      <c r="I276" t="str">
        <f>IF(_xlfn.XLOOKUP(MergedTable[[#This Row],[FK_CustomerID]], Customers[CustomerID], Customers[HasLoyalty]), "Yes", "No")</f>
        <v>No</v>
      </c>
      <c r="J276" t="str" cm="1">
        <f t="array" ref="J276">INDEX(Products[],
    MATCH(MergedTable[[#This Row],[FK_ProductID]:[FK_ProductID]], Products[[ProductID]:[ProductID]], 0),
    MATCH(MergedTable[[#Headers],[CoffeeType]], Products[#Headers], 0))</f>
        <v>Ara</v>
      </c>
      <c r="K276" t="str" cm="1">
        <f t="array" ref="K276">_xlfn.SWITCH(MergedTable[[#This Row],[CoffeeType]],
    "Rob", "Robusta",
    "Exc", "Excelsa",
    "Ara", "Arabica",
    "Lib", "Liberica")</f>
        <v>Arabica</v>
      </c>
      <c r="L276" t="str" cm="1">
        <f t="array" ref="L276">INDEX(Products[],
    MATCH(MergedTable[[#This Row],[FK_ProductID]:[FK_ProductID]], Products[[ProductID]:[ProductID]], 0),
    MATCH(MergedTable[[#Headers],[RoastType]], Products[#Headers], 0))</f>
        <v>M</v>
      </c>
      <c r="M276" t="str" cm="1">
        <f t="array" ref="M276">_xlfn.SWITCH(MergedTable[[#This Row],[RoastType]],
    "L", "Light",
    "M", "Medium",
    "D", "Dark")</f>
        <v>Medium</v>
      </c>
      <c r="N276" s="6" cm="1">
        <f t="array" ref="N276">INDEX(Products[],
    MATCH(MergedTable[[#This Row],[FK_ProductID]:[FK_ProductID]], Products[[ProductID]:[ProductID]], 0),
    MATCH(MergedTable[[#Headers],[SizeKg]], Products[#Headers], 0))</f>
        <v>2.5</v>
      </c>
      <c r="O276" s="1" cm="1">
        <f t="array" ref="O276">INDEX(Products[],
    MATCH(MergedTable[[#This Row],[FK_ProductID]:[FK_ProductID]], Products[[ProductID]:[ProductID]], 0),
    MATCH(MergedTable[[#Headers],[AmtUnitPrice]], Products[#Headers], 0))</f>
        <v>25.875</v>
      </c>
      <c r="P276" s="1">
        <f>MergedTable[[#This Row],[AmtUnitPrice]] * MergedTable[[#This Row],[Quantity]]</f>
        <v>25.875</v>
      </c>
    </row>
    <row r="277" spans="1:16" x14ac:dyDescent="0.25">
      <c r="A277" t="str">
        <f>Orders[[#This Row],[OrderID]]</f>
        <v>SCL-94540-788</v>
      </c>
      <c r="B277" s="9">
        <f>Orders[[#This Row],[DtOrder]]</f>
        <v>44725</v>
      </c>
      <c r="C277" t="str">
        <f>Orders[[#This Row],[FK_CustomerID]]</f>
        <v>16123-07017-TY</v>
      </c>
      <c r="D277" t="str">
        <f>Orders[[#This Row],[FK_ProductID]]</f>
        <v>E-L-2.5</v>
      </c>
      <c r="E277" s="4">
        <f>Orders[[#This Row],[Quantity]]</f>
        <v>6</v>
      </c>
      <c r="F277" t="str">
        <f>_xlfn.XLOOKUP(MergedTable[[#This Row],[FK_CustomerID]], Customers[CustomerID], Customers[CustomerName])</f>
        <v>Teddi Crowthe</v>
      </c>
      <c r="G277" t="str">
        <f>_xlfn.XLOOKUP(MergedTable[[#This Row],[FK_CustomerID]], Customers[CustomerID], Customers[Email])</f>
        <v>tcrowthe7n@europa.eu</v>
      </c>
      <c r="H277" t="str">
        <f>_xlfn.XLOOKUP(MergedTable[[#This Row],[FK_CustomerID]], Customers[CustomerID], Customers[Country])</f>
        <v>United States</v>
      </c>
      <c r="I277" t="str">
        <f>IF(_xlfn.XLOOKUP(MergedTable[[#This Row],[FK_CustomerID]], Customers[CustomerID], Customers[HasLoyalty]), "Yes", "No")</f>
        <v>No</v>
      </c>
      <c r="J277" t="str" cm="1">
        <f t="array" ref="J277">INDEX(Products[],
    MATCH(MergedTable[[#This Row],[FK_ProductID]:[FK_ProductID]], Products[[ProductID]:[ProductID]], 0),
    MATCH(MergedTable[[#Headers],[CoffeeType]], Products[#Headers], 0))</f>
        <v>Exc</v>
      </c>
      <c r="K277" t="str" cm="1">
        <f t="array" ref="K277">_xlfn.SWITCH(MergedTable[[#This Row],[CoffeeType]],
    "Rob", "Robusta",
    "Exc", "Excelsa",
    "Ara", "Arabica",
    "Lib", "Liberica")</f>
        <v>Excelsa</v>
      </c>
      <c r="L277" t="str" cm="1">
        <f t="array" ref="L277">INDEX(Products[],
    MATCH(MergedTable[[#This Row],[FK_ProductID]:[FK_ProductID]], Products[[ProductID]:[ProductID]], 0),
    MATCH(MergedTable[[#Headers],[RoastType]], Products[#Headers], 0))</f>
        <v>L</v>
      </c>
      <c r="M277" t="str" cm="1">
        <f t="array" ref="M277">_xlfn.SWITCH(MergedTable[[#This Row],[RoastType]],
    "L", "Light",
    "M", "Medium",
    "D", "Dark")</f>
        <v>Light</v>
      </c>
      <c r="N277" s="6" cm="1">
        <f t="array" ref="N277">INDEX(Products[],
    MATCH(MergedTable[[#This Row],[FK_ProductID]:[FK_ProductID]], Products[[ProductID]:[ProductID]], 0),
    MATCH(MergedTable[[#Headers],[SizeKg]], Products[#Headers], 0))</f>
        <v>2.5</v>
      </c>
      <c r="O277" s="1" cm="1">
        <f t="array" ref="O277">INDEX(Products[],
    MATCH(MergedTable[[#This Row],[FK_ProductID]:[FK_ProductID]], Products[[ProductID]:[ProductID]], 0),
    MATCH(MergedTable[[#Headers],[AmtUnitPrice]], Products[#Headers], 0))</f>
        <v>34.155000000000001</v>
      </c>
      <c r="P277" s="1">
        <f>MergedTable[[#This Row],[AmtUnitPrice]] * MergedTable[[#This Row],[Quantity]]</f>
        <v>204.93</v>
      </c>
    </row>
    <row r="278" spans="1:16" x14ac:dyDescent="0.25">
      <c r="A278" t="str">
        <f>Orders[[#This Row],[OrderID]]</f>
        <v>HVU-21634-076</v>
      </c>
      <c r="B278" s="9">
        <f>Orders[[#This Row],[DtOrder]]</f>
        <v>43992</v>
      </c>
      <c r="C278" t="str">
        <f>Orders[[#This Row],[FK_CustomerID]]</f>
        <v>27723-45097-MH</v>
      </c>
      <c r="D278" t="str">
        <f>Orders[[#This Row],[FK_ProductID]]</f>
        <v>R-L-2.5</v>
      </c>
      <c r="E278" s="4">
        <f>Orders[[#This Row],[Quantity]]</f>
        <v>4</v>
      </c>
      <c r="F278" t="str">
        <f>_xlfn.XLOOKUP(MergedTable[[#This Row],[FK_CustomerID]], Customers[CustomerID], Customers[CustomerName])</f>
        <v>Dorelia Bury</v>
      </c>
      <c r="G278" t="str">
        <f>_xlfn.XLOOKUP(MergedTable[[#This Row],[FK_CustomerID]], Customers[CustomerID], Customers[Email])</f>
        <v>dbury7o@tinyurl.com</v>
      </c>
      <c r="H278" t="str">
        <f>_xlfn.XLOOKUP(MergedTable[[#This Row],[FK_CustomerID]], Customers[CustomerID], Customers[Country])</f>
        <v>Ireland</v>
      </c>
      <c r="I278" t="str">
        <f>IF(_xlfn.XLOOKUP(MergedTable[[#This Row],[FK_CustomerID]], Customers[CustomerID], Customers[HasLoyalty]), "Yes", "No")</f>
        <v>Yes</v>
      </c>
      <c r="J278" t="str" cm="1">
        <f t="array" ref="J278">INDEX(Products[],
    MATCH(MergedTable[[#This Row],[FK_ProductID]:[FK_ProductID]], Products[[ProductID]:[ProductID]], 0),
    MATCH(MergedTable[[#Headers],[CoffeeType]], Products[#Headers], 0))</f>
        <v>Rob</v>
      </c>
      <c r="K278" t="str" cm="1">
        <f t="array" ref="K278">_xlfn.SWITCH(MergedTable[[#This Row],[CoffeeType]],
    "Rob", "Robusta",
    "Exc", "Excelsa",
    "Ara", "Arabica",
    "Lib", "Liberica")</f>
        <v>Robusta</v>
      </c>
      <c r="L278" t="str" cm="1">
        <f t="array" ref="L278">INDEX(Products[],
    MATCH(MergedTable[[#This Row],[FK_ProductID]:[FK_ProductID]], Products[[ProductID]:[ProductID]], 0),
    MATCH(MergedTable[[#Headers],[RoastType]], Products[#Headers], 0))</f>
        <v>L</v>
      </c>
      <c r="M278" t="str" cm="1">
        <f t="array" ref="M278">_xlfn.SWITCH(MergedTable[[#This Row],[RoastType]],
    "L", "Light",
    "M", "Medium",
    "D", "Dark")</f>
        <v>Light</v>
      </c>
      <c r="N278" s="6" cm="1">
        <f t="array" ref="N278">INDEX(Products[],
    MATCH(MergedTable[[#This Row],[FK_ProductID]:[FK_ProductID]], Products[[ProductID]:[ProductID]], 0),
    MATCH(MergedTable[[#Headers],[SizeKg]], Products[#Headers], 0))</f>
        <v>2.5</v>
      </c>
      <c r="O278" s="1" cm="1">
        <f t="array" ref="O278">INDEX(Products[],
    MATCH(MergedTable[[#This Row],[FK_ProductID]:[FK_ProductID]], Products[[ProductID]:[ProductID]], 0),
    MATCH(MergedTable[[#Headers],[AmtUnitPrice]], Products[#Headers], 0))</f>
        <v>27.484999999999999</v>
      </c>
      <c r="P278" s="1">
        <f>MergedTable[[#This Row],[AmtUnitPrice]] * MergedTable[[#This Row],[Quantity]]</f>
        <v>109.94</v>
      </c>
    </row>
    <row r="279" spans="1:16" x14ac:dyDescent="0.25">
      <c r="A279" t="str">
        <f>Orders[[#This Row],[OrderID]]</f>
        <v>XUS-73326-418</v>
      </c>
      <c r="B279" s="9">
        <f>Orders[[#This Row],[DtOrder]]</f>
        <v>44183</v>
      </c>
      <c r="C279" t="str">
        <f>Orders[[#This Row],[FK_CustomerID]]</f>
        <v>37078-56703-AF</v>
      </c>
      <c r="D279" t="str">
        <f>Orders[[#This Row],[FK_ProductID]]</f>
        <v>E-L-1</v>
      </c>
      <c r="E279" s="4">
        <f>Orders[[#This Row],[Quantity]]</f>
        <v>6</v>
      </c>
      <c r="F279" t="str">
        <f>_xlfn.XLOOKUP(MergedTable[[#This Row],[FK_CustomerID]], Customers[CustomerID], Customers[CustomerName])</f>
        <v>Gussy Broadbear</v>
      </c>
      <c r="G279" t="str">
        <f>_xlfn.XLOOKUP(MergedTable[[#This Row],[FK_CustomerID]], Customers[CustomerID], Customers[Email])</f>
        <v>gbroadbear7p@omniture.com</v>
      </c>
      <c r="H279" t="str">
        <f>_xlfn.XLOOKUP(MergedTable[[#This Row],[FK_CustomerID]], Customers[CustomerID], Customers[Country])</f>
        <v>United States</v>
      </c>
      <c r="I279" t="str">
        <f>IF(_xlfn.XLOOKUP(MergedTable[[#This Row],[FK_CustomerID]], Customers[CustomerID], Customers[HasLoyalty]), "Yes", "No")</f>
        <v>No</v>
      </c>
      <c r="J279" t="str" cm="1">
        <f t="array" ref="J279">INDEX(Products[],
    MATCH(MergedTable[[#This Row],[FK_ProductID]:[FK_ProductID]], Products[[ProductID]:[ProductID]], 0),
    MATCH(MergedTable[[#Headers],[CoffeeType]], Products[#Headers], 0))</f>
        <v>Exc</v>
      </c>
      <c r="K279" t="str" cm="1">
        <f t="array" ref="K279">_xlfn.SWITCH(MergedTable[[#This Row],[CoffeeType]],
    "Rob", "Robusta",
    "Exc", "Excelsa",
    "Ara", "Arabica",
    "Lib", "Liberica")</f>
        <v>Excelsa</v>
      </c>
      <c r="L279" t="str" cm="1">
        <f t="array" ref="L279">INDEX(Products[],
    MATCH(MergedTable[[#This Row],[FK_ProductID]:[FK_ProductID]], Products[[ProductID]:[ProductID]], 0),
    MATCH(MergedTable[[#Headers],[RoastType]], Products[#Headers], 0))</f>
        <v>L</v>
      </c>
      <c r="M279" t="str" cm="1">
        <f t="array" ref="M279">_xlfn.SWITCH(MergedTable[[#This Row],[RoastType]],
    "L", "Light",
    "M", "Medium",
    "D", "Dark")</f>
        <v>Light</v>
      </c>
      <c r="N279" s="6" cm="1">
        <f t="array" ref="N279">INDEX(Products[],
    MATCH(MergedTable[[#This Row],[FK_ProductID]:[FK_ProductID]], Products[[ProductID]:[ProductID]], 0),
    MATCH(MergedTable[[#Headers],[SizeKg]], Products[#Headers], 0))</f>
        <v>1</v>
      </c>
      <c r="O279" s="1" cm="1">
        <f t="array" ref="O279">INDEX(Products[],
    MATCH(MergedTable[[#This Row],[FK_ProductID]:[FK_ProductID]], Products[[ProductID]:[ProductID]], 0),
    MATCH(MergedTable[[#Headers],[AmtUnitPrice]], Products[#Headers], 0))</f>
        <v>14.85</v>
      </c>
      <c r="P279" s="1">
        <f>MergedTable[[#This Row],[AmtUnitPrice]] * MergedTable[[#This Row],[Quantity]]</f>
        <v>89.1</v>
      </c>
    </row>
    <row r="280" spans="1:16" x14ac:dyDescent="0.25">
      <c r="A280" t="str">
        <f>Orders[[#This Row],[OrderID]]</f>
        <v>XWD-18933-006</v>
      </c>
      <c r="B280" s="9">
        <f>Orders[[#This Row],[DtOrder]]</f>
        <v>43708</v>
      </c>
      <c r="C280" t="str">
        <f>Orders[[#This Row],[FK_CustomerID]]</f>
        <v>79420-11075-MY</v>
      </c>
      <c r="D280" t="str">
        <f>Orders[[#This Row],[FK_ProductID]]</f>
        <v>A-L-0.2</v>
      </c>
      <c r="E280" s="4">
        <f>Orders[[#This Row],[Quantity]]</f>
        <v>2</v>
      </c>
      <c r="F280" t="str">
        <f>_xlfn.XLOOKUP(MergedTable[[#This Row],[FK_CustomerID]], Customers[CustomerID], Customers[CustomerName])</f>
        <v>Emlynne Palfrey</v>
      </c>
      <c r="G280" t="str">
        <f>_xlfn.XLOOKUP(MergedTable[[#This Row],[FK_CustomerID]], Customers[CustomerID], Customers[Email])</f>
        <v>epalfrey7q@devhub.com</v>
      </c>
      <c r="H280" t="str">
        <f>_xlfn.XLOOKUP(MergedTable[[#This Row],[FK_CustomerID]], Customers[CustomerID], Customers[Country])</f>
        <v>United States</v>
      </c>
      <c r="I280" t="str">
        <f>IF(_xlfn.XLOOKUP(MergedTable[[#This Row],[FK_CustomerID]], Customers[CustomerID], Customers[HasLoyalty]), "Yes", "No")</f>
        <v>Yes</v>
      </c>
      <c r="J280" t="str" cm="1">
        <f t="array" ref="J280">INDEX(Products[],
    MATCH(MergedTable[[#This Row],[FK_ProductID]:[FK_ProductID]], Products[[ProductID]:[ProductID]], 0),
    MATCH(MergedTable[[#Headers],[CoffeeType]], Products[#Headers], 0))</f>
        <v>Ara</v>
      </c>
      <c r="K280" t="str" cm="1">
        <f t="array" ref="K280">_xlfn.SWITCH(MergedTable[[#This Row],[CoffeeType]],
    "Rob", "Robusta",
    "Exc", "Excelsa",
    "Ara", "Arabica",
    "Lib", "Liberica")</f>
        <v>Arabica</v>
      </c>
      <c r="L280" t="str" cm="1">
        <f t="array" ref="L280">INDEX(Products[],
    MATCH(MergedTable[[#This Row],[FK_ProductID]:[FK_ProductID]], Products[[ProductID]:[ProductID]], 0),
    MATCH(MergedTable[[#Headers],[RoastType]], Products[#Headers], 0))</f>
        <v>L</v>
      </c>
      <c r="M280" t="str" cm="1">
        <f t="array" ref="M280">_xlfn.SWITCH(MergedTable[[#This Row],[RoastType]],
    "L", "Light",
    "M", "Medium",
    "D", "Dark")</f>
        <v>Light</v>
      </c>
      <c r="N280" s="6" cm="1">
        <f t="array" ref="N280">INDEX(Products[],
    MATCH(MergedTable[[#This Row],[FK_ProductID]:[FK_ProductID]], Products[[ProductID]:[ProductID]], 0),
    MATCH(MergedTable[[#Headers],[SizeKg]], Products[#Headers], 0))</f>
        <v>0.2</v>
      </c>
      <c r="O280" s="1" cm="1">
        <f t="array" ref="O280">INDEX(Products[],
    MATCH(MergedTable[[#This Row],[FK_ProductID]:[FK_ProductID]], Products[[ProductID]:[ProductID]], 0),
    MATCH(MergedTable[[#Headers],[AmtUnitPrice]], Products[#Headers], 0))</f>
        <v>3.8849999999999998</v>
      </c>
      <c r="P280" s="1">
        <f>MergedTable[[#This Row],[AmtUnitPrice]] * MergedTable[[#This Row],[Quantity]]</f>
        <v>7.77</v>
      </c>
    </row>
    <row r="281" spans="1:16" x14ac:dyDescent="0.25">
      <c r="A281" t="str">
        <f>Orders[[#This Row],[OrderID]]</f>
        <v>HPD-65272-772</v>
      </c>
      <c r="B281" s="9">
        <f>Orders[[#This Row],[DtOrder]]</f>
        <v>43521</v>
      </c>
      <c r="C281" t="str">
        <f>Orders[[#This Row],[FK_CustomerID]]</f>
        <v>57504-13456-UO</v>
      </c>
      <c r="D281" t="str">
        <f>Orders[[#This Row],[FK_ProductID]]</f>
        <v>L-M-2.5</v>
      </c>
      <c r="E281" s="4">
        <f>Orders[[#This Row],[Quantity]]</f>
        <v>1</v>
      </c>
      <c r="F281" t="str">
        <f>_xlfn.XLOOKUP(MergedTable[[#This Row],[FK_CustomerID]], Customers[CustomerID], Customers[CustomerName])</f>
        <v>Parsifal Metrick</v>
      </c>
      <c r="G281" t="str">
        <f>_xlfn.XLOOKUP(MergedTable[[#This Row],[FK_CustomerID]], Customers[CustomerID], Customers[Email])</f>
        <v>pmetrick7r@rakuten.co.jp</v>
      </c>
      <c r="H281" t="str">
        <f>_xlfn.XLOOKUP(MergedTable[[#This Row],[FK_CustomerID]], Customers[CustomerID], Customers[Country])</f>
        <v>United States</v>
      </c>
      <c r="I281" t="str">
        <f>IF(_xlfn.XLOOKUP(MergedTable[[#This Row],[FK_CustomerID]], Customers[CustomerID], Customers[HasLoyalty]), "Yes", "No")</f>
        <v>Yes</v>
      </c>
      <c r="J281" t="str" cm="1">
        <f t="array" ref="J281">INDEX(Products[],
    MATCH(MergedTable[[#This Row],[FK_ProductID]:[FK_ProductID]], Products[[ProductID]:[ProductID]], 0),
    MATCH(MergedTable[[#Headers],[CoffeeType]], Products[#Headers], 0))</f>
        <v>Lib</v>
      </c>
      <c r="K281" t="str" cm="1">
        <f t="array" ref="K281">_xlfn.SWITCH(MergedTable[[#This Row],[CoffeeType]],
    "Rob", "Robusta",
    "Exc", "Excelsa",
    "Ara", "Arabica",
    "Lib", "Liberica")</f>
        <v>Liberica</v>
      </c>
      <c r="L281" t="str" cm="1">
        <f t="array" ref="L281">INDEX(Products[],
    MATCH(MergedTable[[#This Row],[FK_ProductID]:[FK_ProductID]], Products[[ProductID]:[ProductID]], 0),
    MATCH(MergedTable[[#Headers],[RoastType]], Products[#Headers], 0))</f>
        <v>M</v>
      </c>
      <c r="M281" t="str" cm="1">
        <f t="array" ref="M281">_xlfn.SWITCH(MergedTable[[#This Row],[RoastType]],
    "L", "Light",
    "M", "Medium",
    "D", "Dark")</f>
        <v>Medium</v>
      </c>
      <c r="N281" s="6" cm="1">
        <f t="array" ref="N281">INDEX(Products[],
    MATCH(MergedTable[[#This Row],[FK_ProductID]:[FK_ProductID]], Products[[ProductID]:[ProductID]], 0),
    MATCH(MergedTable[[#Headers],[SizeKg]], Products[#Headers], 0))</f>
        <v>2.5</v>
      </c>
      <c r="O281" s="1" cm="1">
        <f t="array" ref="O281">INDEX(Products[],
    MATCH(MergedTable[[#This Row],[FK_ProductID]:[FK_ProductID]], Products[[ProductID]:[ProductID]], 0),
    MATCH(MergedTable[[#Headers],[AmtUnitPrice]], Products[#Headers], 0))</f>
        <v>33.465000000000003</v>
      </c>
      <c r="P281" s="1">
        <f>MergedTable[[#This Row],[AmtUnitPrice]] * MergedTable[[#This Row],[Quantity]]</f>
        <v>33.465000000000003</v>
      </c>
    </row>
    <row r="282" spans="1:16" x14ac:dyDescent="0.25">
      <c r="A282" t="str">
        <f>Orders[[#This Row],[OrderID]]</f>
        <v>JEG-93140-224</v>
      </c>
      <c r="B282" s="9">
        <f>Orders[[#This Row],[DtOrder]]</f>
        <v>44234</v>
      </c>
      <c r="C282" t="str">
        <f>Orders[[#This Row],[FK_CustomerID]]</f>
        <v>53751-57560-CN</v>
      </c>
      <c r="D282" t="str">
        <f>Orders[[#This Row],[FK_ProductID]]</f>
        <v>E-M-0.5</v>
      </c>
      <c r="E282" s="4">
        <f>Orders[[#This Row],[Quantity]]</f>
        <v>5</v>
      </c>
      <c r="F282" t="str">
        <f>_xlfn.XLOOKUP(MergedTable[[#This Row],[FK_CustomerID]], Customers[CustomerID], Customers[CustomerName])</f>
        <v>Christopher Grieveson</v>
      </c>
      <c r="G282" t="str">
        <f>_xlfn.XLOOKUP(MergedTable[[#This Row],[FK_CustomerID]], Customers[CustomerID], Customers[Email])</f>
        <v/>
      </c>
      <c r="H282" t="str">
        <f>_xlfn.XLOOKUP(MergedTable[[#This Row],[FK_CustomerID]], Customers[CustomerID], Customers[Country])</f>
        <v>United States</v>
      </c>
      <c r="I282" t="str">
        <f>IF(_xlfn.XLOOKUP(MergedTable[[#This Row],[FK_CustomerID]], Customers[CustomerID], Customers[HasLoyalty]), "Yes", "No")</f>
        <v>Yes</v>
      </c>
      <c r="J282" t="str" cm="1">
        <f t="array" ref="J282">INDEX(Products[],
    MATCH(MergedTable[[#This Row],[FK_ProductID]:[FK_ProductID]], Products[[ProductID]:[ProductID]], 0),
    MATCH(MergedTable[[#Headers],[CoffeeType]], Products[#Headers], 0))</f>
        <v>Exc</v>
      </c>
      <c r="K282" t="str" cm="1">
        <f t="array" ref="K282">_xlfn.SWITCH(MergedTable[[#This Row],[CoffeeType]],
    "Rob", "Robusta",
    "Exc", "Excelsa",
    "Ara", "Arabica",
    "Lib", "Liberica")</f>
        <v>Excelsa</v>
      </c>
      <c r="L282" t="str" cm="1">
        <f t="array" ref="L282">INDEX(Products[],
    MATCH(MergedTable[[#This Row],[FK_ProductID]:[FK_ProductID]], Products[[ProductID]:[ProductID]], 0),
    MATCH(MergedTable[[#Headers],[RoastType]], Products[#Headers], 0))</f>
        <v>M</v>
      </c>
      <c r="M282" t="str" cm="1">
        <f t="array" ref="M282">_xlfn.SWITCH(MergedTable[[#This Row],[RoastType]],
    "L", "Light",
    "M", "Medium",
    "D", "Dark")</f>
        <v>Medium</v>
      </c>
      <c r="N282" s="6" cm="1">
        <f t="array" ref="N282">INDEX(Products[],
    MATCH(MergedTable[[#This Row],[FK_ProductID]:[FK_ProductID]], Products[[ProductID]:[ProductID]], 0),
    MATCH(MergedTable[[#Headers],[SizeKg]], Products[#Headers], 0))</f>
        <v>0.5</v>
      </c>
      <c r="O282" s="1" cm="1">
        <f t="array" ref="O282">INDEX(Products[],
    MATCH(MergedTable[[#This Row],[FK_ProductID]:[FK_ProductID]], Products[[ProductID]:[ProductID]], 0),
    MATCH(MergedTable[[#Headers],[AmtUnitPrice]], Products[#Headers], 0))</f>
        <v>8.25</v>
      </c>
      <c r="P282" s="1">
        <f>MergedTable[[#This Row],[AmtUnitPrice]] * MergedTable[[#This Row],[Quantity]]</f>
        <v>41.25</v>
      </c>
    </row>
    <row r="283" spans="1:16" x14ac:dyDescent="0.25">
      <c r="A283" t="str">
        <f>Orders[[#This Row],[OrderID]]</f>
        <v>NNH-62058-950</v>
      </c>
      <c r="B283" s="9">
        <f>Orders[[#This Row],[DtOrder]]</f>
        <v>44210</v>
      </c>
      <c r="C283" t="str">
        <f>Orders[[#This Row],[FK_CustomerID]]</f>
        <v>96112-42558-EA</v>
      </c>
      <c r="D283" t="str">
        <f>Orders[[#This Row],[FK_ProductID]]</f>
        <v>E-L-1</v>
      </c>
      <c r="E283" s="4">
        <f>Orders[[#This Row],[Quantity]]</f>
        <v>4</v>
      </c>
      <c r="F283" t="str">
        <f>_xlfn.XLOOKUP(MergedTable[[#This Row],[FK_CustomerID]], Customers[CustomerID], Customers[CustomerName])</f>
        <v>Karlan Karby</v>
      </c>
      <c r="G283" t="str">
        <f>_xlfn.XLOOKUP(MergedTable[[#This Row],[FK_CustomerID]], Customers[CustomerID], Customers[Email])</f>
        <v>kkarby7t@sbwire.com</v>
      </c>
      <c r="H283" t="str">
        <f>_xlfn.XLOOKUP(MergedTable[[#This Row],[FK_CustomerID]], Customers[CustomerID], Customers[Country])</f>
        <v>United States</v>
      </c>
      <c r="I283" t="str">
        <f>IF(_xlfn.XLOOKUP(MergedTable[[#This Row],[FK_CustomerID]], Customers[CustomerID], Customers[HasLoyalty]), "Yes", "No")</f>
        <v>Yes</v>
      </c>
      <c r="J283" t="str" cm="1">
        <f t="array" ref="J283">INDEX(Products[],
    MATCH(MergedTable[[#This Row],[FK_ProductID]:[FK_ProductID]], Products[[ProductID]:[ProductID]], 0),
    MATCH(MergedTable[[#Headers],[CoffeeType]], Products[#Headers], 0))</f>
        <v>Exc</v>
      </c>
      <c r="K283" t="str" cm="1">
        <f t="array" ref="K283">_xlfn.SWITCH(MergedTable[[#This Row],[CoffeeType]],
    "Rob", "Robusta",
    "Exc", "Excelsa",
    "Ara", "Arabica",
    "Lib", "Liberica")</f>
        <v>Excelsa</v>
      </c>
      <c r="L283" t="str" cm="1">
        <f t="array" ref="L283">INDEX(Products[],
    MATCH(MergedTable[[#This Row],[FK_ProductID]:[FK_ProductID]], Products[[ProductID]:[ProductID]], 0),
    MATCH(MergedTable[[#Headers],[RoastType]], Products[#Headers], 0))</f>
        <v>L</v>
      </c>
      <c r="M283" t="str" cm="1">
        <f t="array" ref="M283">_xlfn.SWITCH(MergedTable[[#This Row],[RoastType]],
    "L", "Light",
    "M", "Medium",
    "D", "Dark")</f>
        <v>Light</v>
      </c>
      <c r="N283" s="6" cm="1">
        <f t="array" ref="N283">INDEX(Products[],
    MATCH(MergedTable[[#This Row],[FK_ProductID]:[FK_ProductID]], Products[[ProductID]:[ProductID]], 0),
    MATCH(MergedTable[[#Headers],[SizeKg]], Products[#Headers], 0))</f>
        <v>1</v>
      </c>
      <c r="O283" s="1" cm="1">
        <f t="array" ref="O283">INDEX(Products[],
    MATCH(MergedTable[[#This Row],[FK_ProductID]:[FK_ProductID]], Products[[ProductID]:[ProductID]], 0),
    MATCH(MergedTable[[#Headers],[AmtUnitPrice]], Products[#Headers], 0))</f>
        <v>14.85</v>
      </c>
      <c r="P283" s="1">
        <f>MergedTable[[#This Row],[AmtUnitPrice]] * MergedTable[[#This Row],[Quantity]]</f>
        <v>59.4</v>
      </c>
    </row>
    <row r="284" spans="1:16" x14ac:dyDescent="0.25">
      <c r="A284" t="str">
        <f>Orders[[#This Row],[OrderID]]</f>
        <v>LTD-71429-845</v>
      </c>
      <c r="B284" s="9">
        <f>Orders[[#This Row],[DtOrder]]</f>
        <v>43520</v>
      </c>
      <c r="C284" t="str">
        <f>Orders[[#This Row],[FK_CustomerID]]</f>
        <v>03157-23165-UB</v>
      </c>
      <c r="D284" t="str">
        <f>Orders[[#This Row],[FK_ProductID]]</f>
        <v>A-L-0.5</v>
      </c>
      <c r="E284" s="4">
        <f>Orders[[#This Row],[Quantity]]</f>
        <v>1</v>
      </c>
      <c r="F284" t="str">
        <f>_xlfn.XLOOKUP(MergedTable[[#This Row],[FK_CustomerID]], Customers[CustomerID], Customers[CustomerName])</f>
        <v>Flory Crumpe</v>
      </c>
      <c r="G284" t="str">
        <f>_xlfn.XLOOKUP(MergedTable[[#This Row],[FK_CustomerID]], Customers[CustomerID], Customers[Email])</f>
        <v>fcrumpe7u@ftc.gov</v>
      </c>
      <c r="H284" t="str">
        <f>_xlfn.XLOOKUP(MergedTable[[#This Row],[FK_CustomerID]], Customers[CustomerID], Customers[Country])</f>
        <v>United Kingdom</v>
      </c>
      <c r="I284" t="str">
        <f>IF(_xlfn.XLOOKUP(MergedTable[[#This Row],[FK_CustomerID]], Customers[CustomerID], Customers[HasLoyalty]), "Yes", "No")</f>
        <v>No</v>
      </c>
      <c r="J284" t="str" cm="1">
        <f t="array" ref="J284">INDEX(Products[],
    MATCH(MergedTable[[#This Row],[FK_ProductID]:[FK_ProductID]], Products[[ProductID]:[ProductID]], 0),
    MATCH(MergedTable[[#Headers],[CoffeeType]], Products[#Headers], 0))</f>
        <v>Ara</v>
      </c>
      <c r="K284" t="str" cm="1">
        <f t="array" ref="K284">_xlfn.SWITCH(MergedTable[[#This Row],[CoffeeType]],
    "Rob", "Robusta",
    "Exc", "Excelsa",
    "Ara", "Arabica",
    "Lib", "Liberica")</f>
        <v>Arabica</v>
      </c>
      <c r="L284" t="str" cm="1">
        <f t="array" ref="L284">INDEX(Products[],
    MATCH(MergedTable[[#This Row],[FK_ProductID]:[FK_ProductID]], Products[[ProductID]:[ProductID]], 0),
    MATCH(MergedTable[[#Headers],[RoastType]], Products[#Headers], 0))</f>
        <v>L</v>
      </c>
      <c r="M284" t="str" cm="1">
        <f t="array" ref="M284">_xlfn.SWITCH(MergedTable[[#This Row],[RoastType]],
    "L", "Light",
    "M", "Medium",
    "D", "Dark")</f>
        <v>Light</v>
      </c>
      <c r="N284" s="6" cm="1">
        <f t="array" ref="N284">INDEX(Products[],
    MATCH(MergedTable[[#This Row],[FK_ProductID]:[FK_ProductID]], Products[[ProductID]:[ProductID]], 0),
    MATCH(MergedTable[[#Headers],[SizeKg]], Products[#Headers], 0))</f>
        <v>0.5</v>
      </c>
      <c r="O284" s="1" cm="1">
        <f t="array" ref="O284">INDEX(Products[],
    MATCH(MergedTable[[#This Row],[FK_ProductID]:[FK_ProductID]], Products[[ProductID]:[ProductID]], 0),
    MATCH(MergedTable[[#Headers],[AmtUnitPrice]], Products[#Headers], 0))</f>
        <v>7.77</v>
      </c>
      <c r="P284" s="1">
        <f>MergedTable[[#This Row],[AmtUnitPrice]] * MergedTable[[#This Row],[Quantity]]</f>
        <v>7.77</v>
      </c>
    </row>
    <row r="285" spans="1:16" x14ac:dyDescent="0.25">
      <c r="A285" t="str">
        <f>Orders[[#This Row],[OrderID]]</f>
        <v>MPV-26985-215</v>
      </c>
      <c r="B285" s="9">
        <f>Orders[[#This Row],[DtOrder]]</f>
        <v>43639</v>
      </c>
      <c r="C285" t="str">
        <f>Orders[[#This Row],[FK_CustomerID]]</f>
        <v>51466-52850-AG</v>
      </c>
      <c r="D285" t="str">
        <f>Orders[[#This Row],[FK_ProductID]]</f>
        <v>R-D-0.5</v>
      </c>
      <c r="E285" s="4">
        <f>Orders[[#This Row],[Quantity]]</f>
        <v>1</v>
      </c>
      <c r="F285" t="str">
        <f>_xlfn.XLOOKUP(MergedTable[[#This Row],[FK_CustomerID]], Customers[CustomerID], Customers[CustomerName])</f>
        <v>Amity Chatto</v>
      </c>
      <c r="G285" t="str">
        <f>_xlfn.XLOOKUP(MergedTable[[#This Row],[FK_CustomerID]], Customers[CustomerID], Customers[Email])</f>
        <v>achatto7v@sakura.ne.jp</v>
      </c>
      <c r="H285" t="str">
        <f>_xlfn.XLOOKUP(MergedTable[[#This Row],[FK_CustomerID]], Customers[CustomerID], Customers[Country])</f>
        <v>United Kingdom</v>
      </c>
      <c r="I285" t="str">
        <f>IF(_xlfn.XLOOKUP(MergedTable[[#This Row],[FK_CustomerID]], Customers[CustomerID], Customers[HasLoyalty]), "Yes", "No")</f>
        <v>Yes</v>
      </c>
      <c r="J285" t="str" cm="1">
        <f t="array" ref="J285">INDEX(Products[],
    MATCH(MergedTable[[#This Row],[FK_ProductID]:[FK_ProductID]], Products[[ProductID]:[ProductID]], 0),
    MATCH(MergedTable[[#Headers],[CoffeeType]], Products[#Headers], 0))</f>
        <v>Rob</v>
      </c>
      <c r="K285" t="str" cm="1">
        <f t="array" ref="K285">_xlfn.SWITCH(MergedTable[[#This Row],[CoffeeType]],
    "Rob", "Robusta",
    "Exc", "Excelsa",
    "Ara", "Arabica",
    "Lib", "Liberica")</f>
        <v>Robusta</v>
      </c>
      <c r="L285" t="str" cm="1">
        <f t="array" ref="L285">INDEX(Products[],
    MATCH(MergedTable[[#This Row],[FK_ProductID]:[FK_ProductID]], Products[[ProductID]:[ProductID]], 0),
    MATCH(MergedTable[[#Headers],[RoastType]], Products[#Headers], 0))</f>
        <v>D</v>
      </c>
      <c r="M285" t="str" cm="1">
        <f t="array" ref="M285">_xlfn.SWITCH(MergedTable[[#This Row],[RoastType]],
    "L", "Light",
    "M", "Medium",
    "D", "Dark")</f>
        <v>Dark</v>
      </c>
      <c r="N285" s="6" cm="1">
        <f t="array" ref="N285">INDEX(Products[],
    MATCH(MergedTable[[#This Row],[FK_ProductID]:[FK_ProductID]], Products[[ProductID]:[ProductID]], 0),
    MATCH(MergedTable[[#Headers],[SizeKg]], Products[#Headers], 0))</f>
        <v>0.5</v>
      </c>
      <c r="O285" s="1" cm="1">
        <f t="array" ref="O285">INDEX(Products[],
    MATCH(MergedTable[[#This Row],[FK_ProductID]:[FK_ProductID]], Products[[ProductID]:[ProductID]], 0),
    MATCH(MergedTable[[#Headers],[AmtUnitPrice]], Products[#Headers], 0))</f>
        <v>5.37</v>
      </c>
      <c r="P285" s="1">
        <f>MergedTable[[#This Row],[AmtUnitPrice]] * MergedTable[[#This Row],[Quantity]]</f>
        <v>5.37</v>
      </c>
    </row>
    <row r="286" spans="1:16" x14ac:dyDescent="0.25">
      <c r="A286" t="str">
        <f>Orders[[#This Row],[OrderID]]</f>
        <v>IYO-10245-081</v>
      </c>
      <c r="B286" s="9">
        <f>Orders[[#This Row],[DtOrder]]</f>
        <v>43960</v>
      </c>
      <c r="C286" t="str">
        <f>Orders[[#This Row],[FK_CustomerID]]</f>
        <v>57145-31023-FK</v>
      </c>
      <c r="D286" t="str">
        <f>Orders[[#This Row],[FK_ProductID]]</f>
        <v>E-M-2.5</v>
      </c>
      <c r="E286" s="4">
        <f>Orders[[#This Row],[Quantity]]</f>
        <v>3</v>
      </c>
      <c r="F286" t="str">
        <f>_xlfn.XLOOKUP(MergedTable[[#This Row],[FK_CustomerID]], Customers[CustomerID], Customers[CustomerName])</f>
        <v>Nanine McCarthy</v>
      </c>
      <c r="G286" t="str">
        <f>_xlfn.XLOOKUP(MergedTable[[#This Row],[FK_CustomerID]], Customers[CustomerID], Customers[Email])</f>
        <v/>
      </c>
      <c r="H286" t="str">
        <f>_xlfn.XLOOKUP(MergedTable[[#This Row],[FK_CustomerID]], Customers[CustomerID], Customers[Country])</f>
        <v>United States</v>
      </c>
      <c r="I286" t="str">
        <f>IF(_xlfn.XLOOKUP(MergedTable[[#This Row],[FK_CustomerID]], Customers[CustomerID], Customers[HasLoyalty]), "Yes", "No")</f>
        <v>No</v>
      </c>
      <c r="J286" t="str" cm="1">
        <f t="array" ref="J286">INDEX(Products[],
    MATCH(MergedTable[[#This Row],[FK_ProductID]:[FK_ProductID]], Products[[ProductID]:[ProductID]], 0),
    MATCH(MergedTable[[#Headers],[CoffeeType]], Products[#Headers], 0))</f>
        <v>Exc</v>
      </c>
      <c r="K286" t="str" cm="1">
        <f t="array" ref="K286">_xlfn.SWITCH(MergedTable[[#This Row],[CoffeeType]],
    "Rob", "Robusta",
    "Exc", "Excelsa",
    "Ara", "Arabica",
    "Lib", "Liberica")</f>
        <v>Excelsa</v>
      </c>
      <c r="L286" t="str" cm="1">
        <f t="array" ref="L286">INDEX(Products[],
    MATCH(MergedTable[[#This Row],[FK_ProductID]:[FK_ProductID]], Products[[ProductID]:[ProductID]], 0),
    MATCH(MergedTable[[#Headers],[RoastType]], Products[#Headers], 0))</f>
        <v>M</v>
      </c>
      <c r="M286" t="str" cm="1">
        <f t="array" ref="M286">_xlfn.SWITCH(MergedTable[[#This Row],[RoastType]],
    "L", "Light",
    "M", "Medium",
    "D", "Dark")</f>
        <v>Medium</v>
      </c>
      <c r="N286" s="6" cm="1">
        <f t="array" ref="N286">INDEX(Products[],
    MATCH(MergedTable[[#This Row],[FK_ProductID]:[FK_ProductID]], Products[[ProductID]:[ProductID]], 0),
    MATCH(MergedTable[[#Headers],[SizeKg]], Products[#Headers], 0))</f>
        <v>2.5</v>
      </c>
      <c r="O286" s="1" cm="1">
        <f t="array" ref="O286">INDEX(Products[],
    MATCH(MergedTable[[#This Row],[FK_ProductID]:[FK_ProductID]], Products[[ProductID]:[ProductID]], 0),
    MATCH(MergedTable[[#Headers],[AmtUnitPrice]], Products[#Headers], 0))</f>
        <v>31.625</v>
      </c>
      <c r="P286" s="1">
        <f>MergedTable[[#This Row],[AmtUnitPrice]] * MergedTable[[#This Row],[Quantity]]</f>
        <v>94.875</v>
      </c>
    </row>
    <row r="287" spans="1:16" x14ac:dyDescent="0.25">
      <c r="A287" t="str">
        <f>Orders[[#This Row],[OrderID]]</f>
        <v>BYZ-39669-954</v>
      </c>
      <c r="B287" s="9">
        <f>Orders[[#This Row],[DtOrder]]</f>
        <v>44030</v>
      </c>
      <c r="C287" t="str">
        <f>Orders[[#This Row],[FK_CustomerID]]</f>
        <v>66408-53777-VE</v>
      </c>
      <c r="D287" t="str">
        <f>Orders[[#This Row],[FK_ProductID]]</f>
        <v>L-L-2.5</v>
      </c>
      <c r="E287" s="4">
        <f>Orders[[#This Row],[Quantity]]</f>
        <v>1</v>
      </c>
      <c r="F287" t="str">
        <f>_xlfn.XLOOKUP(MergedTable[[#This Row],[FK_CustomerID]], Customers[CustomerID], Customers[CustomerName])</f>
        <v>Lyndsey Megany</v>
      </c>
      <c r="G287" t="str">
        <f>_xlfn.XLOOKUP(MergedTable[[#This Row],[FK_CustomerID]], Customers[CustomerID], Customers[Email])</f>
        <v/>
      </c>
      <c r="H287" t="str">
        <f>_xlfn.XLOOKUP(MergedTable[[#This Row],[FK_CustomerID]], Customers[CustomerID], Customers[Country])</f>
        <v>United States</v>
      </c>
      <c r="I287" t="str">
        <f>IF(_xlfn.XLOOKUP(MergedTable[[#This Row],[FK_CustomerID]], Customers[CustomerID], Customers[HasLoyalty]), "Yes", "No")</f>
        <v>No</v>
      </c>
      <c r="J287" t="str" cm="1">
        <f t="array" ref="J287">INDEX(Products[],
    MATCH(MergedTable[[#This Row],[FK_ProductID]:[FK_ProductID]], Products[[ProductID]:[ProductID]], 0),
    MATCH(MergedTable[[#Headers],[CoffeeType]], Products[#Headers], 0))</f>
        <v>Lib</v>
      </c>
      <c r="K287" t="str" cm="1">
        <f t="array" ref="K287">_xlfn.SWITCH(MergedTable[[#This Row],[CoffeeType]],
    "Rob", "Robusta",
    "Exc", "Excelsa",
    "Ara", "Arabica",
    "Lib", "Liberica")</f>
        <v>Liberica</v>
      </c>
      <c r="L287" t="str" cm="1">
        <f t="array" ref="L287">INDEX(Products[],
    MATCH(MergedTable[[#This Row],[FK_ProductID]:[FK_ProductID]], Products[[ProductID]:[ProductID]], 0),
    MATCH(MergedTable[[#Headers],[RoastType]], Products[#Headers], 0))</f>
        <v>L</v>
      </c>
      <c r="M287" t="str" cm="1">
        <f t="array" ref="M287">_xlfn.SWITCH(MergedTable[[#This Row],[RoastType]],
    "L", "Light",
    "M", "Medium",
    "D", "Dark")</f>
        <v>Light</v>
      </c>
      <c r="N287" s="6" cm="1">
        <f t="array" ref="N287">INDEX(Products[],
    MATCH(MergedTable[[#This Row],[FK_ProductID]:[FK_ProductID]], Products[[ProductID]:[ProductID]], 0),
    MATCH(MergedTable[[#Headers],[SizeKg]], Products[#Headers], 0))</f>
        <v>2.5</v>
      </c>
      <c r="O287" s="1" cm="1">
        <f t="array" ref="O287">INDEX(Products[],
    MATCH(MergedTable[[#This Row],[FK_ProductID]:[FK_ProductID]], Products[[ProductID]:[ProductID]], 0),
    MATCH(MergedTable[[#Headers],[AmtUnitPrice]], Products[#Headers], 0))</f>
        <v>36.454999999999998</v>
      </c>
      <c r="P287" s="1">
        <f>MergedTable[[#This Row],[AmtUnitPrice]] * MergedTable[[#This Row],[Quantity]]</f>
        <v>36.454999999999998</v>
      </c>
    </row>
    <row r="288" spans="1:16" x14ac:dyDescent="0.25">
      <c r="A288" t="str">
        <f>Orders[[#This Row],[OrderID]]</f>
        <v>EFB-72860-209</v>
      </c>
      <c r="B288" s="9">
        <f>Orders[[#This Row],[DtOrder]]</f>
        <v>43755</v>
      </c>
      <c r="C288" t="str">
        <f>Orders[[#This Row],[FK_CustomerID]]</f>
        <v>53035-99701-WG</v>
      </c>
      <c r="D288" t="str">
        <f>Orders[[#This Row],[FK_ProductID]]</f>
        <v>A-M-0.2</v>
      </c>
      <c r="E288" s="4">
        <f>Orders[[#This Row],[Quantity]]</f>
        <v>4</v>
      </c>
      <c r="F288" t="str">
        <f>_xlfn.XLOOKUP(MergedTable[[#This Row],[FK_CustomerID]], Customers[CustomerID], Customers[CustomerName])</f>
        <v>Byram Mergue</v>
      </c>
      <c r="G288" t="str">
        <f>_xlfn.XLOOKUP(MergedTable[[#This Row],[FK_CustomerID]], Customers[CustomerID], Customers[Email])</f>
        <v>bmergue7y@umn.edu</v>
      </c>
      <c r="H288" t="str">
        <f>_xlfn.XLOOKUP(MergedTable[[#This Row],[FK_CustomerID]], Customers[CustomerID], Customers[Country])</f>
        <v>United States</v>
      </c>
      <c r="I288" t="str">
        <f>IF(_xlfn.XLOOKUP(MergedTable[[#This Row],[FK_CustomerID]], Customers[CustomerID], Customers[HasLoyalty]), "Yes", "No")</f>
        <v>Yes</v>
      </c>
      <c r="J288" t="str" cm="1">
        <f t="array" ref="J288">INDEX(Products[],
    MATCH(MergedTable[[#This Row],[FK_ProductID]:[FK_ProductID]], Products[[ProductID]:[ProductID]], 0),
    MATCH(MergedTable[[#Headers],[CoffeeType]], Products[#Headers], 0))</f>
        <v>Ara</v>
      </c>
      <c r="K288" t="str" cm="1">
        <f t="array" ref="K288">_xlfn.SWITCH(MergedTable[[#This Row],[CoffeeType]],
    "Rob", "Robusta",
    "Exc", "Excelsa",
    "Ara", "Arabica",
    "Lib", "Liberica")</f>
        <v>Arabica</v>
      </c>
      <c r="L288" t="str" cm="1">
        <f t="array" ref="L288">INDEX(Products[],
    MATCH(MergedTable[[#This Row],[FK_ProductID]:[FK_ProductID]], Products[[ProductID]:[ProductID]], 0),
    MATCH(MergedTable[[#Headers],[RoastType]], Products[#Headers], 0))</f>
        <v>M</v>
      </c>
      <c r="M288" t="str" cm="1">
        <f t="array" ref="M288">_xlfn.SWITCH(MergedTable[[#This Row],[RoastType]],
    "L", "Light",
    "M", "Medium",
    "D", "Dark")</f>
        <v>Medium</v>
      </c>
      <c r="N288" s="6" cm="1">
        <f t="array" ref="N288">INDEX(Products[],
    MATCH(MergedTable[[#This Row],[FK_ProductID]:[FK_ProductID]], Products[[ProductID]:[ProductID]], 0),
    MATCH(MergedTable[[#Headers],[SizeKg]], Products[#Headers], 0))</f>
        <v>0.2</v>
      </c>
      <c r="O288" s="1" cm="1">
        <f t="array" ref="O288">INDEX(Products[],
    MATCH(MergedTable[[#This Row],[FK_ProductID]:[FK_ProductID]], Products[[ProductID]:[ProductID]], 0),
    MATCH(MergedTable[[#Headers],[AmtUnitPrice]], Products[#Headers], 0))</f>
        <v>3.375</v>
      </c>
      <c r="P288" s="1">
        <f>MergedTable[[#This Row],[AmtUnitPrice]] * MergedTable[[#This Row],[Quantity]]</f>
        <v>13.5</v>
      </c>
    </row>
    <row r="289" spans="1:16" x14ac:dyDescent="0.25">
      <c r="A289" t="str">
        <f>Orders[[#This Row],[OrderID]]</f>
        <v>GMM-72397-378</v>
      </c>
      <c r="B289" s="9">
        <f>Orders[[#This Row],[DtOrder]]</f>
        <v>44697</v>
      </c>
      <c r="C289" t="str">
        <f>Orders[[#This Row],[FK_CustomerID]]</f>
        <v>45899-92796-EI</v>
      </c>
      <c r="D289" t="str">
        <f>Orders[[#This Row],[FK_ProductID]]</f>
        <v>R-L-0.2</v>
      </c>
      <c r="E289" s="4">
        <f>Orders[[#This Row],[Quantity]]</f>
        <v>4</v>
      </c>
      <c r="F289" t="str">
        <f>_xlfn.XLOOKUP(MergedTable[[#This Row],[FK_CustomerID]], Customers[CustomerID], Customers[CustomerName])</f>
        <v>Kerr Patise</v>
      </c>
      <c r="G289" t="str">
        <f>_xlfn.XLOOKUP(MergedTable[[#This Row],[FK_CustomerID]], Customers[CustomerID], Customers[Email])</f>
        <v>kpatise7z@jigsy.com</v>
      </c>
      <c r="H289" t="str">
        <f>_xlfn.XLOOKUP(MergedTable[[#This Row],[FK_CustomerID]], Customers[CustomerID], Customers[Country])</f>
        <v>United States</v>
      </c>
      <c r="I289" t="str">
        <f>IF(_xlfn.XLOOKUP(MergedTable[[#This Row],[FK_CustomerID]], Customers[CustomerID], Customers[HasLoyalty]), "Yes", "No")</f>
        <v>No</v>
      </c>
      <c r="J289" t="str" cm="1">
        <f t="array" ref="J289">INDEX(Products[],
    MATCH(MergedTable[[#This Row],[FK_ProductID]:[FK_ProductID]], Products[[ProductID]:[ProductID]], 0),
    MATCH(MergedTable[[#Headers],[CoffeeType]], Products[#Headers], 0))</f>
        <v>Rob</v>
      </c>
      <c r="K289" t="str" cm="1">
        <f t="array" ref="K289">_xlfn.SWITCH(MergedTable[[#This Row],[CoffeeType]],
    "Rob", "Robusta",
    "Exc", "Excelsa",
    "Ara", "Arabica",
    "Lib", "Liberica")</f>
        <v>Robusta</v>
      </c>
      <c r="L289" t="str" cm="1">
        <f t="array" ref="L289">INDEX(Products[],
    MATCH(MergedTable[[#This Row],[FK_ProductID]:[FK_ProductID]], Products[[ProductID]:[ProductID]], 0),
    MATCH(MergedTable[[#Headers],[RoastType]], Products[#Headers], 0))</f>
        <v>L</v>
      </c>
      <c r="M289" t="str" cm="1">
        <f t="array" ref="M289">_xlfn.SWITCH(MergedTable[[#This Row],[RoastType]],
    "L", "Light",
    "M", "Medium",
    "D", "Dark")</f>
        <v>Light</v>
      </c>
      <c r="N289" s="6" cm="1">
        <f t="array" ref="N289">INDEX(Products[],
    MATCH(MergedTable[[#This Row],[FK_ProductID]:[FK_ProductID]], Products[[ProductID]:[ProductID]], 0),
    MATCH(MergedTable[[#Headers],[SizeKg]], Products[#Headers], 0))</f>
        <v>0.2</v>
      </c>
      <c r="O289" s="1" cm="1">
        <f t="array" ref="O289">INDEX(Products[],
    MATCH(MergedTable[[#This Row],[FK_ProductID]:[FK_ProductID]], Products[[ProductID]:[ProductID]], 0),
    MATCH(MergedTable[[#Headers],[AmtUnitPrice]], Products[#Headers], 0))</f>
        <v>3.585</v>
      </c>
      <c r="P289" s="1">
        <f>MergedTable[[#This Row],[AmtUnitPrice]] * MergedTable[[#This Row],[Quantity]]</f>
        <v>14.34</v>
      </c>
    </row>
    <row r="290" spans="1:16" x14ac:dyDescent="0.25">
      <c r="A290" t="str">
        <f>Orders[[#This Row],[OrderID]]</f>
        <v>LYP-52345-883</v>
      </c>
      <c r="B290" s="9">
        <f>Orders[[#This Row],[DtOrder]]</f>
        <v>44279</v>
      </c>
      <c r="C290" t="str">
        <f>Orders[[#This Row],[FK_CustomerID]]</f>
        <v>17649-28133-PY</v>
      </c>
      <c r="D290" t="str">
        <f>Orders[[#This Row],[FK_ProductID]]</f>
        <v>E-M-0.5</v>
      </c>
      <c r="E290" s="4">
        <f>Orders[[#This Row],[Quantity]]</f>
        <v>1</v>
      </c>
      <c r="F290" t="str">
        <f>_xlfn.XLOOKUP(MergedTable[[#This Row],[FK_CustomerID]], Customers[CustomerID], Customers[CustomerName])</f>
        <v>Mathew Goulter</v>
      </c>
      <c r="G290" t="str">
        <f>_xlfn.XLOOKUP(MergedTable[[#This Row],[FK_CustomerID]], Customers[CustomerID], Customers[Email])</f>
        <v/>
      </c>
      <c r="H290" t="str">
        <f>_xlfn.XLOOKUP(MergedTable[[#This Row],[FK_CustomerID]], Customers[CustomerID], Customers[Country])</f>
        <v>Ireland</v>
      </c>
      <c r="I290" t="str">
        <f>IF(_xlfn.XLOOKUP(MergedTable[[#This Row],[FK_CustomerID]], Customers[CustomerID], Customers[HasLoyalty]), "Yes", "No")</f>
        <v>Yes</v>
      </c>
      <c r="J290" t="str" cm="1">
        <f t="array" ref="J290">INDEX(Products[],
    MATCH(MergedTable[[#This Row],[FK_ProductID]:[FK_ProductID]], Products[[ProductID]:[ProductID]], 0),
    MATCH(MergedTable[[#Headers],[CoffeeType]], Products[#Headers], 0))</f>
        <v>Exc</v>
      </c>
      <c r="K290" t="str" cm="1">
        <f t="array" ref="K290">_xlfn.SWITCH(MergedTable[[#This Row],[CoffeeType]],
    "Rob", "Robusta",
    "Exc", "Excelsa",
    "Ara", "Arabica",
    "Lib", "Liberica")</f>
        <v>Excelsa</v>
      </c>
      <c r="L290" t="str" cm="1">
        <f t="array" ref="L290">INDEX(Products[],
    MATCH(MergedTable[[#This Row],[FK_ProductID]:[FK_ProductID]], Products[[ProductID]:[ProductID]], 0),
    MATCH(MergedTable[[#Headers],[RoastType]], Products[#Headers], 0))</f>
        <v>M</v>
      </c>
      <c r="M290" t="str" cm="1">
        <f t="array" ref="M290">_xlfn.SWITCH(MergedTable[[#This Row],[RoastType]],
    "L", "Light",
    "M", "Medium",
    "D", "Dark")</f>
        <v>Medium</v>
      </c>
      <c r="N290" s="6" cm="1">
        <f t="array" ref="N290">INDEX(Products[],
    MATCH(MergedTable[[#This Row],[FK_ProductID]:[FK_ProductID]], Products[[ProductID]:[ProductID]], 0),
    MATCH(MergedTable[[#Headers],[SizeKg]], Products[#Headers], 0))</f>
        <v>0.5</v>
      </c>
      <c r="O290" s="1" cm="1">
        <f t="array" ref="O290">INDEX(Products[],
    MATCH(MergedTable[[#This Row],[FK_ProductID]:[FK_ProductID]], Products[[ProductID]:[ProductID]], 0),
    MATCH(MergedTable[[#Headers],[AmtUnitPrice]], Products[#Headers], 0))</f>
        <v>8.25</v>
      </c>
      <c r="P290" s="1">
        <f>MergedTable[[#This Row],[AmtUnitPrice]] * MergedTable[[#This Row],[Quantity]]</f>
        <v>8.25</v>
      </c>
    </row>
    <row r="291" spans="1:16" x14ac:dyDescent="0.25">
      <c r="A291" t="str">
        <f>Orders[[#This Row],[OrderID]]</f>
        <v>DFK-35846-692</v>
      </c>
      <c r="B291" s="9">
        <f>Orders[[#This Row],[DtOrder]]</f>
        <v>43772</v>
      </c>
      <c r="C291" t="str">
        <f>Orders[[#This Row],[FK_CustomerID]]</f>
        <v>49612-33852-CN</v>
      </c>
      <c r="D291" t="str">
        <f>Orders[[#This Row],[FK_ProductID]]</f>
        <v>R-D-0.2</v>
      </c>
      <c r="E291" s="4">
        <f>Orders[[#This Row],[Quantity]]</f>
        <v>5</v>
      </c>
      <c r="F291" t="str">
        <f>_xlfn.XLOOKUP(MergedTable[[#This Row],[FK_CustomerID]], Customers[CustomerID], Customers[CustomerName])</f>
        <v>Marris Grcic</v>
      </c>
      <c r="G291" t="str">
        <f>_xlfn.XLOOKUP(MergedTable[[#This Row],[FK_CustomerID]], Customers[CustomerID], Customers[Email])</f>
        <v/>
      </c>
      <c r="H291" t="str">
        <f>_xlfn.XLOOKUP(MergedTable[[#This Row],[FK_CustomerID]], Customers[CustomerID], Customers[Country])</f>
        <v>United States</v>
      </c>
      <c r="I291" t="str">
        <f>IF(_xlfn.XLOOKUP(MergedTable[[#This Row],[FK_CustomerID]], Customers[CustomerID], Customers[HasLoyalty]), "Yes", "No")</f>
        <v>Yes</v>
      </c>
      <c r="J291" t="str" cm="1">
        <f t="array" ref="J291">INDEX(Products[],
    MATCH(MergedTable[[#This Row],[FK_ProductID]:[FK_ProductID]], Products[[ProductID]:[ProductID]], 0),
    MATCH(MergedTable[[#Headers],[CoffeeType]], Products[#Headers], 0))</f>
        <v>Rob</v>
      </c>
      <c r="K291" t="str" cm="1">
        <f t="array" ref="K291">_xlfn.SWITCH(MergedTable[[#This Row],[CoffeeType]],
    "Rob", "Robusta",
    "Exc", "Excelsa",
    "Ara", "Arabica",
    "Lib", "Liberica")</f>
        <v>Robusta</v>
      </c>
      <c r="L291" t="str" cm="1">
        <f t="array" ref="L291">INDEX(Products[],
    MATCH(MergedTable[[#This Row],[FK_ProductID]:[FK_ProductID]], Products[[ProductID]:[ProductID]], 0),
    MATCH(MergedTable[[#Headers],[RoastType]], Products[#Headers], 0))</f>
        <v>D</v>
      </c>
      <c r="M291" t="str" cm="1">
        <f t="array" ref="M291">_xlfn.SWITCH(MergedTable[[#This Row],[RoastType]],
    "L", "Light",
    "M", "Medium",
    "D", "Dark")</f>
        <v>Dark</v>
      </c>
      <c r="N291" s="6" cm="1">
        <f t="array" ref="N291">INDEX(Products[],
    MATCH(MergedTable[[#This Row],[FK_ProductID]:[FK_ProductID]], Products[[ProductID]:[ProductID]], 0),
    MATCH(MergedTable[[#Headers],[SizeKg]], Products[#Headers], 0))</f>
        <v>0.2</v>
      </c>
      <c r="O291" s="1" cm="1">
        <f t="array" ref="O291">INDEX(Products[],
    MATCH(MergedTable[[#This Row],[FK_ProductID]:[FK_ProductID]], Products[[ProductID]:[ProductID]], 0),
    MATCH(MergedTable[[#Headers],[AmtUnitPrice]], Products[#Headers], 0))</f>
        <v>2.6850000000000001</v>
      </c>
      <c r="P291" s="1">
        <f>MergedTable[[#This Row],[AmtUnitPrice]] * MergedTable[[#This Row],[Quantity]]</f>
        <v>13.425000000000001</v>
      </c>
    </row>
    <row r="292" spans="1:16" x14ac:dyDescent="0.25">
      <c r="A292" t="str">
        <f>Orders[[#This Row],[OrderID]]</f>
        <v>XAH-93337-609</v>
      </c>
      <c r="B292" s="9">
        <f>Orders[[#This Row],[DtOrder]]</f>
        <v>44497</v>
      </c>
      <c r="C292" t="str">
        <f>Orders[[#This Row],[FK_CustomerID]]</f>
        <v>66976-43829-YG</v>
      </c>
      <c r="D292" t="str">
        <f>Orders[[#This Row],[FK_ProductID]]</f>
        <v>A-D-1</v>
      </c>
      <c r="E292" s="4">
        <f>Orders[[#This Row],[Quantity]]</f>
        <v>5</v>
      </c>
      <c r="F292" t="str">
        <f>_xlfn.XLOOKUP(MergedTable[[#This Row],[FK_CustomerID]], Customers[CustomerID], Customers[CustomerName])</f>
        <v>Domeniga Duke</v>
      </c>
      <c r="G292" t="str">
        <f>_xlfn.XLOOKUP(MergedTable[[#This Row],[FK_CustomerID]], Customers[CustomerID], Customers[Email])</f>
        <v>dduke82@vkontakte.ru</v>
      </c>
      <c r="H292" t="str">
        <f>_xlfn.XLOOKUP(MergedTable[[#This Row],[FK_CustomerID]], Customers[CustomerID], Customers[Country])</f>
        <v>United States</v>
      </c>
      <c r="I292" t="str">
        <f>IF(_xlfn.XLOOKUP(MergedTable[[#This Row],[FK_CustomerID]], Customers[CustomerID], Customers[HasLoyalty]), "Yes", "No")</f>
        <v>No</v>
      </c>
      <c r="J292" t="str" cm="1">
        <f t="array" ref="J292">INDEX(Products[],
    MATCH(MergedTable[[#This Row],[FK_ProductID]:[FK_ProductID]], Products[[ProductID]:[ProductID]], 0),
    MATCH(MergedTable[[#Headers],[CoffeeType]], Products[#Headers], 0))</f>
        <v>Ara</v>
      </c>
      <c r="K292" t="str" cm="1">
        <f t="array" ref="K292">_xlfn.SWITCH(MergedTable[[#This Row],[CoffeeType]],
    "Rob", "Robusta",
    "Exc", "Excelsa",
    "Ara", "Arabica",
    "Lib", "Liberica")</f>
        <v>Arabica</v>
      </c>
      <c r="L292" t="str" cm="1">
        <f t="array" ref="L292">INDEX(Products[],
    MATCH(MergedTable[[#This Row],[FK_ProductID]:[FK_ProductID]], Products[[ProductID]:[ProductID]], 0),
    MATCH(MergedTable[[#Headers],[RoastType]], Products[#Headers], 0))</f>
        <v>D</v>
      </c>
      <c r="M292" t="str" cm="1">
        <f t="array" ref="M292">_xlfn.SWITCH(MergedTable[[#This Row],[RoastType]],
    "L", "Light",
    "M", "Medium",
    "D", "Dark")</f>
        <v>Dark</v>
      </c>
      <c r="N292" s="6" cm="1">
        <f t="array" ref="N292">INDEX(Products[],
    MATCH(MergedTable[[#This Row],[FK_ProductID]:[FK_ProductID]], Products[[ProductID]:[ProductID]], 0),
    MATCH(MergedTable[[#Headers],[SizeKg]], Products[#Headers], 0))</f>
        <v>1</v>
      </c>
      <c r="O292" s="1" cm="1">
        <f t="array" ref="O292">INDEX(Products[],
    MATCH(MergedTable[[#This Row],[FK_ProductID]:[FK_ProductID]], Products[[ProductID]:[ProductID]], 0),
    MATCH(MergedTable[[#Headers],[AmtUnitPrice]], Products[#Headers], 0))</f>
        <v>9.9499999999999993</v>
      </c>
      <c r="P292" s="1">
        <f>MergedTable[[#This Row],[AmtUnitPrice]] * MergedTable[[#This Row],[Quantity]]</f>
        <v>49.75</v>
      </c>
    </row>
    <row r="293" spans="1:16" x14ac:dyDescent="0.25">
      <c r="A293" t="str">
        <f>Orders[[#This Row],[OrderID]]</f>
        <v>QKA-72582-644</v>
      </c>
      <c r="B293" s="9">
        <f>Orders[[#This Row],[DtOrder]]</f>
        <v>44181</v>
      </c>
      <c r="C293" t="str">
        <f>Orders[[#This Row],[FK_CustomerID]]</f>
        <v>64852-04619-XZ</v>
      </c>
      <c r="D293" t="str">
        <f>Orders[[#This Row],[FK_ProductID]]</f>
        <v>E-M-0.5</v>
      </c>
      <c r="E293" s="4">
        <f>Orders[[#This Row],[Quantity]]</f>
        <v>2</v>
      </c>
      <c r="F293" t="str">
        <f>_xlfn.XLOOKUP(MergedTable[[#This Row],[FK_CustomerID]], Customers[CustomerID], Customers[CustomerName])</f>
        <v>Violante Skouling</v>
      </c>
      <c r="G293" t="str">
        <f>_xlfn.XLOOKUP(MergedTable[[#This Row],[FK_CustomerID]], Customers[CustomerID], Customers[Email])</f>
        <v/>
      </c>
      <c r="H293" t="str">
        <f>_xlfn.XLOOKUP(MergedTable[[#This Row],[FK_CustomerID]], Customers[CustomerID], Customers[Country])</f>
        <v>Ireland</v>
      </c>
      <c r="I293" t="str">
        <f>IF(_xlfn.XLOOKUP(MergedTable[[#This Row],[FK_CustomerID]], Customers[CustomerID], Customers[HasLoyalty]), "Yes", "No")</f>
        <v>No</v>
      </c>
      <c r="J293" t="str" cm="1">
        <f t="array" ref="J293">INDEX(Products[],
    MATCH(MergedTable[[#This Row],[FK_ProductID]:[FK_ProductID]], Products[[ProductID]:[ProductID]], 0),
    MATCH(MergedTable[[#Headers],[CoffeeType]], Products[#Headers], 0))</f>
        <v>Exc</v>
      </c>
      <c r="K293" t="str" cm="1">
        <f t="array" ref="K293">_xlfn.SWITCH(MergedTable[[#This Row],[CoffeeType]],
    "Rob", "Robusta",
    "Exc", "Excelsa",
    "Ara", "Arabica",
    "Lib", "Liberica")</f>
        <v>Excelsa</v>
      </c>
      <c r="L293" t="str" cm="1">
        <f t="array" ref="L293">INDEX(Products[],
    MATCH(MergedTable[[#This Row],[FK_ProductID]:[FK_ProductID]], Products[[ProductID]:[ProductID]], 0),
    MATCH(MergedTable[[#Headers],[RoastType]], Products[#Headers], 0))</f>
        <v>M</v>
      </c>
      <c r="M293" t="str" cm="1">
        <f t="array" ref="M293">_xlfn.SWITCH(MergedTable[[#This Row],[RoastType]],
    "L", "Light",
    "M", "Medium",
    "D", "Dark")</f>
        <v>Medium</v>
      </c>
      <c r="N293" s="6" cm="1">
        <f t="array" ref="N293">INDEX(Products[],
    MATCH(MergedTable[[#This Row],[FK_ProductID]:[FK_ProductID]], Products[[ProductID]:[ProductID]], 0),
    MATCH(MergedTable[[#Headers],[SizeKg]], Products[#Headers], 0))</f>
        <v>0.5</v>
      </c>
      <c r="O293" s="1" cm="1">
        <f t="array" ref="O293">INDEX(Products[],
    MATCH(MergedTable[[#This Row],[FK_ProductID]:[FK_ProductID]], Products[[ProductID]:[ProductID]], 0),
    MATCH(MergedTable[[#Headers],[AmtUnitPrice]], Products[#Headers], 0))</f>
        <v>8.25</v>
      </c>
      <c r="P293" s="1">
        <f>MergedTable[[#This Row],[AmtUnitPrice]] * MergedTable[[#This Row],[Quantity]]</f>
        <v>16.5</v>
      </c>
    </row>
    <row r="294" spans="1:16" x14ac:dyDescent="0.25">
      <c r="A294" t="str">
        <f>Orders[[#This Row],[OrderID]]</f>
        <v>ZDK-84567-102</v>
      </c>
      <c r="B294" s="9">
        <f>Orders[[#This Row],[DtOrder]]</f>
        <v>44529</v>
      </c>
      <c r="C294" t="str">
        <f>Orders[[#This Row],[FK_CustomerID]]</f>
        <v>58690-31815-VY</v>
      </c>
      <c r="D294" t="str">
        <f>Orders[[#This Row],[FK_ProductID]]</f>
        <v>A-D-0.5</v>
      </c>
      <c r="E294" s="4">
        <f>Orders[[#This Row],[Quantity]]</f>
        <v>3</v>
      </c>
      <c r="F294" t="str">
        <f>_xlfn.XLOOKUP(MergedTable[[#This Row],[FK_CustomerID]], Customers[CustomerID], Customers[CustomerName])</f>
        <v>Isidore Hussey</v>
      </c>
      <c r="G294" t="str">
        <f>_xlfn.XLOOKUP(MergedTable[[#This Row],[FK_CustomerID]], Customers[CustomerID], Customers[Email])</f>
        <v>ihussey84@mapy.cz</v>
      </c>
      <c r="H294" t="str">
        <f>_xlfn.XLOOKUP(MergedTable[[#This Row],[FK_CustomerID]], Customers[CustomerID], Customers[Country])</f>
        <v>United States</v>
      </c>
      <c r="I294" t="str">
        <f>IF(_xlfn.XLOOKUP(MergedTable[[#This Row],[FK_CustomerID]], Customers[CustomerID], Customers[HasLoyalty]), "Yes", "No")</f>
        <v>No</v>
      </c>
      <c r="J294" t="str" cm="1">
        <f t="array" ref="J294">INDEX(Products[],
    MATCH(MergedTable[[#This Row],[FK_ProductID]:[FK_ProductID]], Products[[ProductID]:[ProductID]], 0),
    MATCH(MergedTable[[#Headers],[CoffeeType]], Products[#Headers], 0))</f>
        <v>Ara</v>
      </c>
      <c r="K294" t="str" cm="1">
        <f t="array" ref="K294">_xlfn.SWITCH(MergedTable[[#This Row],[CoffeeType]],
    "Rob", "Robusta",
    "Exc", "Excelsa",
    "Ara", "Arabica",
    "Lib", "Liberica")</f>
        <v>Arabica</v>
      </c>
      <c r="L294" t="str" cm="1">
        <f t="array" ref="L294">INDEX(Products[],
    MATCH(MergedTable[[#This Row],[FK_ProductID]:[FK_ProductID]], Products[[ProductID]:[ProductID]], 0),
    MATCH(MergedTable[[#Headers],[RoastType]], Products[#Headers], 0))</f>
        <v>D</v>
      </c>
      <c r="M294" t="str" cm="1">
        <f t="array" ref="M294">_xlfn.SWITCH(MergedTable[[#This Row],[RoastType]],
    "L", "Light",
    "M", "Medium",
    "D", "Dark")</f>
        <v>Dark</v>
      </c>
      <c r="N294" s="6" cm="1">
        <f t="array" ref="N294">INDEX(Products[],
    MATCH(MergedTable[[#This Row],[FK_ProductID]:[FK_ProductID]], Products[[ProductID]:[ProductID]], 0),
    MATCH(MergedTable[[#Headers],[SizeKg]], Products[#Headers], 0))</f>
        <v>0.5</v>
      </c>
      <c r="O294" s="1" cm="1">
        <f t="array" ref="O294">INDEX(Products[],
    MATCH(MergedTable[[#This Row],[FK_ProductID]:[FK_ProductID]], Products[[ProductID]:[ProductID]], 0),
    MATCH(MergedTable[[#Headers],[AmtUnitPrice]], Products[#Headers], 0))</f>
        <v>5.97</v>
      </c>
      <c r="P294" s="1">
        <f>MergedTable[[#This Row],[AmtUnitPrice]] * MergedTable[[#This Row],[Quantity]]</f>
        <v>17.91</v>
      </c>
    </row>
    <row r="295" spans="1:16" x14ac:dyDescent="0.25">
      <c r="A295" t="str">
        <f>Orders[[#This Row],[OrderID]]</f>
        <v>WAV-38301-984</v>
      </c>
      <c r="B295" s="9">
        <f>Orders[[#This Row],[DtOrder]]</f>
        <v>44275</v>
      </c>
      <c r="C295" t="str">
        <f>Orders[[#This Row],[FK_CustomerID]]</f>
        <v>62863-81239-DT</v>
      </c>
      <c r="D295" t="str">
        <f>Orders[[#This Row],[FK_ProductID]]</f>
        <v>A-D-0.5</v>
      </c>
      <c r="E295" s="4">
        <f>Orders[[#This Row],[Quantity]]</f>
        <v>5</v>
      </c>
      <c r="F295" t="str">
        <f>_xlfn.XLOOKUP(MergedTable[[#This Row],[FK_CustomerID]], Customers[CustomerID], Customers[CustomerName])</f>
        <v>Cassie Pinkerton</v>
      </c>
      <c r="G295" t="str">
        <f>_xlfn.XLOOKUP(MergedTable[[#This Row],[FK_CustomerID]], Customers[CustomerID], Customers[Email])</f>
        <v>cpinkerton85@upenn.edu</v>
      </c>
      <c r="H295" t="str">
        <f>_xlfn.XLOOKUP(MergedTable[[#This Row],[FK_CustomerID]], Customers[CustomerID], Customers[Country])</f>
        <v>United States</v>
      </c>
      <c r="I295" t="str">
        <f>IF(_xlfn.XLOOKUP(MergedTable[[#This Row],[FK_CustomerID]], Customers[CustomerID], Customers[HasLoyalty]), "Yes", "No")</f>
        <v>No</v>
      </c>
      <c r="J295" t="str" cm="1">
        <f t="array" ref="J295">INDEX(Products[],
    MATCH(MergedTable[[#This Row],[FK_ProductID]:[FK_ProductID]], Products[[ProductID]:[ProductID]], 0),
    MATCH(MergedTable[[#Headers],[CoffeeType]], Products[#Headers], 0))</f>
        <v>Ara</v>
      </c>
      <c r="K295" t="str" cm="1">
        <f t="array" ref="K295">_xlfn.SWITCH(MergedTable[[#This Row],[CoffeeType]],
    "Rob", "Robusta",
    "Exc", "Excelsa",
    "Ara", "Arabica",
    "Lib", "Liberica")</f>
        <v>Arabica</v>
      </c>
      <c r="L295" t="str" cm="1">
        <f t="array" ref="L295">INDEX(Products[],
    MATCH(MergedTable[[#This Row],[FK_ProductID]:[FK_ProductID]], Products[[ProductID]:[ProductID]], 0),
    MATCH(MergedTable[[#Headers],[RoastType]], Products[#Headers], 0))</f>
        <v>D</v>
      </c>
      <c r="M295" t="str" cm="1">
        <f t="array" ref="M295">_xlfn.SWITCH(MergedTable[[#This Row],[RoastType]],
    "L", "Light",
    "M", "Medium",
    "D", "Dark")</f>
        <v>Dark</v>
      </c>
      <c r="N295" s="6" cm="1">
        <f t="array" ref="N295">INDEX(Products[],
    MATCH(MergedTable[[#This Row],[FK_ProductID]:[FK_ProductID]], Products[[ProductID]:[ProductID]], 0),
    MATCH(MergedTable[[#Headers],[SizeKg]], Products[#Headers], 0))</f>
        <v>0.5</v>
      </c>
      <c r="O295" s="1" cm="1">
        <f t="array" ref="O295">INDEX(Products[],
    MATCH(MergedTable[[#This Row],[FK_ProductID]:[FK_ProductID]], Products[[ProductID]:[ProductID]], 0),
    MATCH(MergedTable[[#Headers],[AmtUnitPrice]], Products[#Headers], 0))</f>
        <v>5.97</v>
      </c>
      <c r="P295" s="1">
        <f>MergedTable[[#This Row],[AmtUnitPrice]] * MergedTable[[#This Row],[Quantity]]</f>
        <v>29.849999999999998</v>
      </c>
    </row>
    <row r="296" spans="1:16" x14ac:dyDescent="0.25">
      <c r="A296" t="str">
        <f>Orders[[#This Row],[OrderID]]</f>
        <v>KZR-33023-209</v>
      </c>
      <c r="B296" s="9">
        <f>Orders[[#This Row],[DtOrder]]</f>
        <v>44659</v>
      </c>
      <c r="C296" t="str">
        <f>Orders[[#This Row],[FK_CustomerID]]</f>
        <v>21177-40725-CF</v>
      </c>
      <c r="D296" t="str">
        <f>Orders[[#This Row],[FK_ProductID]]</f>
        <v>E-L-1</v>
      </c>
      <c r="E296" s="4">
        <f>Orders[[#This Row],[Quantity]]</f>
        <v>3</v>
      </c>
      <c r="F296" t="str">
        <f>_xlfn.XLOOKUP(MergedTable[[#This Row],[FK_CustomerID]], Customers[CustomerID], Customers[CustomerName])</f>
        <v>Micki Fero</v>
      </c>
      <c r="G296" t="str">
        <f>_xlfn.XLOOKUP(MergedTable[[#This Row],[FK_CustomerID]], Customers[CustomerID], Customers[Email])</f>
        <v/>
      </c>
      <c r="H296" t="str">
        <f>_xlfn.XLOOKUP(MergedTable[[#This Row],[FK_CustomerID]], Customers[CustomerID], Customers[Country])</f>
        <v>United States</v>
      </c>
      <c r="I296" t="str">
        <f>IF(_xlfn.XLOOKUP(MergedTable[[#This Row],[FK_CustomerID]], Customers[CustomerID], Customers[HasLoyalty]), "Yes", "No")</f>
        <v>No</v>
      </c>
      <c r="J296" t="str" cm="1">
        <f t="array" ref="J296">INDEX(Products[],
    MATCH(MergedTable[[#This Row],[FK_ProductID]:[FK_ProductID]], Products[[ProductID]:[ProductID]], 0),
    MATCH(MergedTable[[#Headers],[CoffeeType]], Products[#Headers], 0))</f>
        <v>Exc</v>
      </c>
      <c r="K296" t="str" cm="1">
        <f t="array" ref="K296">_xlfn.SWITCH(MergedTable[[#This Row],[CoffeeType]],
    "Rob", "Robusta",
    "Exc", "Excelsa",
    "Ara", "Arabica",
    "Lib", "Liberica")</f>
        <v>Excelsa</v>
      </c>
      <c r="L296" t="str" cm="1">
        <f t="array" ref="L296">INDEX(Products[],
    MATCH(MergedTable[[#This Row],[FK_ProductID]:[FK_ProductID]], Products[[ProductID]:[ProductID]], 0),
    MATCH(MergedTable[[#Headers],[RoastType]], Products[#Headers], 0))</f>
        <v>L</v>
      </c>
      <c r="M296" t="str" cm="1">
        <f t="array" ref="M296">_xlfn.SWITCH(MergedTable[[#This Row],[RoastType]],
    "L", "Light",
    "M", "Medium",
    "D", "Dark")</f>
        <v>Light</v>
      </c>
      <c r="N296" s="6" cm="1">
        <f t="array" ref="N296">INDEX(Products[],
    MATCH(MergedTable[[#This Row],[FK_ProductID]:[FK_ProductID]], Products[[ProductID]:[ProductID]], 0),
    MATCH(MergedTable[[#Headers],[SizeKg]], Products[#Headers], 0))</f>
        <v>1</v>
      </c>
      <c r="O296" s="1" cm="1">
        <f t="array" ref="O296">INDEX(Products[],
    MATCH(MergedTable[[#This Row],[FK_ProductID]:[FK_ProductID]], Products[[ProductID]:[ProductID]], 0),
    MATCH(MergedTable[[#Headers],[AmtUnitPrice]], Products[#Headers], 0))</f>
        <v>14.85</v>
      </c>
      <c r="P296" s="1">
        <f>MergedTable[[#This Row],[AmtUnitPrice]] * MergedTable[[#This Row],[Quantity]]</f>
        <v>44.55</v>
      </c>
    </row>
    <row r="297" spans="1:16" x14ac:dyDescent="0.25">
      <c r="A297" t="str">
        <f>Orders[[#This Row],[OrderID]]</f>
        <v>ULM-49433-003</v>
      </c>
      <c r="B297" s="9">
        <f>Orders[[#This Row],[DtOrder]]</f>
        <v>44057</v>
      </c>
      <c r="C297" t="str">
        <f>Orders[[#This Row],[FK_CustomerID]]</f>
        <v>99421-80253-UI</v>
      </c>
      <c r="D297" t="str">
        <f>Orders[[#This Row],[FK_ProductID]]</f>
        <v>E-M-1</v>
      </c>
      <c r="E297" s="4">
        <f>Orders[[#This Row],[Quantity]]</f>
        <v>2</v>
      </c>
      <c r="F297" t="str">
        <f>_xlfn.XLOOKUP(MergedTable[[#This Row],[FK_CustomerID]], Customers[CustomerID], Customers[CustomerName])</f>
        <v>Cybill Graddell</v>
      </c>
      <c r="G297" t="str">
        <f>_xlfn.XLOOKUP(MergedTable[[#This Row],[FK_CustomerID]], Customers[CustomerID], Customers[Email])</f>
        <v/>
      </c>
      <c r="H297" t="str">
        <f>_xlfn.XLOOKUP(MergedTable[[#This Row],[FK_CustomerID]], Customers[CustomerID], Customers[Country])</f>
        <v>United States</v>
      </c>
      <c r="I297" t="str">
        <f>IF(_xlfn.XLOOKUP(MergedTable[[#This Row],[FK_CustomerID]], Customers[CustomerID], Customers[HasLoyalty]), "Yes", "No")</f>
        <v>No</v>
      </c>
      <c r="J297" t="str" cm="1">
        <f t="array" ref="J297">INDEX(Products[],
    MATCH(MergedTable[[#This Row],[FK_ProductID]:[FK_ProductID]], Products[[ProductID]:[ProductID]], 0),
    MATCH(MergedTable[[#Headers],[CoffeeType]], Products[#Headers], 0))</f>
        <v>Exc</v>
      </c>
      <c r="K297" t="str" cm="1">
        <f t="array" ref="K297">_xlfn.SWITCH(MergedTable[[#This Row],[CoffeeType]],
    "Rob", "Robusta",
    "Exc", "Excelsa",
    "Ara", "Arabica",
    "Lib", "Liberica")</f>
        <v>Excelsa</v>
      </c>
      <c r="L297" t="str" cm="1">
        <f t="array" ref="L297">INDEX(Products[],
    MATCH(MergedTable[[#This Row],[FK_ProductID]:[FK_ProductID]], Products[[ProductID]:[ProductID]], 0),
    MATCH(MergedTable[[#Headers],[RoastType]], Products[#Headers], 0))</f>
        <v>M</v>
      </c>
      <c r="M297" t="str" cm="1">
        <f t="array" ref="M297">_xlfn.SWITCH(MergedTable[[#This Row],[RoastType]],
    "L", "Light",
    "M", "Medium",
    "D", "Dark")</f>
        <v>Medium</v>
      </c>
      <c r="N297" s="6" cm="1">
        <f t="array" ref="N297">INDEX(Products[],
    MATCH(MergedTable[[#This Row],[FK_ProductID]:[FK_ProductID]], Products[[ProductID]:[ProductID]], 0),
    MATCH(MergedTable[[#Headers],[SizeKg]], Products[#Headers], 0))</f>
        <v>1</v>
      </c>
      <c r="O297" s="1" cm="1">
        <f t="array" ref="O297">INDEX(Products[],
    MATCH(MergedTable[[#This Row],[FK_ProductID]:[FK_ProductID]], Products[[ProductID]:[ProductID]], 0),
    MATCH(MergedTable[[#Headers],[AmtUnitPrice]], Products[#Headers], 0))</f>
        <v>13.75</v>
      </c>
      <c r="P297" s="1">
        <f>MergedTable[[#This Row],[AmtUnitPrice]] * MergedTable[[#This Row],[Quantity]]</f>
        <v>27.5</v>
      </c>
    </row>
    <row r="298" spans="1:16" x14ac:dyDescent="0.25">
      <c r="A298" t="str">
        <f>Orders[[#This Row],[OrderID]]</f>
        <v>SIB-83254-136</v>
      </c>
      <c r="B298" s="9">
        <f>Orders[[#This Row],[DtOrder]]</f>
        <v>43597</v>
      </c>
      <c r="C298" t="str">
        <f>Orders[[#This Row],[FK_CustomerID]]</f>
        <v>45315-50206-DK</v>
      </c>
      <c r="D298" t="str">
        <f>Orders[[#This Row],[FK_ProductID]]</f>
        <v>R-M-0.5</v>
      </c>
      <c r="E298" s="4">
        <f>Orders[[#This Row],[Quantity]]</f>
        <v>6</v>
      </c>
      <c r="F298" t="str">
        <f>_xlfn.XLOOKUP(MergedTable[[#This Row],[FK_CustomerID]], Customers[CustomerID], Customers[CustomerName])</f>
        <v>Dorian Vizor</v>
      </c>
      <c r="G298" t="str">
        <f>_xlfn.XLOOKUP(MergedTable[[#This Row],[FK_CustomerID]], Customers[CustomerID], Customers[Email])</f>
        <v>dvizor88@furl.net</v>
      </c>
      <c r="H298" t="str">
        <f>_xlfn.XLOOKUP(MergedTable[[#This Row],[FK_CustomerID]], Customers[CustomerID], Customers[Country])</f>
        <v>United States</v>
      </c>
      <c r="I298" t="str">
        <f>IF(_xlfn.XLOOKUP(MergedTable[[#This Row],[FK_CustomerID]], Customers[CustomerID], Customers[HasLoyalty]), "Yes", "No")</f>
        <v>Yes</v>
      </c>
      <c r="J298" t="str" cm="1">
        <f t="array" ref="J298">INDEX(Products[],
    MATCH(MergedTable[[#This Row],[FK_ProductID]:[FK_ProductID]], Products[[ProductID]:[ProductID]], 0),
    MATCH(MergedTable[[#Headers],[CoffeeType]], Products[#Headers], 0))</f>
        <v>Rob</v>
      </c>
      <c r="K298" t="str" cm="1">
        <f t="array" ref="K298">_xlfn.SWITCH(MergedTable[[#This Row],[CoffeeType]],
    "Rob", "Robusta",
    "Exc", "Excelsa",
    "Ara", "Arabica",
    "Lib", "Liberica")</f>
        <v>Robusta</v>
      </c>
      <c r="L298" t="str" cm="1">
        <f t="array" ref="L298">INDEX(Products[],
    MATCH(MergedTable[[#This Row],[FK_ProductID]:[FK_ProductID]], Products[[ProductID]:[ProductID]], 0),
    MATCH(MergedTable[[#Headers],[RoastType]], Products[#Headers], 0))</f>
        <v>M</v>
      </c>
      <c r="M298" t="str" cm="1">
        <f t="array" ref="M298">_xlfn.SWITCH(MergedTable[[#This Row],[RoastType]],
    "L", "Light",
    "M", "Medium",
    "D", "Dark")</f>
        <v>Medium</v>
      </c>
      <c r="N298" s="6" cm="1">
        <f t="array" ref="N298">INDEX(Products[],
    MATCH(MergedTable[[#This Row],[FK_ProductID]:[FK_ProductID]], Products[[ProductID]:[ProductID]], 0),
    MATCH(MergedTable[[#Headers],[SizeKg]], Products[#Headers], 0))</f>
        <v>0.5</v>
      </c>
      <c r="O298" s="1" cm="1">
        <f t="array" ref="O298">INDEX(Products[],
    MATCH(MergedTable[[#This Row],[FK_ProductID]:[FK_ProductID]], Products[[ProductID]:[ProductID]], 0),
    MATCH(MergedTable[[#Headers],[AmtUnitPrice]], Products[#Headers], 0))</f>
        <v>5.97</v>
      </c>
      <c r="P298" s="1">
        <f>MergedTable[[#This Row],[AmtUnitPrice]] * MergedTable[[#This Row],[Quantity]]</f>
        <v>35.82</v>
      </c>
    </row>
    <row r="299" spans="1:16" x14ac:dyDescent="0.25">
      <c r="A299" t="str">
        <f>Orders[[#This Row],[OrderID]]</f>
        <v>NOK-50349-551</v>
      </c>
      <c r="B299" s="9">
        <f>Orders[[#This Row],[DtOrder]]</f>
        <v>44258</v>
      </c>
      <c r="C299" t="str">
        <f>Orders[[#This Row],[FK_CustomerID]]</f>
        <v>09595-95726-OV</v>
      </c>
      <c r="D299" t="str">
        <f>Orders[[#This Row],[FK_ProductID]]</f>
        <v>R-D-0.5</v>
      </c>
      <c r="E299" s="4">
        <f>Orders[[#This Row],[Quantity]]</f>
        <v>3</v>
      </c>
      <c r="F299" t="str">
        <f>_xlfn.XLOOKUP(MergedTable[[#This Row],[FK_CustomerID]], Customers[CustomerID], Customers[CustomerName])</f>
        <v>Eddi Sedgebeer</v>
      </c>
      <c r="G299" t="str">
        <f>_xlfn.XLOOKUP(MergedTable[[#This Row],[FK_CustomerID]], Customers[CustomerID], Customers[Email])</f>
        <v>esedgebeer89@oaic.gov.au</v>
      </c>
      <c r="H299" t="str">
        <f>_xlfn.XLOOKUP(MergedTable[[#This Row],[FK_CustomerID]], Customers[CustomerID], Customers[Country])</f>
        <v>United States</v>
      </c>
      <c r="I299" t="str">
        <f>IF(_xlfn.XLOOKUP(MergedTable[[#This Row],[FK_CustomerID]], Customers[CustomerID], Customers[HasLoyalty]), "Yes", "No")</f>
        <v>Yes</v>
      </c>
      <c r="J299" t="str" cm="1">
        <f t="array" ref="J299">INDEX(Products[],
    MATCH(MergedTable[[#This Row],[FK_ProductID]:[FK_ProductID]], Products[[ProductID]:[ProductID]], 0),
    MATCH(MergedTable[[#Headers],[CoffeeType]], Products[#Headers], 0))</f>
        <v>Rob</v>
      </c>
      <c r="K299" t="str" cm="1">
        <f t="array" ref="K299">_xlfn.SWITCH(MergedTable[[#This Row],[CoffeeType]],
    "Rob", "Robusta",
    "Exc", "Excelsa",
    "Ara", "Arabica",
    "Lib", "Liberica")</f>
        <v>Robusta</v>
      </c>
      <c r="L299" t="str" cm="1">
        <f t="array" ref="L299">INDEX(Products[],
    MATCH(MergedTable[[#This Row],[FK_ProductID]:[FK_ProductID]], Products[[ProductID]:[ProductID]], 0),
    MATCH(MergedTable[[#Headers],[RoastType]], Products[#Headers], 0))</f>
        <v>D</v>
      </c>
      <c r="M299" t="str" cm="1">
        <f t="array" ref="M299">_xlfn.SWITCH(MergedTable[[#This Row],[RoastType]],
    "L", "Light",
    "M", "Medium",
    "D", "Dark")</f>
        <v>Dark</v>
      </c>
      <c r="N299" s="6" cm="1">
        <f t="array" ref="N299">INDEX(Products[],
    MATCH(MergedTable[[#This Row],[FK_ProductID]:[FK_ProductID]], Products[[ProductID]:[ProductID]], 0),
    MATCH(MergedTable[[#Headers],[SizeKg]], Products[#Headers], 0))</f>
        <v>0.5</v>
      </c>
      <c r="O299" s="1" cm="1">
        <f t="array" ref="O299">INDEX(Products[],
    MATCH(MergedTable[[#This Row],[FK_ProductID]:[FK_ProductID]], Products[[ProductID]:[ProductID]], 0),
    MATCH(MergedTable[[#Headers],[AmtUnitPrice]], Products[#Headers], 0))</f>
        <v>5.37</v>
      </c>
      <c r="P299" s="1">
        <f>MergedTable[[#This Row],[AmtUnitPrice]] * MergedTable[[#This Row],[Quantity]]</f>
        <v>16.11</v>
      </c>
    </row>
    <row r="300" spans="1:16" x14ac:dyDescent="0.25">
      <c r="A300" t="str">
        <f>Orders[[#This Row],[OrderID]]</f>
        <v>YIS-96268-844</v>
      </c>
      <c r="B300" s="9">
        <f>Orders[[#This Row],[DtOrder]]</f>
        <v>43872</v>
      </c>
      <c r="C300" t="str">
        <f>Orders[[#This Row],[FK_CustomerID]]</f>
        <v>60221-67036-TD</v>
      </c>
      <c r="D300" t="str">
        <f>Orders[[#This Row],[FK_ProductID]]</f>
        <v>E-L-0.2</v>
      </c>
      <c r="E300" s="4">
        <f>Orders[[#This Row],[Quantity]]</f>
        <v>6</v>
      </c>
      <c r="F300" t="str">
        <f>_xlfn.XLOOKUP(MergedTable[[#This Row],[FK_CustomerID]], Customers[CustomerID], Customers[CustomerName])</f>
        <v>Ken Lestrange</v>
      </c>
      <c r="G300" t="str">
        <f>_xlfn.XLOOKUP(MergedTable[[#This Row],[FK_CustomerID]], Customers[CustomerID], Customers[Email])</f>
        <v>klestrange8a@lulu.com</v>
      </c>
      <c r="H300" t="str">
        <f>_xlfn.XLOOKUP(MergedTable[[#This Row],[FK_CustomerID]], Customers[CustomerID], Customers[Country])</f>
        <v>United States</v>
      </c>
      <c r="I300" t="str">
        <f>IF(_xlfn.XLOOKUP(MergedTable[[#This Row],[FK_CustomerID]], Customers[CustomerID], Customers[HasLoyalty]), "Yes", "No")</f>
        <v>Yes</v>
      </c>
      <c r="J300" t="str" cm="1">
        <f t="array" ref="J300">INDEX(Products[],
    MATCH(MergedTable[[#This Row],[FK_ProductID]:[FK_ProductID]], Products[[ProductID]:[ProductID]], 0),
    MATCH(MergedTable[[#Headers],[CoffeeType]], Products[#Headers], 0))</f>
        <v>Exc</v>
      </c>
      <c r="K300" t="str" cm="1">
        <f t="array" ref="K300">_xlfn.SWITCH(MergedTable[[#This Row],[CoffeeType]],
    "Rob", "Robusta",
    "Exc", "Excelsa",
    "Ara", "Arabica",
    "Lib", "Liberica")</f>
        <v>Excelsa</v>
      </c>
      <c r="L300" t="str" cm="1">
        <f t="array" ref="L300">INDEX(Products[],
    MATCH(MergedTable[[#This Row],[FK_ProductID]:[FK_ProductID]], Products[[ProductID]:[ProductID]], 0),
    MATCH(MergedTable[[#Headers],[RoastType]], Products[#Headers], 0))</f>
        <v>L</v>
      </c>
      <c r="M300" t="str" cm="1">
        <f t="array" ref="M300">_xlfn.SWITCH(MergedTable[[#This Row],[RoastType]],
    "L", "Light",
    "M", "Medium",
    "D", "Dark")</f>
        <v>Light</v>
      </c>
      <c r="N300" s="6" cm="1">
        <f t="array" ref="N300">INDEX(Products[],
    MATCH(MergedTable[[#This Row],[FK_ProductID]:[FK_ProductID]], Products[[ProductID]:[ProductID]], 0),
    MATCH(MergedTable[[#Headers],[SizeKg]], Products[#Headers], 0))</f>
        <v>0.2</v>
      </c>
      <c r="O300" s="1" cm="1">
        <f t="array" ref="O300">INDEX(Products[],
    MATCH(MergedTable[[#This Row],[FK_ProductID]:[FK_ProductID]], Products[[ProductID]:[ProductID]], 0),
    MATCH(MergedTable[[#Headers],[AmtUnitPrice]], Products[#Headers], 0))</f>
        <v>4.4550000000000001</v>
      </c>
      <c r="P300" s="1">
        <f>MergedTable[[#This Row],[AmtUnitPrice]] * MergedTable[[#This Row],[Quantity]]</f>
        <v>26.73</v>
      </c>
    </row>
    <row r="301" spans="1:16" x14ac:dyDescent="0.25">
      <c r="A301" t="str">
        <f>Orders[[#This Row],[OrderID]]</f>
        <v>CXI-04933-855</v>
      </c>
      <c r="B301" s="9">
        <f>Orders[[#This Row],[DtOrder]]</f>
        <v>43582</v>
      </c>
      <c r="C301" t="str">
        <f>Orders[[#This Row],[FK_CustomerID]]</f>
        <v>62923-29397-KX</v>
      </c>
      <c r="D301" t="str">
        <f>Orders[[#This Row],[FK_ProductID]]</f>
        <v>E-L-2.5</v>
      </c>
      <c r="E301" s="4">
        <f>Orders[[#This Row],[Quantity]]</f>
        <v>6</v>
      </c>
      <c r="F301" t="str">
        <f>_xlfn.XLOOKUP(MergedTable[[#This Row],[FK_CustomerID]], Customers[CustomerID], Customers[CustomerName])</f>
        <v>Lacee Tanti</v>
      </c>
      <c r="G301" t="str">
        <f>_xlfn.XLOOKUP(MergedTable[[#This Row],[FK_CustomerID]], Customers[CustomerID], Customers[Email])</f>
        <v>ltanti8b@techcrunch.com</v>
      </c>
      <c r="H301" t="str">
        <f>_xlfn.XLOOKUP(MergedTable[[#This Row],[FK_CustomerID]], Customers[CustomerID], Customers[Country])</f>
        <v>United States</v>
      </c>
      <c r="I301" t="str">
        <f>IF(_xlfn.XLOOKUP(MergedTable[[#This Row],[FK_CustomerID]], Customers[CustomerID], Customers[HasLoyalty]), "Yes", "No")</f>
        <v>Yes</v>
      </c>
      <c r="J301" t="str" cm="1">
        <f t="array" ref="J301">INDEX(Products[],
    MATCH(MergedTable[[#This Row],[FK_ProductID]:[FK_ProductID]], Products[[ProductID]:[ProductID]], 0),
    MATCH(MergedTable[[#Headers],[CoffeeType]], Products[#Headers], 0))</f>
        <v>Exc</v>
      </c>
      <c r="K301" t="str" cm="1">
        <f t="array" ref="K301">_xlfn.SWITCH(MergedTable[[#This Row],[CoffeeType]],
    "Rob", "Robusta",
    "Exc", "Excelsa",
    "Ara", "Arabica",
    "Lib", "Liberica")</f>
        <v>Excelsa</v>
      </c>
      <c r="L301" t="str" cm="1">
        <f t="array" ref="L301">INDEX(Products[],
    MATCH(MergedTable[[#This Row],[FK_ProductID]:[FK_ProductID]], Products[[ProductID]:[ProductID]], 0),
    MATCH(MergedTable[[#Headers],[RoastType]], Products[#Headers], 0))</f>
        <v>L</v>
      </c>
      <c r="M301" t="str" cm="1">
        <f t="array" ref="M301">_xlfn.SWITCH(MergedTable[[#This Row],[RoastType]],
    "L", "Light",
    "M", "Medium",
    "D", "Dark")</f>
        <v>Light</v>
      </c>
      <c r="N301" s="6" cm="1">
        <f t="array" ref="N301">INDEX(Products[],
    MATCH(MergedTable[[#This Row],[FK_ProductID]:[FK_ProductID]], Products[[ProductID]:[ProductID]], 0),
    MATCH(MergedTable[[#Headers],[SizeKg]], Products[#Headers], 0))</f>
        <v>2.5</v>
      </c>
      <c r="O301" s="1" cm="1">
        <f t="array" ref="O301">INDEX(Products[],
    MATCH(MergedTable[[#This Row],[FK_ProductID]:[FK_ProductID]], Products[[ProductID]:[ProductID]], 0),
    MATCH(MergedTable[[#Headers],[AmtUnitPrice]], Products[#Headers], 0))</f>
        <v>34.155000000000001</v>
      </c>
      <c r="P301" s="1">
        <f>MergedTable[[#This Row],[AmtUnitPrice]] * MergedTable[[#This Row],[Quantity]]</f>
        <v>204.93</v>
      </c>
    </row>
    <row r="302" spans="1:16" x14ac:dyDescent="0.25">
      <c r="A302" t="str">
        <f>Orders[[#This Row],[OrderID]]</f>
        <v>IZU-90429-382</v>
      </c>
      <c r="B302" s="9">
        <f>Orders[[#This Row],[DtOrder]]</f>
        <v>44646</v>
      </c>
      <c r="C302" t="str">
        <f>Orders[[#This Row],[FK_CustomerID]]</f>
        <v>33011-52383-BA</v>
      </c>
      <c r="D302" t="str">
        <f>Orders[[#This Row],[FK_ProductID]]</f>
        <v>A-L-1</v>
      </c>
      <c r="E302" s="4">
        <f>Orders[[#This Row],[Quantity]]</f>
        <v>3</v>
      </c>
      <c r="F302" t="str">
        <f>_xlfn.XLOOKUP(MergedTable[[#This Row],[FK_CustomerID]], Customers[CustomerID], Customers[CustomerName])</f>
        <v>Arel De Lasci</v>
      </c>
      <c r="G302" t="str">
        <f>_xlfn.XLOOKUP(MergedTable[[#This Row],[FK_CustomerID]], Customers[CustomerID], Customers[Email])</f>
        <v>ade8c@1und1.de</v>
      </c>
      <c r="H302" t="str">
        <f>_xlfn.XLOOKUP(MergedTable[[#This Row],[FK_CustomerID]], Customers[CustomerID], Customers[Country])</f>
        <v>United States</v>
      </c>
      <c r="I302" t="str">
        <f>IF(_xlfn.XLOOKUP(MergedTable[[#This Row],[FK_CustomerID]], Customers[CustomerID], Customers[HasLoyalty]), "Yes", "No")</f>
        <v>Yes</v>
      </c>
      <c r="J302" t="str" cm="1">
        <f t="array" ref="J302">INDEX(Products[],
    MATCH(MergedTable[[#This Row],[FK_ProductID]:[FK_ProductID]], Products[[ProductID]:[ProductID]], 0),
    MATCH(MergedTable[[#Headers],[CoffeeType]], Products[#Headers], 0))</f>
        <v>Ara</v>
      </c>
      <c r="K302" t="str" cm="1">
        <f t="array" ref="K302">_xlfn.SWITCH(MergedTable[[#This Row],[CoffeeType]],
    "Rob", "Robusta",
    "Exc", "Excelsa",
    "Ara", "Arabica",
    "Lib", "Liberica")</f>
        <v>Arabica</v>
      </c>
      <c r="L302" t="str" cm="1">
        <f t="array" ref="L302">INDEX(Products[],
    MATCH(MergedTable[[#This Row],[FK_ProductID]:[FK_ProductID]], Products[[ProductID]:[ProductID]], 0),
    MATCH(MergedTable[[#Headers],[RoastType]], Products[#Headers], 0))</f>
        <v>L</v>
      </c>
      <c r="M302" t="str" cm="1">
        <f t="array" ref="M302">_xlfn.SWITCH(MergedTable[[#This Row],[RoastType]],
    "L", "Light",
    "M", "Medium",
    "D", "Dark")</f>
        <v>Light</v>
      </c>
      <c r="N302" s="6" cm="1">
        <f t="array" ref="N302">INDEX(Products[],
    MATCH(MergedTable[[#This Row],[FK_ProductID]:[FK_ProductID]], Products[[ProductID]:[ProductID]], 0),
    MATCH(MergedTable[[#Headers],[SizeKg]], Products[#Headers], 0))</f>
        <v>1</v>
      </c>
      <c r="O302" s="1" cm="1">
        <f t="array" ref="O302">INDEX(Products[],
    MATCH(MergedTable[[#This Row],[FK_ProductID]:[FK_ProductID]], Products[[ProductID]:[ProductID]], 0),
    MATCH(MergedTable[[#Headers],[AmtUnitPrice]], Products[#Headers], 0))</f>
        <v>12.95</v>
      </c>
      <c r="P302" s="1">
        <f>MergedTable[[#This Row],[AmtUnitPrice]] * MergedTable[[#This Row],[Quantity]]</f>
        <v>38.849999999999994</v>
      </c>
    </row>
    <row r="303" spans="1:16" x14ac:dyDescent="0.25">
      <c r="A303" t="str">
        <f>Orders[[#This Row],[OrderID]]</f>
        <v>WIT-40912-783</v>
      </c>
      <c r="B303" s="9">
        <f>Orders[[#This Row],[DtOrder]]</f>
        <v>44102</v>
      </c>
      <c r="C303" t="str">
        <f>Orders[[#This Row],[FK_CustomerID]]</f>
        <v>86768-91598-FA</v>
      </c>
      <c r="D303" t="str">
        <f>Orders[[#This Row],[FK_ProductID]]</f>
        <v>L-D-0.2</v>
      </c>
      <c r="E303" s="4">
        <f>Orders[[#This Row],[Quantity]]</f>
        <v>4</v>
      </c>
      <c r="F303" t="str">
        <f>_xlfn.XLOOKUP(MergedTable[[#This Row],[FK_CustomerID]], Customers[CustomerID], Customers[CustomerName])</f>
        <v>Trescha Jedrachowicz</v>
      </c>
      <c r="G303" t="str">
        <f>_xlfn.XLOOKUP(MergedTable[[#This Row],[FK_CustomerID]], Customers[CustomerID], Customers[Email])</f>
        <v>tjedrachowicz8d@acquirethisname.com</v>
      </c>
      <c r="H303" t="str">
        <f>_xlfn.XLOOKUP(MergedTable[[#This Row],[FK_CustomerID]], Customers[CustomerID], Customers[Country])</f>
        <v>United States</v>
      </c>
      <c r="I303" t="str">
        <f>IF(_xlfn.XLOOKUP(MergedTable[[#This Row],[FK_CustomerID]], Customers[CustomerID], Customers[HasLoyalty]), "Yes", "No")</f>
        <v>Yes</v>
      </c>
      <c r="J303" t="str" cm="1">
        <f t="array" ref="J303">INDEX(Products[],
    MATCH(MergedTable[[#This Row],[FK_ProductID]:[FK_ProductID]], Products[[ProductID]:[ProductID]], 0),
    MATCH(MergedTable[[#Headers],[CoffeeType]], Products[#Headers], 0))</f>
        <v>Lib</v>
      </c>
      <c r="K303" t="str" cm="1">
        <f t="array" ref="K303">_xlfn.SWITCH(MergedTable[[#This Row],[CoffeeType]],
    "Rob", "Robusta",
    "Exc", "Excelsa",
    "Ara", "Arabica",
    "Lib", "Liberica")</f>
        <v>Liberica</v>
      </c>
      <c r="L303" t="str" cm="1">
        <f t="array" ref="L303">INDEX(Products[],
    MATCH(MergedTable[[#This Row],[FK_ProductID]:[FK_ProductID]], Products[[ProductID]:[ProductID]], 0),
    MATCH(MergedTable[[#Headers],[RoastType]], Products[#Headers], 0))</f>
        <v>D</v>
      </c>
      <c r="M303" t="str" cm="1">
        <f t="array" ref="M303">_xlfn.SWITCH(MergedTable[[#This Row],[RoastType]],
    "L", "Light",
    "M", "Medium",
    "D", "Dark")</f>
        <v>Dark</v>
      </c>
      <c r="N303" s="6" cm="1">
        <f t="array" ref="N303">INDEX(Products[],
    MATCH(MergedTable[[#This Row],[FK_ProductID]:[FK_ProductID]], Products[[ProductID]:[ProductID]], 0),
    MATCH(MergedTable[[#Headers],[SizeKg]], Products[#Headers], 0))</f>
        <v>0.2</v>
      </c>
      <c r="O303" s="1" cm="1">
        <f t="array" ref="O303">INDEX(Products[],
    MATCH(MergedTable[[#This Row],[FK_ProductID]:[FK_ProductID]], Products[[ProductID]:[ProductID]], 0),
    MATCH(MergedTable[[#Headers],[AmtUnitPrice]], Products[#Headers], 0))</f>
        <v>3.8849999999999998</v>
      </c>
      <c r="P303" s="1">
        <f>MergedTable[[#This Row],[AmtUnitPrice]] * MergedTable[[#This Row],[Quantity]]</f>
        <v>15.54</v>
      </c>
    </row>
    <row r="304" spans="1:16" x14ac:dyDescent="0.25">
      <c r="A304" t="str">
        <f>Orders[[#This Row],[OrderID]]</f>
        <v>PSD-57291-590</v>
      </c>
      <c r="B304" s="9">
        <f>Orders[[#This Row],[DtOrder]]</f>
        <v>43762</v>
      </c>
      <c r="C304" t="str">
        <f>Orders[[#This Row],[FK_CustomerID]]</f>
        <v>37191-12203-MX</v>
      </c>
      <c r="D304" t="str">
        <f>Orders[[#This Row],[FK_ProductID]]</f>
        <v>A-M-0.5</v>
      </c>
      <c r="E304" s="4">
        <f>Orders[[#This Row],[Quantity]]</f>
        <v>1</v>
      </c>
      <c r="F304" t="str">
        <f>_xlfn.XLOOKUP(MergedTable[[#This Row],[FK_CustomerID]], Customers[CustomerID], Customers[CustomerName])</f>
        <v>Perkin Stonner</v>
      </c>
      <c r="G304" t="str">
        <f>_xlfn.XLOOKUP(MergedTable[[#This Row],[FK_CustomerID]], Customers[CustomerID], Customers[Email])</f>
        <v>pstonner8e@moonfruit.com</v>
      </c>
      <c r="H304" t="str">
        <f>_xlfn.XLOOKUP(MergedTable[[#This Row],[FK_CustomerID]], Customers[CustomerID], Customers[Country])</f>
        <v>United States</v>
      </c>
      <c r="I304" t="str">
        <f>IF(_xlfn.XLOOKUP(MergedTable[[#This Row],[FK_CustomerID]], Customers[CustomerID], Customers[HasLoyalty]), "Yes", "No")</f>
        <v>No</v>
      </c>
      <c r="J304" t="str" cm="1">
        <f t="array" ref="J304">INDEX(Products[],
    MATCH(MergedTable[[#This Row],[FK_ProductID]:[FK_ProductID]], Products[[ProductID]:[ProductID]], 0),
    MATCH(MergedTable[[#Headers],[CoffeeType]], Products[#Headers], 0))</f>
        <v>Ara</v>
      </c>
      <c r="K304" t="str" cm="1">
        <f t="array" ref="K304">_xlfn.SWITCH(MergedTable[[#This Row],[CoffeeType]],
    "Rob", "Robusta",
    "Exc", "Excelsa",
    "Ara", "Arabica",
    "Lib", "Liberica")</f>
        <v>Arabica</v>
      </c>
      <c r="L304" t="str" cm="1">
        <f t="array" ref="L304">INDEX(Products[],
    MATCH(MergedTable[[#This Row],[FK_ProductID]:[FK_ProductID]], Products[[ProductID]:[ProductID]], 0),
    MATCH(MergedTable[[#Headers],[RoastType]], Products[#Headers], 0))</f>
        <v>M</v>
      </c>
      <c r="M304" t="str" cm="1">
        <f t="array" ref="M304">_xlfn.SWITCH(MergedTable[[#This Row],[RoastType]],
    "L", "Light",
    "M", "Medium",
    "D", "Dark")</f>
        <v>Medium</v>
      </c>
      <c r="N304" s="6" cm="1">
        <f t="array" ref="N304">INDEX(Products[],
    MATCH(MergedTable[[#This Row],[FK_ProductID]:[FK_ProductID]], Products[[ProductID]:[ProductID]], 0),
    MATCH(MergedTable[[#Headers],[SizeKg]], Products[#Headers], 0))</f>
        <v>0.5</v>
      </c>
      <c r="O304" s="1" cm="1">
        <f t="array" ref="O304">INDEX(Products[],
    MATCH(MergedTable[[#This Row],[FK_ProductID]:[FK_ProductID]], Products[[ProductID]:[ProductID]], 0),
    MATCH(MergedTable[[#Headers],[AmtUnitPrice]], Products[#Headers], 0))</f>
        <v>6.75</v>
      </c>
      <c r="P304" s="1">
        <f>MergedTable[[#This Row],[AmtUnitPrice]] * MergedTable[[#This Row],[Quantity]]</f>
        <v>6.75</v>
      </c>
    </row>
    <row r="305" spans="1:16" x14ac:dyDescent="0.25">
      <c r="A305" t="str">
        <f>Orders[[#This Row],[OrderID]]</f>
        <v>GOI-41472-677</v>
      </c>
      <c r="B305" s="9">
        <f>Orders[[#This Row],[DtOrder]]</f>
        <v>44412</v>
      </c>
      <c r="C305" t="str">
        <f>Orders[[#This Row],[FK_CustomerID]]</f>
        <v>16545-76328-JY</v>
      </c>
      <c r="D305" t="str">
        <f>Orders[[#This Row],[FK_ProductID]]</f>
        <v>E-D-2.5</v>
      </c>
      <c r="E305" s="4">
        <f>Orders[[#This Row],[Quantity]]</f>
        <v>4</v>
      </c>
      <c r="F305" t="str">
        <f>_xlfn.XLOOKUP(MergedTable[[#This Row],[FK_CustomerID]], Customers[CustomerID], Customers[CustomerName])</f>
        <v>Darrin Tingly</v>
      </c>
      <c r="G305" t="str">
        <f>_xlfn.XLOOKUP(MergedTable[[#This Row],[FK_CustomerID]], Customers[CustomerID], Customers[Email])</f>
        <v>dtingly8f@goo.ne.jp</v>
      </c>
      <c r="H305" t="str">
        <f>_xlfn.XLOOKUP(MergedTable[[#This Row],[FK_CustomerID]], Customers[CustomerID], Customers[Country])</f>
        <v>United States</v>
      </c>
      <c r="I305" t="str">
        <f>IF(_xlfn.XLOOKUP(MergedTable[[#This Row],[FK_CustomerID]], Customers[CustomerID], Customers[HasLoyalty]), "Yes", "No")</f>
        <v>Yes</v>
      </c>
      <c r="J305" t="str" cm="1">
        <f t="array" ref="J305">INDEX(Products[],
    MATCH(MergedTable[[#This Row],[FK_ProductID]:[FK_ProductID]], Products[[ProductID]:[ProductID]], 0),
    MATCH(MergedTable[[#Headers],[CoffeeType]], Products[#Headers], 0))</f>
        <v>Exc</v>
      </c>
      <c r="K305" t="str" cm="1">
        <f t="array" ref="K305">_xlfn.SWITCH(MergedTable[[#This Row],[CoffeeType]],
    "Rob", "Robusta",
    "Exc", "Excelsa",
    "Ara", "Arabica",
    "Lib", "Liberica")</f>
        <v>Excelsa</v>
      </c>
      <c r="L305" t="str" cm="1">
        <f t="array" ref="L305">INDEX(Products[],
    MATCH(MergedTable[[#This Row],[FK_ProductID]:[FK_ProductID]], Products[[ProductID]:[ProductID]], 0),
    MATCH(MergedTable[[#Headers],[RoastType]], Products[#Headers], 0))</f>
        <v>D</v>
      </c>
      <c r="M305" t="str" cm="1">
        <f t="array" ref="M305">_xlfn.SWITCH(MergedTable[[#This Row],[RoastType]],
    "L", "Light",
    "M", "Medium",
    "D", "Dark")</f>
        <v>Dark</v>
      </c>
      <c r="N305" s="6" cm="1">
        <f t="array" ref="N305">INDEX(Products[],
    MATCH(MergedTable[[#This Row],[FK_ProductID]:[FK_ProductID]], Products[[ProductID]:[ProductID]], 0),
    MATCH(MergedTable[[#Headers],[SizeKg]], Products[#Headers], 0))</f>
        <v>2.5</v>
      </c>
      <c r="O305" s="1" cm="1">
        <f t="array" ref="O305">INDEX(Products[],
    MATCH(MergedTable[[#This Row],[FK_ProductID]:[FK_ProductID]], Products[[ProductID]:[ProductID]], 0),
    MATCH(MergedTable[[#Headers],[AmtUnitPrice]], Products[#Headers], 0))</f>
        <v>27.945</v>
      </c>
      <c r="P305" s="1">
        <f>MergedTable[[#This Row],[AmtUnitPrice]] * MergedTable[[#This Row],[Quantity]]</f>
        <v>111.78</v>
      </c>
    </row>
    <row r="306" spans="1:16" x14ac:dyDescent="0.25">
      <c r="A306" t="str">
        <f>Orders[[#This Row],[OrderID]]</f>
        <v>KTX-17944-494</v>
      </c>
      <c r="B306" s="9">
        <f>Orders[[#This Row],[DtOrder]]</f>
        <v>43828</v>
      </c>
      <c r="C306" t="str">
        <f>Orders[[#This Row],[FK_CustomerID]]</f>
        <v>74330-29286-RO</v>
      </c>
      <c r="D306" t="str">
        <f>Orders[[#This Row],[FK_ProductID]]</f>
        <v>A-L-0.2</v>
      </c>
      <c r="E306" s="4">
        <f>Orders[[#This Row],[Quantity]]</f>
        <v>1</v>
      </c>
      <c r="F306" t="str">
        <f>_xlfn.XLOOKUP(MergedTable[[#This Row],[FK_CustomerID]], Customers[CustomerID], Customers[CustomerName])</f>
        <v>Claudetta Rushe</v>
      </c>
      <c r="G306" t="str">
        <f>_xlfn.XLOOKUP(MergedTable[[#This Row],[FK_CustomerID]], Customers[CustomerID], Customers[Email])</f>
        <v>crushe8n@about.me</v>
      </c>
      <c r="H306" t="str">
        <f>_xlfn.XLOOKUP(MergedTable[[#This Row],[FK_CustomerID]], Customers[CustomerID], Customers[Country])</f>
        <v>United States</v>
      </c>
      <c r="I306" t="str">
        <f>IF(_xlfn.XLOOKUP(MergedTable[[#This Row],[FK_CustomerID]], Customers[CustomerID], Customers[HasLoyalty]), "Yes", "No")</f>
        <v>Yes</v>
      </c>
      <c r="J306" t="str" cm="1">
        <f t="array" ref="J306">INDEX(Products[],
    MATCH(MergedTable[[#This Row],[FK_ProductID]:[FK_ProductID]], Products[[ProductID]:[ProductID]], 0),
    MATCH(MergedTable[[#Headers],[CoffeeType]], Products[#Headers], 0))</f>
        <v>Ara</v>
      </c>
      <c r="K306" t="str" cm="1">
        <f t="array" ref="K306">_xlfn.SWITCH(MergedTable[[#This Row],[CoffeeType]],
    "Rob", "Robusta",
    "Exc", "Excelsa",
    "Ara", "Arabica",
    "Lib", "Liberica")</f>
        <v>Arabica</v>
      </c>
      <c r="L306" t="str" cm="1">
        <f t="array" ref="L306">INDEX(Products[],
    MATCH(MergedTable[[#This Row],[FK_ProductID]:[FK_ProductID]], Products[[ProductID]:[ProductID]], 0),
    MATCH(MergedTable[[#Headers],[RoastType]], Products[#Headers], 0))</f>
        <v>L</v>
      </c>
      <c r="M306" t="str" cm="1">
        <f t="array" ref="M306">_xlfn.SWITCH(MergedTable[[#This Row],[RoastType]],
    "L", "Light",
    "M", "Medium",
    "D", "Dark")</f>
        <v>Light</v>
      </c>
      <c r="N306" s="6" cm="1">
        <f t="array" ref="N306">INDEX(Products[],
    MATCH(MergedTable[[#This Row],[FK_ProductID]:[FK_ProductID]], Products[[ProductID]:[ProductID]], 0),
    MATCH(MergedTable[[#Headers],[SizeKg]], Products[#Headers], 0))</f>
        <v>0.2</v>
      </c>
      <c r="O306" s="1" cm="1">
        <f t="array" ref="O306">INDEX(Products[],
    MATCH(MergedTable[[#This Row],[FK_ProductID]:[FK_ProductID]], Products[[ProductID]:[ProductID]], 0),
    MATCH(MergedTable[[#Headers],[AmtUnitPrice]], Products[#Headers], 0))</f>
        <v>3.8849999999999998</v>
      </c>
      <c r="P306" s="1">
        <f>MergedTable[[#This Row],[AmtUnitPrice]] * MergedTable[[#This Row],[Quantity]]</f>
        <v>3.8849999999999998</v>
      </c>
    </row>
    <row r="307" spans="1:16" x14ac:dyDescent="0.25">
      <c r="A307" t="str">
        <f>Orders[[#This Row],[OrderID]]</f>
        <v>RDM-99811-230</v>
      </c>
      <c r="B307" s="9">
        <f>Orders[[#This Row],[DtOrder]]</f>
        <v>43796</v>
      </c>
      <c r="C307" t="str">
        <f>Orders[[#This Row],[FK_CustomerID]]</f>
        <v>22349-47389-GY</v>
      </c>
      <c r="D307" t="str">
        <f>Orders[[#This Row],[FK_ProductID]]</f>
        <v>L-M-0.2</v>
      </c>
      <c r="E307" s="4">
        <f>Orders[[#This Row],[Quantity]]</f>
        <v>5</v>
      </c>
      <c r="F307" t="str">
        <f>_xlfn.XLOOKUP(MergedTable[[#This Row],[FK_CustomerID]], Customers[CustomerID], Customers[CustomerName])</f>
        <v>Benn Checci</v>
      </c>
      <c r="G307" t="str">
        <f>_xlfn.XLOOKUP(MergedTable[[#This Row],[FK_CustomerID]], Customers[CustomerID], Customers[Email])</f>
        <v>bchecci8h@usa.gov</v>
      </c>
      <c r="H307" t="str">
        <f>_xlfn.XLOOKUP(MergedTable[[#This Row],[FK_CustomerID]], Customers[CustomerID], Customers[Country])</f>
        <v>United Kingdom</v>
      </c>
      <c r="I307" t="str">
        <f>IF(_xlfn.XLOOKUP(MergedTable[[#This Row],[FK_CustomerID]], Customers[CustomerID], Customers[HasLoyalty]), "Yes", "No")</f>
        <v>No</v>
      </c>
      <c r="J307" t="str" cm="1">
        <f t="array" ref="J307">INDEX(Products[],
    MATCH(MergedTable[[#This Row],[FK_ProductID]:[FK_ProductID]], Products[[ProductID]:[ProductID]], 0),
    MATCH(MergedTable[[#Headers],[CoffeeType]], Products[#Headers], 0))</f>
        <v>Lib</v>
      </c>
      <c r="K307" t="str" cm="1">
        <f t="array" ref="K307">_xlfn.SWITCH(MergedTable[[#This Row],[CoffeeType]],
    "Rob", "Robusta",
    "Exc", "Excelsa",
    "Ara", "Arabica",
    "Lib", "Liberica")</f>
        <v>Liberica</v>
      </c>
      <c r="L307" t="str" cm="1">
        <f t="array" ref="L307">INDEX(Products[],
    MATCH(MergedTable[[#This Row],[FK_ProductID]:[FK_ProductID]], Products[[ProductID]:[ProductID]], 0),
    MATCH(MergedTable[[#Headers],[RoastType]], Products[#Headers], 0))</f>
        <v>M</v>
      </c>
      <c r="M307" t="str" cm="1">
        <f t="array" ref="M307">_xlfn.SWITCH(MergedTable[[#This Row],[RoastType]],
    "L", "Light",
    "M", "Medium",
    "D", "Dark")</f>
        <v>Medium</v>
      </c>
      <c r="N307" s="6" cm="1">
        <f t="array" ref="N307">INDEX(Products[],
    MATCH(MergedTable[[#This Row],[FK_ProductID]:[FK_ProductID]], Products[[ProductID]:[ProductID]], 0),
    MATCH(MergedTable[[#Headers],[SizeKg]], Products[#Headers], 0))</f>
        <v>0.2</v>
      </c>
      <c r="O307" s="1" cm="1">
        <f t="array" ref="O307">INDEX(Products[],
    MATCH(MergedTable[[#This Row],[FK_ProductID]:[FK_ProductID]], Products[[ProductID]:[ProductID]], 0),
    MATCH(MergedTable[[#Headers],[AmtUnitPrice]], Products[#Headers], 0))</f>
        <v>4.3650000000000002</v>
      </c>
      <c r="P307" s="1">
        <f>MergedTable[[#This Row],[AmtUnitPrice]] * MergedTable[[#This Row],[Quantity]]</f>
        <v>21.825000000000003</v>
      </c>
    </row>
    <row r="308" spans="1:16" x14ac:dyDescent="0.25">
      <c r="A308" t="str">
        <f>Orders[[#This Row],[OrderID]]</f>
        <v>JTU-55897-581</v>
      </c>
      <c r="B308" s="9">
        <f>Orders[[#This Row],[DtOrder]]</f>
        <v>43890</v>
      </c>
      <c r="C308" t="str">
        <f>Orders[[#This Row],[FK_CustomerID]]</f>
        <v>70290-38099-GB</v>
      </c>
      <c r="D308" t="str">
        <f>Orders[[#This Row],[FK_ProductID]]</f>
        <v>R-M-0.2</v>
      </c>
      <c r="E308" s="4">
        <f>Orders[[#This Row],[Quantity]]</f>
        <v>5</v>
      </c>
      <c r="F308" t="str">
        <f>_xlfn.XLOOKUP(MergedTable[[#This Row],[FK_CustomerID]], Customers[CustomerID], Customers[CustomerName])</f>
        <v>Janifer Bagot</v>
      </c>
      <c r="G308" t="str">
        <f>_xlfn.XLOOKUP(MergedTable[[#This Row],[FK_CustomerID]], Customers[CustomerID], Customers[Email])</f>
        <v>jbagot8i@mac.com</v>
      </c>
      <c r="H308" t="str">
        <f>_xlfn.XLOOKUP(MergedTable[[#This Row],[FK_CustomerID]], Customers[CustomerID], Customers[Country])</f>
        <v>United States</v>
      </c>
      <c r="I308" t="str">
        <f>IF(_xlfn.XLOOKUP(MergedTable[[#This Row],[FK_CustomerID]], Customers[CustomerID], Customers[HasLoyalty]), "Yes", "No")</f>
        <v>No</v>
      </c>
      <c r="J308" t="str" cm="1">
        <f t="array" ref="J308">INDEX(Products[],
    MATCH(MergedTable[[#This Row],[FK_ProductID]:[FK_ProductID]], Products[[ProductID]:[ProductID]], 0),
    MATCH(MergedTable[[#Headers],[CoffeeType]], Products[#Headers], 0))</f>
        <v>Rob</v>
      </c>
      <c r="K308" t="str" cm="1">
        <f t="array" ref="K308">_xlfn.SWITCH(MergedTable[[#This Row],[CoffeeType]],
    "Rob", "Robusta",
    "Exc", "Excelsa",
    "Ara", "Arabica",
    "Lib", "Liberica")</f>
        <v>Robusta</v>
      </c>
      <c r="L308" t="str" cm="1">
        <f t="array" ref="L308">INDEX(Products[],
    MATCH(MergedTable[[#This Row],[FK_ProductID]:[FK_ProductID]], Products[[ProductID]:[ProductID]], 0),
    MATCH(MergedTable[[#Headers],[RoastType]], Products[#Headers], 0))</f>
        <v>M</v>
      </c>
      <c r="M308" t="str" cm="1">
        <f t="array" ref="M308">_xlfn.SWITCH(MergedTable[[#This Row],[RoastType]],
    "L", "Light",
    "M", "Medium",
    "D", "Dark")</f>
        <v>Medium</v>
      </c>
      <c r="N308" s="6" cm="1">
        <f t="array" ref="N308">INDEX(Products[],
    MATCH(MergedTable[[#This Row],[FK_ProductID]:[FK_ProductID]], Products[[ProductID]:[ProductID]], 0),
    MATCH(MergedTable[[#Headers],[SizeKg]], Products[#Headers], 0))</f>
        <v>0.2</v>
      </c>
      <c r="O308" s="1" cm="1">
        <f t="array" ref="O308">INDEX(Products[],
    MATCH(MergedTable[[#This Row],[FK_ProductID]:[FK_ProductID]], Products[[ProductID]:[ProductID]], 0),
    MATCH(MergedTable[[#Headers],[AmtUnitPrice]], Products[#Headers], 0))</f>
        <v>2.9849999999999999</v>
      </c>
      <c r="P308" s="1">
        <f>MergedTable[[#This Row],[AmtUnitPrice]] * MergedTable[[#This Row],[Quantity]]</f>
        <v>14.924999999999999</v>
      </c>
    </row>
    <row r="309" spans="1:16" x14ac:dyDescent="0.25">
      <c r="A309" t="str">
        <f>Orders[[#This Row],[OrderID]]</f>
        <v>CRK-07584-240</v>
      </c>
      <c r="B309" s="9">
        <f>Orders[[#This Row],[DtOrder]]</f>
        <v>44227</v>
      </c>
      <c r="C309" t="str">
        <f>Orders[[#This Row],[FK_CustomerID]]</f>
        <v>18741-72071-PP</v>
      </c>
      <c r="D309" t="str">
        <f>Orders[[#This Row],[FK_ProductID]]</f>
        <v>A-M-1</v>
      </c>
      <c r="E309" s="4">
        <f>Orders[[#This Row],[Quantity]]</f>
        <v>3</v>
      </c>
      <c r="F309" t="str">
        <f>_xlfn.XLOOKUP(MergedTable[[#This Row],[FK_CustomerID]], Customers[CustomerID], Customers[CustomerName])</f>
        <v>Ermin Beeble</v>
      </c>
      <c r="G309" t="str">
        <f>_xlfn.XLOOKUP(MergedTable[[#This Row],[FK_CustomerID]], Customers[CustomerID], Customers[Email])</f>
        <v>ebeeble8j@soundcloud.com</v>
      </c>
      <c r="H309" t="str">
        <f>_xlfn.XLOOKUP(MergedTable[[#This Row],[FK_CustomerID]], Customers[CustomerID], Customers[Country])</f>
        <v>United States</v>
      </c>
      <c r="I309" t="str">
        <f>IF(_xlfn.XLOOKUP(MergedTable[[#This Row],[FK_CustomerID]], Customers[CustomerID], Customers[HasLoyalty]), "Yes", "No")</f>
        <v>Yes</v>
      </c>
      <c r="J309" t="str" cm="1">
        <f t="array" ref="J309">INDEX(Products[],
    MATCH(MergedTable[[#This Row],[FK_ProductID]:[FK_ProductID]], Products[[ProductID]:[ProductID]], 0),
    MATCH(MergedTable[[#Headers],[CoffeeType]], Products[#Headers], 0))</f>
        <v>Ara</v>
      </c>
      <c r="K309" t="str" cm="1">
        <f t="array" ref="K309">_xlfn.SWITCH(MergedTable[[#This Row],[CoffeeType]],
    "Rob", "Robusta",
    "Exc", "Excelsa",
    "Ara", "Arabica",
    "Lib", "Liberica")</f>
        <v>Arabica</v>
      </c>
      <c r="L309" t="str" cm="1">
        <f t="array" ref="L309">INDEX(Products[],
    MATCH(MergedTable[[#This Row],[FK_ProductID]:[FK_ProductID]], Products[[ProductID]:[ProductID]], 0),
    MATCH(MergedTable[[#Headers],[RoastType]], Products[#Headers], 0))</f>
        <v>M</v>
      </c>
      <c r="M309" t="str" cm="1">
        <f t="array" ref="M309">_xlfn.SWITCH(MergedTable[[#This Row],[RoastType]],
    "L", "Light",
    "M", "Medium",
    "D", "Dark")</f>
        <v>Medium</v>
      </c>
      <c r="N309" s="6" cm="1">
        <f t="array" ref="N309">INDEX(Products[],
    MATCH(MergedTable[[#This Row],[FK_ProductID]:[FK_ProductID]], Products[[ProductID]:[ProductID]], 0),
    MATCH(MergedTable[[#Headers],[SizeKg]], Products[#Headers], 0))</f>
        <v>1</v>
      </c>
      <c r="O309" s="1" cm="1">
        <f t="array" ref="O309">INDEX(Products[],
    MATCH(MergedTable[[#This Row],[FK_ProductID]:[FK_ProductID]], Products[[ProductID]:[ProductID]], 0),
    MATCH(MergedTable[[#Headers],[AmtUnitPrice]], Products[#Headers], 0))</f>
        <v>11.25</v>
      </c>
      <c r="P309" s="1">
        <f>MergedTable[[#This Row],[AmtUnitPrice]] * MergedTable[[#This Row],[Quantity]]</f>
        <v>33.75</v>
      </c>
    </row>
    <row r="310" spans="1:16" x14ac:dyDescent="0.25">
      <c r="A310" t="str">
        <f>Orders[[#This Row],[OrderID]]</f>
        <v>MKE-75518-399</v>
      </c>
      <c r="B310" s="9">
        <f>Orders[[#This Row],[DtOrder]]</f>
        <v>44729</v>
      </c>
      <c r="C310" t="str">
        <f>Orders[[#This Row],[FK_CustomerID]]</f>
        <v>62588-82624-II</v>
      </c>
      <c r="D310" t="str">
        <f>Orders[[#This Row],[FK_ProductID]]</f>
        <v>A-M-1</v>
      </c>
      <c r="E310" s="4">
        <f>Orders[[#This Row],[Quantity]]</f>
        <v>3</v>
      </c>
      <c r="F310" t="str">
        <f>_xlfn.XLOOKUP(MergedTable[[#This Row],[FK_CustomerID]], Customers[CustomerID], Customers[CustomerName])</f>
        <v>Cos Fluin</v>
      </c>
      <c r="G310" t="str">
        <f>_xlfn.XLOOKUP(MergedTable[[#This Row],[FK_CustomerID]], Customers[CustomerID], Customers[Email])</f>
        <v>cfluin8k@flickr.com</v>
      </c>
      <c r="H310" t="str">
        <f>_xlfn.XLOOKUP(MergedTable[[#This Row],[FK_CustomerID]], Customers[CustomerID], Customers[Country])</f>
        <v>United Kingdom</v>
      </c>
      <c r="I310" t="str">
        <f>IF(_xlfn.XLOOKUP(MergedTable[[#This Row],[FK_CustomerID]], Customers[CustomerID], Customers[HasLoyalty]), "Yes", "No")</f>
        <v>No</v>
      </c>
      <c r="J310" t="str" cm="1">
        <f t="array" ref="J310">INDEX(Products[],
    MATCH(MergedTable[[#This Row],[FK_ProductID]:[FK_ProductID]], Products[[ProductID]:[ProductID]], 0),
    MATCH(MergedTable[[#Headers],[CoffeeType]], Products[#Headers], 0))</f>
        <v>Ara</v>
      </c>
      <c r="K310" t="str" cm="1">
        <f t="array" ref="K310">_xlfn.SWITCH(MergedTable[[#This Row],[CoffeeType]],
    "Rob", "Robusta",
    "Exc", "Excelsa",
    "Ara", "Arabica",
    "Lib", "Liberica")</f>
        <v>Arabica</v>
      </c>
      <c r="L310" t="str" cm="1">
        <f t="array" ref="L310">INDEX(Products[],
    MATCH(MergedTable[[#This Row],[FK_ProductID]:[FK_ProductID]], Products[[ProductID]:[ProductID]], 0),
    MATCH(MergedTable[[#Headers],[RoastType]], Products[#Headers], 0))</f>
        <v>M</v>
      </c>
      <c r="M310" t="str" cm="1">
        <f t="array" ref="M310">_xlfn.SWITCH(MergedTable[[#This Row],[RoastType]],
    "L", "Light",
    "M", "Medium",
    "D", "Dark")</f>
        <v>Medium</v>
      </c>
      <c r="N310" s="6" cm="1">
        <f t="array" ref="N310">INDEX(Products[],
    MATCH(MergedTable[[#This Row],[FK_ProductID]:[FK_ProductID]], Products[[ProductID]:[ProductID]], 0),
    MATCH(MergedTable[[#Headers],[SizeKg]], Products[#Headers], 0))</f>
        <v>1</v>
      </c>
      <c r="O310" s="1" cm="1">
        <f t="array" ref="O310">INDEX(Products[],
    MATCH(MergedTable[[#This Row],[FK_ProductID]:[FK_ProductID]], Products[[ProductID]:[ProductID]], 0),
    MATCH(MergedTable[[#Headers],[AmtUnitPrice]], Products[#Headers], 0))</f>
        <v>11.25</v>
      </c>
      <c r="P310" s="1">
        <f>MergedTable[[#This Row],[AmtUnitPrice]] * MergedTable[[#This Row],[Quantity]]</f>
        <v>33.75</v>
      </c>
    </row>
    <row r="311" spans="1:16" x14ac:dyDescent="0.25">
      <c r="A311" t="str">
        <f>Orders[[#This Row],[OrderID]]</f>
        <v>AEL-51169-725</v>
      </c>
      <c r="B311" s="9">
        <f>Orders[[#This Row],[DtOrder]]</f>
        <v>43864</v>
      </c>
      <c r="C311" t="str">
        <f>Orders[[#This Row],[FK_CustomerID]]</f>
        <v>37430-29579-HD</v>
      </c>
      <c r="D311" t="str">
        <f>Orders[[#This Row],[FK_ProductID]]</f>
        <v>L-M-0.2</v>
      </c>
      <c r="E311" s="4">
        <f>Orders[[#This Row],[Quantity]]</f>
        <v>6</v>
      </c>
      <c r="F311" t="str">
        <f>_xlfn.XLOOKUP(MergedTable[[#This Row],[FK_CustomerID]], Customers[CustomerID], Customers[CustomerName])</f>
        <v>Eveleen Bletsor</v>
      </c>
      <c r="G311" t="str">
        <f>_xlfn.XLOOKUP(MergedTable[[#This Row],[FK_CustomerID]], Customers[CustomerID], Customers[Email])</f>
        <v>ebletsor8l@vinaora.com</v>
      </c>
      <c r="H311" t="str">
        <f>_xlfn.XLOOKUP(MergedTable[[#This Row],[FK_CustomerID]], Customers[CustomerID], Customers[Country])</f>
        <v>United States</v>
      </c>
      <c r="I311" t="str">
        <f>IF(_xlfn.XLOOKUP(MergedTable[[#This Row],[FK_CustomerID]], Customers[CustomerID], Customers[HasLoyalty]), "Yes", "No")</f>
        <v>Yes</v>
      </c>
      <c r="J311" t="str" cm="1">
        <f t="array" ref="J311">INDEX(Products[],
    MATCH(MergedTable[[#This Row],[FK_ProductID]:[FK_ProductID]], Products[[ProductID]:[ProductID]], 0),
    MATCH(MergedTable[[#Headers],[CoffeeType]], Products[#Headers], 0))</f>
        <v>Lib</v>
      </c>
      <c r="K311" t="str" cm="1">
        <f t="array" ref="K311">_xlfn.SWITCH(MergedTable[[#This Row],[CoffeeType]],
    "Rob", "Robusta",
    "Exc", "Excelsa",
    "Ara", "Arabica",
    "Lib", "Liberica")</f>
        <v>Liberica</v>
      </c>
      <c r="L311" t="str" cm="1">
        <f t="array" ref="L311">INDEX(Products[],
    MATCH(MergedTable[[#This Row],[FK_ProductID]:[FK_ProductID]], Products[[ProductID]:[ProductID]], 0),
    MATCH(MergedTable[[#Headers],[RoastType]], Products[#Headers], 0))</f>
        <v>M</v>
      </c>
      <c r="M311" t="str" cm="1">
        <f t="array" ref="M311">_xlfn.SWITCH(MergedTable[[#This Row],[RoastType]],
    "L", "Light",
    "M", "Medium",
    "D", "Dark")</f>
        <v>Medium</v>
      </c>
      <c r="N311" s="6" cm="1">
        <f t="array" ref="N311">INDEX(Products[],
    MATCH(MergedTable[[#This Row],[FK_ProductID]:[FK_ProductID]], Products[[ProductID]:[ProductID]], 0),
    MATCH(MergedTable[[#Headers],[SizeKg]], Products[#Headers], 0))</f>
        <v>0.2</v>
      </c>
      <c r="O311" s="1" cm="1">
        <f t="array" ref="O311">INDEX(Products[],
    MATCH(MergedTable[[#This Row],[FK_ProductID]:[FK_ProductID]], Products[[ProductID]:[ProductID]], 0),
    MATCH(MergedTable[[#Headers],[AmtUnitPrice]], Products[#Headers], 0))</f>
        <v>4.3650000000000002</v>
      </c>
      <c r="P311" s="1">
        <f>MergedTable[[#This Row],[AmtUnitPrice]] * MergedTable[[#This Row],[Quantity]]</f>
        <v>26.19</v>
      </c>
    </row>
    <row r="312" spans="1:16" x14ac:dyDescent="0.25">
      <c r="A312" t="str">
        <f>Orders[[#This Row],[OrderID]]</f>
        <v>ZGM-83108-823</v>
      </c>
      <c r="B312" s="9">
        <f>Orders[[#This Row],[DtOrder]]</f>
        <v>44586</v>
      </c>
      <c r="C312" t="str">
        <f>Orders[[#This Row],[FK_CustomerID]]</f>
        <v>84132-22322-QT</v>
      </c>
      <c r="D312" t="str">
        <f>Orders[[#This Row],[FK_ProductID]]</f>
        <v>E-L-1</v>
      </c>
      <c r="E312" s="4">
        <f>Orders[[#This Row],[Quantity]]</f>
        <v>1</v>
      </c>
      <c r="F312" t="str">
        <f>_xlfn.XLOOKUP(MergedTable[[#This Row],[FK_CustomerID]], Customers[CustomerID], Customers[CustomerName])</f>
        <v>Paola Brydell</v>
      </c>
      <c r="G312" t="str">
        <f>_xlfn.XLOOKUP(MergedTable[[#This Row],[FK_CustomerID]], Customers[CustomerID], Customers[Email])</f>
        <v>pbrydell8m@bloglovin.com</v>
      </c>
      <c r="H312" t="str">
        <f>_xlfn.XLOOKUP(MergedTable[[#This Row],[FK_CustomerID]], Customers[CustomerID], Customers[Country])</f>
        <v>Ireland</v>
      </c>
      <c r="I312" t="str">
        <f>IF(_xlfn.XLOOKUP(MergedTable[[#This Row],[FK_CustomerID]], Customers[CustomerID], Customers[HasLoyalty]), "Yes", "No")</f>
        <v>No</v>
      </c>
      <c r="J312" t="str" cm="1">
        <f t="array" ref="J312">INDEX(Products[],
    MATCH(MergedTable[[#This Row],[FK_ProductID]:[FK_ProductID]], Products[[ProductID]:[ProductID]], 0),
    MATCH(MergedTable[[#Headers],[CoffeeType]], Products[#Headers], 0))</f>
        <v>Exc</v>
      </c>
      <c r="K312" t="str" cm="1">
        <f t="array" ref="K312">_xlfn.SWITCH(MergedTable[[#This Row],[CoffeeType]],
    "Rob", "Robusta",
    "Exc", "Excelsa",
    "Ara", "Arabica",
    "Lib", "Liberica")</f>
        <v>Excelsa</v>
      </c>
      <c r="L312" t="str" cm="1">
        <f t="array" ref="L312">INDEX(Products[],
    MATCH(MergedTable[[#This Row],[FK_ProductID]:[FK_ProductID]], Products[[ProductID]:[ProductID]], 0),
    MATCH(MergedTable[[#Headers],[RoastType]], Products[#Headers], 0))</f>
        <v>L</v>
      </c>
      <c r="M312" t="str" cm="1">
        <f t="array" ref="M312">_xlfn.SWITCH(MergedTable[[#This Row],[RoastType]],
    "L", "Light",
    "M", "Medium",
    "D", "Dark")</f>
        <v>Light</v>
      </c>
      <c r="N312" s="6" cm="1">
        <f t="array" ref="N312">INDEX(Products[],
    MATCH(MergedTable[[#This Row],[FK_ProductID]:[FK_ProductID]], Products[[ProductID]:[ProductID]], 0),
    MATCH(MergedTable[[#Headers],[SizeKg]], Products[#Headers], 0))</f>
        <v>1</v>
      </c>
      <c r="O312" s="1" cm="1">
        <f t="array" ref="O312">INDEX(Products[],
    MATCH(MergedTable[[#This Row],[FK_ProductID]:[FK_ProductID]], Products[[ProductID]:[ProductID]], 0),
    MATCH(MergedTable[[#Headers],[AmtUnitPrice]], Products[#Headers], 0))</f>
        <v>14.85</v>
      </c>
      <c r="P312" s="1">
        <f>MergedTable[[#This Row],[AmtUnitPrice]] * MergedTable[[#This Row],[Quantity]]</f>
        <v>14.85</v>
      </c>
    </row>
    <row r="313" spans="1:16" x14ac:dyDescent="0.25">
      <c r="A313" t="str">
        <f>Orders[[#This Row],[OrderID]]</f>
        <v>JBP-78754-392</v>
      </c>
      <c r="B313" s="9">
        <f>Orders[[#This Row],[DtOrder]]</f>
        <v>43951</v>
      </c>
      <c r="C313" t="str">
        <f>Orders[[#This Row],[FK_CustomerID]]</f>
        <v>74330-29286-RO</v>
      </c>
      <c r="D313" t="str">
        <f>Orders[[#This Row],[FK_ProductID]]</f>
        <v>E-M-2.5</v>
      </c>
      <c r="E313" s="4">
        <f>Orders[[#This Row],[Quantity]]</f>
        <v>6</v>
      </c>
      <c r="F313" t="str">
        <f>_xlfn.XLOOKUP(MergedTable[[#This Row],[FK_CustomerID]], Customers[CustomerID], Customers[CustomerName])</f>
        <v>Claudetta Rushe</v>
      </c>
      <c r="G313" t="str">
        <f>_xlfn.XLOOKUP(MergedTable[[#This Row],[FK_CustomerID]], Customers[CustomerID], Customers[Email])</f>
        <v>crushe8n@about.me</v>
      </c>
      <c r="H313" t="str">
        <f>_xlfn.XLOOKUP(MergedTable[[#This Row],[FK_CustomerID]], Customers[CustomerID], Customers[Country])</f>
        <v>United States</v>
      </c>
      <c r="I313" t="str">
        <f>IF(_xlfn.XLOOKUP(MergedTable[[#This Row],[FK_CustomerID]], Customers[CustomerID], Customers[HasLoyalty]), "Yes", "No")</f>
        <v>Yes</v>
      </c>
      <c r="J313" t="str" cm="1">
        <f t="array" ref="J313">INDEX(Products[],
    MATCH(MergedTable[[#This Row],[FK_ProductID]:[FK_ProductID]], Products[[ProductID]:[ProductID]], 0),
    MATCH(MergedTable[[#Headers],[CoffeeType]], Products[#Headers], 0))</f>
        <v>Exc</v>
      </c>
      <c r="K313" t="str" cm="1">
        <f t="array" ref="K313">_xlfn.SWITCH(MergedTable[[#This Row],[CoffeeType]],
    "Rob", "Robusta",
    "Exc", "Excelsa",
    "Ara", "Arabica",
    "Lib", "Liberica")</f>
        <v>Excelsa</v>
      </c>
      <c r="L313" t="str" cm="1">
        <f t="array" ref="L313">INDEX(Products[],
    MATCH(MergedTable[[#This Row],[FK_ProductID]:[FK_ProductID]], Products[[ProductID]:[ProductID]], 0),
    MATCH(MergedTable[[#Headers],[RoastType]], Products[#Headers], 0))</f>
        <v>M</v>
      </c>
      <c r="M313" t="str" cm="1">
        <f t="array" ref="M313">_xlfn.SWITCH(MergedTable[[#This Row],[RoastType]],
    "L", "Light",
    "M", "Medium",
    "D", "Dark")</f>
        <v>Medium</v>
      </c>
      <c r="N313" s="6" cm="1">
        <f t="array" ref="N313">INDEX(Products[],
    MATCH(MergedTable[[#This Row],[FK_ProductID]:[FK_ProductID]], Products[[ProductID]:[ProductID]], 0),
    MATCH(MergedTable[[#Headers],[SizeKg]], Products[#Headers], 0))</f>
        <v>2.5</v>
      </c>
      <c r="O313" s="1" cm="1">
        <f t="array" ref="O313">INDEX(Products[],
    MATCH(MergedTable[[#This Row],[FK_ProductID]:[FK_ProductID]], Products[[ProductID]:[ProductID]], 0),
    MATCH(MergedTable[[#Headers],[AmtUnitPrice]], Products[#Headers], 0))</f>
        <v>31.625</v>
      </c>
      <c r="P313" s="1">
        <f>MergedTable[[#This Row],[AmtUnitPrice]] * MergedTable[[#This Row],[Quantity]]</f>
        <v>189.75</v>
      </c>
    </row>
    <row r="314" spans="1:16" x14ac:dyDescent="0.25">
      <c r="A314" t="str">
        <f>Orders[[#This Row],[OrderID]]</f>
        <v>RNH-54912-747</v>
      </c>
      <c r="B314" s="9">
        <f>Orders[[#This Row],[DtOrder]]</f>
        <v>44317</v>
      </c>
      <c r="C314" t="str">
        <f>Orders[[#This Row],[FK_CustomerID]]</f>
        <v>37445-17791-NQ</v>
      </c>
      <c r="D314" t="str">
        <f>Orders[[#This Row],[FK_ProductID]]</f>
        <v>R-M-0.5</v>
      </c>
      <c r="E314" s="4">
        <f>Orders[[#This Row],[Quantity]]</f>
        <v>1</v>
      </c>
      <c r="F314" t="str">
        <f>_xlfn.XLOOKUP(MergedTable[[#This Row],[FK_CustomerID]], Customers[CustomerID], Customers[CustomerName])</f>
        <v>Natka Leethem</v>
      </c>
      <c r="G314" t="str">
        <f>_xlfn.XLOOKUP(MergedTable[[#This Row],[FK_CustomerID]], Customers[CustomerID], Customers[Email])</f>
        <v>nleethem8o@mac.com</v>
      </c>
      <c r="H314" t="str">
        <f>_xlfn.XLOOKUP(MergedTable[[#This Row],[FK_CustomerID]], Customers[CustomerID], Customers[Country])</f>
        <v>United States</v>
      </c>
      <c r="I314" t="str">
        <f>IF(_xlfn.XLOOKUP(MergedTable[[#This Row],[FK_CustomerID]], Customers[CustomerID], Customers[HasLoyalty]), "Yes", "No")</f>
        <v>Yes</v>
      </c>
      <c r="J314" t="str" cm="1">
        <f t="array" ref="J314">INDEX(Products[],
    MATCH(MergedTable[[#This Row],[FK_ProductID]:[FK_ProductID]], Products[[ProductID]:[ProductID]], 0),
    MATCH(MergedTable[[#Headers],[CoffeeType]], Products[#Headers], 0))</f>
        <v>Rob</v>
      </c>
      <c r="K314" t="str" cm="1">
        <f t="array" ref="K314">_xlfn.SWITCH(MergedTable[[#This Row],[CoffeeType]],
    "Rob", "Robusta",
    "Exc", "Excelsa",
    "Ara", "Arabica",
    "Lib", "Liberica")</f>
        <v>Robusta</v>
      </c>
      <c r="L314" t="str" cm="1">
        <f t="array" ref="L314">INDEX(Products[],
    MATCH(MergedTable[[#This Row],[FK_ProductID]:[FK_ProductID]], Products[[ProductID]:[ProductID]], 0),
    MATCH(MergedTable[[#Headers],[RoastType]], Products[#Headers], 0))</f>
        <v>M</v>
      </c>
      <c r="M314" t="str" cm="1">
        <f t="array" ref="M314">_xlfn.SWITCH(MergedTable[[#This Row],[RoastType]],
    "L", "Light",
    "M", "Medium",
    "D", "Dark")</f>
        <v>Medium</v>
      </c>
      <c r="N314" s="6" cm="1">
        <f t="array" ref="N314">INDEX(Products[],
    MATCH(MergedTable[[#This Row],[FK_ProductID]:[FK_ProductID]], Products[[ProductID]:[ProductID]], 0),
    MATCH(MergedTable[[#Headers],[SizeKg]], Products[#Headers], 0))</f>
        <v>0.5</v>
      </c>
      <c r="O314" s="1" cm="1">
        <f t="array" ref="O314">INDEX(Products[],
    MATCH(MergedTable[[#This Row],[FK_ProductID]:[FK_ProductID]], Products[[ProductID]:[ProductID]], 0),
    MATCH(MergedTable[[#Headers],[AmtUnitPrice]], Products[#Headers], 0))</f>
        <v>5.97</v>
      </c>
      <c r="P314" s="1">
        <f>MergedTable[[#This Row],[AmtUnitPrice]] * MergedTable[[#This Row],[Quantity]]</f>
        <v>5.97</v>
      </c>
    </row>
    <row r="315" spans="1:16" x14ac:dyDescent="0.25">
      <c r="A315" t="str">
        <f>Orders[[#This Row],[OrderID]]</f>
        <v>JDS-33440-914</v>
      </c>
      <c r="B315" s="9">
        <f>Orders[[#This Row],[DtOrder]]</f>
        <v>44497</v>
      </c>
      <c r="C315" t="str">
        <f>Orders[[#This Row],[FK_CustomerID]]</f>
        <v>58511-10548-ZU</v>
      </c>
      <c r="D315" t="str">
        <f>Orders[[#This Row],[FK_ProductID]]</f>
        <v>R-M-1</v>
      </c>
      <c r="E315" s="4">
        <f>Orders[[#This Row],[Quantity]]</f>
        <v>3</v>
      </c>
      <c r="F315" t="str">
        <f>_xlfn.XLOOKUP(MergedTable[[#This Row],[FK_CustomerID]], Customers[CustomerID], Customers[CustomerName])</f>
        <v>Ailene Nesfield</v>
      </c>
      <c r="G315" t="str">
        <f>_xlfn.XLOOKUP(MergedTable[[#This Row],[FK_CustomerID]], Customers[CustomerID], Customers[Email])</f>
        <v>anesfield8p@people.com.cn</v>
      </c>
      <c r="H315" t="str">
        <f>_xlfn.XLOOKUP(MergedTable[[#This Row],[FK_CustomerID]], Customers[CustomerID], Customers[Country])</f>
        <v>United Kingdom</v>
      </c>
      <c r="I315" t="str">
        <f>IF(_xlfn.XLOOKUP(MergedTable[[#This Row],[FK_CustomerID]], Customers[CustomerID], Customers[HasLoyalty]), "Yes", "No")</f>
        <v>Yes</v>
      </c>
      <c r="J315" t="str" cm="1">
        <f t="array" ref="J315">INDEX(Products[],
    MATCH(MergedTable[[#This Row],[FK_ProductID]:[FK_ProductID]], Products[[ProductID]:[ProductID]], 0),
    MATCH(MergedTable[[#Headers],[CoffeeType]], Products[#Headers], 0))</f>
        <v>Rob</v>
      </c>
      <c r="K315" t="str" cm="1">
        <f t="array" ref="K315">_xlfn.SWITCH(MergedTable[[#This Row],[CoffeeType]],
    "Rob", "Robusta",
    "Exc", "Excelsa",
    "Ara", "Arabica",
    "Lib", "Liberica")</f>
        <v>Robusta</v>
      </c>
      <c r="L315" t="str" cm="1">
        <f t="array" ref="L315">INDEX(Products[],
    MATCH(MergedTable[[#This Row],[FK_ProductID]:[FK_ProductID]], Products[[ProductID]:[ProductID]], 0),
    MATCH(MergedTable[[#Headers],[RoastType]], Products[#Headers], 0))</f>
        <v>M</v>
      </c>
      <c r="M315" t="str" cm="1">
        <f t="array" ref="M315">_xlfn.SWITCH(MergedTable[[#This Row],[RoastType]],
    "L", "Light",
    "M", "Medium",
    "D", "Dark")</f>
        <v>Medium</v>
      </c>
      <c r="N315" s="6" cm="1">
        <f t="array" ref="N315">INDEX(Products[],
    MATCH(MergedTable[[#This Row],[FK_ProductID]:[FK_ProductID]], Products[[ProductID]:[ProductID]], 0),
    MATCH(MergedTable[[#Headers],[SizeKg]], Products[#Headers], 0))</f>
        <v>1</v>
      </c>
      <c r="O315" s="1" cm="1">
        <f t="array" ref="O315">INDEX(Products[],
    MATCH(MergedTable[[#This Row],[FK_ProductID]:[FK_ProductID]], Products[[ProductID]:[ProductID]], 0),
    MATCH(MergedTable[[#Headers],[AmtUnitPrice]], Products[#Headers], 0))</f>
        <v>9.9499999999999993</v>
      </c>
      <c r="P315" s="1">
        <f>MergedTable[[#This Row],[AmtUnitPrice]] * MergedTable[[#This Row],[Quantity]]</f>
        <v>29.849999999999998</v>
      </c>
    </row>
    <row r="316" spans="1:16" x14ac:dyDescent="0.25">
      <c r="A316" t="str">
        <f>Orders[[#This Row],[OrderID]]</f>
        <v>SYX-48878-182</v>
      </c>
      <c r="B316" s="9">
        <f>Orders[[#This Row],[DtOrder]]</f>
        <v>44437</v>
      </c>
      <c r="C316" t="str">
        <f>Orders[[#This Row],[FK_CustomerID]]</f>
        <v>47725-34771-FJ</v>
      </c>
      <c r="D316" t="str">
        <f>Orders[[#This Row],[FK_ProductID]]</f>
        <v>R-D-1</v>
      </c>
      <c r="E316" s="4">
        <f>Orders[[#This Row],[Quantity]]</f>
        <v>5</v>
      </c>
      <c r="F316" t="str">
        <f>_xlfn.XLOOKUP(MergedTable[[#This Row],[FK_CustomerID]], Customers[CustomerID], Customers[CustomerName])</f>
        <v>Stacy Pickworth</v>
      </c>
      <c r="G316" t="str">
        <f>_xlfn.XLOOKUP(MergedTable[[#This Row],[FK_CustomerID]], Customers[CustomerID], Customers[Email])</f>
        <v/>
      </c>
      <c r="H316" t="str">
        <f>_xlfn.XLOOKUP(MergedTable[[#This Row],[FK_CustomerID]], Customers[CustomerID], Customers[Country])</f>
        <v>United States</v>
      </c>
      <c r="I316" t="str">
        <f>IF(_xlfn.XLOOKUP(MergedTable[[#This Row],[FK_CustomerID]], Customers[CustomerID], Customers[HasLoyalty]), "Yes", "No")</f>
        <v>No</v>
      </c>
      <c r="J316" t="str" cm="1">
        <f t="array" ref="J316">INDEX(Products[],
    MATCH(MergedTable[[#This Row],[FK_ProductID]:[FK_ProductID]], Products[[ProductID]:[ProductID]], 0),
    MATCH(MergedTable[[#Headers],[CoffeeType]], Products[#Headers], 0))</f>
        <v>Rob</v>
      </c>
      <c r="K316" t="str" cm="1">
        <f t="array" ref="K316">_xlfn.SWITCH(MergedTable[[#This Row],[CoffeeType]],
    "Rob", "Robusta",
    "Exc", "Excelsa",
    "Ara", "Arabica",
    "Lib", "Liberica")</f>
        <v>Robusta</v>
      </c>
      <c r="L316" t="str" cm="1">
        <f t="array" ref="L316">INDEX(Products[],
    MATCH(MergedTable[[#This Row],[FK_ProductID]:[FK_ProductID]], Products[[ProductID]:[ProductID]], 0),
    MATCH(MergedTable[[#Headers],[RoastType]], Products[#Headers], 0))</f>
        <v>D</v>
      </c>
      <c r="M316" t="str" cm="1">
        <f t="array" ref="M316">_xlfn.SWITCH(MergedTable[[#This Row],[RoastType]],
    "L", "Light",
    "M", "Medium",
    "D", "Dark")</f>
        <v>Dark</v>
      </c>
      <c r="N316" s="6" cm="1">
        <f t="array" ref="N316">INDEX(Products[],
    MATCH(MergedTable[[#This Row],[FK_ProductID]:[FK_ProductID]], Products[[ProductID]:[ProductID]], 0),
    MATCH(MergedTable[[#Headers],[SizeKg]], Products[#Headers], 0))</f>
        <v>1</v>
      </c>
      <c r="O316" s="1" cm="1">
        <f t="array" ref="O316">INDEX(Products[],
    MATCH(MergedTable[[#This Row],[FK_ProductID]:[FK_ProductID]], Products[[ProductID]:[ProductID]], 0),
    MATCH(MergedTable[[#Headers],[AmtUnitPrice]], Products[#Headers], 0))</f>
        <v>8.9499999999999993</v>
      </c>
      <c r="P316" s="1">
        <f>MergedTable[[#This Row],[AmtUnitPrice]] * MergedTable[[#This Row],[Quantity]]</f>
        <v>44.75</v>
      </c>
    </row>
    <row r="317" spans="1:16" x14ac:dyDescent="0.25">
      <c r="A317" t="str">
        <f>Orders[[#This Row],[OrderID]]</f>
        <v>ZGD-94763-868</v>
      </c>
      <c r="B317" s="9">
        <f>Orders[[#This Row],[DtOrder]]</f>
        <v>43826</v>
      </c>
      <c r="C317" t="str">
        <f>Orders[[#This Row],[FK_CustomerID]]</f>
        <v>53086-67334-KT</v>
      </c>
      <c r="D317" t="str">
        <f>Orders[[#This Row],[FK_ProductID]]</f>
        <v>E-L-2.5</v>
      </c>
      <c r="E317" s="4">
        <f>Orders[[#This Row],[Quantity]]</f>
        <v>1</v>
      </c>
      <c r="F317" t="str">
        <f>_xlfn.XLOOKUP(MergedTable[[#This Row],[FK_CustomerID]], Customers[CustomerID], Customers[CustomerName])</f>
        <v>Melli Brockway</v>
      </c>
      <c r="G317" t="str">
        <f>_xlfn.XLOOKUP(MergedTable[[#This Row],[FK_CustomerID]], Customers[CustomerID], Customers[Email])</f>
        <v>mbrockway8r@ibm.com</v>
      </c>
      <c r="H317" t="str">
        <f>_xlfn.XLOOKUP(MergedTable[[#This Row],[FK_CustomerID]], Customers[CustomerID], Customers[Country])</f>
        <v>United States</v>
      </c>
      <c r="I317" t="str">
        <f>IF(_xlfn.XLOOKUP(MergedTable[[#This Row],[FK_CustomerID]], Customers[CustomerID], Customers[HasLoyalty]), "Yes", "No")</f>
        <v>Yes</v>
      </c>
      <c r="J317" t="str" cm="1">
        <f t="array" ref="J317">INDEX(Products[],
    MATCH(MergedTable[[#This Row],[FK_ProductID]:[FK_ProductID]], Products[[ProductID]:[ProductID]], 0),
    MATCH(MergedTable[[#Headers],[CoffeeType]], Products[#Headers], 0))</f>
        <v>Exc</v>
      </c>
      <c r="K317" t="str" cm="1">
        <f t="array" ref="K317">_xlfn.SWITCH(MergedTable[[#This Row],[CoffeeType]],
    "Rob", "Robusta",
    "Exc", "Excelsa",
    "Ara", "Arabica",
    "Lib", "Liberica")</f>
        <v>Excelsa</v>
      </c>
      <c r="L317" t="str" cm="1">
        <f t="array" ref="L317">INDEX(Products[],
    MATCH(MergedTable[[#This Row],[FK_ProductID]:[FK_ProductID]], Products[[ProductID]:[ProductID]], 0),
    MATCH(MergedTable[[#Headers],[RoastType]], Products[#Headers], 0))</f>
        <v>L</v>
      </c>
      <c r="M317" t="str" cm="1">
        <f t="array" ref="M317">_xlfn.SWITCH(MergedTable[[#This Row],[RoastType]],
    "L", "Light",
    "M", "Medium",
    "D", "Dark")</f>
        <v>Light</v>
      </c>
      <c r="N317" s="6" cm="1">
        <f t="array" ref="N317">INDEX(Products[],
    MATCH(MergedTable[[#This Row],[FK_ProductID]:[FK_ProductID]], Products[[ProductID]:[ProductID]], 0),
    MATCH(MergedTable[[#Headers],[SizeKg]], Products[#Headers], 0))</f>
        <v>2.5</v>
      </c>
      <c r="O317" s="1" cm="1">
        <f t="array" ref="O317">INDEX(Products[],
    MATCH(MergedTable[[#This Row],[FK_ProductID]:[FK_ProductID]], Products[[ProductID]:[ProductID]], 0),
    MATCH(MergedTable[[#Headers],[AmtUnitPrice]], Products[#Headers], 0))</f>
        <v>34.155000000000001</v>
      </c>
      <c r="P317" s="1">
        <f>MergedTable[[#This Row],[AmtUnitPrice]] * MergedTable[[#This Row],[Quantity]]</f>
        <v>34.155000000000001</v>
      </c>
    </row>
    <row r="318" spans="1:16" x14ac:dyDescent="0.25">
      <c r="A318" t="str">
        <f>Orders[[#This Row],[OrderID]]</f>
        <v>CZY-70361-485</v>
      </c>
      <c r="B318" s="9">
        <f>Orders[[#This Row],[DtOrder]]</f>
        <v>43641</v>
      </c>
      <c r="C318" t="str">
        <f>Orders[[#This Row],[FK_CustomerID]]</f>
        <v>83308-82257-UN</v>
      </c>
      <c r="D318" t="str">
        <f>Orders[[#This Row],[FK_ProductID]]</f>
        <v>E-L-2.5</v>
      </c>
      <c r="E318" s="4">
        <f>Orders[[#This Row],[Quantity]]</f>
        <v>6</v>
      </c>
      <c r="F318" t="str">
        <f>_xlfn.XLOOKUP(MergedTable[[#This Row],[FK_CustomerID]], Customers[CustomerID], Customers[CustomerName])</f>
        <v>Nanny Lush</v>
      </c>
      <c r="G318" t="str">
        <f>_xlfn.XLOOKUP(MergedTable[[#This Row],[FK_CustomerID]], Customers[CustomerID], Customers[Email])</f>
        <v>nlush8s@dedecms.com</v>
      </c>
      <c r="H318" t="str">
        <f>_xlfn.XLOOKUP(MergedTable[[#This Row],[FK_CustomerID]], Customers[CustomerID], Customers[Country])</f>
        <v>Ireland</v>
      </c>
      <c r="I318" t="str">
        <f>IF(_xlfn.XLOOKUP(MergedTable[[#This Row],[FK_CustomerID]], Customers[CustomerID], Customers[HasLoyalty]), "Yes", "No")</f>
        <v>No</v>
      </c>
      <c r="J318" t="str" cm="1">
        <f t="array" ref="J318">INDEX(Products[],
    MATCH(MergedTable[[#This Row],[FK_ProductID]:[FK_ProductID]], Products[[ProductID]:[ProductID]], 0),
    MATCH(MergedTable[[#Headers],[CoffeeType]], Products[#Headers], 0))</f>
        <v>Exc</v>
      </c>
      <c r="K318" t="str" cm="1">
        <f t="array" ref="K318">_xlfn.SWITCH(MergedTable[[#This Row],[CoffeeType]],
    "Rob", "Robusta",
    "Exc", "Excelsa",
    "Ara", "Arabica",
    "Lib", "Liberica")</f>
        <v>Excelsa</v>
      </c>
      <c r="L318" t="str" cm="1">
        <f t="array" ref="L318">INDEX(Products[],
    MATCH(MergedTable[[#This Row],[FK_ProductID]:[FK_ProductID]], Products[[ProductID]:[ProductID]], 0),
    MATCH(MergedTable[[#Headers],[RoastType]], Products[#Headers], 0))</f>
        <v>L</v>
      </c>
      <c r="M318" t="str" cm="1">
        <f t="array" ref="M318">_xlfn.SWITCH(MergedTable[[#This Row],[RoastType]],
    "L", "Light",
    "M", "Medium",
    "D", "Dark")</f>
        <v>Light</v>
      </c>
      <c r="N318" s="6" cm="1">
        <f t="array" ref="N318">INDEX(Products[],
    MATCH(MergedTable[[#This Row],[FK_ProductID]:[FK_ProductID]], Products[[ProductID]:[ProductID]], 0),
    MATCH(MergedTable[[#Headers],[SizeKg]], Products[#Headers], 0))</f>
        <v>2.5</v>
      </c>
      <c r="O318" s="1" cm="1">
        <f t="array" ref="O318">INDEX(Products[],
    MATCH(MergedTable[[#This Row],[FK_ProductID]:[FK_ProductID]], Products[[ProductID]:[ProductID]], 0),
    MATCH(MergedTable[[#Headers],[AmtUnitPrice]], Products[#Headers], 0))</f>
        <v>34.155000000000001</v>
      </c>
      <c r="P318" s="1">
        <f>MergedTable[[#This Row],[AmtUnitPrice]] * MergedTable[[#This Row],[Quantity]]</f>
        <v>204.93</v>
      </c>
    </row>
    <row r="319" spans="1:16" x14ac:dyDescent="0.25">
      <c r="A319" t="str">
        <f>Orders[[#This Row],[OrderID]]</f>
        <v>RJR-12175-899</v>
      </c>
      <c r="B319" s="9">
        <f>Orders[[#This Row],[DtOrder]]</f>
        <v>43526</v>
      </c>
      <c r="C319" t="str">
        <f>Orders[[#This Row],[FK_CustomerID]]</f>
        <v>37274-08534-FM</v>
      </c>
      <c r="D319" t="str">
        <f>Orders[[#This Row],[FK_ProductID]]</f>
        <v>E-D-0.5</v>
      </c>
      <c r="E319" s="4">
        <f>Orders[[#This Row],[Quantity]]</f>
        <v>3</v>
      </c>
      <c r="F319" t="str">
        <f>_xlfn.XLOOKUP(MergedTable[[#This Row],[FK_CustomerID]], Customers[CustomerID], Customers[CustomerName])</f>
        <v>Selma McMillian</v>
      </c>
      <c r="G319" t="str">
        <f>_xlfn.XLOOKUP(MergedTable[[#This Row],[FK_CustomerID]], Customers[CustomerID], Customers[Email])</f>
        <v>smcmillian8t@csmonitor.com</v>
      </c>
      <c r="H319" t="str">
        <f>_xlfn.XLOOKUP(MergedTable[[#This Row],[FK_CustomerID]], Customers[CustomerID], Customers[Country])</f>
        <v>United States</v>
      </c>
      <c r="I319" t="str">
        <f>IF(_xlfn.XLOOKUP(MergedTable[[#This Row],[FK_CustomerID]], Customers[CustomerID], Customers[HasLoyalty]), "Yes", "No")</f>
        <v>No</v>
      </c>
      <c r="J319" t="str" cm="1">
        <f t="array" ref="J319">INDEX(Products[],
    MATCH(MergedTable[[#This Row],[FK_ProductID]:[FK_ProductID]], Products[[ProductID]:[ProductID]], 0),
    MATCH(MergedTable[[#Headers],[CoffeeType]], Products[#Headers], 0))</f>
        <v>Exc</v>
      </c>
      <c r="K319" t="str" cm="1">
        <f t="array" ref="K319">_xlfn.SWITCH(MergedTable[[#This Row],[CoffeeType]],
    "Rob", "Robusta",
    "Exc", "Excelsa",
    "Ara", "Arabica",
    "Lib", "Liberica")</f>
        <v>Excelsa</v>
      </c>
      <c r="L319" t="str" cm="1">
        <f t="array" ref="L319">INDEX(Products[],
    MATCH(MergedTable[[#This Row],[FK_ProductID]:[FK_ProductID]], Products[[ProductID]:[ProductID]], 0),
    MATCH(MergedTable[[#Headers],[RoastType]], Products[#Headers], 0))</f>
        <v>D</v>
      </c>
      <c r="M319" t="str" cm="1">
        <f t="array" ref="M319">_xlfn.SWITCH(MergedTable[[#This Row],[RoastType]],
    "L", "Light",
    "M", "Medium",
    "D", "Dark")</f>
        <v>Dark</v>
      </c>
      <c r="N319" s="6" cm="1">
        <f t="array" ref="N319">INDEX(Products[],
    MATCH(MergedTable[[#This Row],[FK_ProductID]:[FK_ProductID]], Products[[ProductID]:[ProductID]], 0),
    MATCH(MergedTable[[#Headers],[SizeKg]], Products[#Headers], 0))</f>
        <v>0.5</v>
      </c>
      <c r="O319" s="1" cm="1">
        <f t="array" ref="O319">INDEX(Products[],
    MATCH(MergedTable[[#This Row],[FK_ProductID]:[FK_ProductID]], Products[[ProductID]:[ProductID]], 0),
    MATCH(MergedTable[[#Headers],[AmtUnitPrice]], Products[#Headers], 0))</f>
        <v>7.29</v>
      </c>
      <c r="P319" s="1">
        <f>MergedTable[[#This Row],[AmtUnitPrice]] * MergedTable[[#This Row],[Quantity]]</f>
        <v>21.87</v>
      </c>
    </row>
    <row r="320" spans="1:16" x14ac:dyDescent="0.25">
      <c r="A320" t="str">
        <f>Orders[[#This Row],[OrderID]]</f>
        <v>ELB-07929-407</v>
      </c>
      <c r="B320" s="9">
        <f>Orders[[#This Row],[DtOrder]]</f>
        <v>44563</v>
      </c>
      <c r="C320" t="str">
        <f>Orders[[#This Row],[FK_CustomerID]]</f>
        <v>54004-04664-AA</v>
      </c>
      <c r="D320" t="str">
        <f>Orders[[#This Row],[FK_ProductID]]</f>
        <v>A-M-2.5</v>
      </c>
      <c r="E320" s="4">
        <f>Orders[[#This Row],[Quantity]]</f>
        <v>2</v>
      </c>
      <c r="F320" t="str">
        <f>_xlfn.XLOOKUP(MergedTable[[#This Row],[FK_CustomerID]], Customers[CustomerID], Customers[CustomerName])</f>
        <v>Tess Bennison</v>
      </c>
      <c r="G320" t="str">
        <f>_xlfn.XLOOKUP(MergedTable[[#This Row],[FK_CustomerID]], Customers[CustomerID], Customers[Email])</f>
        <v>tbennison8u@google.cn</v>
      </c>
      <c r="H320" t="str">
        <f>_xlfn.XLOOKUP(MergedTable[[#This Row],[FK_CustomerID]], Customers[CustomerID], Customers[Country])</f>
        <v>United States</v>
      </c>
      <c r="I320" t="str">
        <f>IF(_xlfn.XLOOKUP(MergedTable[[#This Row],[FK_CustomerID]], Customers[CustomerID], Customers[HasLoyalty]), "Yes", "No")</f>
        <v>Yes</v>
      </c>
      <c r="J320" t="str" cm="1">
        <f t="array" ref="J320">INDEX(Products[],
    MATCH(MergedTable[[#This Row],[FK_ProductID]:[FK_ProductID]], Products[[ProductID]:[ProductID]], 0),
    MATCH(MergedTable[[#Headers],[CoffeeType]], Products[#Headers], 0))</f>
        <v>Ara</v>
      </c>
      <c r="K320" t="str" cm="1">
        <f t="array" ref="K320">_xlfn.SWITCH(MergedTable[[#This Row],[CoffeeType]],
    "Rob", "Robusta",
    "Exc", "Excelsa",
    "Ara", "Arabica",
    "Lib", "Liberica")</f>
        <v>Arabica</v>
      </c>
      <c r="L320" t="str" cm="1">
        <f t="array" ref="L320">INDEX(Products[],
    MATCH(MergedTable[[#This Row],[FK_ProductID]:[FK_ProductID]], Products[[ProductID]:[ProductID]], 0),
    MATCH(MergedTable[[#Headers],[RoastType]], Products[#Headers], 0))</f>
        <v>M</v>
      </c>
      <c r="M320" t="str" cm="1">
        <f t="array" ref="M320">_xlfn.SWITCH(MergedTable[[#This Row],[RoastType]],
    "L", "Light",
    "M", "Medium",
    "D", "Dark")</f>
        <v>Medium</v>
      </c>
      <c r="N320" s="6" cm="1">
        <f t="array" ref="N320">INDEX(Products[],
    MATCH(MergedTable[[#This Row],[FK_ProductID]:[FK_ProductID]], Products[[ProductID]:[ProductID]], 0),
    MATCH(MergedTable[[#Headers],[SizeKg]], Products[#Headers], 0))</f>
        <v>2.5</v>
      </c>
      <c r="O320" s="1" cm="1">
        <f t="array" ref="O320">INDEX(Products[],
    MATCH(MergedTable[[#This Row],[FK_ProductID]:[FK_ProductID]], Products[[ProductID]:[ProductID]], 0),
    MATCH(MergedTable[[#Headers],[AmtUnitPrice]], Products[#Headers], 0))</f>
        <v>25.875</v>
      </c>
      <c r="P320" s="1">
        <f>MergedTable[[#This Row],[AmtUnitPrice]] * MergedTable[[#This Row],[Quantity]]</f>
        <v>51.75</v>
      </c>
    </row>
    <row r="321" spans="1:16" x14ac:dyDescent="0.25">
      <c r="A321" t="str">
        <f>Orders[[#This Row],[OrderID]]</f>
        <v>UJQ-54441-340</v>
      </c>
      <c r="B321" s="9">
        <f>Orders[[#This Row],[DtOrder]]</f>
        <v>43676</v>
      </c>
      <c r="C321" t="str">
        <f>Orders[[#This Row],[FK_CustomerID]]</f>
        <v>26822-19510-SD</v>
      </c>
      <c r="D321" t="str">
        <f>Orders[[#This Row],[FK_ProductID]]</f>
        <v>E-M-0.2</v>
      </c>
      <c r="E321" s="4">
        <f>Orders[[#This Row],[Quantity]]</f>
        <v>2</v>
      </c>
      <c r="F321" t="str">
        <f>_xlfn.XLOOKUP(MergedTable[[#This Row],[FK_CustomerID]], Customers[CustomerID], Customers[CustomerName])</f>
        <v>Gabie Tweed</v>
      </c>
      <c r="G321" t="str">
        <f>_xlfn.XLOOKUP(MergedTable[[#This Row],[FK_CustomerID]], Customers[CustomerID], Customers[Email])</f>
        <v>gtweed8v@yolasite.com</v>
      </c>
      <c r="H321" t="str">
        <f>_xlfn.XLOOKUP(MergedTable[[#This Row],[FK_CustomerID]], Customers[CustomerID], Customers[Country])</f>
        <v>United States</v>
      </c>
      <c r="I321" t="str">
        <f>IF(_xlfn.XLOOKUP(MergedTable[[#This Row],[FK_CustomerID]], Customers[CustomerID], Customers[HasLoyalty]), "Yes", "No")</f>
        <v>Yes</v>
      </c>
      <c r="J321" t="str" cm="1">
        <f t="array" ref="J321">INDEX(Products[],
    MATCH(MergedTable[[#This Row],[FK_ProductID]:[FK_ProductID]], Products[[ProductID]:[ProductID]], 0),
    MATCH(MergedTable[[#Headers],[CoffeeType]], Products[#Headers], 0))</f>
        <v>Exc</v>
      </c>
      <c r="K321" t="str" cm="1">
        <f t="array" ref="K321">_xlfn.SWITCH(MergedTable[[#This Row],[CoffeeType]],
    "Rob", "Robusta",
    "Exc", "Excelsa",
    "Ara", "Arabica",
    "Lib", "Liberica")</f>
        <v>Excelsa</v>
      </c>
      <c r="L321" t="str" cm="1">
        <f t="array" ref="L321">INDEX(Products[],
    MATCH(MergedTable[[#This Row],[FK_ProductID]:[FK_ProductID]], Products[[ProductID]:[ProductID]], 0),
    MATCH(MergedTable[[#Headers],[RoastType]], Products[#Headers], 0))</f>
        <v>M</v>
      </c>
      <c r="M321" t="str" cm="1">
        <f t="array" ref="M321">_xlfn.SWITCH(MergedTable[[#This Row],[RoastType]],
    "L", "Light",
    "M", "Medium",
    "D", "Dark")</f>
        <v>Medium</v>
      </c>
      <c r="N321" s="6" cm="1">
        <f t="array" ref="N321">INDEX(Products[],
    MATCH(MergedTable[[#This Row],[FK_ProductID]:[FK_ProductID]], Products[[ProductID]:[ProductID]], 0),
    MATCH(MergedTable[[#Headers],[SizeKg]], Products[#Headers], 0))</f>
        <v>0.2</v>
      </c>
      <c r="O321" s="1" cm="1">
        <f t="array" ref="O321">INDEX(Products[],
    MATCH(MergedTable[[#This Row],[FK_ProductID]:[FK_ProductID]], Products[[ProductID]:[ProductID]], 0),
    MATCH(MergedTable[[#Headers],[AmtUnitPrice]], Products[#Headers], 0))</f>
        <v>4.125</v>
      </c>
      <c r="P321" s="1">
        <f>MergedTable[[#This Row],[AmtUnitPrice]] * MergedTable[[#This Row],[Quantity]]</f>
        <v>8.25</v>
      </c>
    </row>
    <row r="322" spans="1:16" x14ac:dyDescent="0.25">
      <c r="A322" t="str">
        <f>Orders[[#This Row],[OrderID]]</f>
        <v>UJQ-54441-340</v>
      </c>
      <c r="B322" s="9">
        <f>Orders[[#This Row],[DtOrder]]</f>
        <v>43676</v>
      </c>
      <c r="C322" t="str">
        <f>Orders[[#This Row],[FK_CustomerID]]</f>
        <v>26822-19510-SD</v>
      </c>
      <c r="D322" t="str">
        <f>Orders[[#This Row],[FK_ProductID]]</f>
        <v>A-L-0.2</v>
      </c>
      <c r="E322" s="4">
        <f>Orders[[#This Row],[Quantity]]</f>
        <v>5</v>
      </c>
      <c r="F322" t="str">
        <f>_xlfn.XLOOKUP(MergedTable[[#This Row],[FK_CustomerID]], Customers[CustomerID], Customers[CustomerName])</f>
        <v>Gabie Tweed</v>
      </c>
      <c r="G322" t="str">
        <f>_xlfn.XLOOKUP(MergedTable[[#This Row],[FK_CustomerID]], Customers[CustomerID], Customers[Email])</f>
        <v>gtweed8v@yolasite.com</v>
      </c>
      <c r="H322" t="str">
        <f>_xlfn.XLOOKUP(MergedTable[[#This Row],[FK_CustomerID]], Customers[CustomerID], Customers[Country])</f>
        <v>United States</v>
      </c>
      <c r="I322" t="str">
        <f>IF(_xlfn.XLOOKUP(MergedTable[[#This Row],[FK_CustomerID]], Customers[CustomerID], Customers[HasLoyalty]), "Yes", "No")</f>
        <v>Yes</v>
      </c>
      <c r="J322" t="str" cm="1">
        <f t="array" ref="J322">INDEX(Products[],
    MATCH(MergedTable[[#This Row],[FK_ProductID]:[FK_ProductID]], Products[[ProductID]:[ProductID]], 0),
    MATCH(MergedTable[[#Headers],[CoffeeType]], Products[#Headers], 0))</f>
        <v>Ara</v>
      </c>
      <c r="K322" t="str" cm="1">
        <f t="array" ref="K322">_xlfn.SWITCH(MergedTable[[#This Row],[CoffeeType]],
    "Rob", "Robusta",
    "Exc", "Excelsa",
    "Ara", "Arabica",
    "Lib", "Liberica")</f>
        <v>Arabica</v>
      </c>
      <c r="L322" t="str" cm="1">
        <f t="array" ref="L322">INDEX(Products[],
    MATCH(MergedTable[[#This Row],[FK_ProductID]:[FK_ProductID]], Products[[ProductID]:[ProductID]], 0),
    MATCH(MergedTable[[#Headers],[RoastType]], Products[#Headers], 0))</f>
        <v>L</v>
      </c>
      <c r="M322" t="str" cm="1">
        <f t="array" ref="M322">_xlfn.SWITCH(MergedTable[[#This Row],[RoastType]],
    "L", "Light",
    "M", "Medium",
    "D", "Dark")</f>
        <v>Light</v>
      </c>
      <c r="N322" s="6" cm="1">
        <f t="array" ref="N322">INDEX(Products[],
    MATCH(MergedTable[[#This Row],[FK_ProductID]:[FK_ProductID]], Products[[ProductID]:[ProductID]], 0),
    MATCH(MergedTable[[#Headers],[SizeKg]], Products[#Headers], 0))</f>
        <v>0.2</v>
      </c>
      <c r="O322" s="1" cm="1">
        <f t="array" ref="O322">INDEX(Products[],
    MATCH(MergedTable[[#This Row],[FK_ProductID]:[FK_ProductID]], Products[[ProductID]:[ProductID]], 0),
    MATCH(MergedTable[[#Headers],[AmtUnitPrice]], Products[#Headers], 0))</f>
        <v>3.8849999999999998</v>
      </c>
      <c r="P322" s="1">
        <f>MergedTable[[#This Row],[AmtUnitPrice]] * MergedTable[[#This Row],[Quantity]]</f>
        <v>19.424999999999997</v>
      </c>
    </row>
    <row r="323" spans="1:16" x14ac:dyDescent="0.25">
      <c r="A323" t="str">
        <f>Orders[[#This Row],[OrderID]]</f>
        <v>OWY-43108-475</v>
      </c>
      <c r="B323" s="9">
        <f>Orders[[#This Row],[DtOrder]]</f>
        <v>44170</v>
      </c>
      <c r="C323" t="str">
        <f>Orders[[#This Row],[FK_CustomerID]]</f>
        <v>06432-73165-ML</v>
      </c>
      <c r="D323" t="str">
        <f>Orders[[#This Row],[FK_ProductID]]</f>
        <v>A-M-0.2</v>
      </c>
      <c r="E323" s="4">
        <f>Orders[[#This Row],[Quantity]]</f>
        <v>6</v>
      </c>
      <c r="F323" t="str">
        <f>_xlfn.XLOOKUP(MergedTable[[#This Row],[FK_CustomerID]], Customers[CustomerID], Customers[CustomerName])</f>
        <v>Gaile Goggin</v>
      </c>
      <c r="G323" t="str">
        <f>_xlfn.XLOOKUP(MergedTable[[#This Row],[FK_CustomerID]], Customers[CustomerID], Customers[Email])</f>
        <v>ggoggin8x@wix.com</v>
      </c>
      <c r="H323" t="str">
        <f>_xlfn.XLOOKUP(MergedTable[[#This Row],[FK_CustomerID]], Customers[CustomerID], Customers[Country])</f>
        <v>Ireland</v>
      </c>
      <c r="I323" t="str">
        <f>IF(_xlfn.XLOOKUP(MergedTable[[#This Row],[FK_CustomerID]], Customers[CustomerID], Customers[HasLoyalty]), "Yes", "No")</f>
        <v>Yes</v>
      </c>
      <c r="J323" t="str" cm="1">
        <f t="array" ref="J323">INDEX(Products[],
    MATCH(MergedTable[[#This Row],[FK_ProductID]:[FK_ProductID]], Products[[ProductID]:[ProductID]], 0),
    MATCH(MergedTable[[#Headers],[CoffeeType]], Products[#Headers], 0))</f>
        <v>Ara</v>
      </c>
      <c r="K323" t="str" cm="1">
        <f t="array" ref="K323">_xlfn.SWITCH(MergedTable[[#This Row],[CoffeeType]],
    "Rob", "Robusta",
    "Exc", "Excelsa",
    "Ara", "Arabica",
    "Lib", "Liberica")</f>
        <v>Arabica</v>
      </c>
      <c r="L323" t="str" cm="1">
        <f t="array" ref="L323">INDEX(Products[],
    MATCH(MergedTable[[#This Row],[FK_ProductID]:[FK_ProductID]], Products[[ProductID]:[ProductID]], 0),
    MATCH(MergedTable[[#Headers],[RoastType]], Products[#Headers], 0))</f>
        <v>M</v>
      </c>
      <c r="M323" t="str" cm="1">
        <f t="array" ref="M323">_xlfn.SWITCH(MergedTable[[#This Row],[RoastType]],
    "L", "Light",
    "M", "Medium",
    "D", "Dark")</f>
        <v>Medium</v>
      </c>
      <c r="N323" s="6" cm="1">
        <f t="array" ref="N323">INDEX(Products[],
    MATCH(MergedTable[[#This Row],[FK_ProductID]:[FK_ProductID]], Products[[ProductID]:[ProductID]], 0),
    MATCH(MergedTable[[#Headers],[SizeKg]], Products[#Headers], 0))</f>
        <v>0.2</v>
      </c>
      <c r="O323" s="1" cm="1">
        <f t="array" ref="O323">INDEX(Products[],
    MATCH(MergedTable[[#This Row],[FK_ProductID]:[FK_ProductID]], Products[[ProductID]:[ProductID]], 0),
    MATCH(MergedTable[[#Headers],[AmtUnitPrice]], Products[#Headers], 0))</f>
        <v>3.375</v>
      </c>
      <c r="P323" s="1">
        <f>MergedTable[[#This Row],[AmtUnitPrice]] * MergedTable[[#This Row],[Quantity]]</f>
        <v>20.25</v>
      </c>
    </row>
    <row r="324" spans="1:16" x14ac:dyDescent="0.25">
      <c r="A324" t="str">
        <f>Orders[[#This Row],[OrderID]]</f>
        <v>GNO-91911-159</v>
      </c>
      <c r="B324" s="9">
        <f>Orders[[#This Row],[DtOrder]]</f>
        <v>44182</v>
      </c>
      <c r="C324" t="str">
        <f>Orders[[#This Row],[FK_CustomerID]]</f>
        <v>96503-31833-CW</v>
      </c>
      <c r="D324" t="str">
        <f>Orders[[#This Row],[FK_ProductID]]</f>
        <v>L-D-0.5</v>
      </c>
      <c r="E324" s="4">
        <f>Orders[[#This Row],[Quantity]]</f>
        <v>3</v>
      </c>
      <c r="F324" t="str">
        <f>_xlfn.XLOOKUP(MergedTable[[#This Row],[FK_CustomerID]], Customers[CustomerID], Customers[CustomerName])</f>
        <v>Skylar Jeyness</v>
      </c>
      <c r="G324" t="str">
        <f>_xlfn.XLOOKUP(MergedTable[[#This Row],[FK_CustomerID]], Customers[CustomerID], Customers[Email])</f>
        <v>sjeyness8y@biglobe.ne.jp</v>
      </c>
      <c r="H324" t="str">
        <f>_xlfn.XLOOKUP(MergedTable[[#This Row],[FK_CustomerID]], Customers[CustomerID], Customers[Country])</f>
        <v>Ireland</v>
      </c>
      <c r="I324" t="str">
        <f>IF(_xlfn.XLOOKUP(MergedTable[[#This Row],[FK_CustomerID]], Customers[CustomerID], Customers[HasLoyalty]), "Yes", "No")</f>
        <v>No</v>
      </c>
      <c r="J324" t="str" cm="1">
        <f t="array" ref="J324">INDEX(Products[],
    MATCH(MergedTable[[#This Row],[FK_ProductID]:[FK_ProductID]], Products[[ProductID]:[ProductID]], 0),
    MATCH(MergedTable[[#Headers],[CoffeeType]], Products[#Headers], 0))</f>
        <v>Lib</v>
      </c>
      <c r="K324" t="str" cm="1">
        <f t="array" ref="K324">_xlfn.SWITCH(MergedTable[[#This Row],[CoffeeType]],
    "Rob", "Robusta",
    "Exc", "Excelsa",
    "Ara", "Arabica",
    "Lib", "Liberica")</f>
        <v>Liberica</v>
      </c>
      <c r="L324" t="str" cm="1">
        <f t="array" ref="L324">INDEX(Products[],
    MATCH(MergedTable[[#This Row],[FK_ProductID]:[FK_ProductID]], Products[[ProductID]:[ProductID]], 0),
    MATCH(MergedTable[[#Headers],[RoastType]], Products[#Headers], 0))</f>
        <v>D</v>
      </c>
      <c r="M324" t="str" cm="1">
        <f t="array" ref="M324">_xlfn.SWITCH(MergedTable[[#This Row],[RoastType]],
    "L", "Light",
    "M", "Medium",
    "D", "Dark")</f>
        <v>Dark</v>
      </c>
      <c r="N324" s="6" cm="1">
        <f t="array" ref="N324">INDEX(Products[],
    MATCH(MergedTable[[#This Row],[FK_ProductID]:[FK_ProductID]], Products[[ProductID]:[ProductID]], 0),
    MATCH(MergedTable[[#Headers],[SizeKg]], Products[#Headers], 0))</f>
        <v>0.5</v>
      </c>
      <c r="O324" s="1" cm="1">
        <f t="array" ref="O324">INDEX(Products[],
    MATCH(MergedTable[[#This Row],[FK_ProductID]:[FK_ProductID]], Products[[ProductID]:[ProductID]], 0),
    MATCH(MergedTable[[#Headers],[AmtUnitPrice]], Products[#Headers], 0))</f>
        <v>7.77</v>
      </c>
      <c r="P324" s="1">
        <f>MergedTable[[#This Row],[AmtUnitPrice]] * MergedTable[[#This Row],[Quantity]]</f>
        <v>23.31</v>
      </c>
    </row>
    <row r="325" spans="1:16" x14ac:dyDescent="0.25">
      <c r="A325" t="str">
        <f>Orders[[#This Row],[OrderID]]</f>
        <v>CNY-06284-066</v>
      </c>
      <c r="B325" s="9">
        <f>Orders[[#This Row],[DtOrder]]</f>
        <v>44373</v>
      </c>
      <c r="C325" t="str">
        <f>Orders[[#This Row],[FK_CustomerID]]</f>
        <v>63985-64148-MG</v>
      </c>
      <c r="D325" t="str">
        <f>Orders[[#This Row],[FK_ProductID]]</f>
        <v>E-D-0.2</v>
      </c>
      <c r="E325" s="4">
        <f>Orders[[#This Row],[Quantity]]</f>
        <v>5</v>
      </c>
      <c r="F325" t="str">
        <f>_xlfn.XLOOKUP(MergedTable[[#This Row],[FK_CustomerID]], Customers[CustomerID], Customers[CustomerName])</f>
        <v>Donica Bonhome</v>
      </c>
      <c r="G325" t="str">
        <f>_xlfn.XLOOKUP(MergedTable[[#This Row],[FK_CustomerID]], Customers[CustomerID], Customers[Email])</f>
        <v>dbonhome8z@shinystat.com</v>
      </c>
      <c r="H325" t="str">
        <f>_xlfn.XLOOKUP(MergedTable[[#This Row],[FK_CustomerID]], Customers[CustomerID], Customers[Country])</f>
        <v>United States</v>
      </c>
      <c r="I325" t="str">
        <f>IF(_xlfn.XLOOKUP(MergedTable[[#This Row],[FK_CustomerID]], Customers[CustomerID], Customers[HasLoyalty]), "Yes", "No")</f>
        <v>Yes</v>
      </c>
      <c r="J325" t="str" cm="1">
        <f t="array" ref="J325">INDEX(Products[],
    MATCH(MergedTable[[#This Row],[FK_ProductID]:[FK_ProductID]], Products[[ProductID]:[ProductID]], 0),
    MATCH(MergedTable[[#Headers],[CoffeeType]], Products[#Headers], 0))</f>
        <v>Exc</v>
      </c>
      <c r="K325" t="str" cm="1">
        <f t="array" ref="K325">_xlfn.SWITCH(MergedTable[[#This Row],[CoffeeType]],
    "Rob", "Robusta",
    "Exc", "Excelsa",
    "Ara", "Arabica",
    "Lib", "Liberica")</f>
        <v>Excelsa</v>
      </c>
      <c r="L325" t="str" cm="1">
        <f t="array" ref="L325">INDEX(Products[],
    MATCH(MergedTable[[#This Row],[FK_ProductID]:[FK_ProductID]], Products[[ProductID]:[ProductID]], 0),
    MATCH(MergedTable[[#Headers],[RoastType]], Products[#Headers], 0))</f>
        <v>D</v>
      </c>
      <c r="M325" t="str" cm="1">
        <f t="array" ref="M325">_xlfn.SWITCH(MergedTable[[#This Row],[RoastType]],
    "L", "Light",
    "M", "Medium",
    "D", "Dark")</f>
        <v>Dark</v>
      </c>
      <c r="N325" s="6" cm="1">
        <f t="array" ref="N325">INDEX(Products[],
    MATCH(MergedTable[[#This Row],[FK_ProductID]:[FK_ProductID]], Products[[ProductID]:[ProductID]], 0),
    MATCH(MergedTable[[#Headers],[SizeKg]], Products[#Headers], 0))</f>
        <v>0.2</v>
      </c>
      <c r="O325" s="1" cm="1">
        <f t="array" ref="O325">INDEX(Products[],
    MATCH(MergedTable[[#This Row],[FK_ProductID]:[FK_ProductID]], Products[[ProductID]:[ProductID]], 0),
    MATCH(MergedTable[[#Headers],[AmtUnitPrice]], Products[#Headers], 0))</f>
        <v>3.645</v>
      </c>
      <c r="P325" s="1">
        <f>MergedTable[[#This Row],[AmtUnitPrice]] * MergedTable[[#This Row],[Quantity]]</f>
        <v>18.225000000000001</v>
      </c>
    </row>
    <row r="326" spans="1:16" x14ac:dyDescent="0.25">
      <c r="A326" t="str">
        <f>Orders[[#This Row],[OrderID]]</f>
        <v>OQS-46321-904</v>
      </c>
      <c r="B326" s="9">
        <f>Orders[[#This Row],[DtOrder]]</f>
        <v>43666</v>
      </c>
      <c r="C326" t="str">
        <f>Orders[[#This Row],[FK_CustomerID]]</f>
        <v>19597-91185-CM</v>
      </c>
      <c r="D326" t="str">
        <f>Orders[[#This Row],[FK_ProductID]]</f>
        <v>E-M-1</v>
      </c>
      <c r="E326" s="4">
        <f>Orders[[#This Row],[Quantity]]</f>
        <v>1</v>
      </c>
      <c r="F326" t="str">
        <f>_xlfn.XLOOKUP(MergedTable[[#This Row],[FK_CustomerID]], Customers[CustomerID], Customers[CustomerName])</f>
        <v>Diena Peetermann</v>
      </c>
      <c r="G326" t="str">
        <f>_xlfn.XLOOKUP(MergedTable[[#This Row],[FK_CustomerID]], Customers[CustomerID], Customers[Email])</f>
        <v/>
      </c>
      <c r="H326" t="str">
        <f>_xlfn.XLOOKUP(MergedTable[[#This Row],[FK_CustomerID]], Customers[CustomerID], Customers[Country])</f>
        <v>United States</v>
      </c>
      <c r="I326" t="str">
        <f>IF(_xlfn.XLOOKUP(MergedTable[[#This Row],[FK_CustomerID]], Customers[CustomerID], Customers[HasLoyalty]), "Yes", "No")</f>
        <v>No</v>
      </c>
      <c r="J326" t="str" cm="1">
        <f t="array" ref="J326">INDEX(Products[],
    MATCH(MergedTable[[#This Row],[FK_ProductID]:[FK_ProductID]], Products[[ProductID]:[ProductID]], 0),
    MATCH(MergedTable[[#Headers],[CoffeeType]], Products[#Headers], 0))</f>
        <v>Exc</v>
      </c>
      <c r="K326" t="str" cm="1">
        <f t="array" ref="K326">_xlfn.SWITCH(MergedTable[[#This Row],[CoffeeType]],
    "Rob", "Robusta",
    "Exc", "Excelsa",
    "Ara", "Arabica",
    "Lib", "Liberica")</f>
        <v>Excelsa</v>
      </c>
      <c r="L326" t="str" cm="1">
        <f t="array" ref="L326">INDEX(Products[],
    MATCH(MergedTable[[#This Row],[FK_ProductID]:[FK_ProductID]], Products[[ProductID]:[ProductID]], 0),
    MATCH(MergedTable[[#Headers],[RoastType]], Products[#Headers], 0))</f>
        <v>M</v>
      </c>
      <c r="M326" t="str" cm="1">
        <f t="array" ref="M326">_xlfn.SWITCH(MergedTable[[#This Row],[RoastType]],
    "L", "Light",
    "M", "Medium",
    "D", "Dark")</f>
        <v>Medium</v>
      </c>
      <c r="N326" s="6" cm="1">
        <f t="array" ref="N326">INDEX(Products[],
    MATCH(MergedTable[[#This Row],[FK_ProductID]:[FK_ProductID]], Products[[ProductID]:[ProductID]], 0),
    MATCH(MergedTable[[#Headers],[SizeKg]], Products[#Headers], 0))</f>
        <v>1</v>
      </c>
      <c r="O326" s="1" cm="1">
        <f t="array" ref="O326">INDEX(Products[],
    MATCH(MergedTable[[#This Row],[FK_ProductID]:[FK_ProductID]], Products[[ProductID]:[ProductID]], 0),
    MATCH(MergedTable[[#Headers],[AmtUnitPrice]], Products[#Headers], 0))</f>
        <v>13.75</v>
      </c>
      <c r="P326" s="1">
        <f>MergedTable[[#This Row],[AmtUnitPrice]] * MergedTable[[#This Row],[Quantity]]</f>
        <v>13.75</v>
      </c>
    </row>
    <row r="327" spans="1:16" x14ac:dyDescent="0.25">
      <c r="A327" t="str">
        <f>Orders[[#This Row],[OrderID]]</f>
        <v>IBW-87442-480</v>
      </c>
      <c r="B327" s="9">
        <f>Orders[[#This Row],[DtOrder]]</f>
        <v>44756</v>
      </c>
      <c r="C327" t="str">
        <f>Orders[[#This Row],[FK_CustomerID]]</f>
        <v>79814-23626-JR</v>
      </c>
      <c r="D327" t="str">
        <f>Orders[[#This Row],[FK_ProductID]]</f>
        <v>A-L-2.5</v>
      </c>
      <c r="E327" s="4">
        <f>Orders[[#This Row],[Quantity]]</f>
        <v>1</v>
      </c>
      <c r="F327" t="str">
        <f>_xlfn.XLOOKUP(MergedTable[[#This Row],[FK_CustomerID]], Customers[CustomerID], Customers[CustomerName])</f>
        <v>Trina Le Sarr</v>
      </c>
      <c r="G327" t="str">
        <f>_xlfn.XLOOKUP(MergedTable[[#This Row],[FK_CustomerID]], Customers[CustomerID], Customers[Email])</f>
        <v>tle91@epa.gov</v>
      </c>
      <c r="H327" t="str">
        <f>_xlfn.XLOOKUP(MergedTable[[#This Row],[FK_CustomerID]], Customers[CustomerID], Customers[Country])</f>
        <v>United States</v>
      </c>
      <c r="I327" t="str">
        <f>IF(_xlfn.XLOOKUP(MergedTable[[#This Row],[FK_CustomerID]], Customers[CustomerID], Customers[HasLoyalty]), "Yes", "No")</f>
        <v>Yes</v>
      </c>
      <c r="J327" t="str" cm="1">
        <f t="array" ref="J327">INDEX(Products[],
    MATCH(MergedTable[[#This Row],[FK_ProductID]:[FK_ProductID]], Products[[ProductID]:[ProductID]], 0),
    MATCH(MergedTable[[#Headers],[CoffeeType]], Products[#Headers], 0))</f>
        <v>Ara</v>
      </c>
      <c r="K327" t="str" cm="1">
        <f t="array" ref="K327">_xlfn.SWITCH(MergedTable[[#This Row],[CoffeeType]],
    "Rob", "Robusta",
    "Exc", "Excelsa",
    "Ara", "Arabica",
    "Lib", "Liberica")</f>
        <v>Arabica</v>
      </c>
      <c r="L327" t="str" cm="1">
        <f t="array" ref="L327">INDEX(Products[],
    MATCH(MergedTable[[#This Row],[FK_ProductID]:[FK_ProductID]], Products[[ProductID]:[ProductID]], 0),
    MATCH(MergedTable[[#Headers],[RoastType]], Products[#Headers], 0))</f>
        <v>L</v>
      </c>
      <c r="M327" t="str" cm="1">
        <f t="array" ref="M327">_xlfn.SWITCH(MergedTable[[#This Row],[RoastType]],
    "L", "Light",
    "M", "Medium",
    "D", "Dark")</f>
        <v>Light</v>
      </c>
      <c r="N327" s="6" cm="1">
        <f t="array" ref="N327">INDEX(Products[],
    MATCH(MergedTable[[#This Row],[FK_ProductID]:[FK_ProductID]], Products[[ProductID]:[ProductID]], 0),
    MATCH(MergedTable[[#Headers],[SizeKg]], Products[#Headers], 0))</f>
        <v>2.5</v>
      </c>
      <c r="O327" s="1" cm="1">
        <f t="array" ref="O327">INDEX(Products[],
    MATCH(MergedTable[[#This Row],[FK_ProductID]:[FK_ProductID]], Products[[ProductID]:[ProductID]], 0),
    MATCH(MergedTable[[#Headers],[AmtUnitPrice]], Products[#Headers], 0))</f>
        <v>29.785</v>
      </c>
      <c r="P327" s="1">
        <f>MergedTable[[#This Row],[AmtUnitPrice]] * MergedTable[[#This Row],[Quantity]]</f>
        <v>29.785</v>
      </c>
    </row>
    <row r="328" spans="1:16" x14ac:dyDescent="0.25">
      <c r="A328" t="str">
        <f>Orders[[#This Row],[OrderID]]</f>
        <v>DGZ-82537-477</v>
      </c>
      <c r="B328" s="9">
        <f>Orders[[#This Row],[DtOrder]]</f>
        <v>44057</v>
      </c>
      <c r="C328" t="str">
        <f>Orders[[#This Row],[FK_CustomerID]]</f>
        <v>43439-94003-DW</v>
      </c>
      <c r="D328" t="str">
        <f>Orders[[#This Row],[FK_ProductID]]</f>
        <v>R-D-1</v>
      </c>
      <c r="E328" s="4">
        <f>Orders[[#This Row],[Quantity]]</f>
        <v>5</v>
      </c>
      <c r="F328" t="str">
        <f>_xlfn.XLOOKUP(MergedTable[[#This Row],[FK_CustomerID]], Customers[CustomerID], Customers[CustomerName])</f>
        <v>Flynn Antony</v>
      </c>
      <c r="G328" t="str">
        <f>_xlfn.XLOOKUP(MergedTable[[#This Row],[FK_CustomerID]], Customers[CustomerID], Customers[Email])</f>
        <v/>
      </c>
      <c r="H328" t="str">
        <f>_xlfn.XLOOKUP(MergedTable[[#This Row],[FK_CustomerID]], Customers[CustomerID], Customers[Country])</f>
        <v>United States</v>
      </c>
      <c r="I328" t="str">
        <f>IF(_xlfn.XLOOKUP(MergedTable[[#This Row],[FK_CustomerID]], Customers[CustomerID], Customers[HasLoyalty]), "Yes", "No")</f>
        <v>No</v>
      </c>
      <c r="J328" t="str" cm="1">
        <f t="array" ref="J328">INDEX(Products[],
    MATCH(MergedTable[[#This Row],[FK_ProductID]:[FK_ProductID]], Products[[ProductID]:[ProductID]], 0),
    MATCH(MergedTable[[#Headers],[CoffeeType]], Products[#Headers], 0))</f>
        <v>Rob</v>
      </c>
      <c r="K328" t="str" cm="1">
        <f t="array" ref="K328">_xlfn.SWITCH(MergedTable[[#This Row],[CoffeeType]],
    "Rob", "Robusta",
    "Exc", "Excelsa",
    "Ara", "Arabica",
    "Lib", "Liberica")</f>
        <v>Robusta</v>
      </c>
      <c r="L328" t="str" cm="1">
        <f t="array" ref="L328">INDEX(Products[],
    MATCH(MergedTable[[#This Row],[FK_ProductID]:[FK_ProductID]], Products[[ProductID]:[ProductID]], 0),
    MATCH(MergedTable[[#Headers],[RoastType]], Products[#Headers], 0))</f>
        <v>D</v>
      </c>
      <c r="M328" t="str" cm="1">
        <f t="array" ref="M328">_xlfn.SWITCH(MergedTable[[#This Row],[RoastType]],
    "L", "Light",
    "M", "Medium",
    "D", "Dark")</f>
        <v>Dark</v>
      </c>
      <c r="N328" s="6" cm="1">
        <f t="array" ref="N328">INDEX(Products[],
    MATCH(MergedTable[[#This Row],[FK_ProductID]:[FK_ProductID]], Products[[ProductID]:[ProductID]], 0),
    MATCH(MergedTable[[#Headers],[SizeKg]], Products[#Headers], 0))</f>
        <v>1</v>
      </c>
      <c r="O328" s="1" cm="1">
        <f t="array" ref="O328">INDEX(Products[],
    MATCH(MergedTable[[#This Row],[FK_ProductID]:[FK_ProductID]], Products[[ProductID]:[ProductID]], 0),
    MATCH(MergedTable[[#Headers],[AmtUnitPrice]], Products[#Headers], 0))</f>
        <v>8.9499999999999993</v>
      </c>
      <c r="P328" s="1">
        <f>MergedTable[[#This Row],[AmtUnitPrice]] * MergedTable[[#This Row],[Quantity]]</f>
        <v>44.75</v>
      </c>
    </row>
    <row r="329" spans="1:16" x14ac:dyDescent="0.25">
      <c r="A329" t="str">
        <f>Orders[[#This Row],[OrderID]]</f>
        <v>LPS-39089-432</v>
      </c>
      <c r="B329" s="9">
        <f>Orders[[#This Row],[DtOrder]]</f>
        <v>43579</v>
      </c>
      <c r="C329" t="str">
        <f>Orders[[#This Row],[FK_CustomerID]]</f>
        <v>97655-45555-LI</v>
      </c>
      <c r="D329" t="str">
        <f>Orders[[#This Row],[FK_ProductID]]</f>
        <v>R-D-1</v>
      </c>
      <c r="E329" s="4">
        <f>Orders[[#This Row],[Quantity]]</f>
        <v>5</v>
      </c>
      <c r="F329" t="str">
        <f>_xlfn.XLOOKUP(MergedTable[[#This Row],[FK_CustomerID]], Customers[CustomerID], Customers[CustomerName])</f>
        <v>Baudoin Alldridge</v>
      </c>
      <c r="G329" t="str">
        <f>_xlfn.XLOOKUP(MergedTable[[#This Row],[FK_CustomerID]], Customers[CustomerID], Customers[Email])</f>
        <v>balldridge93@yandex.ru</v>
      </c>
      <c r="H329" t="str">
        <f>_xlfn.XLOOKUP(MergedTable[[#This Row],[FK_CustomerID]], Customers[CustomerID], Customers[Country])</f>
        <v>United States</v>
      </c>
      <c r="I329" t="str">
        <f>IF(_xlfn.XLOOKUP(MergedTable[[#This Row],[FK_CustomerID]], Customers[CustomerID], Customers[HasLoyalty]), "Yes", "No")</f>
        <v>Yes</v>
      </c>
      <c r="J329" t="str" cm="1">
        <f t="array" ref="J329">INDEX(Products[],
    MATCH(MergedTable[[#This Row],[FK_ProductID]:[FK_ProductID]], Products[[ProductID]:[ProductID]], 0),
    MATCH(MergedTable[[#Headers],[CoffeeType]], Products[#Headers], 0))</f>
        <v>Rob</v>
      </c>
      <c r="K329" t="str" cm="1">
        <f t="array" ref="K329">_xlfn.SWITCH(MergedTable[[#This Row],[CoffeeType]],
    "Rob", "Robusta",
    "Exc", "Excelsa",
    "Ara", "Arabica",
    "Lib", "Liberica")</f>
        <v>Robusta</v>
      </c>
      <c r="L329" t="str" cm="1">
        <f t="array" ref="L329">INDEX(Products[],
    MATCH(MergedTable[[#This Row],[FK_ProductID]:[FK_ProductID]], Products[[ProductID]:[ProductID]], 0),
    MATCH(MergedTable[[#Headers],[RoastType]], Products[#Headers], 0))</f>
        <v>D</v>
      </c>
      <c r="M329" t="str" cm="1">
        <f t="array" ref="M329">_xlfn.SWITCH(MergedTable[[#This Row],[RoastType]],
    "L", "Light",
    "M", "Medium",
    "D", "Dark")</f>
        <v>Dark</v>
      </c>
      <c r="N329" s="6" cm="1">
        <f t="array" ref="N329">INDEX(Products[],
    MATCH(MergedTable[[#This Row],[FK_ProductID]:[FK_ProductID]], Products[[ProductID]:[ProductID]], 0),
    MATCH(MergedTable[[#Headers],[SizeKg]], Products[#Headers], 0))</f>
        <v>1</v>
      </c>
      <c r="O329" s="1" cm="1">
        <f t="array" ref="O329">INDEX(Products[],
    MATCH(MergedTable[[#This Row],[FK_ProductID]:[FK_ProductID]], Products[[ProductID]:[ProductID]], 0),
    MATCH(MergedTable[[#Headers],[AmtUnitPrice]], Products[#Headers], 0))</f>
        <v>8.9499999999999993</v>
      </c>
      <c r="P329" s="1">
        <f>MergedTable[[#This Row],[AmtUnitPrice]] * MergedTable[[#This Row],[Quantity]]</f>
        <v>44.75</v>
      </c>
    </row>
    <row r="330" spans="1:16" x14ac:dyDescent="0.25">
      <c r="A330" t="str">
        <f>Orders[[#This Row],[OrderID]]</f>
        <v>MQU-86100-929</v>
      </c>
      <c r="B330" s="9">
        <f>Orders[[#This Row],[DtOrder]]</f>
        <v>43620</v>
      </c>
      <c r="C330" t="str">
        <f>Orders[[#This Row],[FK_CustomerID]]</f>
        <v>64418-01720-VW</v>
      </c>
      <c r="D330" t="str">
        <f>Orders[[#This Row],[FK_ProductID]]</f>
        <v>L-L-0.5</v>
      </c>
      <c r="E330" s="4">
        <f>Orders[[#This Row],[Quantity]]</f>
        <v>4</v>
      </c>
      <c r="F330" t="str">
        <f>_xlfn.XLOOKUP(MergedTable[[#This Row],[FK_CustomerID]], Customers[CustomerID], Customers[CustomerName])</f>
        <v>Homer Dulany</v>
      </c>
      <c r="G330" t="str">
        <f>_xlfn.XLOOKUP(MergedTable[[#This Row],[FK_CustomerID]], Customers[CustomerID], Customers[Email])</f>
        <v/>
      </c>
      <c r="H330" t="str">
        <f>_xlfn.XLOOKUP(MergedTable[[#This Row],[FK_CustomerID]], Customers[CustomerID], Customers[Country])</f>
        <v>United States</v>
      </c>
      <c r="I330" t="str">
        <f>IF(_xlfn.XLOOKUP(MergedTable[[#This Row],[FK_CustomerID]], Customers[CustomerID], Customers[HasLoyalty]), "Yes", "No")</f>
        <v>Yes</v>
      </c>
      <c r="J330" t="str" cm="1">
        <f t="array" ref="J330">INDEX(Products[],
    MATCH(MergedTable[[#This Row],[FK_ProductID]:[FK_ProductID]], Products[[ProductID]:[ProductID]], 0),
    MATCH(MergedTable[[#Headers],[CoffeeType]], Products[#Headers], 0))</f>
        <v>Lib</v>
      </c>
      <c r="K330" t="str" cm="1">
        <f t="array" ref="K330">_xlfn.SWITCH(MergedTable[[#This Row],[CoffeeType]],
    "Rob", "Robusta",
    "Exc", "Excelsa",
    "Ara", "Arabica",
    "Lib", "Liberica")</f>
        <v>Liberica</v>
      </c>
      <c r="L330" t="str" cm="1">
        <f t="array" ref="L330">INDEX(Products[],
    MATCH(MergedTable[[#This Row],[FK_ProductID]:[FK_ProductID]], Products[[ProductID]:[ProductID]], 0),
    MATCH(MergedTable[[#Headers],[RoastType]], Products[#Headers], 0))</f>
        <v>L</v>
      </c>
      <c r="M330" t="str" cm="1">
        <f t="array" ref="M330">_xlfn.SWITCH(MergedTable[[#This Row],[RoastType]],
    "L", "Light",
    "M", "Medium",
    "D", "Dark")</f>
        <v>Light</v>
      </c>
      <c r="N330" s="6" cm="1">
        <f t="array" ref="N330">INDEX(Products[],
    MATCH(MergedTable[[#This Row],[FK_ProductID]:[FK_ProductID]], Products[[ProductID]:[ProductID]], 0),
    MATCH(MergedTable[[#Headers],[SizeKg]], Products[#Headers], 0))</f>
        <v>0.5</v>
      </c>
      <c r="O330" s="1" cm="1">
        <f t="array" ref="O330">INDEX(Products[],
    MATCH(MergedTable[[#This Row],[FK_ProductID]:[FK_ProductID]], Products[[ProductID]:[ProductID]], 0),
    MATCH(MergedTable[[#Headers],[AmtUnitPrice]], Products[#Headers], 0))</f>
        <v>9.51</v>
      </c>
      <c r="P330" s="1">
        <f>MergedTable[[#This Row],[AmtUnitPrice]] * MergedTable[[#This Row],[Quantity]]</f>
        <v>38.04</v>
      </c>
    </row>
    <row r="331" spans="1:16" x14ac:dyDescent="0.25">
      <c r="A331" t="str">
        <f>Orders[[#This Row],[OrderID]]</f>
        <v>XUR-14132-391</v>
      </c>
      <c r="B331" s="9">
        <f>Orders[[#This Row],[DtOrder]]</f>
        <v>44781</v>
      </c>
      <c r="C331" t="str">
        <f>Orders[[#This Row],[FK_CustomerID]]</f>
        <v>96836-09258-RI</v>
      </c>
      <c r="D331" t="str">
        <f>Orders[[#This Row],[FK_ProductID]]</f>
        <v>R-D-0.5</v>
      </c>
      <c r="E331" s="4">
        <f>Orders[[#This Row],[Quantity]]</f>
        <v>4</v>
      </c>
      <c r="F331" t="str">
        <f>_xlfn.XLOOKUP(MergedTable[[#This Row],[FK_CustomerID]], Customers[CustomerID], Customers[CustomerName])</f>
        <v>Lisa Goodger</v>
      </c>
      <c r="G331" t="str">
        <f>_xlfn.XLOOKUP(MergedTable[[#This Row],[FK_CustomerID]], Customers[CustomerID], Customers[Email])</f>
        <v>lgoodger95@guardian.co.uk</v>
      </c>
      <c r="H331" t="str">
        <f>_xlfn.XLOOKUP(MergedTable[[#This Row],[FK_CustomerID]], Customers[CustomerID], Customers[Country])</f>
        <v>United States</v>
      </c>
      <c r="I331" t="str">
        <f>IF(_xlfn.XLOOKUP(MergedTable[[#This Row],[FK_CustomerID]], Customers[CustomerID], Customers[HasLoyalty]), "Yes", "No")</f>
        <v>Yes</v>
      </c>
      <c r="J331" t="str" cm="1">
        <f t="array" ref="J331">INDEX(Products[],
    MATCH(MergedTable[[#This Row],[FK_ProductID]:[FK_ProductID]], Products[[ProductID]:[ProductID]], 0),
    MATCH(MergedTable[[#Headers],[CoffeeType]], Products[#Headers], 0))</f>
        <v>Rob</v>
      </c>
      <c r="K331" t="str" cm="1">
        <f t="array" ref="K331">_xlfn.SWITCH(MergedTable[[#This Row],[CoffeeType]],
    "Rob", "Robusta",
    "Exc", "Excelsa",
    "Ara", "Arabica",
    "Lib", "Liberica")</f>
        <v>Robusta</v>
      </c>
      <c r="L331" t="str" cm="1">
        <f t="array" ref="L331">INDEX(Products[],
    MATCH(MergedTable[[#This Row],[FK_ProductID]:[FK_ProductID]], Products[[ProductID]:[ProductID]], 0),
    MATCH(MergedTable[[#Headers],[RoastType]], Products[#Headers], 0))</f>
        <v>D</v>
      </c>
      <c r="M331" t="str" cm="1">
        <f t="array" ref="M331">_xlfn.SWITCH(MergedTable[[#This Row],[RoastType]],
    "L", "Light",
    "M", "Medium",
    "D", "Dark")</f>
        <v>Dark</v>
      </c>
      <c r="N331" s="6" cm="1">
        <f t="array" ref="N331">INDEX(Products[],
    MATCH(MergedTable[[#This Row],[FK_ProductID]:[FK_ProductID]], Products[[ProductID]:[ProductID]], 0),
    MATCH(MergedTable[[#Headers],[SizeKg]], Products[#Headers], 0))</f>
        <v>0.5</v>
      </c>
      <c r="O331" s="1" cm="1">
        <f t="array" ref="O331">INDEX(Products[],
    MATCH(MergedTable[[#This Row],[FK_ProductID]:[FK_ProductID]], Products[[ProductID]:[ProductID]], 0),
    MATCH(MergedTable[[#Headers],[AmtUnitPrice]], Products[#Headers], 0))</f>
        <v>5.37</v>
      </c>
      <c r="P331" s="1">
        <f>MergedTable[[#This Row],[AmtUnitPrice]] * MergedTable[[#This Row],[Quantity]]</f>
        <v>21.48</v>
      </c>
    </row>
    <row r="332" spans="1:16" x14ac:dyDescent="0.25">
      <c r="A332" t="str">
        <f>Orders[[#This Row],[OrderID]]</f>
        <v>OVI-27064-381</v>
      </c>
      <c r="B332" s="9">
        <f>Orders[[#This Row],[DtOrder]]</f>
        <v>43782</v>
      </c>
      <c r="C332" t="str">
        <f>Orders[[#This Row],[FK_CustomerID]]</f>
        <v>37274-08534-FM</v>
      </c>
      <c r="D332" t="str">
        <f>Orders[[#This Row],[FK_ProductID]]</f>
        <v>R-D-0.5</v>
      </c>
      <c r="E332" s="4">
        <f>Orders[[#This Row],[Quantity]]</f>
        <v>3</v>
      </c>
      <c r="F332" t="str">
        <f>_xlfn.XLOOKUP(MergedTable[[#This Row],[FK_CustomerID]], Customers[CustomerID], Customers[CustomerName])</f>
        <v>Selma McMillian</v>
      </c>
      <c r="G332" t="str">
        <f>_xlfn.XLOOKUP(MergedTable[[#This Row],[FK_CustomerID]], Customers[CustomerID], Customers[Email])</f>
        <v>smcmillian8t@csmonitor.com</v>
      </c>
      <c r="H332" t="str">
        <f>_xlfn.XLOOKUP(MergedTable[[#This Row],[FK_CustomerID]], Customers[CustomerID], Customers[Country])</f>
        <v>United States</v>
      </c>
      <c r="I332" t="str">
        <f>IF(_xlfn.XLOOKUP(MergedTable[[#This Row],[FK_CustomerID]], Customers[CustomerID], Customers[HasLoyalty]), "Yes", "No")</f>
        <v>No</v>
      </c>
      <c r="J332" t="str" cm="1">
        <f t="array" ref="J332">INDEX(Products[],
    MATCH(MergedTable[[#This Row],[FK_ProductID]:[FK_ProductID]], Products[[ProductID]:[ProductID]], 0),
    MATCH(MergedTable[[#Headers],[CoffeeType]], Products[#Headers], 0))</f>
        <v>Rob</v>
      </c>
      <c r="K332" t="str" cm="1">
        <f t="array" ref="K332">_xlfn.SWITCH(MergedTable[[#This Row],[CoffeeType]],
    "Rob", "Robusta",
    "Exc", "Excelsa",
    "Ara", "Arabica",
    "Lib", "Liberica")</f>
        <v>Robusta</v>
      </c>
      <c r="L332" t="str" cm="1">
        <f t="array" ref="L332">INDEX(Products[],
    MATCH(MergedTable[[#This Row],[FK_ProductID]:[FK_ProductID]], Products[[ProductID]:[ProductID]], 0),
    MATCH(MergedTable[[#Headers],[RoastType]], Products[#Headers], 0))</f>
        <v>D</v>
      </c>
      <c r="M332" t="str" cm="1">
        <f t="array" ref="M332">_xlfn.SWITCH(MergedTable[[#This Row],[RoastType]],
    "L", "Light",
    "M", "Medium",
    "D", "Dark")</f>
        <v>Dark</v>
      </c>
      <c r="N332" s="6" cm="1">
        <f t="array" ref="N332">INDEX(Products[],
    MATCH(MergedTable[[#This Row],[FK_ProductID]:[FK_ProductID]], Products[[ProductID]:[ProductID]], 0),
    MATCH(MergedTable[[#Headers],[SizeKg]], Products[#Headers], 0))</f>
        <v>0.5</v>
      </c>
      <c r="O332" s="1" cm="1">
        <f t="array" ref="O332">INDEX(Products[],
    MATCH(MergedTable[[#This Row],[FK_ProductID]:[FK_ProductID]], Products[[ProductID]:[ProductID]], 0),
    MATCH(MergedTable[[#Headers],[AmtUnitPrice]], Products[#Headers], 0))</f>
        <v>5.37</v>
      </c>
      <c r="P332" s="1">
        <f>MergedTable[[#This Row],[AmtUnitPrice]] * MergedTable[[#This Row],[Quantity]]</f>
        <v>16.11</v>
      </c>
    </row>
    <row r="333" spans="1:16" x14ac:dyDescent="0.25">
      <c r="A333" t="str">
        <f>Orders[[#This Row],[OrderID]]</f>
        <v>SHP-17012-870</v>
      </c>
      <c r="B333" s="9">
        <f>Orders[[#This Row],[DtOrder]]</f>
        <v>43989</v>
      </c>
      <c r="C333" t="str">
        <f>Orders[[#This Row],[FK_CustomerID]]</f>
        <v>69529-07533-CV</v>
      </c>
      <c r="D333" t="str">
        <f>Orders[[#This Row],[FK_ProductID]]</f>
        <v>R-M-2.5</v>
      </c>
      <c r="E333" s="4">
        <f>Orders[[#This Row],[Quantity]]</f>
        <v>1</v>
      </c>
      <c r="F333" t="str">
        <f>_xlfn.XLOOKUP(MergedTable[[#This Row],[FK_CustomerID]], Customers[CustomerID], Customers[CustomerName])</f>
        <v>Corine Drewett</v>
      </c>
      <c r="G333" t="str">
        <f>_xlfn.XLOOKUP(MergedTable[[#This Row],[FK_CustomerID]], Customers[CustomerID], Customers[Email])</f>
        <v>cdrewett97@wikipedia.org</v>
      </c>
      <c r="H333" t="str">
        <f>_xlfn.XLOOKUP(MergedTable[[#This Row],[FK_CustomerID]], Customers[CustomerID], Customers[Country])</f>
        <v>United States</v>
      </c>
      <c r="I333" t="str">
        <f>IF(_xlfn.XLOOKUP(MergedTable[[#This Row],[FK_CustomerID]], Customers[CustomerID], Customers[HasLoyalty]), "Yes", "No")</f>
        <v>Yes</v>
      </c>
      <c r="J333" t="str" cm="1">
        <f t="array" ref="J333">INDEX(Products[],
    MATCH(MergedTable[[#This Row],[FK_ProductID]:[FK_ProductID]], Products[[ProductID]:[ProductID]], 0),
    MATCH(MergedTable[[#Headers],[CoffeeType]], Products[#Headers], 0))</f>
        <v>Rob</v>
      </c>
      <c r="K333" t="str" cm="1">
        <f t="array" ref="K333">_xlfn.SWITCH(MergedTable[[#This Row],[CoffeeType]],
    "Rob", "Robusta",
    "Exc", "Excelsa",
    "Ara", "Arabica",
    "Lib", "Liberica")</f>
        <v>Robusta</v>
      </c>
      <c r="L333" t="str" cm="1">
        <f t="array" ref="L333">INDEX(Products[],
    MATCH(MergedTable[[#This Row],[FK_ProductID]:[FK_ProductID]], Products[[ProductID]:[ProductID]], 0),
    MATCH(MergedTable[[#Headers],[RoastType]], Products[#Headers], 0))</f>
        <v>M</v>
      </c>
      <c r="M333" t="str" cm="1">
        <f t="array" ref="M333">_xlfn.SWITCH(MergedTable[[#This Row],[RoastType]],
    "L", "Light",
    "M", "Medium",
    "D", "Dark")</f>
        <v>Medium</v>
      </c>
      <c r="N333" s="6" cm="1">
        <f t="array" ref="N333">INDEX(Products[],
    MATCH(MergedTable[[#This Row],[FK_ProductID]:[FK_ProductID]], Products[[ProductID]:[ProductID]], 0),
    MATCH(MergedTable[[#Headers],[SizeKg]], Products[#Headers], 0))</f>
        <v>2.5</v>
      </c>
      <c r="O333" s="1" cm="1">
        <f t="array" ref="O333">INDEX(Products[],
    MATCH(MergedTable[[#This Row],[FK_ProductID]:[FK_ProductID]], Products[[ProductID]:[ProductID]], 0),
    MATCH(MergedTable[[#Headers],[AmtUnitPrice]], Products[#Headers], 0))</f>
        <v>22.885000000000002</v>
      </c>
      <c r="P333" s="1">
        <f>MergedTable[[#This Row],[AmtUnitPrice]] * MergedTable[[#This Row],[Quantity]]</f>
        <v>22.885000000000002</v>
      </c>
    </row>
    <row r="334" spans="1:16" x14ac:dyDescent="0.25">
      <c r="A334" t="str">
        <f>Orders[[#This Row],[OrderID]]</f>
        <v>FDY-03414-903</v>
      </c>
      <c r="B334" s="9">
        <f>Orders[[#This Row],[DtOrder]]</f>
        <v>43689</v>
      </c>
      <c r="C334" t="str">
        <f>Orders[[#This Row],[FK_CustomerID]]</f>
        <v>94840-49457-UD</v>
      </c>
      <c r="D334" t="str">
        <f>Orders[[#This Row],[FK_ProductID]]</f>
        <v>A-D-0.5</v>
      </c>
      <c r="E334" s="4">
        <f>Orders[[#This Row],[Quantity]]</f>
        <v>3</v>
      </c>
      <c r="F334" t="str">
        <f>_xlfn.XLOOKUP(MergedTable[[#This Row],[FK_CustomerID]], Customers[CustomerID], Customers[CustomerName])</f>
        <v>Quinn Parsons</v>
      </c>
      <c r="G334" t="str">
        <f>_xlfn.XLOOKUP(MergedTable[[#This Row],[FK_CustomerID]], Customers[CustomerID], Customers[Email])</f>
        <v>qparsons98@blogtalkradio.com</v>
      </c>
      <c r="H334" t="str">
        <f>_xlfn.XLOOKUP(MergedTable[[#This Row],[FK_CustomerID]], Customers[CustomerID], Customers[Country])</f>
        <v>United States</v>
      </c>
      <c r="I334" t="str">
        <f>IF(_xlfn.XLOOKUP(MergedTable[[#This Row],[FK_CustomerID]], Customers[CustomerID], Customers[HasLoyalty]), "Yes", "No")</f>
        <v>Yes</v>
      </c>
      <c r="J334" t="str" cm="1">
        <f t="array" ref="J334">INDEX(Products[],
    MATCH(MergedTable[[#This Row],[FK_ProductID]:[FK_ProductID]], Products[[ProductID]:[ProductID]], 0),
    MATCH(MergedTable[[#Headers],[CoffeeType]], Products[#Headers], 0))</f>
        <v>Ara</v>
      </c>
      <c r="K334" t="str" cm="1">
        <f t="array" ref="K334">_xlfn.SWITCH(MergedTable[[#This Row],[CoffeeType]],
    "Rob", "Robusta",
    "Exc", "Excelsa",
    "Ara", "Arabica",
    "Lib", "Liberica")</f>
        <v>Arabica</v>
      </c>
      <c r="L334" t="str" cm="1">
        <f t="array" ref="L334">INDEX(Products[],
    MATCH(MergedTable[[#This Row],[FK_ProductID]:[FK_ProductID]], Products[[ProductID]:[ProductID]], 0),
    MATCH(MergedTable[[#Headers],[RoastType]], Products[#Headers], 0))</f>
        <v>D</v>
      </c>
      <c r="M334" t="str" cm="1">
        <f t="array" ref="M334">_xlfn.SWITCH(MergedTable[[#This Row],[RoastType]],
    "L", "Light",
    "M", "Medium",
    "D", "Dark")</f>
        <v>Dark</v>
      </c>
      <c r="N334" s="6" cm="1">
        <f t="array" ref="N334">INDEX(Products[],
    MATCH(MergedTable[[#This Row],[FK_ProductID]:[FK_ProductID]], Products[[ProductID]:[ProductID]], 0),
    MATCH(MergedTable[[#Headers],[SizeKg]], Products[#Headers], 0))</f>
        <v>0.5</v>
      </c>
      <c r="O334" s="1" cm="1">
        <f t="array" ref="O334">INDEX(Products[],
    MATCH(MergedTable[[#This Row],[FK_ProductID]:[FK_ProductID]], Products[[ProductID]:[ProductID]], 0),
    MATCH(MergedTable[[#Headers],[AmtUnitPrice]], Products[#Headers], 0))</f>
        <v>5.97</v>
      </c>
      <c r="P334" s="1">
        <f>MergedTable[[#This Row],[AmtUnitPrice]] * MergedTable[[#This Row],[Quantity]]</f>
        <v>17.91</v>
      </c>
    </row>
    <row r="335" spans="1:16" x14ac:dyDescent="0.25">
      <c r="A335" t="str">
        <f>Orders[[#This Row],[OrderID]]</f>
        <v>WXT-85291-143</v>
      </c>
      <c r="B335" s="9">
        <f>Orders[[#This Row],[DtOrder]]</f>
        <v>43712</v>
      </c>
      <c r="C335" t="str">
        <f>Orders[[#This Row],[FK_CustomerID]]</f>
        <v>81414-81273-DK</v>
      </c>
      <c r="D335" t="str">
        <f>Orders[[#This Row],[FK_ProductID]]</f>
        <v>R-M-0.5</v>
      </c>
      <c r="E335" s="4">
        <f>Orders[[#This Row],[Quantity]]</f>
        <v>4</v>
      </c>
      <c r="F335" t="str">
        <f>_xlfn.XLOOKUP(MergedTable[[#This Row],[FK_CustomerID]], Customers[CustomerID], Customers[CustomerName])</f>
        <v>Vivyan Ceely</v>
      </c>
      <c r="G335" t="str">
        <f>_xlfn.XLOOKUP(MergedTable[[#This Row],[FK_CustomerID]], Customers[CustomerID], Customers[Email])</f>
        <v>vceely99@auda.org.au</v>
      </c>
      <c r="H335" t="str">
        <f>_xlfn.XLOOKUP(MergedTable[[#This Row],[FK_CustomerID]], Customers[CustomerID], Customers[Country])</f>
        <v>United States</v>
      </c>
      <c r="I335" t="str">
        <f>IF(_xlfn.XLOOKUP(MergedTable[[#This Row],[FK_CustomerID]], Customers[CustomerID], Customers[HasLoyalty]), "Yes", "No")</f>
        <v>Yes</v>
      </c>
      <c r="J335" t="str" cm="1">
        <f t="array" ref="J335">INDEX(Products[],
    MATCH(MergedTable[[#This Row],[FK_ProductID]:[FK_ProductID]], Products[[ProductID]:[ProductID]], 0),
    MATCH(MergedTable[[#Headers],[CoffeeType]], Products[#Headers], 0))</f>
        <v>Rob</v>
      </c>
      <c r="K335" t="str" cm="1">
        <f t="array" ref="K335">_xlfn.SWITCH(MergedTable[[#This Row],[CoffeeType]],
    "Rob", "Robusta",
    "Exc", "Excelsa",
    "Ara", "Arabica",
    "Lib", "Liberica")</f>
        <v>Robusta</v>
      </c>
      <c r="L335" t="str" cm="1">
        <f t="array" ref="L335">INDEX(Products[],
    MATCH(MergedTable[[#This Row],[FK_ProductID]:[FK_ProductID]], Products[[ProductID]:[ProductID]], 0),
    MATCH(MergedTable[[#Headers],[RoastType]], Products[#Headers], 0))</f>
        <v>M</v>
      </c>
      <c r="M335" t="str" cm="1">
        <f t="array" ref="M335">_xlfn.SWITCH(MergedTable[[#This Row],[RoastType]],
    "L", "Light",
    "M", "Medium",
    "D", "Dark")</f>
        <v>Medium</v>
      </c>
      <c r="N335" s="6" cm="1">
        <f t="array" ref="N335">INDEX(Products[],
    MATCH(MergedTable[[#This Row],[FK_ProductID]:[FK_ProductID]], Products[[ProductID]:[ProductID]], 0),
    MATCH(MergedTable[[#Headers],[SizeKg]], Products[#Headers], 0))</f>
        <v>0.5</v>
      </c>
      <c r="O335" s="1" cm="1">
        <f t="array" ref="O335">INDEX(Products[],
    MATCH(MergedTable[[#This Row],[FK_ProductID]:[FK_ProductID]], Products[[ProductID]:[ProductID]], 0),
    MATCH(MergedTable[[#Headers],[AmtUnitPrice]], Products[#Headers], 0))</f>
        <v>5.97</v>
      </c>
      <c r="P335" s="1">
        <f>MergedTable[[#This Row],[AmtUnitPrice]] * MergedTable[[#This Row],[Quantity]]</f>
        <v>23.88</v>
      </c>
    </row>
    <row r="336" spans="1:16" x14ac:dyDescent="0.25">
      <c r="A336" t="str">
        <f>Orders[[#This Row],[OrderID]]</f>
        <v>QNP-18893-547</v>
      </c>
      <c r="B336" s="9">
        <f>Orders[[#This Row],[DtOrder]]</f>
        <v>43742</v>
      </c>
      <c r="C336" t="str">
        <f>Orders[[#This Row],[FK_CustomerID]]</f>
        <v>76930-61689-CH</v>
      </c>
      <c r="D336" t="str">
        <f>Orders[[#This Row],[FK_ProductID]]</f>
        <v>R-L-1</v>
      </c>
      <c r="E336" s="4">
        <f>Orders[[#This Row],[Quantity]]</f>
        <v>5</v>
      </c>
      <c r="F336" t="str">
        <f>_xlfn.XLOOKUP(MergedTable[[#This Row],[FK_CustomerID]], Customers[CustomerID], Customers[CustomerName])</f>
        <v>Elonore Goodings</v>
      </c>
      <c r="G336" t="str">
        <f>_xlfn.XLOOKUP(MergedTable[[#This Row],[FK_CustomerID]], Customers[CustomerID], Customers[Email])</f>
        <v/>
      </c>
      <c r="H336" t="str">
        <f>_xlfn.XLOOKUP(MergedTable[[#This Row],[FK_CustomerID]], Customers[CustomerID], Customers[Country])</f>
        <v>United States</v>
      </c>
      <c r="I336" t="str">
        <f>IF(_xlfn.XLOOKUP(MergedTable[[#This Row],[FK_CustomerID]], Customers[CustomerID], Customers[HasLoyalty]), "Yes", "No")</f>
        <v>No</v>
      </c>
      <c r="J336" t="str" cm="1">
        <f t="array" ref="J336">INDEX(Products[],
    MATCH(MergedTable[[#This Row],[FK_ProductID]:[FK_ProductID]], Products[[ProductID]:[ProductID]], 0),
    MATCH(MergedTable[[#Headers],[CoffeeType]], Products[#Headers], 0))</f>
        <v>Rob</v>
      </c>
      <c r="K336" t="str" cm="1">
        <f t="array" ref="K336">_xlfn.SWITCH(MergedTable[[#This Row],[CoffeeType]],
    "Rob", "Robusta",
    "Exc", "Excelsa",
    "Ara", "Arabica",
    "Lib", "Liberica")</f>
        <v>Robusta</v>
      </c>
      <c r="L336" t="str" cm="1">
        <f t="array" ref="L336">INDEX(Products[],
    MATCH(MergedTable[[#This Row],[FK_ProductID]:[FK_ProductID]], Products[[ProductID]:[ProductID]], 0),
    MATCH(MergedTable[[#Headers],[RoastType]], Products[#Headers], 0))</f>
        <v>L</v>
      </c>
      <c r="M336" t="str" cm="1">
        <f t="array" ref="M336">_xlfn.SWITCH(MergedTable[[#This Row],[RoastType]],
    "L", "Light",
    "M", "Medium",
    "D", "Dark")</f>
        <v>Light</v>
      </c>
      <c r="N336" s="6" cm="1">
        <f t="array" ref="N336">INDEX(Products[],
    MATCH(MergedTable[[#This Row],[FK_ProductID]:[FK_ProductID]], Products[[ProductID]:[ProductID]], 0),
    MATCH(MergedTable[[#Headers],[SizeKg]], Products[#Headers], 0))</f>
        <v>1</v>
      </c>
      <c r="O336" s="1" cm="1">
        <f t="array" ref="O336">INDEX(Products[],
    MATCH(MergedTable[[#This Row],[FK_ProductID]:[FK_ProductID]], Products[[ProductID]:[ProductID]], 0),
    MATCH(MergedTable[[#Headers],[AmtUnitPrice]], Products[#Headers], 0))</f>
        <v>11.95</v>
      </c>
      <c r="P336" s="1">
        <f>MergedTable[[#This Row],[AmtUnitPrice]] * MergedTable[[#This Row],[Quantity]]</f>
        <v>59.75</v>
      </c>
    </row>
    <row r="337" spans="1:16" x14ac:dyDescent="0.25">
      <c r="A337" t="str">
        <f>Orders[[#This Row],[OrderID]]</f>
        <v>DOH-92927-530</v>
      </c>
      <c r="B337" s="9">
        <f>Orders[[#This Row],[DtOrder]]</f>
        <v>43885</v>
      </c>
      <c r="C337" t="str">
        <f>Orders[[#This Row],[FK_CustomerID]]</f>
        <v>12839-56537-TQ</v>
      </c>
      <c r="D337" t="str">
        <f>Orders[[#This Row],[FK_ProductID]]</f>
        <v>L-L-0.2</v>
      </c>
      <c r="E337" s="4">
        <f>Orders[[#This Row],[Quantity]]</f>
        <v>6</v>
      </c>
      <c r="F337" t="str">
        <f>_xlfn.XLOOKUP(MergedTable[[#This Row],[FK_CustomerID]], Customers[CustomerID], Customers[CustomerName])</f>
        <v>Clement Vasiliev</v>
      </c>
      <c r="G337" t="str">
        <f>_xlfn.XLOOKUP(MergedTable[[#This Row],[FK_CustomerID]], Customers[CustomerID], Customers[Email])</f>
        <v>cvasiliev9b@discuz.net</v>
      </c>
      <c r="H337" t="str">
        <f>_xlfn.XLOOKUP(MergedTable[[#This Row],[FK_CustomerID]], Customers[CustomerID], Customers[Country])</f>
        <v>United States</v>
      </c>
      <c r="I337" t="str">
        <f>IF(_xlfn.XLOOKUP(MergedTable[[#This Row],[FK_CustomerID]], Customers[CustomerID], Customers[HasLoyalty]), "Yes", "No")</f>
        <v>Yes</v>
      </c>
      <c r="J337" t="str" cm="1">
        <f t="array" ref="J337">INDEX(Products[],
    MATCH(MergedTable[[#This Row],[FK_ProductID]:[FK_ProductID]], Products[[ProductID]:[ProductID]], 0),
    MATCH(MergedTable[[#Headers],[CoffeeType]], Products[#Headers], 0))</f>
        <v>Lib</v>
      </c>
      <c r="K337" t="str" cm="1">
        <f t="array" ref="K337">_xlfn.SWITCH(MergedTable[[#This Row],[CoffeeType]],
    "Rob", "Robusta",
    "Exc", "Excelsa",
    "Ara", "Arabica",
    "Lib", "Liberica")</f>
        <v>Liberica</v>
      </c>
      <c r="L337" t="str" cm="1">
        <f t="array" ref="L337">INDEX(Products[],
    MATCH(MergedTable[[#This Row],[FK_ProductID]:[FK_ProductID]], Products[[ProductID]:[ProductID]], 0),
    MATCH(MergedTable[[#Headers],[RoastType]], Products[#Headers], 0))</f>
        <v>L</v>
      </c>
      <c r="M337" t="str" cm="1">
        <f t="array" ref="M337">_xlfn.SWITCH(MergedTable[[#This Row],[RoastType]],
    "L", "Light",
    "M", "Medium",
    "D", "Dark")</f>
        <v>Light</v>
      </c>
      <c r="N337" s="6" cm="1">
        <f t="array" ref="N337">INDEX(Products[],
    MATCH(MergedTable[[#This Row],[FK_ProductID]:[FK_ProductID]], Products[[ProductID]:[ProductID]], 0),
    MATCH(MergedTable[[#Headers],[SizeKg]], Products[#Headers], 0))</f>
        <v>0.2</v>
      </c>
      <c r="O337" s="1" cm="1">
        <f t="array" ref="O337">INDEX(Products[],
    MATCH(MergedTable[[#This Row],[FK_ProductID]:[FK_ProductID]], Products[[ProductID]:[ProductID]], 0),
    MATCH(MergedTable[[#Headers],[AmtUnitPrice]], Products[#Headers], 0))</f>
        <v>4.7549999999999999</v>
      </c>
      <c r="P337" s="1">
        <f>MergedTable[[#This Row],[AmtUnitPrice]] * MergedTable[[#This Row],[Quantity]]</f>
        <v>28.53</v>
      </c>
    </row>
    <row r="338" spans="1:16" x14ac:dyDescent="0.25">
      <c r="A338" t="str">
        <f>Orders[[#This Row],[OrderID]]</f>
        <v>HGJ-82768-173</v>
      </c>
      <c r="B338" s="9">
        <f>Orders[[#This Row],[DtOrder]]</f>
        <v>44434</v>
      </c>
      <c r="C338" t="str">
        <f>Orders[[#This Row],[FK_CustomerID]]</f>
        <v>62741-01322-HU</v>
      </c>
      <c r="D338" t="str">
        <f>Orders[[#This Row],[FK_ProductID]]</f>
        <v>A-M-1</v>
      </c>
      <c r="E338" s="4">
        <f>Orders[[#This Row],[Quantity]]</f>
        <v>4</v>
      </c>
      <c r="F338" t="str">
        <f>_xlfn.XLOOKUP(MergedTable[[#This Row],[FK_CustomerID]], Customers[CustomerID], Customers[CustomerName])</f>
        <v>Terencio O'Moylan</v>
      </c>
      <c r="G338" t="str">
        <f>_xlfn.XLOOKUP(MergedTable[[#This Row],[FK_CustomerID]], Customers[CustomerID], Customers[Email])</f>
        <v>tomoylan9c@liveinternet.ru</v>
      </c>
      <c r="H338" t="str">
        <f>_xlfn.XLOOKUP(MergedTable[[#This Row],[FK_CustomerID]], Customers[CustomerID], Customers[Country])</f>
        <v>United Kingdom</v>
      </c>
      <c r="I338" t="str">
        <f>IF(_xlfn.XLOOKUP(MergedTable[[#This Row],[FK_CustomerID]], Customers[CustomerID], Customers[HasLoyalty]), "Yes", "No")</f>
        <v>No</v>
      </c>
      <c r="J338" t="str" cm="1">
        <f t="array" ref="J338">INDEX(Products[],
    MATCH(MergedTable[[#This Row],[FK_ProductID]:[FK_ProductID]], Products[[ProductID]:[ProductID]], 0),
    MATCH(MergedTable[[#Headers],[CoffeeType]], Products[#Headers], 0))</f>
        <v>Ara</v>
      </c>
      <c r="K338" t="str" cm="1">
        <f t="array" ref="K338">_xlfn.SWITCH(MergedTable[[#This Row],[CoffeeType]],
    "Rob", "Robusta",
    "Exc", "Excelsa",
    "Ara", "Arabica",
    "Lib", "Liberica")</f>
        <v>Arabica</v>
      </c>
      <c r="L338" t="str" cm="1">
        <f t="array" ref="L338">INDEX(Products[],
    MATCH(MergedTable[[#This Row],[FK_ProductID]:[FK_ProductID]], Products[[ProductID]:[ProductID]], 0),
    MATCH(MergedTable[[#Headers],[RoastType]], Products[#Headers], 0))</f>
        <v>M</v>
      </c>
      <c r="M338" t="str" cm="1">
        <f t="array" ref="M338">_xlfn.SWITCH(MergedTable[[#This Row],[RoastType]],
    "L", "Light",
    "M", "Medium",
    "D", "Dark")</f>
        <v>Medium</v>
      </c>
      <c r="N338" s="6" cm="1">
        <f t="array" ref="N338">INDEX(Products[],
    MATCH(MergedTable[[#This Row],[FK_ProductID]:[FK_ProductID]], Products[[ProductID]:[ProductID]], 0),
    MATCH(MergedTable[[#Headers],[SizeKg]], Products[#Headers], 0))</f>
        <v>1</v>
      </c>
      <c r="O338" s="1" cm="1">
        <f t="array" ref="O338">INDEX(Products[],
    MATCH(MergedTable[[#This Row],[FK_ProductID]:[FK_ProductID]], Products[[ProductID]:[ProductID]], 0),
    MATCH(MergedTable[[#Headers],[AmtUnitPrice]], Products[#Headers], 0))</f>
        <v>11.25</v>
      </c>
      <c r="P338" s="1">
        <f>MergedTable[[#This Row],[AmtUnitPrice]] * MergedTable[[#This Row],[Quantity]]</f>
        <v>45</v>
      </c>
    </row>
    <row r="339" spans="1:16" x14ac:dyDescent="0.25">
      <c r="A339" t="str">
        <f>Orders[[#This Row],[OrderID]]</f>
        <v>YPT-95383-088</v>
      </c>
      <c r="B339" s="9">
        <f>Orders[[#This Row],[DtOrder]]</f>
        <v>44472</v>
      </c>
      <c r="C339" t="str">
        <f>Orders[[#This Row],[FK_CustomerID]]</f>
        <v>43439-94003-DW</v>
      </c>
      <c r="D339" t="str">
        <f>Orders[[#This Row],[FK_ProductID]]</f>
        <v>E-D-2.5</v>
      </c>
      <c r="E339" s="4">
        <f>Orders[[#This Row],[Quantity]]</f>
        <v>2</v>
      </c>
      <c r="F339" t="str">
        <f>_xlfn.XLOOKUP(MergedTable[[#This Row],[FK_CustomerID]], Customers[CustomerID], Customers[CustomerName])</f>
        <v>Flynn Antony</v>
      </c>
      <c r="G339" t="str">
        <f>_xlfn.XLOOKUP(MergedTable[[#This Row],[FK_CustomerID]], Customers[CustomerID], Customers[Email])</f>
        <v/>
      </c>
      <c r="H339" t="str">
        <f>_xlfn.XLOOKUP(MergedTable[[#This Row],[FK_CustomerID]], Customers[CustomerID], Customers[Country])</f>
        <v>United States</v>
      </c>
      <c r="I339" t="str">
        <f>IF(_xlfn.XLOOKUP(MergedTable[[#This Row],[FK_CustomerID]], Customers[CustomerID], Customers[HasLoyalty]), "Yes", "No")</f>
        <v>No</v>
      </c>
      <c r="J339" t="str" cm="1">
        <f t="array" ref="J339">INDEX(Products[],
    MATCH(MergedTable[[#This Row],[FK_ProductID]:[FK_ProductID]], Products[[ProductID]:[ProductID]], 0),
    MATCH(MergedTable[[#Headers],[CoffeeType]], Products[#Headers], 0))</f>
        <v>Exc</v>
      </c>
      <c r="K339" t="str" cm="1">
        <f t="array" ref="K339">_xlfn.SWITCH(MergedTable[[#This Row],[CoffeeType]],
    "Rob", "Robusta",
    "Exc", "Excelsa",
    "Ara", "Arabica",
    "Lib", "Liberica")</f>
        <v>Excelsa</v>
      </c>
      <c r="L339" t="str" cm="1">
        <f t="array" ref="L339">INDEX(Products[],
    MATCH(MergedTable[[#This Row],[FK_ProductID]:[FK_ProductID]], Products[[ProductID]:[ProductID]], 0),
    MATCH(MergedTable[[#Headers],[RoastType]], Products[#Headers], 0))</f>
        <v>D</v>
      </c>
      <c r="M339" t="str" cm="1">
        <f t="array" ref="M339">_xlfn.SWITCH(MergedTable[[#This Row],[RoastType]],
    "L", "Light",
    "M", "Medium",
    "D", "Dark")</f>
        <v>Dark</v>
      </c>
      <c r="N339" s="6" cm="1">
        <f t="array" ref="N339">INDEX(Products[],
    MATCH(MergedTable[[#This Row],[FK_ProductID]:[FK_ProductID]], Products[[ProductID]:[ProductID]], 0),
    MATCH(MergedTable[[#Headers],[SizeKg]], Products[#Headers], 0))</f>
        <v>2.5</v>
      </c>
      <c r="O339" s="1" cm="1">
        <f t="array" ref="O339">INDEX(Products[],
    MATCH(MergedTable[[#This Row],[FK_ProductID]:[FK_ProductID]], Products[[ProductID]:[ProductID]], 0),
    MATCH(MergedTable[[#Headers],[AmtUnitPrice]], Products[#Headers], 0))</f>
        <v>27.945</v>
      </c>
      <c r="P339" s="1">
        <f>MergedTable[[#This Row],[AmtUnitPrice]] * MergedTable[[#This Row],[Quantity]]</f>
        <v>55.89</v>
      </c>
    </row>
    <row r="340" spans="1:16" x14ac:dyDescent="0.25">
      <c r="A340" t="str">
        <f>Orders[[#This Row],[OrderID]]</f>
        <v>OYH-16533-767</v>
      </c>
      <c r="B340" s="9">
        <f>Orders[[#This Row],[DtOrder]]</f>
        <v>43995</v>
      </c>
      <c r="C340" t="str">
        <f>Orders[[#This Row],[FK_CustomerID]]</f>
        <v>44932-34838-RM</v>
      </c>
      <c r="D340" t="str">
        <f>Orders[[#This Row],[FK_ProductID]]</f>
        <v>E-L-1</v>
      </c>
      <c r="E340" s="4">
        <f>Orders[[#This Row],[Quantity]]</f>
        <v>4</v>
      </c>
      <c r="F340" t="str">
        <f>_xlfn.XLOOKUP(MergedTable[[#This Row],[FK_CustomerID]], Customers[CustomerID], Customers[CustomerName])</f>
        <v>Wyatan Fetherston</v>
      </c>
      <c r="G340" t="str">
        <f>_xlfn.XLOOKUP(MergedTable[[#This Row],[FK_CustomerID]], Customers[CustomerID], Customers[Email])</f>
        <v>wfetherston9e@constantcontact.com</v>
      </c>
      <c r="H340" t="str">
        <f>_xlfn.XLOOKUP(MergedTable[[#This Row],[FK_CustomerID]], Customers[CustomerID], Customers[Country])</f>
        <v>United States</v>
      </c>
      <c r="I340" t="str">
        <f>IF(_xlfn.XLOOKUP(MergedTable[[#This Row],[FK_CustomerID]], Customers[CustomerID], Customers[HasLoyalty]), "Yes", "No")</f>
        <v>No</v>
      </c>
      <c r="J340" t="str" cm="1">
        <f t="array" ref="J340">INDEX(Products[],
    MATCH(MergedTable[[#This Row],[FK_ProductID]:[FK_ProductID]], Products[[ProductID]:[ProductID]], 0),
    MATCH(MergedTable[[#Headers],[CoffeeType]], Products[#Headers], 0))</f>
        <v>Exc</v>
      </c>
      <c r="K340" t="str" cm="1">
        <f t="array" ref="K340">_xlfn.SWITCH(MergedTable[[#This Row],[CoffeeType]],
    "Rob", "Robusta",
    "Exc", "Excelsa",
    "Ara", "Arabica",
    "Lib", "Liberica")</f>
        <v>Excelsa</v>
      </c>
      <c r="L340" t="str" cm="1">
        <f t="array" ref="L340">INDEX(Products[],
    MATCH(MergedTable[[#This Row],[FK_ProductID]:[FK_ProductID]], Products[[ProductID]:[ProductID]], 0),
    MATCH(MergedTable[[#Headers],[RoastType]], Products[#Headers], 0))</f>
        <v>L</v>
      </c>
      <c r="M340" t="str" cm="1">
        <f t="array" ref="M340">_xlfn.SWITCH(MergedTable[[#This Row],[RoastType]],
    "L", "Light",
    "M", "Medium",
    "D", "Dark")</f>
        <v>Light</v>
      </c>
      <c r="N340" s="6" cm="1">
        <f t="array" ref="N340">INDEX(Products[],
    MATCH(MergedTable[[#This Row],[FK_ProductID]:[FK_ProductID]], Products[[ProductID]:[ProductID]], 0),
    MATCH(MergedTable[[#Headers],[SizeKg]], Products[#Headers], 0))</f>
        <v>1</v>
      </c>
      <c r="O340" s="1" cm="1">
        <f t="array" ref="O340">INDEX(Products[],
    MATCH(MergedTable[[#This Row],[FK_ProductID]:[FK_ProductID]], Products[[ProductID]:[ProductID]], 0),
    MATCH(MergedTable[[#Headers],[AmtUnitPrice]], Products[#Headers], 0))</f>
        <v>14.85</v>
      </c>
      <c r="P340" s="1">
        <f>MergedTable[[#This Row],[AmtUnitPrice]] * MergedTable[[#This Row],[Quantity]]</f>
        <v>59.4</v>
      </c>
    </row>
    <row r="341" spans="1:16" x14ac:dyDescent="0.25">
      <c r="A341" t="str">
        <f>Orders[[#This Row],[OrderID]]</f>
        <v>DWW-28642-549</v>
      </c>
      <c r="B341" s="9">
        <f>Orders[[#This Row],[DtOrder]]</f>
        <v>44256</v>
      </c>
      <c r="C341" t="str">
        <f>Orders[[#This Row],[FK_CustomerID]]</f>
        <v>91181-19412-RQ</v>
      </c>
      <c r="D341" t="str">
        <f>Orders[[#This Row],[FK_ProductID]]</f>
        <v>E-D-0.2</v>
      </c>
      <c r="E341" s="4">
        <f>Orders[[#This Row],[Quantity]]</f>
        <v>2</v>
      </c>
      <c r="F341" t="str">
        <f>_xlfn.XLOOKUP(MergedTable[[#This Row],[FK_CustomerID]], Customers[CustomerID], Customers[CustomerName])</f>
        <v>Emmaline Rasmus</v>
      </c>
      <c r="G341" t="str">
        <f>_xlfn.XLOOKUP(MergedTable[[#This Row],[FK_CustomerID]], Customers[CustomerID], Customers[Email])</f>
        <v>erasmus9f@techcrunch.com</v>
      </c>
      <c r="H341" t="str">
        <f>_xlfn.XLOOKUP(MergedTable[[#This Row],[FK_CustomerID]], Customers[CustomerID], Customers[Country])</f>
        <v>United States</v>
      </c>
      <c r="I341" t="str">
        <f>IF(_xlfn.XLOOKUP(MergedTable[[#This Row],[FK_CustomerID]], Customers[CustomerID], Customers[HasLoyalty]), "Yes", "No")</f>
        <v>Yes</v>
      </c>
      <c r="J341" t="str" cm="1">
        <f t="array" ref="J341">INDEX(Products[],
    MATCH(MergedTable[[#This Row],[FK_ProductID]:[FK_ProductID]], Products[[ProductID]:[ProductID]], 0),
    MATCH(MergedTable[[#Headers],[CoffeeType]], Products[#Headers], 0))</f>
        <v>Exc</v>
      </c>
      <c r="K341" t="str" cm="1">
        <f t="array" ref="K341">_xlfn.SWITCH(MergedTable[[#This Row],[CoffeeType]],
    "Rob", "Robusta",
    "Exc", "Excelsa",
    "Ara", "Arabica",
    "Lib", "Liberica")</f>
        <v>Excelsa</v>
      </c>
      <c r="L341" t="str" cm="1">
        <f t="array" ref="L341">INDEX(Products[],
    MATCH(MergedTable[[#This Row],[FK_ProductID]:[FK_ProductID]], Products[[ProductID]:[ProductID]], 0),
    MATCH(MergedTable[[#Headers],[RoastType]], Products[#Headers], 0))</f>
        <v>D</v>
      </c>
      <c r="M341" t="str" cm="1">
        <f t="array" ref="M341">_xlfn.SWITCH(MergedTable[[#This Row],[RoastType]],
    "L", "Light",
    "M", "Medium",
    "D", "Dark")</f>
        <v>Dark</v>
      </c>
      <c r="N341" s="6" cm="1">
        <f t="array" ref="N341">INDEX(Products[],
    MATCH(MergedTable[[#This Row],[FK_ProductID]:[FK_ProductID]], Products[[ProductID]:[ProductID]], 0),
    MATCH(MergedTable[[#Headers],[SizeKg]], Products[#Headers], 0))</f>
        <v>0.2</v>
      </c>
      <c r="O341" s="1" cm="1">
        <f t="array" ref="O341">INDEX(Products[],
    MATCH(MergedTable[[#This Row],[FK_ProductID]:[FK_ProductID]], Products[[ProductID]:[ProductID]], 0),
    MATCH(MergedTable[[#Headers],[AmtUnitPrice]], Products[#Headers], 0))</f>
        <v>3.645</v>
      </c>
      <c r="P341" s="1">
        <f>MergedTable[[#This Row],[AmtUnitPrice]] * MergedTable[[#This Row],[Quantity]]</f>
        <v>7.29</v>
      </c>
    </row>
    <row r="342" spans="1:16" x14ac:dyDescent="0.25">
      <c r="A342" t="str">
        <f>Orders[[#This Row],[OrderID]]</f>
        <v>CGO-79583-871</v>
      </c>
      <c r="B342" s="9">
        <f>Orders[[#This Row],[DtOrder]]</f>
        <v>43528</v>
      </c>
      <c r="C342" t="str">
        <f>Orders[[#This Row],[FK_CustomerID]]</f>
        <v>37182-54930-XC</v>
      </c>
      <c r="D342" t="str">
        <f>Orders[[#This Row],[FK_ProductID]]</f>
        <v>E-D-0.5</v>
      </c>
      <c r="E342" s="4">
        <f>Orders[[#This Row],[Quantity]]</f>
        <v>1</v>
      </c>
      <c r="F342" t="str">
        <f>_xlfn.XLOOKUP(MergedTable[[#This Row],[FK_CustomerID]], Customers[CustomerID], Customers[CustomerName])</f>
        <v>Wesley Giorgioni</v>
      </c>
      <c r="G342" t="str">
        <f>_xlfn.XLOOKUP(MergedTable[[#This Row],[FK_CustomerID]], Customers[CustomerID], Customers[Email])</f>
        <v>wgiorgioni9g@wikipedia.org</v>
      </c>
      <c r="H342" t="str">
        <f>_xlfn.XLOOKUP(MergedTable[[#This Row],[FK_CustomerID]], Customers[CustomerID], Customers[Country])</f>
        <v>United States</v>
      </c>
      <c r="I342" t="str">
        <f>IF(_xlfn.XLOOKUP(MergedTable[[#This Row],[FK_CustomerID]], Customers[CustomerID], Customers[HasLoyalty]), "Yes", "No")</f>
        <v>Yes</v>
      </c>
      <c r="J342" t="str" cm="1">
        <f t="array" ref="J342">INDEX(Products[],
    MATCH(MergedTable[[#This Row],[FK_ProductID]:[FK_ProductID]], Products[[ProductID]:[ProductID]], 0),
    MATCH(MergedTable[[#Headers],[CoffeeType]], Products[#Headers], 0))</f>
        <v>Exc</v>
      </c>
      <c r="K342" t="str" cm="1">
        <f t="array" ref="K342">_xlfn.SWITCH(MergedTable[[#This Row],[CoffeeType]],
    "Rob", "Robusta",
    "Exc", "Excelsa",
    "Ara", "Arabica",
    "Lib", "Liberica")</f>
        <v>Excelsa</v>
      </c>
      <c r="L342" t="str" cm="1">
        <f t="array" ref="L342">INDEX(Products[],
    MATCH(MergedTable[[#This Row],[FK_ProductID]:[FK_ProductID]], Products[[ProductID]:[ProductID]], 0),
    MATCH(MergedTable[[#Headers],[RoastType]], Products[#Headers], 0))</f>
        <v>D</v>
      </c>
      <c r="M342" t="str" cm="1">
        <f t="array" ref="M342">_xlfn.SWITCH(MergedTable[[#This Row],[RoastType]],
    "L", "Light",
    "M", "Medium",
    "D", "Dark")</f>
        <v>Dark</v>
      </c>
      <c r="N342" s="6" cm="1">
        <f t="array" ref="N342">INDEX(Products[],
    MATCH(MergedTable[[#This Row],[FK_ProductID]:[FK_ProductID]], Products[[ProductID]:[ProductID]], 0),
    MATCH(MergedTable[[#Headers],[SizeKg]], Products[#Headers], 0))</f>
        <v>0.5</v>
      </c>
      <c r="O342" s="1" cm="1">
        <f t="array" ref="O342">INDEX(Products[],
    MATCH(MergedTable[[#This Row],[FK_ProductID]:[FK_ProductID]], Products[[ProductID]:[ProductID]], 0),
    MATCH(MergedTable[[#Headers],[AmtUnitPrice]], Products[#Headers], 0))</f>
        <v>7.29</v>
      </c>
      <c r="P342" s="1">
        <f>MergedTable[[#This Row],[AmtUnitPrice]] * MergedTable[[#This Row],[Quantity]]</f>
        <v>7.29</v>
      </c>
    </row>
    <row r="343" spans="1:16" x14ac:dyDescent="0.25">
      <c r="A343" t="str">
        <f>Orders[[#This Row],[OrderID]]</f>
        <v>TFY-52090-386</v>
      </c>
      <c r="B343" s="9">
        <f>Orders[[#This Row],[DtOrder]]</f>
        <v>43751</v>
      </c>
      <c r="C343" t="str">
        <f>Orders[[#This Row],[FK_CustomerID]]</f>
        <v>08613-17327-XT</v>
      </c>
      <c r="D343" t="str">
        <f>Orders[[#This Row],[FK_ProductID]]</f>
        <v>E-L-0.5</v>
      </c>
      <c r="E343" s="4">
        <f>Orders[[#This Row],[Quantity]]</f>
        <v>2</v>
      </c>
      <c r="F343" t="str">
        <f>_xlfn.XLOOKUP(MergedTable[[#This Row],[FK_CustomerID]], Customers[CustomerID], Customers[CustomerName])</f>
        <v>Lucienne Scargle</v>
      </c>
      <c r="G343" t="str">
        <f>_xlfn.XLOOKUP(MergedTable[[#This Row],[FK_CustomerID]], Customers[CustomerID], Customers[Email])</f>
        <v>lscargle9h@myspace.com</v>
      </c>
      <c r="H343" t="str">
        <f>_xlfn.XLOOKUP(MergedTable[[#This Row],[FK_CustomerID]], Customers[CustomerID], Customers[Country])</f>
        <v>United States</v>
      </c>
      <c r="I343" t="str">
        <f>IF(_xlfn.XLOOKUP(MergedTable[[#This Row],[FK_CustomerID]], Customers[CustomerID], Customers[HasLoyalty]), "Yes", "No")</f>
        <v>No</v>
      </c>
      <c r="J343" t="str" cm="1">
        <f t="array" ref="J343">INDEX(Products[],
    MATCH(MergedTable[[#This Row],[FK_ProductID]:[FK_ProductID]], Products[[ProductID]:[ProductID]], 0),
    MATCH(MergedTable[[#Headers],[CoffeeType]], Products[#Headers], 0))</f>
        <v>Exc</v>
      </c>
      <c r="K343" t="str" cm="1">
        <f t="array" ref="K343">_xlfn.SWITCH(MergedTable[[#This Row],[CoffeeType]],
    "Rob", "Robusta",
    "Exc", "Excelsa",
    "Ara", "Arabica",
    "Lib", "Liberica")</f>
        <v>Excelsa</v>
      </c>
      <c r="L343" t="str" cm="1">
        <f t="array" ref="L343">INDEX(Products[],
    MATCH(MergedTable[[#This Row],[FK_ProductID]:[FK_ProductID]], Products[[ProductID]:[ProductID]], 0),
    MATCH(MergedTable[[#Headers],[RoastType]], Products[#Headers], 0))</f>
        <v>L</v>
      </c>
      <c r="M343" t="str" cm="1">
        <f t="array" ref="M343">_xlfn.SWITCH(MergedTable[[#This Row],[RoastType]],
    "L", "Light",
    "M", "Medium",
    "D", "Dark")</f>
        <v>Light</v>
      </c>
      <c r="N343" s="6" cm="1">
        <f t="array" ref="N343">INDEX(Products[],
    MATCH(MergedTable[[#This Row],[FK_ProductID]:[FK_ProductID]], Products[[ProductID]:[ProductID]], 0),
    MATCH(MergedTable[[#Headers],[SizeKg]], Products[#Headers], 0))</f>
        <v>0.5</v>
      </c>
      <c r="O343" s="1" cm="1">
        <f t="array" ref="O343">INDEX(Products[],
    MATCH(MergedTable[[#This Row],[FK_ProductID]:[FK_ProductID]], Products[[ProductID]:[ProductID]], 0),
    MATCH(MergedTable[[#Headers],[AmtUnitPrice]], Products[#Headers], 0))</f>
        <v>8.91</v>
      </c>
      <c r="P343" s="1">
        <f>MergedTable[[#This Row],[AmtUnitPrice]] * MergedTable[[#This Row],[Quantity]]</f>
        <v>17.82</v>
      </c>
    </row>
    <row r="344" spans="1:16" x14ac:dyDescent="0.25">
      <c r="A344" t="str">
        <f>Orders[[#This Row],[OrderID]]</f>
        <v>TFY-52090-386</v>
      </c>
      <c r="B344" s="9">
        <f>Orders[[#This Row],[DtOrder]]</f>
        <v>43751</v>
      </c>
      <c r="C344" t="str">
        <f>Orders[[#This Row],[FK_CustomerID]]</f>
        <v>08613-17327-XT</v>
      </c>
      <c r="D344" t="str">
        <f>Orders[[#This Row],[FK_ProductID]]</f>
        <v>L-D-0.5</v>
      </c>
      <c r="E344" s="4">
        <f>Orders[[#This Row],[Quantity]]</f>
        <v>5</v>
      </c>
      <c r="F344" t="str">
        <f>_xlfn.XLOOKUP(MergedTable[[#This Row],[FK_CustomerID]], Customers[CustomerID], Customers[CustomerName])</f>
        <v>Lucienne Scargle</v>
      </c>
      <c r="G344" t="str">
        <f>_xlfn.XLOOKUP(MergedTable[[#This Row],[FK_CustomerID]], Customers[CustomerID], Customers[Email])</f>
        <v>lscargle9h@myspace.com</v>
      </c>
      <c r="H344" t="str">
        <f>_xlfn.XLOOKUP(MergedTable[[#This Row],[FK_CustomerID]], Customers[CustomerID], Customers[Country])</f>
        <v>United States</v>
      </c>
      <c r="I344" t="str">
        <f>IF(_xlfn.XLOOKUP(MergedTable[[#This Row],[FK_CustomerID]], Customers[CustomerID], Customers[HasLoyalty]), "Yes", "No")</f>
        <v>No</v>
      </c>
      <c r="J344" t="str" cm="1">
        <f t="array" ref="J344">INDEX(Products[],
    MATCH(MergedTable[[#This Row],[FK_ProductID]:[FK_ProductID]], Products[[ProductID]:[ProductID]], 0),
    MATCH(MergedTable[[#Headers],[CoffeeType]], Products[#Headers], 0))</f>
        <v>Lib</v>
      </c>
      <c r="K344" t="str" cm="1">
        <f t="array" ref="K344">_xlfn.SWITCH(MergedTable[[#This Row],[CoffeeType]],
    "Rob", "Robusta",
    "Exc", "Excelsa",
    "Ara", "Arabica",
    "Lib", "Liberica")</f>
        <v>Liberica</v>
      </c>
      <c r="L344" t="str" cm="1">
        <f t="array" ref="L344">INDEX(Products[],
    MATCH(MergedTable[[#This Row],[FK_ProductID]:[FK_ProductID]], Products[[ProductID]:[ProductID]], 0),
    MATCH(MergedTable[[#Headers],[RoastType]], Products[#Headers], 0))</f>
        <v>D</v>
      </c>
      <c r="M344" t="str" cm="1">
        <f t="array" ref="M344">_xlfn.SWITCH(MergedTable[[#This Row],[RoastType]],
    "L", "Light",
    "M", "Medium",
    "D", "Dark")</f>
        <v>Dark</v>
      </c>
      <c r="N344" s="6" cm="1">
        <f t="array" ref="N344">INDEX(Products[],
    MATCH(MergedTable[[#This Row],[FK_ProductID]:[FK_ProductID]], Products[[ProductID]:[ProductID]], 0),
    MATCH(MergedTable[[#Headers],[SizeKg]], Products[#Headers], 0))</f>
        <v>0.5</v>
      </c>
      <c r="O344" s="1" cm="1">
        <f t="array" ref="O344">INDEX(Products[],
    MATCH(MergedTable[[#This Row],[FK_ProductID]:[FK_ProductID]], Products[[ProductID]:[ProductID]], 0),
    MATCH(MergedTable[[#Headers],[AmtUnitPrice]], Products[#Headers], 0))</f>
        <v>7.77</v>
      </c>
      <c r="P344" s="1">
        <f>MergedTable[[#This Row],[AmtUnitPrice]] * MergedTable[[#This Row],[Quantity]]</f>
        <v>38.849999999999994</v>
      </c>
    </row>
    <row r="345" spans="1:16" x14ac:dyDescent="0.25">
      <c r="A345" t="str">
        <f>Orders[[#This Row],[OrderID]]</f>
        <v>NYY-73968-094</v>
      </c>
      <c r="B345" s="9">
        <f>Orders[[#This Row],[DtOrder]]</f>
        <v>43692</v>
      </c>
      <c r="C345" t="str">
        <f>Orders[[#This Row],[FK_CustomerID]]</f>
        <v>70451-38048-AH</v>
      </c>
      <c r="D345" t="str">
        <f>Orders[[#This Row],[FK_ProductID]]</f>
        <v>R-D-0.5</v>
      </c>
      <c r="E345" s="4">
        <f>Orders[[#This Row],[Quantity]]</f>
        <v>6</v>
      </c>
      <c r="F345" t="str">
        <f>_xlfn.XLOOKUP(MergedTable[[#This Row],[FK_CustomerID]], Customers[CustomerID], Customers[CustomerName])</f>
        <v>Noam Climance</v>
      </c>
      <c r="G345" t="str">
        <f>_xlfn.XLOOKUP(MergedTable[[#This Row],[FK_CustomerID]], Customers[CustomerID], Customers[Email])</f>
        <v>nclimance9j@europa.eu</v>
      </c>
      <c r="H345" t="str">
        <f>_xlfn.XLOOKUP(MergedTable[[#This Row],[FK_CustomerID]], Customers[CustomerID], Customers[Country])</f>
        <v>United States</v>
      </c>
      <c r="I345" t="str">
        <f>IF(_xlfn.XLOOKUP(MergedTable[[#This Row],[FK_CustomerID]], Customers[CustomerID], Customers[HasLoyalty]), "Yes", "No")</f>
        <v>No</v>
      </c>
      <c r="J345" t="str" cm="1">
        <f t="array" ref="J345">INDEX(Products[],
    MATCH(MergedTable[[#This Row],[FK_ProductID]:[FK_ProductID]], Products[[ProductID]:[ProductID]], 0),
    MATCH(MergedTable[[#Headers],[CoffeeType]], Products[#Headers], 0))</f>
        <v>Rob</v>
      </c>
      <c r="K345" t="str" cm="1">
        <f t="array" ref="K345">_xlfn.SWITCH(MergedTable[[#This Row],[CoffeeType]],
    "Rob", "Robusta",
    "Exc", "Excelsa",
    "Ara", "Arabica",
    "Lib", "Liberica")</f>
        <v>Robusta</v>
      </c>
      <c r="L345" t="str" cm="1">
        <f t="array" ref="L345">INDEX(Products[],
    MATCH(MergedTable[[#This Row],[FK_ProductID]:[FK_ProductID]], Products[[ProductID]:[ProductID]], 0),
    MATCH(MergedTable[[#Headers],[RoastType]], Products[#Headers], 0))</f>
        <v>D</v>
      </c>
      <c r="M345" t="str" cm="1">
        <f t="array" ref="M345">_xlfn.SWITCH(MergedTable[[#This Row],[RoastType]],
    "L", "Light",
    "M", "Medium",
    "D", "Dark")</f>
        <v>Dark</v>
      </c>
      <c r="N345" s="6" cm="1">
        <f t="array" ref="N345">INDEX(Products[],
    MATCH(MergedTable[[#This Row],[FK_ProductID]:[FK_ProductID]], Products[[ProductID]:[ProductID]], 0),
    MATCH(MergedTable[[#Headers],[SizeKg]], Products[#Headers], 0))</f>
        <v>0.5</v>
      </c>
      <c r="O345" s="1" cm="1">
        <f t="array" ref="O345">INDEX(Products[],
    MATCH(MergedTable[[#This Row],[FK_ProductID]:[FK_ProductID]], Products[[ProductID]:[ProductID]], 0),
    MATCH(MergedTable[[#Headers],[AmtUnitPrice]], Products[#Headers], 0))</f>
        <v>5.37</v>
      </c>
      <c r="P345" s="1">
        <f>MergedTable[[#This Row],[AmtUnitPrice]] * MergedTable[[#This Row],[Quantity]]</f>
        <v>32.22</v>
      </c>
    </row>
    <row r="346" spans="1:16" x14ac:dyDescent="0.25">
      <c r="A346" t="str">
        <f>Orders[[#This Row],[OrderID]]</f>
        <v>QEY-71761-460</v>
      </c>
      <c r="B346" s="9">
        <f>Orders[[#This Row],[DtOrder]]</f>
        <v>44529</v>
      </c>
      <c r="C346" t="str">
        <f>Orders[[#This Row],[FK_CustomerID]]</f>
        <v>35442-75769-PL</v>
      </c>
      <c r="D346" t="str">
        <f>Orders[[#This Row],[FK_ProductID]]</f>
        <v>R-M-1</v>
      </c>
      <c r="E346" s="4">
        <f>Orders[[#This Row],[Quantity]]</f>
        <v>2</v>
      </c>
      <c r="F346" t="str">
        <f>_xlfn.XLOOKUP(MergedTable[[#This Row],[FK_CustomerID]], Customers[CustomerID], Customers[CustomerName])</f>
        <v>Catarina Donn</v>
      </c>
      <c r="G346" t="str">
        <f>_xlfn.XLOOKUP(MergedTable[[#This Row],[FK_CustomerID]], Customers[CustomerID], Customers[Email])</f>
        <v/>
      </c>
      <c r="H346" t="str">
        <f>_xlfn.XLOOKUP(MergedTable[[#This Row],[FK_CustomerID]], Customers[CustomerID], Customers[Country])</f>
        <v>Ireland</v>
      </c>
      <c r="I346" t="str">
        <f>IF(_xlfn.XLOOKUP(MergedTable[[#This Row],[FK_CustomerID]], Customers[CustomerID], Customers[HasLoyalty]), "Yes", "No")</f>
        <v>Yes</v>
      </c>
      <c r="J346" t="str" cm="1">
        <f t="array" ref="J346">INDEX(Products[],
    MATCH(MergedTable[[#This Row],[FK_ProductID]:[FK_ProductID]], Products[[ProductID]:[ProductID]], 0),
    MATCH(MergedTable[[#Headers],[CoffeeType]], Products[#Headers], 0))</f>
        <v>Rob</v>
      </c>
      <c r="K346" t="str" cm="1">
        <f t="array" ref="K346">_xlfn.SWITCH(MergedTable[[#This Row],[CoffeeType]],
    "Rob", "Robusta",
    "Exc", "Excelsa",
    "Ara", "Arabica",
    "Lib", "Liberica")</f>
        <v>Robusta</v>
      </c>
      <c r="L346" t="str" cm="1">
        <f t="array" ref="L346">INDEX(Products[],
    MATCH(MergedTable[[#This Row],[FK_ProductID]:[FK_ProductID]], Products[[ProductID]:[ProductID]], 0),
    MATCH(MergedTable[[#Headers],[RoastType]], Products[#Headers], 0))</f>
        <v>M</v>
      </c>
      <c r="M346" t="str" cm="1">
        <f t="array" ref="M346">_xlfn.SWITCH(MergedTable[[#This Row],[RoastType]],
    "L", "Light",
    "M", "Medium",
    "D", "Dark")</f>
        <v>Medium</v>
      </c>
      <c r="N346" s="6" cm="1">
        <f t="array" ref="N346">INDEX(Products[],
    MATCH(MergedTable[[#This Row],[FK_ProductID]:[FK_ProductID]], Products[[ProductID]:[ProductID]], 0),
    MATCH(MergedTable[[#Headers],[SizeKg]], Products[#Headers], 0))</f>
        <v>1</v>
      </c>
      <c r="O346" s="1" cm="1">
        <f t="array" ref="O346">INDEX(Products[],
    MATCH(MergedTable[[#This Row],[FK_ProductID]:[FK_ProductID]], Products[[ProductID]:[ProductID]], 0),
    MATCH(MergedTable[[#Headers],[AmtUnitPrice]], Products[#Headers], 0))</f>
        <v>9.9499999999999993</v>
      </c>
      <c r="P346" s="1">
        <f>MergedTable[[#This Row],[AmtUnitPrice]] * MergedTable[[#This Row],[Quantity]]</f>
        <v>19.899999999999999</v>
      </c>
    </row>
    <row r="347" spans="1:16" x14ac:dyDescent="0.25">
      <c r="A347" t="str">
        <f>Orders[[#This Row],[OrderID]]</f>
        <v>GKQ-82603-910</v>
      </c>
      <c r="B347" s="9">
        <f>Orders[[#This Row],[DtOrder]]</f>
        <v>43849</v>
      </c>
      <c r="C347" t="str">
        <f>Orders[[#This Row],[FK_CustomerID]]</f>
        <v>83737-56117-JE</v>
      </c>
      <c r="D347" t="str">
        <f>Orders[[#This Row],[FK_ProductID]]</f>
        <v>R-L-1</v>
      </c>
      <c r="E347" s="4">
        <f>Orders[[#This Row],[Quantity]]</f>
        <v>5</v>
      </c>
      <c r="F347" t="str">
        <f>_xlfn.XLOOKUP(MergedTable[[#This Row],[FK_CustomerID]], Customers[CustomerID], Customers[CustomerName])</f>
        <v>Ameline Snazle</v>
      </c>
      <c r="G347" t="str">
        <f>_xlfn.XLOOKUP(MergedTable[[#This Row],[FK_CustomerID]], Customers[CustomerID], Customers[Email])</f>
        <v>asnazle9l@oracle.com</v>
      </c>
      <c r="H347" t="str">
        <f>_xlfn.XLOOKUP(MergedTable[[#This Row],[FK_CustomerID]], Customers[CustomerID], Customers[Country])</f>
        <v>United States</v>
      </c>
      <c r="I347" t="str">
        <f>IF(_xlfn.XLOOKUP(MergedTable[[#This Row],[FK_CustomerID]], Customers[CustomerID], Customers[HasLoyalty]), "Yes", "No")</f>
        <v>No</v>
      </c>
      <c r="J347" t="str" cm="1">
        <f t="array" ref="J347">INDEX(Products[],
    MATCH(MergedTable[[#This Row],[FK_ProductID]:[FK_ProductID]], Products[[ProductID]:[ProductID]], 0),
    MATCH(MergedTable[[#Headers],[CoffeeType]], Products[#Headers], 0))</f>
        <v>Rob</v>
      </c>
      <c r="K347" t="str" cm="1">
        <f t="array" ref="K347">_xlfn.SWITCH(MergedTable[[#This Row],[CoffeeType]],
    "Rob", "Robusta",
    "Exc", "Excelsa",
    "Ara", "Arabica",
    "Lib", "Liberica")</f>
        <v>Robusta</v>
      </c>
      <c r="L347" t="str" cm="1">
        <f t="array" ref="L347">INDEX(Products[],
    MATCH(MergedTable[[#This Row],[FK_ProductID]:[FK_ProductID]], Products[[ProductID]:[ProductID]], 0),
    MATCH(MergedTable[[#Headers],[RoastType]], Products[#Headers], 0))</f>
        <v>L</v>
      </c>
      <c r="M347" t="str" cm="1">
        <f t="array" ref="M347">_xlfn.SWITCH(MergedTable[[#This Row],[RoastType]],
    "L", "Light",
    "M", "Medium",
    "D", "Dark")</f>
        <v>Light</v>
      </c>
      <c r="N347" s="6" cm="1">
        <f t="array" ref="N347">INDEX(Products[],
    MATCH(MergedTable[[#This Row],[FK_ProductID]:[FK_ProductID]], Products[[ProductID]:[ProductID]], 0),
    MATCH(MergedTable[[#Headers],[SizeKg]], Products[#Headers], 0))</f>
        <v>1</v>
      </c>
      <c r="O347" s="1" cm="1">
        <f t="array" ref="O347">INDEX(Products[],
    MATCH(MergedTable[[#This Row],[FK_ProductID]:[FK_ProductID]], Products[[ProductID]:[ProductID]], 0),
    MATCH(MergedTable[[#Headers],[AmtUnitPrice]], Products[#Headers], 0))</f>
        <v>11.95</v>
      </c>
      <c r="P347" s="1">
        <f>MergedTable[[#This Row],[AmtUnitPrice]] * MergedTable[[#This Row],[Quantity]]</f>
        <v>59.75</v>
      </c>
    </row>
    <row r="348" spans="1:16" x14ac:dyDescent="0.25">
      <c r="A348" t="str">
        <f>Orders[[#This Row],[OrderID]]</f>
        <v>IOB-32673-745</v>
      </c>
      <c r="B348" s="9">
        <f>Orders[[#This Row],[DtOrder]]</f>
        <v>44344</v>
      </c>
      <c r="C348" t="str">
        <f>Orders[[#This Row],[FK_CustomerID]]</f>
        <v>07095-81281-NJ</v>
      </c>
      <c r="D348" t="str">
        <f>Orders[[#This Row],[FK_ProductID]]</f>
        <v>A-L-0.5</v>
      </c>
      <c r="E348" s="4">
        <f>Orders[[#This Row],[Quantity]]</f>
        <v>3</v>
      </c>
      <c r="F348" t="str">
        <f>_xlfn.XLOOKUP(MergedTable[[#This Row],[FK_CustomerID]], Customers[CustomerID], Customers[CustomerName])</f>
        <v>Rebeka Worg</v>
      </c>
      <c r="G348" t="str">
        <f>_xlfn.XLOOKUP(MergedTable[[#This Row],[FK_CustomerID]], Customers[CustomerID], Customers[Email])</f>
        <v>rworg9m@arstechnica.com</v>
      </c>
      <c r="H348" t="str">
        <f>_xlfn.XLOOKUP(MergedTable[[#This Row],[FK_CustomerID]], Customers[CustomerID], Customers[Country])</f>
        <v>United States</v>
      </c>
      <c r="I348" t="str">
        <f>IF(_xlfn.XLOOKUP(MergedTable[[#This Row],[FK_CustomerID]], Customers[CustomerID], Customers[HasLoyalty]), "Yes", "No")</f>
        <v>Yes</v>
      </c>
      <c r="J348" t="str" cm="1">
        <f t="array" ref="J348">INDEX(Products[],
    MATCH(MergedTable[[#This Row],[FK_ProductID]:[FK_ProductID]], Products[[ProductID]:[ProductID]], 0),
    MATCH(MergedTable[[#Headers],[CoffeeType]], Products[#Headers], 0))</f>
        <v>Ara</v>
      </c>
      <c r="K348" t="str" cm="1">
        <f t="array" ref="K348">_xlfn.SWITCH(MergedTable[[#This Row],[CoffeeType]],
    "Rob", "Robusta",
    "Exc", "Excelsa",
    "Ara", "Arabica",
    "Lib", "Liberica")</f>
        <v>Arabica</v>
      </c>
      <c r="L348" t="str" cm="1">
        <f t="array" ref="L348">INDEX(Products[],
    MATCH(MergedTable[[#This Row],[FK_ProductID]:[FK_ProductID]], Products[[ProductID]:[ProductID]], 0),
    MATCH(MergedTable[[#Headers],[RoastType]], Products[#Headers], 0))</f>
        <v>L</v>
      </c>
      <c r="M348" t="str" cm="1">
        <f t="array" ref="M348">_xlfn.SWITCH(MergedTable[[#This Row],[RoastType]],
    "L", "Light",
    "M", "Medium",
    "D", "Dark")</f>
        <v>Light</v>
      </c>
      <c r="N348" s="6" cm="1">
        <f t="array" ref="N348">INDEX(Products[],
    MATCH(MergedTable[[#This Row],[FK_ProductID]:[FK_ProductID]], Products[[ProductID]:[ProductID]], 0),
    MATCH(MergedTable[[#Headers],[SizeKg]], Products[#Headers], 0))</f>
        <v>0.5</v>
      </c>
      <c r="O348" s="1" cm="1">
        <f t="array" ref="O348">INDEX(Products[],
    MATCH(MergedTable[[#This Row],[FK_ProductID]:[FK_ProductID]], Products[[ProductID]:[ProductID]], 0),
    MATCH(MergedTable[[#Headers],[AmtUnitPrice]], Products[#Headers], 0))</f>
        <v>7.77</v>
      </c>
      <c r="P348" s="1">
        <f>MergedTable[[#This Row],[AmtUnitPrice]] * MergedTable[[#This Row],[Quantity]]</f>
        <v>23.31</v>
      </c>
    </row>
    <row r="349" spans="1:16" x14ac:dyDescent="0.25">
      <c r="A349" t="str">
        <f>Orders[[#This Row],[OrderID]]</f>
        <v>YAU-98893-150</v>
      </c>
      <c r="B349" s="9">
        <f>Orders[[#This Row],[DtOrder]]</f>
        <v>44576</v>
      </c>
      <c r="C349" t="str">
        <f>Orders[[#This Row],[FK_CustomerID]]</f>
        <v>77043-48851-HG</v>
      </c>
      <c r="D349" t="str">
        <f>Orders[[#This Row],[FK_ProductID]]</f>
        <v>L-M-1</v>
      </c>
      <c r="E349" s="4">
        <f>Orders[[#This Row],[Quantity]]</f>
        <v>3</v>
      </c>
      <c r="F349" t="str">
        <f>_xlfn.XLOOKUP(MergedTable[[#This Row],[FK_CustomerID]], Customers[CustomerID], Customers[CustomerName])</f>
        <v>Lewes Danes</v>
      </c>
      <c r="G349" t="str">
        <f>_xlfn.XLOOKUP(MergedTable[[#This Row],[FK_CustomerID]], Customers[CustomerID], Customers[Email])</f>
        <v>ldanes9n@umn.edu</v>
      </c>
      <c r="H349" t="str">
        <f>_xlfn.XLOOKUP(MergedTable[[#This Row],[FK_CustomerID]], Customers[CustomerID], Customers[Country])</f>
        <v>United States</v>
      </c>
      <c r="I349" t="str">
        <f>IF(_xlfn.XLOOKUP(MergedTable[[#This Row],[FK_CustomerID]], Customers[CustomerID], Customers[HasLoyalty]), "Yes", "No")</f>
        <v>No</v>
      </c>
      <c r="J349" t="str" cm="1">
        <f t="array" ref="J349">INDEX(Products[],
    MATCH(MergedTable[[#This Row],[FK_ProductID]:[FK_ProductID]], Products[[ProductID]:[ProductID]], 0),
    MATCH(MergedTable[[#Headers],[CoffeeType]], Products[#Headers], 0))</f>
        <v>Lib</v>
      </c>
      <c r="K349" t="str" cm="1">
        <f t="array" ref="K349">_xlfn.SWITCH(MergedTable[[#This Row],[CoffeeType]],
    "Rob", "Robusta",
    "Exc", "Excelsa",
    "Ara", "Arabica",
    "Lib", "Liberica")</f>
        <v>Liberica</v>
      </c>
      <c r="L349" t="str" cm="1">
        <f t="array" ref="L349">INDEX(Products[],
    MATCH(MergedTable[[#This Row],[FK_ProductID]:[FK_ProductID]], Products[[ProductID]:[ProductID]], 0),
    MATCH(MergedTable[[#Headers],[RoastType]], Products[#Headers], 0))</f>
        <v>M</v>
      </c>
      <c r="M349" t="str" cm="1">
        <f t="array" ref="M349">_xlfn.SWITCH(MergedTable[[#This Row],[RoastType]],
    "L", "Light",
    "M", "Medium",
    "D", "Dark")</f>
        <v>Medium</v>
      </c>
      <c r="N349" s="6" cm="1">
        <f t="array" ref="N349">INDEX(Products[],
    MATCH(MergedTable[[#This Row],[FK_ProductID]:[FK_ProductID]], Products[[ProductID]:[ProductID]], 0),
    MATCH(MergedTable[[#Headers],[SizeKg]], Products[#Headers], 0))</f>
        <v>1</v>
      </c>
      <c r="O349" s="1" cm="1">
        <f t="array" ref="O349">INDEX(Products[],
    MATCH(MergedTable[[#This Row],[FK_ProductID]:[FK_ProductID]], Products[[ProductID]:[ProductID]], 0),
    MATCH(MergedTable[[#Headers],[AmtUnitPrice]], Products[#Headers], 0))</f>
        <v>14.55</v>
      </c>
      <c r="P349" s="1">
        <f>MergedTable[[#This Row],[AmtUnitPrice]] * MergedTable[[#This Row],[Quantity]]</f>
        <v>43.650000000000006</v>
      </c>
    </row>
    <row r="350" spans="1:16" x14ac:dyDescent="0.25">
      <c r="A350" t="str">
        <f>Orders[[#This Row],[OrderID]]</f>
        <v>XNM-14163-951</v>
      </c>
      <c r="B350" s="9">
        <f>Orders[[#This Row],[DtOrder]]</f>
        <v>43803</v>
      </c>
      <c r="C350" t="str">
        <f>Orders[[#This Row],[FK_CustomerID]]</f>
        <v>78224-60622-KH</v>
      </c>
      <c r="D350" t="str">
        <f>Orders[[#This Row],[FK_ProductID]]</f>
        <v>E-L-2.5</v>
      </c>
      <c r="E350" s="4">
        <f>Orders[[#This Row],[Quantity]]</f>
        <v>6</v>
      </c>
      <c r="F350" t="str">
        <f>_xlfn.XLOOKUP(MergedTable[[#This Row],[FK_CustomerID]], Customers[CustomerID], Customers[CustomerName])</f>
        <v>Shelli Keynd</v>
      </c>
      <c r="G350" t="str">
        <f>_xlfn.XLOOKUP(MergedTable[[#This Row],[FK_CustomerID]], Customers[CustomerID], Customers[Email])</f>
        <v>skeynd9o@narod.ru</v>
      </c>
      <c r="H350" t="str">
        <f>_xlfn.XLOOKUP(MergedTable[[#This Row],[FK_CustomerID]], Customers[CustomerID], Customers[Country])</f>
        <v>United States</v>
      </c>
      <c r="I350" t="str">
        <f>IF(_xlfn.XLOOKUP(MergedTable[[#This Row],[FK_CustomerID]], Customers[CustomerID], Customers[HasLoyalty]), "Yes", "No")</f>
        <v>No</v>
      </c>
      <c r="J350" t="str" cm="1">
        <f t="array" ref="J350">INDEX(Products[],
    MATCH(MergedTable[[#This Row],[FK_ProductID]:[FK_ProductID]], Products[[ProductID]:[ProductID]], 0),
    MATCH(MergedTable[[#Headers],[CoffeeType]], Products[#Headers], 0))</f>
        <v>Exc</v>
      </c>
      <c r="K350" t="str" cm="1">
        <f t="array" ref="K350">_xlfn.SWITCH(MergedTable[[#This Row],[CoffeeType]],
    "Rob", "Robusta",
    "Exc", "Excelsa",
    "Ara", "Arabica",
    "Lib", "Liberica")</f>
        <v>Excelsa</v>
      </c>
      <c r="L350" t="str" cm="1">
        <f t="array" ref="L350">INDEX(Products[],
    MATCH(MergedTable[[#This Row],[FK_ProductID]:[FK_ProductID]], Products[[ProductID]:[ProductID]], 0),
    MATCH(MergedTable[[#Headers],[RoastType]], Products[#Headers], 0))</f>
        <v>L</v>
      </c>
      <c r="M350" t="str" cm="1">
        <f t="array" ref="M350">_xlfn.SWITCH(MergedTable[[#This Row],[RoastType]],
    "L", "Light",
    "M", "Medium",
    "D", "Dark")</f>
        <v>Light</v>
      </c>
      <c r="N350" s="6" cm="1">
        <f t="array" ref="N350">INDEX(Products[],
    MATCH(MergedTable[[#This Row],[FK_ProductID]:[FK_ProductID]], Products[[ProductID]:[ProductID]], 0),
    MATCH(MergedTable[[#Headers],[SizeKg]], Products[#Headers], 0))</f>
        <v>2.5</v>
      </c>
      <c r="O350" s="1" cm="1">
        <f t="array" ref="O350">INDEX(Products[],
    MATCH(MergedTable[[#This Row],[FK_ProductID]:[FK_ProductID]], Products[[ProductID]:[ProductID]], 0),
    MATCH(MergedTable[[#Headers],[AmtUnitPrice]], Products[#Headers], 0))</f>
        <v>34.155000000000001</v>
      </c>
      <c r="P350" s="1">
        <f>MergedTable[[#This Row],[AmtUnitPrice]] * MergedTable[[#This Row],[Quantity]]</f>
        <v>204.93</v>
      </c>
    </row>
    <row r="351" spans="1:16" x14ac:dyDescent="0.25">
      <c r="A351" t="str">
        <f>Orders[[#This Row],[OrderID]]</f>
        <v>JPB-45297-000</v>
      </c>
      <c r="B351" s="9">
        <f>Orders[[#This Row],[DtOrder]]</f>
        <v>44743</v>
      </c>
      <c r="C351" t="str">
        <f>Orders[[#This Row],[FK_CustomerID]]</f>
        <v>83105-86631-IU</v>
      </c>
      <c r="D351" t="str">
        <f>Orders[[#This Row],[FK_ProductID]]</f>
        <v>R-L-0.2</v>
      </c>
      <c r="E351" s="4">
        <f>Orders[[#This Row],[Quantity]]</f>
        <v>4</v>
      </c>
      <c r="F351" t="str">
        <f>_xlfn.XLOOKUP(MergedTable[[#This Row],[FK_CustomerID]], Customers[CustomerID], Customers[CustomerName])</f>
        <v>Dell Daveridge</v>
      </c>
      <c r="G351" t="str">
        <f>_xlfn.XLOOKUP(MergedTable[[#This Row],[FK_CustomerID]], Customers[CustomerID], Customers[Email])</f>
        <v>ddaveridge9p@arstechnica.com</v>
      </c>
      <c r="H351" t="str">
        <f>_xlfn.XLOOKUP(MergedTable[[#This Row],[FK_CustomerID]], Customers[CustomerID], Customers[Country])</f>
        <v>United States</v>
      </c>
      <c r="I351" t="str">
        <f>IF(_xlfn.XLOOKUP(MergedTable[[#This Row],[FK_CustomerID]], Customers[CustomerID], Customers[HasLoyalty]), "Yes", "No")</f>
        <v>No</v>
      </c>
      <c r="J351" t="str" cm="1">
        <f t="array" ref="J351">INDEX(Products[],
    MATCH(MergedTable[[#This Row],[FK_ProductID]:[FK_ProductID]], Products[[ProductID]:[ProductID]], 0),
    MATCH(MergedTable[[#Headers],[CoffeeType]], Products[#Headers], 0))</f>
        <v>Rob</v>
      </c>
      <c r="K351" t="str" cm="1">
        <f t="array" ref="K351">_xlfn.SWITCH(MergedTable[[#This Row],[CoffeeType]],
    "Rob", "Robusta",
    "Exc", "Excelsa",
    "Ara", "Arabica",
    "Lib", "Liberica")</f>
        <v>Robusta</v>
      </c>
      <c r="L351" t="str" cm="1">
        <f t="array" ref="L351">INDEX(Products[],
    MATCH(MergedTable[[#This Row],[FK_ProductID]:[FK_ProductID]], Products[[ProductID]:[ProductID]], 0),
    MATCH(MergedTable[[#Headers],[RoastType]], Products[#Headers], 0))</f>
        <v>L</v>
      </c>
      <c r="M351" t="str" cm="1">
        <f t="array" ref="M351">_xlfn.SWITCH(MergedTable[[#This Row],[RoastType]],
    "L", "Light",
    "M", "Medium",
    "D", "Dark")</f>
        <v>Light</v>
      </c>
      <c r="N351" s="6" cm="1">
        <f t="array" ref="N351">INDEX(Products[],
    MATCH(MergedTable[[#This Row],[FK_ProductID]:[FK_ProductID]], Products[[ProductID]:[ProductID]], 0),
    MATCH(MergedTable[[#Headers],[SizeKg]], Products[#Headers], 0))</f>
        <v>0.2</v>
      </c>
      <c r="O351" s="1" cm="1">
        <f t="array" ref="O351">INDEX(Products[],
    MATCH(MergedTable[[#This Row],[FK_ProductID]:[FK_ProductID]], Products[[ProductID]:[ProductID]], 0),
    MATCH(MergedTable[[#Headers],[AmtUnitPrice]], Products[#Headers], 0))</f>
        <v>3.585</v>
      </c>
      <c r="P351" s="1">
        <f>MergedTable[[#This Row],[AmtUnitPrice]] * MergedTable[[#This Row],[Quantity]]</f>
        <v>14.34</v>
      </c>
    </row>
    <row r="352" spans="1:16" x14ac:dyDescent="0.25">
      <c r="A352" t="str">
        <f>Orders[[#This Row],[OrderID]]</f>
        <v>MOU-74341-266</v>
      </c>
      <c r="B352" s="9">
        <f>Orders[[#This Row],[DtOrder]]</f>
        <v>43592</v>
      </c>
      <c r="C352" t="str">
        <f>Orders[[#This Row],[FK_CustomerID]]</f>
        <v>99358-65399-TC</v>
      </c>
      <c r="D352" t="str">
        <f>Orders[[#This Row],[FK_ProductID]]</f>
        <v>A-D-0.5</v>
      </c>
      <c r="E352" s="4">
        <f>Orders[[#This Row],[Quantity]]</f>
        <v>4</v>
      </c>
      <c r="F352" t="str">
        <f>_xlfn.XLOOKUP(MergedTable[[#This Row],[FK_CustomerID]], Customers[CustomerID], Customers[CustomerName])</f>
        <v>Joshuah Awdry</v>
      </c>
      <c r="G352" t="str">
        <f>_xlfn.XLOOKUP(MergedTable[[#This Row],[FK_CustomerID]], Customers[CustomerID], Customers[Email])</f>
        <v>jawdry9q@utexas.edu</v>
      </c>
      <c r="H352" t="str">
        <f>_xlfn.XLOOKUP(MergedTable[[#This Row],[FK_CustomerID]], Customers[CustomerID], Customers[Country])</f>
        <v>United States</v>
      </c>
      <c r="I352" t="str">
        <f>IF(_xlfn.XLOOKUP(MergedTable[[#This Row],[FK_CustomerID]], Customers[CustomerID], Customers[HasLoyalty]), "Yes", "No")</f>
        <v>No</v>
      </c>
      <c r="J352" t="str" cm="1">
        <f t="array" ref="J352">INDEX(Products[],
    MATCH(MergedTable[[#This Row],[FK_ProductID]:[FK_ProductID]], Products[[ProductID]:[ProductID]], 0),
    MATCH(MergedTable[[#Headers],[CoffeeType]], Products[#Headers], 0))</f>
        <v>Ara</v>
      </c>
      <c r="K352" t="str" cm="1">
        <f t="array" ref="K352">_xlfn.SWITCH(MergedTable[[#This Row],[CoffeeType]],
    "Rob", "Robusta",
    "Exc", "Excelsa",
    "Ara", "Arabica",
    "Lib", "Liberica")</f>
        <v>Arabica</v>
      </c>
      <c r="L352" t="str" cm="1">
        <f t="array" ref="L352">INDEX(Products[],
    MATCH(MergedTable[[#This Row],[FK_ProductID]:[FK_ProductID]], Products[[ProductID]:[ProductID]], 0),
    MATCH(MergedTable[[#Headers],[RoastType]], Products[#Headers], 0))</f>
        <v>D</v>
      </c>
      <c r="M352" t="str" cm="1">
        <f t="array" ref="M352">_xlfn.SWITCH(MergedTable[[#This Row],[RoastType]],
    "L", "Light",
    "M", "Medium",
    "D", "Dark")</f>
        <v>Dark</v>
      </c>
      <c r="N352" s="6" cm="1">
        <f t="array" ref="N352">INDEX(Products[],
    MATCH(MergedTable[[#This Row],[FK_ProductID]:[FK_ProductID]], Products[[ProductID]:[ProductID]], 0),
    MATCH(MergedTable[[#Headers],[SizeKg]], Products[#Headers], 0))</f>
        <v>0.5</v>
      </c>
      <c r="O352" s="1" cm="1">
        <f t="array" ref="O352">INDEX(Products[],
    MATCH(MergedTable[[#This Row],[FK_ProductID]:[FK_ProductID]], Products[[ProductID]:[ProductID]], 0),
    MATCH(MergedTable[[#Headers],[AmtUnitPrice]], Products[#Headers], 0))</f>
        <v>5.97</v>
      </c>
      <c r="P352" s="1">
        <f>MergedTable[[#This Row],[AmtUnitPrice]] * MergedTable[[#This Row],[Quantity]]</f>
        <v>23.88</v>
      </c>
    </row>
    <row r="353" spans="1:16" x14ac:dyDescent="0.25">
      <c r="A353" t="str">
        <f>Orders[[#This Row],[OrderID]]</f>
        <v>DHJ-87461-571</v>
      </c>
      <c r="B353" s="9">
        <f>Orders[[#This Row],[DtOrder]]</f>
        <v>44066</v>
      </c>
      <c r="C353" t="str">
        <f>Orders[[#This Row],[FK_CustomerID]]</f>
        <v>94525-76037-JP</v>
      </c>
      <c r="D353" t="str">
        <f>Orders[[#This Row],[FK_ProductID]]</f>
        <v>A-M-1</v>
      </c>
      <c r="E353" s="4">
        <f>Orders[[#This Row],[Quantity]]</f>
        <v>2</v>
      </c>
      <c r="F353" t="str">
        <f>_xlfn.XLOOKUP(MergedTable[[#This Row],[FK_CustomerID]], Customers[CustomerID], Customers[CustomerName])</f>
        <v>Ethel Ryles</v>
      </c>
      <c r="G353" t="str">
        <f>_xlfn.XLOOKUP(MergedTable[[#This Row],[FK_CustomerID]], Customers[CustomerID], Customers[Email])</f>
        <v>eryles9r@fastcompany.com</v>
      </c>
      <c r="H353" t="str">
        <f>_xlfn.XLOOKUP(MergedTable[[#This Row],[FK_CustomerID]], Customers[CustomerID], Customers[Country])</f>
        <v>United States</v>
      </c>
      <c r="I353" t="str">
        <f>IF(_xlfn.XLOOKUP(MergedTable[[#This Row],[FK_CustomerID]], Customers[CustomerID], Customers[HasLoyalty]), "Yes", "No")</f>
        <v>No</v>
      </c>
      <c r="J353" t="str" cm="1">
        <f t="array" ref="J353">INDEX(Products[],
    MATCH(MergedTable[[#This Row],[FK_ProductID]:[FK_ProductID]], Products[[ProductID]:[ProductID]], 0),
    MATCH(MergedTable[[#Headers],[CoffeeType]], Products[#Headers], 0))</f>
        <v>Ara</v>
      </c>
      <c r="K353" t="str" cm="1">
        <f t="array" ref="K353">_xlfn.SWITCH(MergedTable[[#This Row],[CoffeeType]],
    "Rob", "Robusta",
    "Exc", "Excelsa",
    "Ara", "Arabica",
    "Lib", "Liberica")</f>
        <v>Arabica</v>
      </c>
      <c r="L353" t="str" cm="1">
        <f t="array" ref="L353">INDEX(Products[],
    MATCH(MergedTable[[#This Row],[FK_ProductID]:[FK_ProductID]], Products[[ProductID]:[ProductID]], 0),
    MATCH(MergedTable[[#Headers],[RoastType]], Products[#Headers], 0))</f>
        <v>M</v>
      </c>
      <c r="M353" t="str" cm="1">
        <f t="array" ref="M353">_xlfn.SWITCH(MergedTable[[#This Row],[RoastType]],
    "L", "Light",
    "M", "Medium",
    "D", "Dark")</f>
        <v>Medium</v>
      </c>
      <c r="N353" s="6" cm="1">
        <f t="array" ref="N353">INDEX(Products[],
    MATCH(MergedTable[[#This Row],[FK_ProductID]:[FK_ProductID]], Products[[ProductID]:[ProductID]], 0),
    MATCH(MergedTable[[#Headers],[SizeKg]], Products[#Headers], 0))</f>
        <v>1</v>
      </c>
      <c r="O353" s="1" cm="1">
        <f t="array" ref="O353">INDEX(Products[],
    MATCH(MergedTable[[#This Row],[FK_ProductID]:[FK_ProductID]], Products[[ProductID]:[ProductID]], 0),
    MATCH(MergedTable[[#Headers],[AmtUnitPrice]], Products[#Headers], 0))</f>
        <v>11.25</v>
      </c>
      <c r="P353" s="1">
        <f>MergedTable[[#This Row],[AmtUnitPrice]] * MergedTable[[#This Row],[Quantity]]</f>
        <v>22.5</v>
      </c>
    </row>
    <row r="354" spans="1:16" x14ac:dyDescent="0.25">
      <c r="A354" t="str">
        <f>Orders[[#This Row],[OrderID]]</f>
        <v>DKM-97676-850</v>
      </c>
      <c r="B354" s="9">
        <f>Orders[[#This Row],[DtOrder]]</f>
        <v>43984</v>
      </c>
      <c r="C354" t="str">
        <f>Orders[[#This Row],[FK_CustomerID]]</f>
        <v>43439-94003-DW</v>
      </c>
      <c r="D354" t="str">
        <f>Orders[[#This Row],[FK_ProductID]]</f>
        <v>E-D-0.5</v>
      </c>
      <c r="E354" s="4">
        <f>Orders[[#This Row],[Quantity]]</f>
        <v>5</v>
      </c>
      <c r="F354" t="str">
        <f>_xlfn.XLOOKUP(MergedTable[[#This Row],[FK_CustomerID]], Customers[CustomerID], Customers[CustomerName])</f>
        <v>Flynn Antony</v>
      </c>
      <c r="G354" t="str">
        <f>_xlfn.XLOOKUP(MergedTable[[#This Row],[FK_CustomerID]], Customers[CustomerID], Customers[Email])</f>
        <v/>
      </c>
      <c r="H354" t="str">
        <f>_xlfn.XLOOKUP(MergedTable[[#This Row],[FK_CustomerID]], Customers[CustomerID], Customers[Country])</f>
        <v>United States</v>
      </c>
      <c r="I354" t="str">
        <f>IF(_xlfn.XLOOKUP(MergedTable[[#This Row],[FK_CustomerID]], Customers[CustomerID], Customers[HasLoyalty]), "Yes", "No")</f>
        <v>No</v>
      </c>
      <c r="J354" t="str" cm="1">
        <f t="array" ref="J354">INDEX(Products[],
    MATCH(MergedTable[[#This Row],[FK_ProductID]:[FK_ProductID]], Products[[ProductID]:[ProductID]], 0),
    MATCH(MergedTable[[#Headers],[CoffeeType]], Products[#Headers], 0))</f>
        <v>Exc</v>
      </c>
      <c r="K354" t="str" cm="1">
        <f t="array" ref="K354">_xlfn.SWITCH(MergedTable[[#This Row],[CoffeeType]],
    "Rob", "Robusta",
    "Exc", "Excelsa",
    "Ara", "Arabica",
    "Lib", "Liberica")</f>
        <v>Excelsa</v>
      </c>
      <c r="L354" t="str" cm="1">
        <f t="array" ref="L354">INDEX(Products[],
    MATCH(MergedTable[[#This Row],[FK_ProductID]:[FK_ProductID]], Products[[ProductID]:[ProductID]], 0),
    MATCH(MergedTable[[#Headers],[RoastType]], Products[#Headers], 0))</f>
        <v>D</v>
      </c>
      <c r="M354" t="str" cm="1">
        <f t="array" ref="M354">_xlfn.SWITCH(MergedTable[[#This Row],[RoastType]],
    "L", "Light",
    "M", "Medium",
    "D", "Dark")</f>
        <v>Dark</v>
      </c>
      <c r="N354" s="6" cm="1">
        <f t="array" ref="N354">INDEX(Products[],
    MATCH(MergedTable[[#This Row],[FK_ProductID]:[FK_ProductID]], Products[[ProductID]:[ProductID]], 0),
    MATCH(MergedTable[[#Headers],[SizeKg]], Products[#Headers], 0))</f>
        <v>0.5</v>
      </c>
      <c r="O354" s="1" cm="1">
        <f t="array" ref="O354">INDEX(Products[],
    MATCH(MergedTable[[#This Row],[FK_ProductID]:[FK_ProductID]], Products[[ProductID]:[ProductID]], 0),
    MATCH(MergedTable[[#Headers],[AmtUnitPrice]], Products[#Headers], 0))</f>
        <v>7.29</v>
      </c>
      <c r="P354" s="1">
        <f>MergedTable[[#This Row],[AmtUnitPrice]] * MergedTable[[#This Row],[Quantity]]</f>
        <v>36.450000000000003</v>
      </c>
    </row>
    <row r="355" spans="1:16" x14ac:dyDescent="0.25">
      <c r="A355" t="str">
        <f>Orders[[#This Row],[OrderID]]</f>
        <v>UEB-09112-118</v>
      </c>
      <c r="B355" s="9">
        <f>Orders[[#This Row],[DtOrder]]</f>
        <v>43860</v>
      </c>
      <c r="C355" t="str">
        <f>Orders[[#This Row],[FK_CustomerID]]</f>
        <v>82718-93677-XO</v>
      </c>
      <c r="D355" t="str">
        <f>Orders[[#This Row],[FK_ProductID]]</f>
        <v>A-M-0.5</v>
      </c>
      <c r="E355" s="4">
        <f>Orders[[#This Row],[Quantity]]</f>
        <v>4</v>
      </c>
      <c r="F355" t="str">
        <f>_xlfn.XLOOKUP(MergedTable[[#This Row],[FK_CustomerID]], Customers[CustomerID], Customers[CustomerName])</f>
        <v>Maitilde Boxill</v>
      </c>
      <c r="G355" t="str">
        <f>_xlfn.XLOOKUP(MergedTable[[#This Row],[FK_CustomerID]], Customers[CustomerID], Customers[Email])</f>
        <v/>
      </c>
      <c r="H355" t="str">
        <f>_xlfn.XLOOKUP(MergedTable[[#This Row],[FK_CustomerID]], Customers[CustomerID], Customers[Country])</f>
        <v>United States</v>
      </c>
      <c r="I355" t="str">
        <f>IF(_xlfn.XLOOKUP(MergedTable[[#This Row],[FK_CustomerID]], Customers[CustomerID], Customers[HasLoyalty]), "Yes", "No")</f>
        <v>Yes</v>
      </c>
      <c r="J355" t="str" cm="1">
        <f t="array" ref="J355">INDEX(Products[],
    MATCH(MergedTable[[#This Row],[FK_ProductID]:[FK_ProductID]], Products[[ProductID]:[ProductID]], 0),
    MATCH(MergedTable[[#Headers],[CoffeeType]], Products[#Headers], 0))</f>
        <v>Ara</v>
      </c>
      <c r="K355" t="str" cm="1">
        <f t="array" ref="K355">_xlfn.SWITCH(MergedTable[[#This Row],[CoffeeType]],
    "Rob", "Robusta",
    "Exc", "Excelsa",
    "Ara", "Arabica",
    "Lib", "Liberica")</f>
        <v>Arabica</v>
      </c>
      <c r="L355" t="str" cm="1">
        <f t="array" ref="L355">INDEX(Products[],
    MATCH(MergedTable[[#This Row],[FK_ProductID]:[FK_ProductID]], Products[[ProductID]:[ProductID]], 0),
    MATCH(MergedTable[[#Headers],[RoastType]], Products[#Headers], 0))</f>
        <v>M</v>
      </c>
      <c r="M355" t="str" cm="1">
        <f t="array" ref="M355">_xlfn.SWITCH(MergedTable[[#This Row],[RoastType]],
    "L", "Light",
    "M", "Medium",
    "D", "Dark")</f>
        <v>Medium</v>
      </c>
      <c r="N355" s="6" cm="1">
        <f t="array" ref="N355">INDEX(Products[],
    MATCH(MergedTable[[#This Row],[FK_ProductID]:[FK_ProductID]], Products[[ProductID]:[ProductID]], 0),
    MATCH(MergedTable[[#Headers],[SizeKg]], Products[#Headers], 0))</f>
        <v>0.5</v>
      </c>
      <c r="O355" s="1" cm="1">
        <f t="array" ref="O355">INDEX(Products[],
    MATCH(MergedTable[[#This Row],[FK_ProductID]:[FK_ProductID]], Products[[ProductID]:[ProductID]], 0),
    MATCH(MergedTable[[#Headers],[AmtUnitPrice]], Products[#Headers], 0))</f>
        <v>6.75</v>
      </c>
      <c r="P355" s="1">
        <f>MergedTable[[#This Row],[AmtUnitPrice]] * MergedTable[[#This Row],[Quantity]]</f>
        <v>27</v>
      </c>
    </row>
    <row r="356" spans="1:16" x14ac:dyDescent="0.25">
      <c r="A356" t="str">
        <f>Orders[[#This Row],[OrderID]]</f>
        <v>ORZ-67699-748</v>
      </c>
      <c r="B356" s="9">
        <f>Orders[[#This Row],[DtOrder]]</f>
        <v>43876</v>
      </c>
      <c r="C356" t="str">
        <f>Orders[[#This Row],[FK_CustomerID]]</f>
        <v>44708-78241-DF</v>
      </c>
      <c r="D356" t="str">
        <f>Orders[[#This Row],[FK_ProductID]]</f>
        <v>A-M-2.5</v>
      </c>
      <c r="E356" s="4">
        <f>Orders[[#This Row],[Quantity]]</f>
        <v>6</v>
      </c>
      <c r="F356" t="str">
        <f>_xlfn.XLOOKUP(MergedTable[[#This Row],[FK_CustomerID]], Customers[CustomerID], Customers[CustomerName])</f>
        <v>Jodee Caldicott</v>
      </c>
      <c r="G356" t="str">
        <f>_xlfn.XLOOKUP(MergedTable[[#This Row],[FK_CustomerID]], Customers[CustomerID], Customers[Email])</f>
        <v>jcaldicott9u@usda.gov</v>
      </c>
      <c r="H356" t="str">
        <f>_xlfn.XLOOKUP(MergedTable[[#This Row],[FK_CustomerID]], Customers[CustomerID], Customers[Country])</f>
        <v>United States</v>
      </c>
      <c r="I356" t="str">
        <f>IF(_xlfn.XLOOKUP(MergedTable[[#This Row],[FK_CustomerID]], Customers[CustomerID], Customers[HasLoyalty]), "Yes", "No")</f>
        <v>No</v>
      </c>
      <c r="J356" t="str" cm="1">
        <f t="array" ref="J356">INDEX(Products[],
    MATCH(MergedTable[[#This Row],[FK_ProductID]:[FK_ProductID]], Products[[ProductID]:[ProductID]], 0),
    MATCH(MergedTable[[#Headers],[CoffeeType]], Products[#Headers], 0))</f>
        <v>Ara</v>
      </c>
      <c r="K356" t="str" cm="1">
        <f t="array" ref="K356">_xlfn.SWITCH(MergedTable[[#This Row],[CoffeeType]],
    "Rob", "Robusta",
    "Exc", "Excelsa",
    "Ara", "Arabica",
    "Lib", "Liberica")</f>
        <v>Arabica</v>
      </c>
      <c r="L356" t="str" cm="1">
        <f t="array" ref="L356">INDEX(Products[],
    MATCH(MergedTable[[#This Row],[FK_ProductID]:[FK_ProductID]], Products[[ProductID]:[ProductID]], 0),
    MATCH(MergedTable[[#Headers],[RoastType]], Products[#Headers], 0))</f>
        <v>M</v>
      </c>
      <c r="M356" t="str" cm="1">
        <f t="array" ref="M356">_xlfn.SWITCH(MergedTable[[#This Row],[RoastType]],
    "L", "Light",
    "M", "Medium",
    "D", "Dark")</f>
        <v>Medium</v>
      </c>
      <c r="N356" s="6" cm="1">
        <f t="array" ref="N356">INDEX(Products[],
    MATCH(MergedTable[[#This Row],[FK_ProductID]:[FK_ProductID]], Products[[ProductID]:[ProductID]], 0),
    MATCH(MergedTable[[#Headers],[SizeKg]], Products[#Headers], 0))</f>
        <v>2.5</v>
      </c>
      <c r="O356" s="1" cm="1">
        <f t="array" ref="O356">INDEX(Products[],
    MATCH(MergedTable[[#This Row],[FK_ProductID]:[FK_ProductID]], Products[[ProductID]:[ProductID]], 0),
    MATCH(MergedTable[[#Headers],[AmtUnitPrice]], Products[#Headers], 0))</f>
        <v>25.875</v>
      </c>
      <c r="P356" s="1">
        <f>MergedTable[[#This Row],[AmtUnitPrice]] * MergedTable[[#This Row],[Quantity]]</f>
        <v>155.25</v>
      </c>
    </row>
    <row r="357" spans="1:16" x14ac:dyDescent="0.25">
      <c r="A357" t="str">
        <f>Orders[[#This Row],[OrderID]]</f>
        <v>JXP-28398-485</v>
      </c>
      <c r="B357" s="9">
        <f>Orders[[#This Row],[DtOrder]]</f>
        <v>44358</v>
      </c>
      <c r="C357" t="str">
        <f>Orders[[#This Row],[FK_CustomerID]]</f>
        <v>23039-93032-FN</v>
      </c>
      <c r="D357" t="str">
        <f>Orders[[#This Row],[FK_ProductID]]</f>
        <v>A-D-2.5</v>
      </c>
      <c r="E357" s="4">
        <f>Orders[[#This Row],[Quantity]]</f>
        <v>5</v>
      </c>
      <c r="F357" t="str">
        <f>_xlfn.XLOOKUP(MergedTable[[#This Row],[FK_CustomerID]], Customers[CustomerID], Customers[CustomerName])</f>
        <v>Marianna Vedmore</v>
      </c>
      <c r="G357" t="str">
        <f>_xlfn.XLOOKUP(MergedTable[[#This Row],[FK_CustomerID]], Customers[CustomerID], Customers[Email])</f>
        <v>mvedmore9v@a8.net</v>
      </c>
      <c r="H357" t="str">
        <f>_xlfn.XLOOKUP(MergedTable[[#This Row],[FK_CustomerID]], Customers[CustomerID], Customers[Country])</f>
        <v>United States</v>
      </c>
      <c r="I357" t="str">
        <f>IF(_xlfn.XLOOKUP(MergedTable[[#This Row],[FK_CustomerID]], Customers[CustomerID], Customers[HasLoyalty]), "Yes", "No")</f>
        <v>Yes</v>
      </c>
      <c r="J357" t="str" cm="1">
        <f t="array" ref="J357">INDEX(Products[],
    MATCH(MergedTable[[#This Row],[FK_ProductID]:[FK_ProductID]], Products[[ProductID]:[ProductID]], 0),
    MATCH(MergedTable[[#Headers],[CoffeeType]], Products[#Headers], 0))</f>
        <v>Ara</v>
      </c>
      <c r="K357" t="str" cm="1">
        <f t="array" ref="K357">_xlfn.SWITCH(MergedTable[[#This Row],[CoffeeType]],
    "Rob", "Robusta",
    "Exc", "Excelsa",
    "Ara", "Arabica",
    "Lib", "Liberica")</f>
        <v>Arabica</v>
      </c>
      <c r="L357" t="str" cm="1">
        <f t="array" ref="L357">INDEX(Products[],
    MATCH(MergedTable[[#This Row],[FK_ProductID]:[FK_ProductID]], Products[[ProductID]:[ProductID]], 0),
    MATCH(MergedTable[[#Headers],[RoastType]], Products[#Headers], 0))</f>
        <v>D</v>
      </c>
      <c r="M357" t="str" cm="1">
        <f t="array" ref="M357">_xlfn.SWITCH(MergedTable[[#This Row],[RoastType]],
    "L", "Light",
    "M", "Medium",
    "D", "Dark")</f>
        <v>Dark</v>
      </c>
      <c r="N357" s="6" cm="1">
        <f t="array" ref="N357">INDEX(Products[],
    MATCH(MergedTable[[#This Row],[FK_ProductID]:[FK_ProductID]], Products[[ProductID]:[ProductID]], 0),
    MATCH(MergedTable[[#Headers],[SizeKg]], Products[#Headers], 0))</f>
        <v>2.5</v>
      </c>
      <c r="O357" s="1" cm="1">
        <f t="array" ref="O357">INDEX(Products[],
    MATCH(MergedTable[[#This Row],[FK_ProductID]:[FK_ProductID]], Products[[ProductID]:[ProductID]], 0),
    MATCH(MergedTable[[#Headers],[AmtUnitPrice]], Products[#Headers], 0))</f>
        <v>22.885000000000002</v>
      </c>
      <c r="P357" s="1">
        <f>MergedTable[[#This Row],[AmtUnitPrice]] * MergedTable[[#This Row],[Quantity]]</f>
        <v>114.42500000000001</v>
      </c>
    </row>
    <row r="358" spans="1:16" x14ac:dyDescent="0.25">
      <c r="A358" t="str">
        <f>Orders[[#This Row],[OrderID]]</f>
        <v>WWH-92259-198</v>
      </c>
      <c r="B358" s="9">
        <f>Orders[[#This Row],[DtOrder]]</f>
        <v>44631</v>
      </c>
      <c r="C358" t="str">
        <f>Orders[[#This Row],[FK_CustomerID]]</f>
        <v>35256-12529-FT</v>
      </c>
      <c r="D358" t="str">
        <f>Orders[[#This Row],[FK_ProductID]]</f>
        <v>L-D-1</v>
      </c>
      <c r="E358" s="4">
        <f>Orders[[#This Row],[Quantity]]</f>
        <v>4</v>
      </c>
      <c r="F358" t="str">
        <f>_xlfn.XLOOKUP(MergedTable[[#This Row],[FK_CustomerID]], Customers[CustomerID], Customers[CustomerName])</f>
        <v>Willey Romao</v>
      </c>
      <c r="G358" t="str">
        <f>_xlfn.XLOOKUP(MergedTable[[#This Row],[FK_CustomerID]], Customers[CustomerID], Customers[Email])</f>
        <v>wromao9w@chronoengine.com</v>
      </c>
      <c r="H358" t="str">
        <f>_xlfn.XLOOKUP(MergedTable[[#This Row],[FK_CustomerID]], Customers[CustomerID], Customers[Country])</f>
        <v>United States</v>
      </c>
      <c r="I358" t="str">
        <f>IF(_xlfn.XLOOKUP(MergedTable[[#This Row],[FK_CustomerID]], Customers[CustomerID], Customers[HasLoyalty]), "Yes", "No")</f>
        <v>Yes</v>
      </c>
      <c r="J358" t="str" cm="1">
        <f t="array" ref="J358">INDEX(Products[],
    MATCH(MergedTable[[#This Row],[FK_ProductID]:[FK_ProductID]], Products[[ProductID]:[ProductID]], 0),
    MATCH(MergedTable[[#Headers],[CoffeeType]], Products[#Headers], 0))</f>
        <v>Lib</v>
      </c>
      <c r="K358" t="str" cm="1">
        <f t="array" ref="K358">_xlfn.SWITCH(MergedTable[[#This Row],[CoffeeType]],
    "Rob", "Robusta",
    "Exc", "Excelsa",
    "Ara", "Arabica",
    "Lib", "Liberica")</f>
        <v>Liberica</v>
      </c>
      <c r="L358" t="str" cm="1">
        <f t="array" ref="L358">INDEX(Products[],
    MATCH(MergedTable[[#This Row],[FK_ProductID]:[FK_ProductID]], Products[[ProductID]:[ProductID]], 0),
    MATCH(MergedTable[[#Headers],[RoastType]], Products[#Headers], 0))</f>
        <v>D</v>
      </c>
      <c r="M358" t="str" cm="1">
        <f t="array" ref="M358">_xlfn.SWITCH(MergedTable[[#This Row],[RoastType]],
    "L", "Light",
    "M", "Medium",
    "D", "Dark")</f>
        <v>Dark</v>
      </c>
      <c r="N358" s="6" cm="1">
        <f t="array" ref="N358">INDEX(Products[],
    MATCH(MergedTable[[#This Row],[FK_ProductID]:[FK_ProductID]], Products[[ProductID]:[ProductID]], 0),
    MATCH(MergedTable[[#Headers],[SizeKg]], Products[#Headers], 0))</f>
        <v>1</v>
      </c>
      <c r="O358" s="1" cm="1">
        <f t="array" ref="O358">INDEX(Products[],
    MATCH(MergedTable[[#This Row],[FK_ProductID]:[FK_ProductID]], Products[[ProductID]:[ProductID]], 0),
    MATCH(MergedTable[[#Headers],[AmtUnitPrice]], Products[#Headers], 0))</f>
        <v>12.95</v>
      </c>
      <c r="P358" s="1">
        <f>MergedTable[[#This Row],[AmtUnitPrice]] * MergedTable[[#This Row],[Quantity]]</f>
        <v>51.8</v>
      </c>
    </row>
    <row r="359" spans="1:16" x14ac:dyDescent="0.25">
      <c r="A359" t="str">
        <f>Orders[[#This Row],[OrderID]]</f>
        <v>FLR-82914-153</v>
      </c>
      <c r="B359" s="9">
        <f>Orders[[#This Row],[DtOrder]]</f>
        <v>44448</v>
      </c>
      <c r="C359" t="str">
        <f>Orders[[#This Row],[FK_CustomerID]]</f>
        <v>86100-33488-WP</v>
      </c>
      <c r="D359" t="str">
        <f>Orders[[#This Row],[FK_ProductID]]</f>
        <v>A-M-2.5</v>
      </c>
      <c r="E359" s="4">
        <f>Orders[[#This Row],[Quantity]]</f>
        <v>6</v>
      </c>
      <c r="F359" t="str">
        <f>_xlfn.XLOOKUP(MergedTable[[#This Row],[FK_CustomerID]], Customers[CustomerID], Customers[CustomerName])</f>
        <v>Enriqueta Ixor</v>
      </c>
      <c r="G359" t="str">
        <f>_xlfn.XLOOKUP(MergedTable[[#This Row],[FK_CustomerID]], Customers[CustomerID], Customers[Email])</f>
        <v/>
      </c>
      <c r="H359" t="str">
        <f>_xlfn.XLOOKUP(MergedTable[[#This Row],[FK_CustomerID]], Customers[CustomerID], Customers[Country])</f>
        <v>United States</v>
      </c>
      <c r="I359" t="str">
        <f>IF(_xlfn.XLOOKUP(MergedTable[[#This Row],[FK_CustomerID]], Customers[CustomerID], Customers[HasLoyalty]), "Yes", "No")</f>
        <v>No</v>
      </c>
      <c r="J359" t="str" cm="1">
        <f t="array" ref="J359">INDEX(Products[],
    MATCH(MergedTable[[#This Row],[FK_ProductID]:[FK_ProductID]], Products[[ProductID]:[ProductID]], 0),
    MATCH(MergedTable[[#Headers],[CoffeeType]], Products[#Headers], 0))</f>
        <v>Ara</v>
      </c>
      <c r="K359" t="str" cm="1">
        <f t="array" ref="K359">_xlfn.SWITCH(MergedTable[[#This Row],[CoffeeType]],
    "Rob", "Robusta",
    "Exc", "Excelsa",
    "Ara", "Arabica",
    "Lib", "Liberica")</f>
        <v>Arabica</v>
      </c>
      <c r="L359" t="str" cm="1">
        <f t="array" ref="L359">INDEX(Products[],
    MATCH(MergedTable[[#This Row],[FK_ProductID]:[FK_ProductID]], Products[[ProductID]:[ProductID]], 0),
    MATCH(MergedTable[[#Headers],[RoastType]], Products[#Headers], 0))</f>
        <v>M</v>
      </c>
      <c r="M359" t="str" cm="1">
        <f t="array" ref="M359">_xlfn.SWITCH(MergedTable[[#This Row],[RoastType]],
    "L", "Light",
    "M", "Medium",
    "D", "Dark")</f>
        <v>Medium</v>
      </c>
      <c r="N359" s="6" cm="1">
        <f t="array" ref="N359">INDEX(Products[],
    MATCH(MergedTable[[#This Row],[FK_ProductID]:[FK_ProductID]], Products[[ProductID]:[ProductID]], 0),
    MATCH(MergedTable[[#Headers],[SizeKg]], Products[#Headers], 0))</f>
        <v>2.5</v>
      </c>
      <c r="O359" s="1" cm="1">
        <f t="array" ref="O359">INDEX(Products[],
    MATCH(MergedTable[[#This Row],[FK_ProductID]:[FK_ProductID]], Products[[ProductID]:[ProductID]], 0),
    MATCH(MergedTable[[#Headers],[AmtUnitPrice]], Products[#Headers], 0))</f>
        <v>25.875</v>
      </c>
      <c r="P359" s="1">
        <f>MergedTable[[#This Row],[AmtUnitPrice]] * MergedTable[[#This Row],[Quantity]]</f>
        <v>155.25</v>
      </c>
    </row>
    <row r="360" spans="1:16" x14ac:dyDescent="0.25">
      <c r="A360" t="str">
        <f>Orders[[#This Row],[OrderID]]</f>
        <v>AMB-93600-000</v>
      </c>
      <c r="B360" s="9">
        <f>Orders[[#This Row],[DtOrder]]</f>
        <v>43599</v>
      </c>
      <c r="C360" t="str">
        <f>Orders[[#This Row],[FK_CustomerID]]</f>
        <v>64435-53100-WM</v>
      </c>
      <c r="D360" t="str">
        <f>Orders[[#This Row],[FK_ProductID]]</f>
        <v>A-L-2.5</v>
      </c>
      <c r="E360" s="4">
        <f>Orders[[#This Row],[Quantity]]</f>
        <v>1</v>
      </c>
      <c r="F360" t="str">
        <f>_xlfn.XLOOKUP(MergedTable[[#This Row],[FK_CustomerID]], Customers[CustomerID], Customers[CustomerName])</f>
        <v>Tomasina Cotmore</v>
      </c>
      <c r="G360" t="str">
        <f>_xlfn.XLOOKUP(MergedTable[[#This Row],[FK_CustomerID]], Customers[CustomerID], Customers[Email])</f>
        <v>tcotmore9y@amazonaws.com</v>
      </c>
      <c r="H360" t="str">
        <f>_xlfn.XLOOKUP(MergedTable[[#This Row],[FK_CustomerID]], Customers[CustomerID], Customers[Country])</f>
        <v>United States</v>
      </c>
      <c r="I360" t="str">
        <f>IF(_xlfn.XLOOKUP(MergedTable[[#This Row],[FK_CustomerID]], Customers[CustomerID], Customers[HasLoyalty]), "Yes", "No")</f>
        <v>No</v>
      </c>
      <c r="J360" t="str" cm="1">
        <f t="array" ref="J360">INDEX(Products[],
    MATCH(MergedTable[[#This Row],[FK_ProductID]:[FK_ProductID]], Products[[ProductID]:[ProductID]], 0),
    MATCH(MergedTable[[#Headers],[CoffeeType]], Products[#Headers], 0))</f>
        <v>Ara</v>
      </c>
      <c r="K360" t="str" cm="1">
        <f t="array" ref="K360">_xlfn.SWITCH(MergedTable[[#This Row],[CoffeeType]],
    "Rob", "Robusta",
    "Exc", "Excelsa",
    "Ara", "Arabica",
    "Lib", "Liberica")</f>
        <v>Arabica</v>
      </c>
      <c r="L360" t="str" cm="1">
        <f t="array" ref="L360">INDEX(Products[],
    MATCH(MergedTable[[#This Row],[FK_ProductID]:[FK_ProductID]], Products[[ProductID]:[ProductID]], 0),
    MATCH(MergedTable[[#Headers],[RoastType]], Products[#Headers], 0))</f>
        <v>L</v>
      </c>
      <c r="M360" t="str" cm="1">
        <f t="array" ref="M360">_xlfn.SWITCH(MergedTable[[#This Row],[RoastType]],
    "L", "Light",
    "M", "Medium",
    "D", "Dark")</f>
        <v>Light</v>
      </c>
      <c r="N360" s="6" cm="1">
        <f t="array" ref="N360">INDEX(Products[],
    MATCH(MergedTable[[#This Row],[FK_ProductID]:[FK_ProductID]], Products[[ProductID]:[ProductID]], 0),
    MATCH(MergedTable[[#Headers],[SizeKg]], Products[#Headers], 0))</f>
        <v>2.5</v>
      </c>
      <c r="O360" s="1" cm="1">
        <f t="array" ref="O360">INDEX(Products[],
    MATCH(MergedTable[[#This Row],[FK_ProductID]:[FK_ProductID]], Products[[ProductID]:[ProductID]], 0),
    MATCH(MergedTable[[#Headers],[AmtUnitPrice]], Products[#Headers], 0))</f>
        <v>29.785</v>
      </c>
      <c r="P360" s="1">
        <f>MergedTable[[#This Row],[AmtUnitPrice]] * MergedTable[[#This Row],[Quantity]]</f>
        <v>29.785</v>
      </c>
    </row>
    <row r="361" spans="1:16" x14ac:dyDescent="0.25">
      <c r="A361" t="str">
        <f>Orders[[#This Row],[OrderID]]</f>
        <v>FEP-36895-658</v>
      </c>
      <c r="B361" s="9">
        <f>Orders[[#This Row],[DtOrder]]</f>
        <v>43563</v>
      </c>
      <c r="C361" t="str">
        <f>Orders[[#This Row],[FK_CustomerID]]</f>
        <v>44699-43836-UH</v>
      </c>
      <c r="D361" t="str">
        <f>Orders[[#This Row],[FK_ProductID]]</f>
        <v>R-L-0.2</v>
      </c>
      <c r="E361" s="4">
        <f>Orders[[#This Row],[Quantity]]</f>
        <v>6</v>
      </c>
      <c r="F361" t="str">
        <f>_xlfn.XLOOKUP(MergedTable[[#This Row],[FK_CustomerID]], Customers[CustomerID], Customers[CustomerName])</f>
        <v>Yuma Skipsey</v>
      </c>
      <c r="G361" t="str">
        <f>_xlfn.XLOOKUP(MergedTable[[#This Row],[FK_CustomerID]], Customers[CustomerID], Customers[Email])</f>
        <v>yskipsey9z@spotify.com</v>
      </c>
      <c r="H361" t="str">
        <f>_xlfn.XLOOKUP(MergedTable[[#This Row],[FK_CustomerID]], Customers[CustomerID], Customers[Country])</f>
        <v>United Kingdom</v>
      </c>
      <c r="I361" t="str">
        <f>IF(_xlfn.XLOOKUP(MergedTable[[#This Row],[FK_CustomerID]], Customers[CustomerID], Customers[HasLoyalty]), "Yes", "No")</f>
        <v>No</v>
      </c>
      <c r="J361" t="str" cm="1">
        <f t="array" ref="J361">INDEX(Products[],
    MATCH(MergedTable[[#This Row],[FK_ProductID]:[FK_ProductID]], Products[[ProductID]:[ProductID]], 0),
    MATCH(MergedTable[[#Headers],[CoffeeType]], Products[#Headers], 0))</f>
        <v>Rob</v>
      </c>
      <c r="K361" t="str" cm="1">
        <f t="array" ref="K361">_xlfn.SWITCH(MergedTable[[#This Row],[CoffeeType]],
    "Rob", "Robusta",
    "Exc", "Excelsa",
    "Ara", "Arabica",
    "Lib", "Liberica")</f>
        <v>Robusta</v>
      </c>
      <c r="L361" t="str" cm="1">
        <f t="array" ref="L361">INDEX(Products[],
    MATCH(MergedTable[[#This Row],[FK_ProductID]:[FK_ProductID]], Products[[ProductID]:[ProductID]], 0),
    MATCH(MergedTable[[#Headers],[RoastType]], Products[#Headers], 0))</f>
        <v>L</v>
      </c>
      <c r="M361" t="str" cm="1">
        <f t="array" ref="M361">_xlfn.SWITCH(MergedTable[[#This Row],[RoastType]],
    "L", "Light",
    "M", "Medium",
    "D", "Dark")</f>
        <v>Light</v>
      </c>
      <c r="N361" s="6" cm="1">
        <f t="array" ref="N361">INDEX(Products[],
    MATCH(MergedTable[[#This Row],[FK_ProductID]:[FK_ProductID]], Products[[ProductID]:[ProductID]], 0),
    MATCH(MergedTable[[#Headers],[SizeKg]], Products[#Headers], 0))</f>
        <v>0.2</v>
      </c>
      <c r="O361" s="1" cm="1">
        <f t="array" ref="O361">INDEX(Products[],
    MATCH(MergedTable[[#This Row],[FK_ProductID]:[FK_ProductID]], Products[[ProductID]:[ProductID]], 0),
    MATCH(MergedTable[[#Headers],[AmtUnitPrice]], Products[#Headers], 0))</f>
        <v>3.585</v>
      </c>
      <c r="P361" s="1">
        <f>MergedTable[[#This Row],[AmtUnitPrice]] * MergedTable[[#This Row],[Quantity]]</f>
        <v>21.509999999999998</v>
      </c>
    </row>
    <row r="362" spans="1:16" x14ac:dyDescent="0.25">
      <c r="A362" t="str">
        <f>Orders[[#This Row],[OrderID]]</f>
        <v>RXW-91413-276</v>
      </c>
      <c r="B362" s="9">
        <f>Orders[[#This Row],[DtOrder]]</f>
        <v>44058</v>
      </c>
      <c r="C362" t="str">
        <f>Orders[[#This Row],[FK_CustomerID]]</f>
        <v>29588-35679-RG</v>
      </c>
      <c r="D362" t="str">
        <f>Orders[[#This Row],[FK_ProductID]]</f>
        <v>R-D-2.5</v>
      </c>
      <c r="E362" s="4">
        <f>Orders[[#This Row],[Quantity]]</f>
        <v>2</v>
      </c>
      <c r="F362" t="str">
        <f>_xlfn.XLOOKUP(MergedTable[[#This Row],[FK_CustomerID]], Customers[CustomerID], Customers[CustomerName])</f>
        <v>Nicko Corps</v>
      </c>
      <c r="G362" t="str">
        <f>_xlfn.XLOOKUP(MergedTable[[#This Row],[FK_CustomerID]], Customers[CustomerID], Customers[Email])</f>
        <v>ncorpsa0@gmpg.org</v>
      </c>
      <c r="H362" t="str">
        <f>_xlfn.XLOOKUP(MergedTable[[#This Row],[FK_CustomerID]], Customers[CustomerID], Customers[Country])</f>
        <v>United States</v>
      </c>
      <c r="I362" t="str">
        <f>IF(_xlfn.XLOOKUP(MergedTable[[#This Row],[FK_CustomerID]], Customers[CustomerID], Customers[HasLoyalty]), "Yes", "No")</f>
        <v>No</v>
      </c>
      <c r="J362" t="str" cm="1">
        <f t="array" ref="J362">INDEX(Products[],
    MATCH(MergedTable[[#This Row],[FK_ProductID]:[FK_ProductID]], Products[[ProductID]:[ProductID]], 0),
    MATCH(MergedTable[[#Headers],[CoffeeType]], Products[#Headers], 0))</f>
        <v>Rob</v>
      </c>
      <c r="K362" t="str" cm="1">
        <f t="array" ref="K362">_xlfn.SWITCH(MergedTable[[#This Row],[CoffeeType]],
    "Rob", "Robusta",
    "Exc", "Excelsa",
    "Ara", "Arabica",
    "Lib", "Liberica")</f>
        <v>Robusta</v>
      </c>
      <c r="L362" t="str" cm="1">
        <f t="array" ref="L362">INDEX(Products[],
    MATCH(MergedTable[[#This Row],[FK_ProductID]:[FK_ProductID]], Products[[ProductID]:[ProductID]], 0),
    MATCH(MergedTable[[#Headers],[RoastType]], Products[#Headers], 0))</f>
        <v>D</v>
      </c>
      <c r="M362" t="str" cm="1">
        <f t="array" ref="M362">_xlfn.SWITCH(MergedTable[[#This Row],[RoastType]],
    "L", "Light",
    "M", "Medium",
    "D", "Dark")</f>
        <v>Dark</v>
      </c>
      <c r="N362" s="6" cm="1">
        <f t="array" ref="N362">INDEX(Products[],
    MATCH(MergedTable[[#This Row],[FK_ProductID]:[FK_ProductID]], Products[[ProductID]:[ProductID]], 0),
    MATCH(MergedTable[[#Headers],[SizeKg]], Products[#Headers], 0))</f>
        <v>2.5</v>
      </c>
      <c r="O362" s="1" cm="1">
        <f t="array" ref="O362">INDEX(Products[],
    MATCH(MergedTable[[#This Row],[FK_ProductID]:[FK_ProductID]], Products[[ProductID]:[ProductID]], 0),
    MATCH(MergedTable[[#Headers],[AmtUnitPrice]], Products[#Headers], 0))</f>
        <v>20.585000000000001</v>
      </c>
      <c r="P362" s="1">
        <f>MergedTable[[#This Row],[AmtUnitPrice]] * MergedTable[[#This Row],[Quantity]]</f>
        <v>41.17</v>
      </c>
    </row>
    <row r="363" spans="1:16" x14ac:dyDescent="0.25">
      <c r="A363" t="str">
        <f>Orders[[#This Row],[OrderID]]</f>
        <v>RXW-91413-276</v>
      </c>
      <c r="B363" s="9">
        <f>Orders[[#This Row],[DtOrder]]</f>
        <v>44058</v>
      </c>
      <c r="C363" t="str">
        <f>Orders[[#This Row],[FK_CustomerID]]</f>
        <v>29588-35679-RG</v>
      </c>
      <c r="D363" t="str">
        <f>Orders[[#This Row],[FK_ProductID]]</f>
        <v>R-M-0.5</v>
      </c>
      <c r="E363" s="4">
        <f>Orders[[#This Row],[Quantity]]</f>
        <v>1</v>
      </c>
      <c r="F363" t="str">
        <f>_xlfn.XLOOKUP(MergedTable[[#This Row],[FK_CustomerID]], Customers[CustomerID], Customers[CustomerName])</f>
        <v>Nicko Corps</v>
      </c>
      <c r="G363" t="str">
        <f>_xlfn.XLOOKUP(MergedTable[[#This Row],[FK_CustomerID]], Customers[CustomerID], Customers[Email])</f>
        <v>ncorpsa0@gmpg.org</v>
      </c>
      <c r="H363" t="str">
        <f>_xlfn.XLOOKUP(MergedTable[[#This Row],[FK_CustomerID]], Customers[CustomerID], Customers[Country])</f>
        <v>United States</v>
      </c>
      <c r="I363" t="str">
        <f>IF(_xlfn.XLOOKUP(MergedTable[[#This Row],[FK_CustomerID]], Customers[CustomerID], Customers[HasLoyalty]), "Yes", "No")</f>
        <v>No</v>
      </c>
      <c r="J363" t="str" cm="1">
        <f t="array" ref="J363">INDEX(Products[],
    MATCH(MergedTable[[#This Row],[FK_ProductID]:[FK_ProductID]], Products[[ProductID]:[ProductID]], 0),
    MATCH(MergedTable[[#Headers],[CoffeeType]], Products[#Headers], 0))</f>
        <v>Rob</v>
      </c>
      <c r="K363" t="str" cm="1">
        <f t="array" ref="K363">_xlfn.SWITCH(MergedTable[[#This Row],[CoffeeType]],
    "Rob", "Robusta",
    "Exc", "Excelsa",
    "Ara", "Arabica",
    "Lib", "Liberica")</f>
        <v>Robusta</v>
      </c>
      <c r="L363" t="str" cm="1">
        <f t="array" ref="L363">INDEX(Products[],
    MATCH(MergedTable[[#This Row],[FK_ProductID]:[FK_ProductID]], Products[[ProductID]:[ProductID]], 0),
    MATCH(MergedTable[[#Headers],[RoastType]], Products[#Headers], 0))</f>
        <v>M</v>
      </c>
      <c r="M363" t="str" cm="1">
        <f t="array" ref="M363">_xlfn.SWITCH(MergedTable[[#This Row],[RoastType]],
    "L", "Light",
    "M", "Medium",
    "D", "Dark")</f>
        <v>Medium</v>
      </c>
      <c r="N363" s="6" cm="1">
        <f t="array" ref="N363">INDEX(Products[],
    MATCH(MergedTable[[#This Row],[FK_ProductID]:[FK_ProductID]], Products[[ProductID]:[ProductID]], 0),
    MATCH(MergedTable[[#Headers],[SizeKg]], Products[#Headers], 0))</f>
        <v>0.5</v>
      </c>
      <c r="O363" s="1" cm="1">
        <f t="array" ref="O363">INDEX(Products[],
    MATCH(MergedTable[[#This Row],[FK_ProductID]:[FK_ProductID]], Products[[ProductID]:[ProductID]], 0),
    MATCH(MergedTable[[#Headers],[AmtUnitPrice]], Products[#Headers], 0))</f>
        <v>5.97</v>
      </c>
      <c r="P363" s="1">
        <f>MergedTable[[#This Row],[AmtUnitPrice]] * MergedTable[[#This Row],[Quantity]]</f>
        <v>5.97</v>
      </c>
    </row>
    <row r="364" spans="1:16" x14ac:dyDescent="0.25">
      <c r="A364" t="str">
        <f>Orders[[#This Row],[OrderID]]</f>
        <v>SDB-77492-188</v>
      </c>
      <c r="B364" s="9">
        <f>Orders[[#This Row],[DtOrder]]</f>
        <v>44686</v>
      </c>
      <c r="C364" t="str">
        <f>Orders[[#This Row],[FK_CustomerID]]</f>
        <v>64815-54078-HH</v>
      </c>
      <c r="D364" t="str">
        <f>Orders[[#This Row],[FK_ProductID]]</f>
        <v>E-L-1</v>
      </c>
      <c r="E364" s="4">
        <f>Orders[[#This Row],[Quantity]]</f>
        <v>5</v>
      </c>
      <c r="F364" t="str">
        <f>_xlfn.XLOOKUP(MergedTable[[#This Row],[FK_CustomerID]], Customers[CustomerID], Customers[CustomerName])</f>
        <v>Feliks Babber</v>
      </c>
      <c r="G364" t="str">
        <f>_xlfn.XLOOKUP(MergedTable[[#This Row],[FK_CustomerID]], Customers[CustomerID], Customers[Email])</f>
        <v>fbabbera2@stanford.edu</v>
      </c>
      <c r="H364" t="str">
        <f>_xlfn.XLOOKUP(MergedTable[[#This Row],[FK_CustomerID]], Customers[CustomerID], Customers[Country])</f>
        <v>United States</v>
      </c>
      <c r="I364" t="str">
        <f>IF(_xlfn.XLOOKUP(MergedTable[[#This Row],[FK_CustomerID]], Customers[CustomerID], Customers[HasLoyalty]), "Yes", "No")</f>
        <v>Yes</v>
      </c>
      <c r="J364" t="str" cm="1">
        <f t="array" ref="J364">INDEX(Products[],
    MATCH(MergedTable[[#This Row],[FK_ProductID]:[FK_ProductID]], Products[[ProductID]:[ProductID]], 0),
    MATCH(MergedTable[[#Headers],[CoffeeType]], Products[#Headers], 0))</f>
        <v>Exc</v>
      </c>
      <c r="K364" t="str" cm="1">
        <f t="array" ref="K364">_xlfn.SWITCH(MergedTable[[#This Row],[CoffeeType]],
    "Rob", "Robusta",
    "Exc", "Excelsa",
    "Ara", "Arabica",
    "Lib", "Liberica")</f>
        <v>Excelsa</v>
      </c>
      <c r="L364" t="str" cm="1">
        <f t="array" ref="L364">INDEX(Products[],
    MATCH(MergedTable[[#This Row],[FK_ProductID]:[FK_ProductID]], Products[[ProductID]:[ProductID]], 0),
    MATCH(MergedTable[[#Headers],[RoastType]], Products[#Headers], 0))</f>
        <v>L</v>
      </c>
      <c r="M364" t="str" cm="1">
        <f t="array" ref="M364">_xlfn.SWITCH(MergedTable[[#This Row],[RoastType]],
    "L", "Light",
    "M", "Medium",
    "D", "Dark")</f>
        <v>Light</v>
      </c>
      <c r="N364" s="6" cm="1">
        <f t="array" ref="N364">INDEX(Products[],
    MATCH(MergedTable[[#This Row],[FK_ProductID]:[FK_ProductID]], Products[[ProductID]:[ProductID]], 0),
    MATCH(MergedTable[[#Headers],[SizeKg]], Products[#Headers], 0))</f>
        <v>1</v>
      </c>
      <c r="O364" s="1" cm="1">
        <f t="array" ref="O364">INDEX(Products[],
    MATCH(MergedTable[[#This Row],[FK_ProductID]:[FK_ProductID]], Products[[ProductID]:[ProductID]], 0),
    MATCH(MergedTable[[#Headers],[AmtUnitPrice]], Products[#Headers], 0))</f>
        <v>14.85</v>
      </c>
      <c r="P364" s="1">
        <f>MergedTable[[#This Row],[AmtUnitPrice]] * MergedTable[[#This Row],[Quantity]]</f>
        <v>74.25</v>
      </c>
    </row>
    <row r="365" spans="1:16" x14ac:dyDescent="0.25">
      <c r="A365" t="str">
        <f>Orders[[#This Row],[OrderID]]</f>
        <v>RZN-65182-395</v>
      </c>
      <c r="B365" s="9">
        <f>Orders[[#This Row],[DtOrder]]</f>
        <v>44282</v>
      </c>
      <c r="C365" t="str">
        <f>Orders[[#This Row],[FK_CustomerID]]</f>
        <v>59572-41990-XY</v>
      </c>
      <c r="D365" t="str">
        <f>Orders[[#This Row],[FK_ProductID]]</f>
        <v>L-M-1</v>
      </c>
      <c r="E365" s="4">
        <f>Orders[[#This Row],[Quantity]]</f>
        <v>6</v>
      </c>
      <c r="F365" t="str">
        <f>_xlfn.XLOOKUP(MergedTable[[#This Row],[FK_CustomerID]], Customers[CustomerID], Customers[CustomerName])</f>
        <v>Kaja Loxton</v>
      </c>
      <c r="G365" t="str">
        <f>_xlfn.XLOOKUP(MergedTable[[#This Row],[FK_CustomerID]], Customers[CustomerID], Customers[Email])</f>
        <v>kloxtona3@opensource.org</v>
      </c>
      <c r="H365" t="str">
        <f>_xlfn.XLOOKUP(MergedTable[[#This Row],[FK_CustomerID]], Customers[CustomerID], Customers[Country])</f>
        <v>United States</v>
      </c>
      <c r="I365" t="str">
        <f>IF(_xlfn.XLOOKUP(MergedTable[[#This Row],[FK_CustomerID]], Customers[CustomerID], Customers[HasLoyalty]), "Yes", "No")</f>
        <v>No</v>
      </c>
      <c r="J365" t="str" cm="1">
        <f t="array" ref="J365">INDEX(Products[],
    MATCH(MergedTable[[#This Row],[FK_ProductID]:[FK_ProductID]], Products[[ProductID]:[ProductID]], 0),
    MATCH(MergedTable[[#Headers],[CoffeeType]], Products[#Headers], 0))</f>
        <v>Lib</v>
      </c>
      <c r="K365" t="str" cm="1">
        <f t="array" ref="K365">_xlfn.SWITCH(MergedTable[[#This Row],[CoffeeType]],
    "Rob", "Robusta",
    "Exc", "Excelsa",
    "Ara", "Arabica",
    "Lib", "Liberica")</f>
        <v>Liberica</v>
      </c>
      <c r="L365" t="str" cm="1">
        <f t="array" ref="L365">INDEX(Products[],
    MATCH(MergedTable[[#This Row],[FK_ProductID]:[FK_ProductID]], Products[[ProductID]:[ProductID]], 0),
    MATCH(MergedTable[[#Headers],[RoastType]], Products[#Headers], 0))</f>
        <v>M</v>
      </c>
      <c r="M365" t="str" cm="1">
        <f t="array" ref="M365">_xlfn.SWITCH(MergedTable[[#This Row],[RoastType]],
    "L", "Light",
    "M", "Medium",
    "D", "Dark")</f>
        <v>Medium</v>
      </c>
      <c r="N365" s="6" cm="1">
        <f t="array" ref="N365">INDEX(Products[],
    MATCH(MergedTable[[#This Row],[FK_ProductID]:[FK_ProductID]], Products[[ProductID]:[ProductID]], 0),
    MATCH(MergedTable[[#Headers],[SizeKg]], Products[#Headers], 0))</f>
        <v>1</v>
      </c>
      <c r="O365" s="1" cm="1">
        <f t="array" ref="O365">INDEX(Products[],
    MATCH(MergedTable[[#This Row],[FK_ProductID]:[FK_ProductID]], Products[[ProductID]:[ProductID]], 0),
    MATCH(MergedTable[[#Headers],[AmtUnitPrice]], Products[#Headers], 0))</f>
        <v>14.55</v>
      </c>
      <c r="P365" s="1">
        <f>MergedTable[[#This Row],[AmtUnitPrice]] * MergedTable[[#This Row],[Quantity]]</f>
        <v>87.300000000000011</v>
      </c>
    </row>
    <row r="366" spans="1:16" x14ac:dyDescent="0.25">
      <c r="A366" t="str">
        <f>Orders[[#This Row],[OrderID]]</f>
        <v>HDQ-86094-507</v>
      </c>
      <c r="B366" s="9">
        <f>Orders[[#This Row],[DtOrder]]</f>
        <v>43582</v>
      </c>
      <c r="C366" t="str">
        <f>Orders[[#This Row],[FK_CustomerID]]</f>
        <v>32481-61533-ZJ</v>
      </c>
      <c r="D366" t="str">
        <f>Orders[[#This Row],[FK_ProductID]]</f>
        <v>E-D-1</v>
      </c>
      <c r="E366" s="4">
        <f>Orders[[#This Row],[Quantity]]</f>
        <v>6</v>
      </c>
      <c r="F366" t="str">
        <f>_xlfn.XLOOKUP(MergedTable[[#This Row],[FK_CustomerID]], Customers[CustomerID], Customers[CustomerName])</f>
        <v>Parker Tofful</v>
      </c>
      <c r="G366" t="str">
        <f>_xlfn.XLOOKUP(MergedTable[[#This Row],[FK_CustomerID]], Customers[CustomerID], Customers[Email])</f>
        <v>ptoffula4@posterous.com</v>
      </c>
      <c r="H366" t="str">
        <f>_xlfn.XLOOKUP(MergedTable[[#This Row],[FK_CustomerID]], Customers[CustomerID], Customers[Country])</f>
        <v>United States</v>
      </c>
      <c r="I366" t="str">
        <f>IF(_xlfn.XLOOKUP(MergedTable[[#This Row],[FK_CustomerID]], Customers[CustomerID], Customers[HasLoyalty]), "Yes", "No")</f>
        <v>Yes</v>
      </c>
      <c r="J366" t="str" cm="1">
        <f t="array" ref="J366">INDEX(Products[],
    MATCH(MergedTable[[#This Row],[FK_ProductID]:[FK_ProductID]], Products[[ProductID]:[ProductID]], 0),
    MATCH(MergedTable[[#Headers],[CoffeeType]], Products[#Headers], 0))</f>
        <v>Exc</v>
      </c>
      <c r="K366" t="str" cm="1">
        <f t="array" ref="K366">_xlfn.SWITCH(MergedTable[[#This Row],[CoffeeType]],
    "Rob", "Robusta",
    "Exc", "Excelsa",
    "Ara", "Arabica",
    "Lib", "Liberica")</f>
        <v>Excelsa</v>
      </c>
      <c r="L366" t="str" cm="1">
        <f t="array" ref="L366">INDEX(Products[],
    MATCH(MergedTable[[#This Row],[FK_ProductID]:[FK_ProductID]], Products[[ProductID]:[ProductID]], 0),
    MATCH(MergedTable[[#Headers],[RoastType]], Products[#Headers], 0))</f>
        <v>D</v>
      </c>
      <c r="M366" t="str" cm="1">
        <f t="array" ref="M366">_xlfn.SWITCH(MergedTable[[#This Row],[RoastType]],
    "L", "Light",
    "M", "Medium",
    "D", "Dark")</f>
        <v>Dark</v>
      </c>
      <c r="N366" s="6" cm="1">
        <f t="array" ref="N366">INDEX(Products[],
    MATCH(MergedTable[[#This Row],[FK_ProductID]:[FK_ProductID]], Products[[ProductID]:[ProductID]], 0),
    MATCH(MergedTable[[#Headers],[SizeKg]], Products[#Headers], 0))</f>
        <v>1</v>
      </c>
      <c r="O366" s="1" cm="1">
        <f t="array" ref="O366">INDEX(Products[],
    MATCH(MergedTable[[#This Row],[FK_ProductID]:[FK_ProductID]], Products[[ProductID]:[ProductID]], 0),
    MATCH(MergedTable[[#Headers],[AmtUnitPrice]], Products[#Headers], 0))</f>
        <v>12.15</v>
      </c>
      <c r="P366" s="1">
        <f>MergedTable[[#This Row],[AmtUnitPrice]] * MergedTable[[#This Row],[Quantity]]</f>
        <v>72.900000000000006</v>
      </c>
    </row>
    <row r="367" spans="1:16" x14ac:dyDescent="0.25">
      <c r="A367" t="str">
        <f>Orders[[#This Row],[OrderID]]</f>
        <v>YXO-79631-417</v>
      </c>
      <c r="B367" s="9">
        <f>Orders[[#This Row],[DtOrder]]</f>
        <v>44464</v>
      </c>
      <c r="C367" t="str">
        <f>Orders[[#This Row],[FK_CustomerID]]</f>
        <v>31587-92570-HL</v>
      </c>
      <c r="D367" t="str">
        <f>Orders[[#This Row],[FK_ProductID]]</f>
        <v>L-D-0.5</v>
      </c>
      <c r="E367" s="4">
        <f>Orders[[#This Row],[Quantity]]</f>
        <v>1</v>
      </c>
      <c r="F367" t="str">
        <f>_xlfn.XLOOKUP(MergedTable[[#This Row],[FK_CustomerID]], Customers[CustomerID], Customers[CustomerName])</f>
        <v>Casi Gwinnett</v>
      </c>
      <c r="G367" t="str">
        <f>_xlfn.XLOOKUP(MergedTable[[#This Row],[FK_CustomerID]], Customers[CustomerID], Customers[Email])</f>
        <v>cgwinnetta5@behance.net</v>
      </c>
      <c r="H367" t="str">
        <f>_xlfn.XLOOKUP(MergedTable[[#This Row],[FK_CustomerID]], Customers[CustomerID], Customers[Country])</f>
        <v>United States</v>
      </c>
      <c r="I367" t="str">
        <f>IF(_xlfn.XLOOKUP(MergedTable[[#This Row],[FK_CustomerID]], Customers[CustomerID], Customers[HasLoyalty]), "Yes", "No")</f>
        <v>No</v>
      </c>
      <c r="J367" t="str" cm="1">
        <f t="array" ref="J367">INDEX(Products[],
    MATCH(MergedTable[[#This Row],[FK_ProductID]:[FK_ProductID]], Products[[ProductID]:[ProductID]], 0),
    MATCH(MergedTable[[#Headers],[CoffeeType]], Products[#Headers], 0))</f>
        <v>Lib</v>
      </c>
      <c r="K367" t="str" cm="1">
        <f t="array" ref="K367">_xlfn.SWITCH(MergedTable[[#This Row],[CoffeeType]],
    "Rob", "Robusta",
    "Exc", "Excelsa",
    "Ara", "Arabica",
    "Lib", "Liberica")</f>
        <v>Liberica</v>
      </c>
      <c r="L367" t="str" cm="1">
        <f t="array" ref="L367">INDEX(Products[],
    MATCH(MergedTable[[#This Row],[FK_ProductID]:[FK_ProductID]], Products[[ProductID]:[ProductID]], 0),
    MATCH(MergedTable[[#Headers],[RoastType]], Products[#Headers], 0))</f>
        <v>D</v>
      </c>
      <c r="M367" t="str" cm="1">
        <f t="array" ref="M367">_xlfn.SWITCH(MergedTable[[#This Row],[RoastType]],
    "L", "Light",
    "M", "Medium",
    "D", "Dark")</f>
        <v>Dark</v>
      </c>
      <c r="N367" s="6" cm="1">
        <f t="array" ref="N367">INDEX(Products[],
    MATCH(MergedTable[[#This Row],[FK_ProductID]:[FK_ProductID]], Products[[ProductID]:[ProductID]], 0),
    MATCH(MergedTable[[#Headers],[SizeKg]], Products[#Headers], 0))</f>
        <v>0.5</v>
      </c>
      <c r="O367" s="1" cm="1">
        <f t="array" ref="O367">INDEX(Products[],
    MATCH(MergedTable[[#This Row],[FK_ProductID]:[FK_ProductID]], Products[[ProductID]:[ProductID]], 0),
    MATCH(MergedTable[[#Headers],[AmtUnitPrice]], Products[#Headers], 0))</f>
        <v>7.77</v>
      </c>
      <c r="P367" s="1">
        <f>MergedTable[[#This Row],[AmtUnitPrice]] * MergedTable[[#This Row],[Quantity]]</f>
        <v>7.77</v>
      </c>
    </row>
    <row r="368" spans="1:16" x14ac:dyDescent="0.25">
      <c r="A368" t="str">
        <f>Orders[[#This Row],[OrderID]]</f>
        <v>SNF-57032-096</v>
      </c>
      <c r="B368" s="9">
        <f>Orders[[#This Row],[DtOrder]]</f>
        <v>43874</v>
      </c>
      <c r="C368" t="str">
        <f>Orders[[#This Row],[FK_CustomerID]]</f>
        <v>93832-04799-ID</v>
      </c>
      <c r="D368" t="str">
        <f>Orders[[#This Row],[FK_ProductID]]</f>
        <v>E-D-0.5</v>
      </c>
      <c r="E368" s="4">
        <f>Orders[[#This Row],[Quantity]]</f>
        <v>6</v>
      </c>
      <c r="F368" t="str">
        <f>_xlfn.XLOOKUP(MergedTable[[#This Row],[FK_CustomerID]], Customers[CustomerID], Customers[CustomerName])</f>
        <v>Saree Ellesworth</v>
      </c>
      <c r="G368" t="str">
        <f>_xlfn.XLOOKUP(MergedTable[[#This Row],[FK_CustomerID]], Customers[CustomerID], Customers[Email])</f>
        <v/>
      </c>
      <c r="H368" t="str">
        <f>_xlfn.XLOOKUP(MergedTable[[#This Row],[FK_CustomerID]], Customers[CustomerID], Customers[Country])</f>
        <v>United States</v>
      </c>
      <c r="I368" t="str">
        <f>IF(_xlfn.XLOOKUP(MergedTable[[#This Row],[FK_CustomerID]], Customers[CustomerID], Customers[HasLoyalty]), "Yes", "No")</f>
        <v>No</v>
      </c>
      <c r="J368" t="str" cm="1">
        <f t="array" ref="J368">INDEX(Products[],
    MATCH(MergedTable[[#This Row],[FK_ProductID]:[FK_ProductID]], Products[[ProductID]:[ProductID]], 0),
    MATCH(MergedTable[[#Headers],[CoffeeType]], Products[#Headers], 0))</f>
        <v>Exc</v>
      </c>
      <c r="K368" t="str" cm="1">
        <f t="array" ref="K368">_xlfn.SWITCH(MergedTable[[#This Row],[CoffeeType]],
    "Rob", "Robusta",
    "Exc", "Excelsa",
    "Ara", "Arabica",
    "Lib", "Liberica")</f>
        <v>Excelsa</v>
      </c>
      <c r="L368" t="str" cm="1">
        <f t="array" ref="L368">INDEX(Products[],
    MATCH(MergedTable[[#This Row],[FK_ProductID]:[FK_ProductID]], Products[[ProductID]:[ProductID]], 0),
    MATCH(MergedTable[[#Headers],[RoastType]], Products[#Headers], 0))</f>
        <v>D</v>
      </c>
      <c r="M368" t="str" cm="1">
        <f t="array" ref="M368">_xlfn.SWITCH(MergedTable[[#This Row],[RoastType]],
    "L", "Light",
    "M", "Medium",
    "D", "Dark")</f>
        <v>Dark</v>
      </c>
      <c r="N368" s="6" cm="1">
        <f t="array" ref="N368">INDEX(Products[],
    MATCH(MergedTable[[#This Row],[FK_ProductID]:[FK_ProductID]], Products[[ProductID]:[ProductID]], 0),
    MATCH(MergedTable[[#Headers],[SizeKg]], Products[#Headers], 0))</f>
        <v>0.5</v>
      </c>
      <c r="O368" s="1" cm="1">
        <f t="array" ref="O368">INDEX(Products[],
    MATCH(MergedTable[[#This Row],[FK_ProductID]:[FK_ProductID]], Products[[ProductID]:[ProductID]], 0),
    MATCH(MergedTable[[#Headers],[AmtUnitPrice]], Products[#Headers], 0))</f>
        <v>7.29</v>
      </c>
      <c r="P368" s="1">
        <f>MergedTable[[#This Row],[AmtUnitPrice]] * MergedTable[[#This Row],[Quantity]]</f>
        <v>43.74</v>
      </c>
    </row>
    <row r="369" spans="1:16" x14ac:dyDescent="0.25">
      <c r="A369" t="str">
        <f>Orders[[#This Row],[OrderID]]</f>
        <v>DGL-29648-995</v>
      </c>
      <c r="B369" s="9">
        <f>Orders[[#This Row],[DtOrder]]</f>
        <v>44393</v>
      </c>
      <c r="C369" t="str">
        <f>Orders[[#This Row],[FK_CustomerID]]</f>
        <v>59367-30821-ZQ</v>
      </c>
      <c r="D369" t="str">
        <f>Orders[[#This Row],[FK_ProductID]]</f>
        <v>L-M-0.2</v>
      </c>
      <c r="E369" s="4">
        <f>Orders[[#This Row],[Quantity]]</f>
        <v>2</v>
      </c>
      <c r="F369" t="str">
        <f>_xlfn.XLOOKUP(MergedTable[[#This Row],[FK_CustomerID]], Customers[CustomerID], Customers[CustomerName])</f>
        <v>Silvio Iorizzi</v>
      </c>
      <c r="G369" t="str">
        <f>_xlfn.XLOOKUP(MergedTable[[#This Row],[FK_CustomerID]], Customers[CustomerID], Customers[Email])</f>
        <v/>
      </c>
      <c r="H369" t="str">
        <f>_xlfn.XLOOKUP(MergedTable[[#This Row],[FK_CustomerID]], Customers[CustomerID], Customers[Country])</f>
        <v>United States</v>
      </c>
      <c r="I369" t="str">
        <f>IF(_xlfn.XLOOKUP(MergedTable[[#This Row],[FK_CustomerID]], Customers[CustomerID], Customers[HasLoyalty]), "Yes", "No")</f>
        <v>Yes</v>
      </c>
      <c r="J369" t="str" cm="1">
        <f t="array" ref="J369">INDEX(Products[],
    MATCH(MergedTable[[#This Row],[FK_ProductID]:[FK_ProductID]], Products[[ProductID]:[ProductID]], 0),
    MATCH(MergedTable[[#Headers],[CoffeeType]], Products[#Headers], 0))</f>
        <v>Lib</v>
      </c>
      <c r="K369" t="str" cm="1">
        <f t="array" ref="K369">_xlfn.SWITCH(MergedTable[[#This Row],[CoffeeType]],
    "Rob", "Robusta",
    "Exc", "Excelsa",
    "Ara", "Arabica",
    "Lib", "Liberica")</f>
        <v>Liberica</v>
      </c>
      <c r="L369" t="str" cm="1">
        <f t="array" ref="L369">INDEX(Products[],
    MATCH(MergedTable[[#This Row],[FK_ProductID]:[FK_ProductID]], Products[[ProductID]:[ProductID]], 0),
    MATCH(MergedTable[[#Headers],[RoastType]], Products[#Headers], 0))</f>
        <v>M</v>
      </c>
      <c r="M369" t="str" cm="1">
        <f t="array" ref="M369">_xlfn.SWITCH(MergedTable[[#This Row],[RoastType]],
    "L", "Light",
    "M", "Medium",
    "D", "Dark")</f>
        <v>Medium</v>
      </c>
      <c r="N369" s="6" cm="1">
        <f t="array" ref="N369">INDEX(Products[],
    MATCH(MergedTable[[#This Row],[FK_ProductID]:[FK_ProductID]], Products[[ProductID]:[ProductID]], 0),
    MATCH(MergedTable[[#Headers],[SizeKg]], Products[#Headers], 0))</f>
        <v>0.2</v>
      </c>
      <c r="O369" s="1" cm="1">
        <f t="array" ref="O369">INDEX(Products[],
    MATCH(MergedTable[[#This Row],[FK_ProductID]:[FK_ProductID]], Products[[ProductID]:[ProductID]], 0),
    MATCH(MergedTable[[#Headers],[AmtUnitPrice]], Products[#Headers], 0))</f>
        <v>4.3650000000000002</v>
      </c>
      <c r="P369" s="1">
        <f>MergedTable[[#This Row],[AmtUnitPrice]] * MergedTable[[#This Row],[Quantity]]</f>
        <v>8.73</v>
      </c>
    </row>
    <row r="370" spans="1:16" x14ac:dyDescent="0.25">
      <c r="A370" t="str">
        <f>Orders[[#This Row],[OrderID]]</f>
        <v>GPU-65651-504</v>
      </c>
      <c r="B370" s="9">
        <f>Orders[[#This Row],[DtOrder]]</f>
        <v>44692</v>
      </c>
      <c r="C370" t="str">
        <f>Orders[[#This Row],[FK_CustomerID]]</f>
        <v>83947-45528-ET</v>
      </c>
      <c r="D370" t="str">
        <f>Orders[[#This Row],[FK_ProductID]]</f>
        <v>E-M-2.5</v>
      </c>
      <c r="E370" s="4">
        <f>Orders[[#This Row],[Quantity]]</f>
        <v>2</v>
      </c>
      <c r="F370" t="str">
        <f>_xlfn.XLOOKUP(MergedTable[[#This Row],[FK_CustomerID]], Customers[CustomerID], Customers[CustomerName])</f>
        <v>Leesa Flaonier</v>
      </c>
      <c r="G370" t="str">
        <f>_xlfn.XLOOKUP(MergedTable[[#This Row],[FK_CustomerID]], Customers[CustomerID], Customers[Email])</f>
        <v>lflaoniera8@wordpress.org</v>
      </c>
      <c r="H370" t="str">
        <f>_xlfn.XLOOKUP(MergedTable[[#This Row],[FK_CustomerID]], Customers[CustomerID], Customers[Country])</f>
        <v>United States</v>
      </c>
      <c r="I370" t="str">
        <f>IF(_xlfn.XLOOKUP(MergedTable[[#This Row],[FK_CustomerID]], Customers[CustomerID], Customers[HasLoyalty]), "Yes", "No")</f>
        <v>No</v>
      </c>
      <c r="J370" t="str" cm="1">
        <f t="array" ref="J370">INDEX(Products[],
    MATCH(MergedTable[[#This Row],[FK_ProductID]:[FK_ProductID]], Products[[ProductID]:[ProductID]], 0),
    MATCH(MergedTable[[#Headers],[CoffeeType]], Products[#Headers], 0))</f>
        <v>Exc</v>
      </c>
      <c r="K370" t="str" cm="1">
        <f t="array" ref="K370">_xlfn.SWITCH(MergedTable[[#This Row],[CoffeeType]],
    "Rob", "Robusta",
    "Exc", "Excelsa",
    "Ara", "Arabica",
    "Lib", "Liberica")</f>
        <v>Excelsa</v>
      </c>
      <c r="L370" t="str" cm="1">
        <f t="array" ref="L370">INDEX(Products[],
    MATCH(MergedTable[[#This Row],[FK_ProductID]:[FK_ProductID]], Products[[ProductID]:[ProductID]], 0),
    MATCH(MergedTable[[#Headers],[RoastType]], Products[#Headers], 0))</f>
        <v>M</v>
      </c>
      <c r="M370" t="str" cm="1">
        <f t="array" ref="M370">_xlfn.SWITCH(MergedTable[[#This Row],[RoastType]],
    "L", "Light",
    "M", "Medium",
    "D", "Dark")</f>
        <v>Medium</v>
      </c>
      <c r="N370" s="6" cm="1">
        <f t="array" ref="N370">INDEX(Products[],
    MATCH(MergedTable[[#This Row],[FK_ProductID]:[FK_ProductID]], Products[[ProductID]:[ProductID]], 0),
    MATCH(MergedTable[[#Headers],[SizeKg]], Products[#Headers], 0))</f>
        <v>2.5</v>
      </c>
      <c r="O370" s="1" cm="1">
        <f t="array" ref="O370">INDEX(Products[],
    MATCH(MergedTable[[#This Row],[FK_ProductID]:[FK_ProductID]], Products[[ProductID]:[ProductID]], 0),
    MATCH(MergedTable[[#Headers],[AmtUnitPrice]], Products[#Headers], 0))</f>
        <v>31.625</v>
      </c>
      <c r="P370" s="1">
        <f>MergedTable[[#This Row],[AmtUnitPrice]] * MergedTable[[#This Row],[Quantity]]</f>
        <v>63.25</v>
      </c>
    </row>
    <row r="371" spans="1:16" x14ac:dyDescent="0.25">
      <c r="A371" t="str">
        <f>Orders[[#This Row],[OrderID]]</f>
        <v>OJU-34452-896</v>
      </c>
      <c r="B371" s="9">
        <f>Orders[[#This Row],[DtOrder]]</f>
        <v>43500</v>
      </c>
      <c r="C371" t="str">
        <f>Orders[[#This Row],[FK_CustomerID]]</f>
        <v>60799-92593-CX</v>
      </c>
      <c r="D371" t="str">
        <f>Orders[[#This Row],[FK_ProductID]]</f>
        <v>E-L-0.5</v>
      </c>
      <c r="E371" s="4">
        <f>Orders[[#This Row],[Quantity]]</f>
        <v>1</v>
      </c>
      <c r="F371" t="str">
        <f>_xlfn.XLOOKUP(MergedTable[[#This Row],[FK_CustomerID]], Customers[CustomerID], Customers[CustomerName])</f>
        <v>Abba Pummell</v>
      </c>
      <c r="G371" t="str">
        <f>_xlfn.XLOOKUP(MergedTable[[#This Row],[FK_CustomerID]], Customers[CustomerID], Customers[Email])</f>
        <v/>
      </c>
      <c r="H371" t="str">
        <f>_xlfn.XLOOKUP(MergedTable[[#This Row],[FK_CustomerID]], Customers[CustomerID], Customers[Country])</f>
        <v>United States</v>
      </c>
      <c r="I371" t="str">
        <f>IF(_xlfn.XLOOKUP(MergedTable[[#This Row],[FK_CustomerID]], Customers[CustomerID], Customers[HasLoyalty]), "Yes", "No")</f>
        <v>Yes</v>
      </c>
      <c r="J371" t="str" cm="1">
        <f t="array" ref="J371">INDEX(Products[],
    MATCH(MergedTable[[#This Row],[FK_ProductID]:[FK_ProductID]], Products[[ProductID]:[ProductID]], 0),
    MATCH(MergedTable[[#Headers],[CoffeeType]], Products[#Headers], 0))</f>
        <v>Exc</v>
      </c>
      <c r="K371" t="str" cm="1">
        <f t="array" ref="K371">_xlfn.SWITCH(MergedTable[[#This Row],[CoffeeType]],
    "Rob", "Robusta",
    "Exc", "Excelsa",
    "Ara", "Arabica",
    "Lib", "Liberica")</f>
        <v>Excelsa</v>
      </c>
      <c r="L371" t="str" cm="1">
        <f t="array" ref="L371">INDEX(Products[],
    MATCH(MergedTable[[#This Row],[FK_ProductID]:[FK_ProductID]], Products[[ProductID]:[ProductID]], 0),
    MATCH(MergedTable[[#Headers],[RoastType]], Products[#Headers], 0))</f>
        <v>L</v>
      </c>
      <c r="M371" t="str" cm="1">
        <f t="array" ref="M371">_xlfn.SWITCH(MergedTable[[#This Row],[RoastType]],
    "L", "Light",
    "M", "Medium",
    "D", "Dark")</f>
        <v>Light</v>
      </c>
      <c r="N371" s="6" cm="1">
        <f t="array" ref="N371">INDEX(Products[],
    MATCH(MergedTable[[#This Row],[FK_ProductID]:[FK_ProductID]], Products[[ProductID]:[ProductID]], 0),
    MATCH(MergedTable[[#Headers],[SizeKg]], Products[#Headers], 0))</f>
        <v>0.5</v>
      </c>
      <c r="O371" s="1" cm="1">
        <f t="array" ref="O371">INDEX(Products[],
    MATCH(MergedTable[[#This Row],[FK_ProductID]:[FK_ProductID]], Products[[ProductID]:[ProductID]], 0),
    MATCH(MergedTable[[#Headers],[AmtUnitPrice]], Products[#Headers], 0))</f>
        <v>8.91</v>
      </c>
      <c r="P371" s="1">
        <f>MergedTable[[#This Row],[AmtUnitPrice]] * MergedTable[[#This Row],[Quantity]]</f>
        <v>8.91</v>
      </c>
    </row>
    <row r="372" spans="1:16" x14ac:dyDescent="0.25">
      <c r="A372" t="str">
        <f>Orders[[#This Row],[OrderID]]</f>
        <v>GZS-50547-887</v>
      </c>
      <c r="B372" s="9">
        <f>Orders[[#This Row],[DtOrder]]</f>
        <v>43501</v>
      </c>
      <c r="C372" t="str">
        <f>Orders[[#This Row],[FK_CustomerID]]</f>
        <v>61600-55136-UM</v>
      </c>
      <c r="D372" t="str">
        <f>Orders[[#This Row],[FK_ProductID]]</f>
        <v>E-D-1</v>
      </c>
      <c r="E372" s="4">
        <f>Orders[[#This Row],[Quantity]]</f>
        <v>2</v>
      </c>
      <c r="F372" t="str">
        <f>_xlfn.XLOOKUP(MergedTable[[#This Row],[FK_CustomerID]], Customers[CustomerID], Customers[CustomerName])</f>
        <v>Corinna Catcheside</v>
      </c>
      <c r="G372" t="str">
        <f>_xlfn.XLOOKUP(MergedTable[[#This Row],[FK_CustomerID]], Customers[CustomerID], Customers[Email])</f>
        <v>ccatchesideaa@macromedia.com</v>
      </c>
      <c r="H372" t="str">
        <f>_xlfn.XLOOKUP(MergedTable[[#This Row],[FK_CustomerID]], Customers[CustomerID], Customers[Country])</f>
        <v>United States</v>
      </c>
      <c r="I372" t="str">
        <f>IF(_xlfn.XLOOKUP(MergedTable[[#This Row],[FK_CustomerID]], Customers[CustomerID], Customers[HasLoyalty]), "Yes", "No")</f>
        <v>Yes</v>
      </c>
      <c r="J372" t="str" cm="1">
        <f t="array" ref="J372">INDEX(Products[],
    MATCH(MergedTable[[#This Row],[FK_ProductID]:[FK_ProductID]], Products[[ProductID]:[ProductID]], 0),
    MATCH(MergedTable[[#Headers],[CoffeeType]], Products[#Headers], 0))</f>
        <v>Exc</v>
      </c>
      <c r="K372" t="str" cm="1">
        <f t="array" ref="K372">_xlfn.SWITCH(MergedTable[[#This Row],[CoffeeType]],
    "Rob", "Robusta",
    "Exc", "Excelsa",
    "Ara", "Arabica",
    "Lib", "Liberica")</f>
        <v>Excelsa</v>
      </c>
      <c r="L372" t="str" cm="1">
        <f t="array" ref="L372">INDEX(Products[],
    MATCH(MergedTable[[#This Row],[FK_ProductID]:[FK_ProductID]], Products[[ProductID]:[ProductID]], 0),
    MATCH(MergedTable[[#Headers],[RoastType]], Products[#Headers], 0))</f>
        <v>D</v>
      </c>
      <c r="M372" t="str" cm="1">
        <f t="array" ref="M372">_xlfn.SWITCH(MergedTable[[#This Row],[RoastType]],
    "L", "Light",
    "M", "Medium",
    "D", "Dark")</f>
        <v>Dark</v>
      </c>
      <c r="N372" s="6" cm="1">
        <f t="array" ref="N372">INDEX(Products[],
    MATCH(MergedTable[[#This Row],[FK_ProductID]:[FK_ProductID]], Products[[ProductID]:[ProductID]], 0),
    MATCH(MergedTable[[#Headers],[SizeKg]], Products[#Headers], 0))</f>
        <v>1</v>
      </c>
      <c r="O372" s="1" cm="1">
        <f t="array" ref="O372">INDEX(Products[],
    MATCH(MergedTable[[#This Row],[FK_ProductID]:[FK_ProductID]], Products[[ProductID]:[ProductID]], 0),
    MATCH(MergedTable[[#Headers],[AmtUnitPrice]], Products[#Headers], 0))</f>
        <v>12.15</v>
      </c>
      <c r="P372" s="1">
        <f>MergedTable[[#This Row],[AmtUnitPrice]] * MergedTable[[#This Row],[Quantity]]</f>
        <v>24.3</v>
      </c>
    </row>
    <row r="373" spans="1:16" x14ac:dyDescent="0.25">
      <c r="A373" t="str">
        <f>Orders[[#This Row],[OrderID]]</f>
        <v>ESR-54041-053</v>
      </c>
      <c r="B373" s="9">
        <f>Orders[[#This Row],[DtOrder]]</f>
        <v>44705</v>
      </c>
      <c r="C373" t="str">
        <f>Orders[[#This Row],[FK_CustomerID]]</f>
        <v>59771-90302-OF</v>
      </c>
      <c r="D373" t="str">
        <f>Orders[[#This Row],[FK_ProductID]]</f>
        <v>A-L-0.5</v>
      </c>
      <c r="E373" s="4">
        <f>Orders[[#This Row],[Quantity]]</f>
        <v>6</v>
      </c>
      <c r="F373" t="str">
        <f>_xlfn.XLOOKUP(MergedTable[[#This Row],[FK_CustomerID]], Customers[CustomerID], Customers[CustomerName])</f>
        <v>Cortney Gibbonson</v>
      </c>
      <c r="G373" t="str">
        <f>_xlfn.XLOOKUP(MergedTable[[#This Row],[FK_CustomerID]], Customers[CustomerID], Customers[Email])</f>
        <v>cgibbonsonab@accuweather.com</v>
      </c>
      <c r="H373" t="str">
        <f>_xlfn.XLOOKUP(MergedTable[[#This Row],[FK_CustomerID]], Customers[CustomerID], Customers[Country])</f>
        <v>United States</v>
      </c>
      <c r="I373" t="str">
        <f>IF(_xlfn.XLOOKUP(MergedTable[[#This Row],[FK_CustomerID]], Customers[CustomerID], Customers[HasLoyalty]), "Yes", "No")</f>
        <v>Yes</v>
      </c>
      <c r="J373" t="str" cm="1">
        <f t="array" ref="J373">INDEX(Products[],
    MATCH(MergedTable[[#This Row],[FK_ProductID]:[FK_ProductID]], Products[[ProductID]:[ProductID]], 0),
    MATCH(MergedTable[[#Headers],[CoffeeType]], Products[#Headers], 0))</f>
        <v>Ara</v>
      </c>
      <c r="K373" t="str" cm="1">
        <f t="array" ref="K373">_xlfn.SWITCH(MergedTable[[#This Row],[CoffeeType]],
    "Rob", "Robusta",
    "Exc", "Excelsa",
    "Ara", "Arabica",
    "Lib", "Liberica")</f>
        <v>Arabica</v>
      </c>
      <c r="L373" t="str" cm="1">
        <f t="array" ref="L373">INDEX(Products[],
    MATCH(MergedTable[[#This Row],[FK_ProductID]:[FK_ProductID]], Products[[ProductID]:[ProductID]], 0),
    MATCH(MergedTable[[#Headers],[RoastType]], Products[#Headers], 0))</f>
        <v>L</v>
      </c>
      <c r="M373" t="str" cm="1">
        <f t="array" ref="M373">_xlfn.SWITCH(MergedTable[[#This Row],[RoastType]],
    "L", "Light",
    "M", "Medium",
    "D", "Dark")</f>
        <v>Light</v>
      </c>
      <c r="N373" s="6" cm="1">
        <f t="array" ref="N373">INDEX(Products[],
    MATCH(MergedTable[[#This Row],[FK_ProductID]:[FK_ProductID]], Products[[ProductID]:[ProductID]], 0),
    MATCH(MergedTable[[#Headers],[SizeKg]], Products[#Headers], 0))</f>
        <v>0.5</v>
      </c>
      <c r="O373" s="1" cm="1">
        <f t="array" ref="O373">INDEX(Products[],
    MATCH(MergedTable[[#This Row],[FK_ProductID]:[FK_ProductID]], Products[[ProductID]:[ProductID]], 0),
    MATCH(MergedTable[[#Headers],[AmtUnitPrice]], Products[#Headers], 0))</f>
        <v>7.77</v>
      </c>
      <c r="P373" s="1">
        <f>MergedTable[[#This Row],[AmtUnitPrice]] * MergedTable[[#This Row],[Quantity]]</f>
        <v>46.62</v>
      </c>
    </row>
    <row r="374" spans="1:16" x14ac:dyDescent="0.25">
      <c r="A374" t="str">
        <f>Orders[[#This Row],[OrderID]]</f>
        <v>OGD-10781-526</v>
      </c>
      <c r="B374" s="9">
        <f>Orders[[#This Row],[DtOrder]]</f>
        <v>44108</v>
      </c>
      <c r="C374" t="str">
        <f>Orders[[#This Row],[FK_CustomerID]]</f>
        <v>16880-78077-FB</v>
      </c>
      <c r="D374" t="str">
        <f>Orders[[#This Row],[FK_ProductID]]</f>
        <v>R-L-0.5</v>
      </c>
      <c r="E374" s="4">
        <f>Orders[[#This Row],[Quantity]]</f>
        <v>6</v>
      </c>
      <c r="F374" t="str">
        <f>_xlfn.XLOOKUP(MergedTable[[#This Row],[FK_CustomerID]], Customers[CustomerID], Customers[CustomerName])</f>
        <v>Terri Farra</v>
      </c>
      <c r="G374" t="str">
        <f>_xlfn.XLOOKUP(MergedTable[[#This Row],[FK_CustomerID]], Customers[CustomerID], Customers[Email])</f>
        <v>tfarraac@behance.net</v>
      </c>
      <c r="H374" t="str">
        <f>_xlfn.XLOOKUP(MergedTable[[#This Row],[FK_CustomerID]], Customers[CustomerID], Customers[Country])</f>
        <v>United States</v>
      </c>
      <c r="I374" t="str">
        <f>IF(_xlfn.XLOOKUP(MergedTable[[#This Row],[FK_CustomerID]], Customers[CustomerID], Customers[HasLoyalty]), "Yes", "No")</f>
        <v>No</v>
      </c>
      <c r="J374" t="str" cm="1">
        <f t="array" ref="J374">INDEX(Products[],
    MATCH(MergedTable[[#This Row],[FK_ProductID]:[FK_ProductID]], Products[[ProductID]:[ProductID]], 0),
    MATCH(MergedTable[[#Headers],[CoffeeType]], Products[#Headers], 0))</f>
        <v>Rob</v>
      </c>
      <c r="K374" t="str" cm="1">
        <f t="array" ref="K374">_xlfn.SWITCH(MergedTable[[#This Row],[CoffeeType]],
    "Rob", "Robusta",
    "Exc", "Excelsa",
    "Ara", "Arabica",
    "Lib", "Liberica")</f>
        <v>Robusta</v>
      </c>
      <c r="L374" t="str" cm="1">
        <f t="array" ref="L374">INDEX(Products[],
    MATCH(MergedTable[[#This Row],[FK_ProductID]:[FK_ProductID]], Products[[ProductID]:[ProductID]], 0),
    MATCH(MergedTable[[#Headers],[RoastType]], Products[#Headers], 0))</f>
        <v>L</v>
      </c>
      <c r="M374" t="str" cm="1">
        <f t="array" ref="M374">_xlfn.SWITCH(MergedTable[[#This Row],[RoastType]],
    "L", "Light",
    "M", "Medium",
    "D", "Dark")</f>
        <v>Light</v>
      </c>
      <c r="N374" s="6" cm="1">
        <f t="array" ref="N374">INDEX(Products[],
    MATCH(MergedTable[[#This Row],[FK_ProductID]:[FK_ProductID]], Products[[ProductID]:[ProductID]], 0),
    MATCH(MergedTable[[#Headers],[SizeKg]], Products[#Headers], 0))</f>
        <v>0.5</v>
      </c>
      <c r="O374" s="1" cm="1">
        <f t="array" ref="O374">INDEX(Products[],
    MATCH(MergedTable[[#This Row],[FK_ProductID]:[FK_ProductID]], Products[[ProductID]:[ProductID]], 0),
    MATCH(MergedTable[[#Headers],[AmtUnitPrice]], Products[#Headers], 0))</f>
        <v>7.17</v>
      </c>
      <c r="P374" s="1">
        <f>MergedTable[[#This Row],[AmtUnitPrice]] * MergedTable[[#This Row],[Quantity]]</f>
        <v>43.019999999999996</v>
      </c>
    </row>
    <row r="375" spans="1:16" x14ac:dyDescent="0.25">
      <c r="A375" t="str">
        <f>Orders[[#This Row],[OrderID]]</f>
        <v>FVH-29271-315</v>
      </c>
      <c r="B375" s="9">
        <f>Orders[[#This Row],[DtOrder]]</f>
        <v>44742</v>
      </c>
      <c r="C375" t="str">
        <f>Orders[[#This Row],[FK_CustomerID]]</f>
        <v>74415-50873-FC</v>
      </c>
      <c r="D375" t="str">
        <f>Orders[[#This Row],[FK_ProductID]]</f>
        <v>A-D-0.5</v>
      </c>
      <c r="E375" s="4">
        <f>Orders[[#This Row],[Quantity]]</f>
        <v>3</v>
      </c>
      <c r="F375" t="str">
        <f>_xlfn.XLOOKUP(MergedTable[[#This Row],[FK_CustomerID]], Customers[CustomerID], Customers[CustomerName])</f>
        <v>Corney Curme</v>
      </c>
      <c r="G375" t="str">
        <f>_xlfn.XLOOKUP(MergedTable[[#This Row],[FK_CustomerID]], Customers[CustomerID], Customers[Email])</f>
        <v/>
      </c>
      <c r="H375" t="str">
        <f>_xlfn.XLOOKUP(MergedTable[[#This Row],[FK_CustomerID]], Customers[CustomerID], Customers[Country])</f>
        <v>Ireland</v>
      </c>
      <c r="I375" t="str">
        <f>IF(_xlfn.XLOOKUP(MergedTable[[#This Row],[FK_CustomerID]], Customers[CustomerID], Customers[HasLoyalty]), "Yes", "No")</f>
        <v>Yes</v>
      </c>
      <c r="J375" t="str" cm="1">
        <f t="array" ref="J375">INDEX(Products[],
    MATCH(MergedTable[[#This Row],[FK_ProductID]:[FK_ProductID]], Products[[ProductID]:[ProductID]], 0),
    MATCH(MergedTable[[#Headers],[CoffeeType]], Products[#Headers], 0))</f>
        <v>Ara</v>
      </c>
      <c r="K375" t="str" cm="1">
        <f t="array" ref="K375">_xlfn.SWITCH(MergedTable[[#This Row],[CoffeeType]],
    "Rob", "Robusta",
    "Exc", "Excelsa",
    "Ara", "Arabica",
    "Lib", "Liberica")</f>
        <v>Arabica</v>
      </c>
      <c r="L375" t="str" cm="1">
        <f t="array" ref="L375">INDEX(Products[],
    MATCH(MergedTable[[#This Row],[FK_ProductID]:[FK_ProductID]], Products[[ProductID]:[ProductID]], 0),
    MATCH(MergedTable[[#Headers],[RoastType]], Products[#Headers], 0))</f>
        <v>D</v>
      </c>
      <c r="M375" t="str" cm="1">
        <f t="array" ref="M375">_xlfn.SWITCH(MergedTable[[#This Row],[RoastType]],
    "L", "Light",
    "M", "Medium",
    "D", "Dark")</f>
        <v>Dark</v>
      </c>
      <c r="N375" s="6" cm="1">
        <f t="array" ref="N375">INDEX(Products[],
    MATCH(MergedTable[[#This Row],[FK_ProductID]:[FK_ProductID]], Products[[ProductID]:[ProductID]], 0),
    MATCH(MergedTable[[#Headers],[SizeKg]], Products[#Headers], 0))</f>
        <v>0.5</v>
      </c>
      <c r="O375" s="1" cm="1">
        <f t="array" ref="O375">INDEX(Products[],
    MATCH(MergedTable[[#This Row],[FK_ProductID]:[FK_ProductID]], Products[[ProductID]:[ProductID]], 0),
    MATCH(MergedTable[[#Headers],[AmtUnitPrice]], Products[#Headers], 0))</f>
        <v>5.97</v>
      </c>
      <c r="P375" s="1">
        <f>MergedTable[[#This Row],[AmtUnitPrice]] * MergedTable[[#This Row],[Quantity]]</f>
        <v>17.91</v>
      </c>
    </row>
    <row r="376" spans="1:16" x14ac:dyDescent="0.25">
      <c r="A376" t="str">
        <f>Orders[[#This Row],[OrderID]]</f>
        <v>BNZ-20544-633</v>
      </c>
      <c r="B376" s="9">
        <f>Orders[[#This Row],[DtOrder]]</f>
        <v>44125</v>
      </c>
      <c r="C376" t="str">
        <f>Orders[[#This Row],[FK_CustomerID]]</f>
        <v>31798-95707-NR</v>
      </c>
      <c r="D376" t="str">
        <f>Orders[[#This Row],[FK_ProductID]]</f>
        <v>L-L-0.5</v>
      </c>
      <c r="E376" s="4">
        <f>Orders[[#This Row],[Quantity]]</f>
        <v>4</v>
      </c>
      <c r="F376" t="str">
        <f>_xlfn.XLOOKUP(MergedTable[[#This Row],[FK_CustomerID]], Customers[CustomerID], Customers[CustomerName])</f>
        <v>Gothart Bamfield</v>
      </c>
      <c r="G376" t="str">
        <f>_xlfn.XLOOKUP(MergedTable[[#This Row],[FK_CustomerID]], Customers[CustomerID], Customers[Email])</f>
        <v>gbamfieldae@yellowpages.com</v>
      </c>
      <c r="H376" t="str">
        <f>_xlfn.XLOOKUP(MergedTable[[#This Row],[FK_CustomerID]], Customers[CustomerID], Customers[Country])</f>
        <v>United States</v>
      </c>
      <c r="I376" t="str">
        <f>IF(_xlfn.XLOOKUP(MergedTable[[#This Row],[FK_CustomerID]], Customers[CustomerID], Customers[HasLoyalty]), "Yes", "No")</f>
        <v>Yes</v>
      </c>
      <c r="J376" t="str" cm="1">
        <f t="array" ref="J376">INDEX(Products[],
    MATCH(MergedTable[[#This Row],[FK_ProductID]:[FK_ProductID]], Products[[ProductID]:[ProductID]], 0),
    MATCH(MergedTable[[#Headers],[CoffeeType]], Products[#Headers], 0))</f>
        <v>Lib</v>
      </c>
      <c r="K376" t="str" cm="1">
        <f t="array" ref="K376">_xlfn.SWITCH(MergedTable[[#This Row],[CoffeeType]],
    "Rob", "Robusta",
    "Exc", "Excelsa",
    "Ara", "Arabica",
    "Lib", "Liberica")</f>
        <v>Liberica</v>
      </c>
      <c r="L376" t="str" cm="1">
        <f t="array" ref="L376">INDEX(Products[],
    MATCH(MergedTable[[#This Row],[FK_ProductID]:[FK_ProductID]], Products[[ProductID]:[ProductID]], 0),
    MATCH(MergedTable[[#Headers],[RoastType]], Products[#Headers], 0))</f>
        <v>L</v>
      </c>
      <c r="M376" t="str" cm="1">
        <f t="array" ref="M376">_xlfn.SWITCH(MergedTable[[#This Row],[RoastType]],
    "L", "Light",
    "M", "Medium",
    "D", "Dark")</f>
        <v>Light</v>
      </c>
      <c r="N376" s="6" cm="1">
        <f t="array" ref="N376">INDEX(Products[],
    MATCH(MergedTable[[#This Row],[FK_ProductID]:[FK_ProductID]], Products[[ProductID]:[ProductID]], 0),
    MATCH(MergedTable[[#Headers],[SizeKg]], Products[#Headers], 0))</f>
        <v>0.5</v>
      </c>
      <c r="O376" s="1" cm="1">
        <f t="array" ref="O376">INDEX(Products[],
    MATCH(MergedTable[[#This Row],[FK_ProductID]:[FK_ProductID]], Products[[ProductID]:[ProductID]], 0),
    MATCH(MergedTable[[#Headers],[AmtUnitPrice]], Products[#Headers], 0))</f>
        <v>9.51</v>
      </c>
      <c r="P376" s="1">
        <f>MergedTable[[#This Row],[AmtUnitPrice]] * MergedTable[[#This Row],[Quantity]]</f>
        <v>38.04</v>
      </c>
    </row>
    <row r="377" spans="1:16" x14ac:dyDescent="0.25">
      <c r="A377" t="str">
        <f>Orders[[#This Row],[OrderID]]</f>
        <v>FUX-85791-078</v>
      </c>
      <c r="B377" s="9">
        <f>Orders[[#This Row],[DtOrder]]</f>
        <v>44120</v>
      </c>
      <c r="C377" t="str">
        <f>Orders[[#This Row],[FK_CustomerID]]</f>
        <v>59122-08794-WT</v>
      </c>
      <c r="D377" t="str">
        <f>Orders[[#This Row],[FK_ProductID]]</f>
        <v>A-M-0.2</v>
      </c>
      <c r="E377" s="4">
        <f>Orders[[#This Row],[Quantity]]</f>
        <v>2</v>
      </c>
      <c r="F377" t="str">
        <f>_xlfn.XLOOKUP(MergedTable[[#This Row],[FK_CustomerID]], Customers[CustomerID], Customers[CustomerName])</f>
        <v>Waylin Hollingdale</v>
      </c>
      <c r="G377" t="str">
        <f>_xlfn.XLOOKUP(MergedTable[[#This Row],[FK_CustomerID]], Customers[CustomerID], Customers[Email])</f>
        <v>whollingdaleaf@about.me</v>
      </c>
      <c r="H377" t="str">
        <f>_xlfn.XLOOKUP(MergedTable[[#This Row],[FK_CustomerID]], Customers[CustomerID], Customers[Country])</f>
        <v>United States</v>
      </c>
      <c r="I377" t="str">
        <f>IF(_xlfn.XLOOKUP(MergedTable[[#This Row],[FK_CustomerID]], Customers[CustomerID], Customers[HasLoyalty]), "Yes", "No")</f>
        <v>Yes</v>
      </c>
      <c r="J377" t="str" cm="1">
        <f t="array" ref="J377">INDEX(Products[],
    MATCH(MergedTable[[#This Row],[FK_ProductID]:[FK_ProductID]], Products[[ProductID]:[ProductID]], 0),
    MATCH(MergedTable[[#Headers],[CoffeeType]], Products[#Headers], 0))</f>
        <v>Ara</v>
      </c>
      <c r="K377" t="str" cm="1">
        <f t="array" ref="K377">_xlfn.SWITCH(MergedTable[[#This Row],[CoffeeType]],
    "Rob", "Robusta",
    "Exc", "Excelsa",
    "Ara", "Arabica",
    "Lib", "Liberica")</f>
        <v>Arabica</v>
      </c>
      <c r="L377" t="str" cm="1">
        <f t="array" ref="L377">INDEX(Products[],
    MATCH(MergedTable[[#This Row],[FK_ProductID]:[FK_ProductID]], Products[[ProductID]:[ProductID]], 0),
    MATCH(MergedTable[[#Headers],[RoastType]], Products[#Headers], 0))</f>
        <v>M</v>
      </c>
      <c r="M377" t="str" cm="1">
        <f t="array" ref="M377">_xlfn.SWITCH(MergedTable[[#This Row],[RoastType]],
    "L", "Light",
    "M", "Medium",
    "D", "Dark")</f>
        <v>Medium</v>
      </c>
      <c r="N377" s="6" cm="1">
        <f t="array" ref="N377">INDEX(Products[],
    MATCH(MergedTable[[#This Row],[FK_ProductID]:[FK_ProductID]], Products[[ProductID]:[ProductID]], 0),
    MATCH(MergedTable[[#Headers],[SizeKg]], Products[#Headers], 0))</f>
        <v>0.2</v>
      </c>
      <c r="O377" s="1" cm="1">
        <f t="array" ref="O377">INDEX(Products[],
    MATCH(MergedTable[[#This Row],[FK_ProductID]:[FK_ProductID]], Products[[ProductID]:[ProductID]], 0),
    MATCH(MergedTable[[#Headers],[AmtUnitPrice]], Products[#Headers], 0))</f>
        <v>3.375</v>
      </c>
      <c r="P377" s="1">
        <f>MergedTable[[#This Row],[AmtUnitPrice]] * MergedTable[[#This Row],[Quantity]]</f>
        <v>6.75</v>
      </c>
    </row>
    <row r="378" spans="1:16" x14ac:dyDescent="0.25">
      <c r="A378" t="str">
        <f>Orders[[#This Row],[OrderID]]</f>
        <v>YXP-20078-116</v>
      </c>
      <c r="B378" s="9">
        <f>Orders[[#This Row],[DtOrder]]</f>
        <v>44097</v>
      </c>
      <c r="C378" t="str">
        <f>Orders[[#This Row],[FK_CustomerID]]</f>
        <v>37238-52421-JJ</v>
      </c>
      <c r="D378" t="str">
        <f>Orders[[#This Row],[FK_ProductID]]</f>
        <v>R-M-0.5</v>
      </c>
      <c r="E378" s="4">
        <f>Orders[[#This Row],[Quantity]]</f>
        <v>1</v>
      </c>
      <c r="F378" t="str">
        <f>_xlfn.XLOOKUP(MergedTable[[#This Row],[FK_CustomerID]], Customers[CustomerID], Customers[CustomerName])</f>
        <v>Judd De Leek</v>
      </c>
      <c r="G378" t="str">
        <f>_xlfn.XLOOKUP(MergedTable[[#This Row],[FK_CustomerID]], Customers[CustomerID], Customers[Email])</f>
        <v>jdeag@xrea.com</v>
      </c>
      <c r="H378" t="str">
        <f>_xlfn.XLOOKUP(MergedTable[[#This Row],[FK_CustomerID]], Customers[CustomerID], Customers[Country])</f>
        <v>United States</v>
      </c>
      <c r="I378" t="str">
        <f>IF(_xlfn.XLOOKUP(MergedTable[[#This Row],[FK_CustomerID]], Customers[CustomerID], Customers[HasLoyalty]), "Yes", "No")</f>
        <v>Yes</v>
      </c>
      <c r="J378" t="str" cm="1">
        <f t="array" ref="J378">INDEX(Products[],
    MATCH(MergedTable[[#This Row],[FK_ProductID]:[FK_ProductID]], Products[[ProductID]:[ProductID]], 0),
    MATCH(MergedTable[[#Headers],[CoffeeType]], Products[#Headers], 0))</f>
        <v>Rob</v>
      </c>
      <c r="K378" t="str" cm="1">
        <f t="array" ref="K378">_xlfn.SWITCH(MergedTable[[#This Row],[CoffeeType]],
    "Rob", "Robusta",
    "Exc", "Excelsa",
    "Ara", "Arabica",
    "Lib", "Liberica")</f>
        <v>Robusta</v>
      </c>
      <c r="L378" t="str" cm="1">
        <f t="array" ref="L378">INDEX(Products[],
    MATCH(MergedTable[[#This Row],[FK_ProductID]:[FK_ProductID]], Products[[ProductID]:[ProductID]], 0),
    MATCH(MergedTable[[#Headers],[RoastType]], Products[#Headers], 0))</f>
        <v>M</v>
      </c>
      <c r="M378" t="str" cm="1">
        <f t="array" ref="M378">_xlfn.SWITCH(MergedTable[[#This Row],[RoastType]],
    "L", "Light",
    "M", "Medium",
    "D", "Dark")</f>
        <v>Medium</v>
      </c>
      <c r="N378" s="6" cm="1">
        <f t="array" ref="N378">INDEX(Products[],
    MATCH(MergedTable[[#This Row],[FK_ProductID]:[FK_ProductID]], Products[[ProductID]:[ProductID]], 0),
    MATCH(MergedTable[[#Headers],[SizeKg]], Products[#Headers], 0))</f>
        <v>0.5</v>
      </c>
      <c r="O378" s="1" cm="1">
        <f t="array" ref="O378">INDEX(Products[],
    MATCH(MergedTable[[#This Row],[FK_ProductID]:[FK_ProductID]], Products[[ProductID]:[ProductID]], 0),
    MATCH(MergedTable[[#Headers],[AmtUnitPrice]], Products[#Headers], 0))</f>
        <v>5.97</v>
      </c>
      <c r="P378" s="1">
        <f>MergedTable[[#This Row],[AmtUnitPrice]] * MergedTable[[#This Row],[Quantity]]</f>
        <v>5.97</v>
      </c>
    </row>
    <row r="379" spans="1:16" x14ac:dyDescent="0.25">
      <c r="A379" t="str">
        <f>Orders[[#This Row],[OrderID]]</f>
        <v>VQV-59984-866</v>
      </c>
      <c r="B379" s="9">
        <f>Orders[[#This Row],[DtOrder]]</f>
        <v>43532</v>
      </c>
      <c r="C379" t="str">
        <f>Orders[[#This Row],[FK_CustomerID]]</f>
        <v>48854-01899-FN</v>
      </c>
      <c r="D379" t="str">
        <f>Orders[[#This Row],[FK_ProductID]]</f>
        <v>R-D-0.2</v>
      </c>
      <c r="E379" s="4">
        <f>Orders[[#This Row],[Quantity]]</f>
        <v>3</v>
      </c>
      <c r="F379" t="str">
        <f>_xlfn.XLOOKUP(MergedTable[[#This Row],[FK_CustomerID]], Customers[CustomerID], Customers[CustomerName])</f>
        <v>Vanya Skullet</v>
      </c>
      <c r="G379" t="str">
        <f>_xlfn.XLOOKUP(MergedTable[[#This Row],[FK_CustomerID]], Customers[CustomerID], Customers[Email])</f>
        <v>vskulletah@tinyurl.com</v>
      </c>
      <c r="H379" t="str">
        <f>_xlfn.XLOOKUP(MergedTable[[#This Row],[FK_CustomerID]], Customers[CustomerID], Customers[Country])</f>
        <v>Ireland</v>
      </c>
      <c r="I379" t="str">
        <f>IF(_xlfn.XLOOKUP(MergedTable[[#This Row],[FK_CustomerID]], Customers[CustomerID], Customers[HasLoyalty]), "Yes", "No")</f>
        <v>No</v>
      </c>
      <c r="J379" t="str" cm="1">
        <f t="array" ref="J379">INDEX(Products[],
    MATCH(MergedTable[[#This Row],[FK_ProductID]:[FK_ProductID]], Products[[ProductID]:[ProductID]], 0),
    MATCH(MergedTable[[#Headers],[CoffeeType]], Products[#Headers], 0))</f>
        <v>Rob</v>
      </c>
      <c r="K379" t="str" cm="1">
        <f t="array" ref="K379">_xlfn.SWITCH(MergedTable[[#This Row],[CoffeeType]],
    "Rob", "Robusta",
    "Exc", "Excelsa",
    "Ara", "Arabica",
    "Lib", "Liberica")</f>
        <v>Robusta</v>
      </c>
      <c r="L379" t="str" cm="1">
        <f t="array" ref="L379">INDEX(Products[],
    MATCH(MergedTable[[#This Row],[FK_ProductID]:[FK_ProductID]], Products[[ProductID]:[ProductID]], 0),
    MATCH(MergedTable[[#Headers],[RoastType]], Products[#Headers], 0))</f>
        <v>D</v>
      </c>
      <c r="M379" t="str" cm="1">
        <f t="array" ref="M379">_xlfn.SWITCH(MergedTable[[#This Row],[RoastType]],
    "L", "Light",
    "M", "Medium",
    "D", "Dark")</f>
        <v>Dark</v>
      </c>
      <c r="N379" s="6" cm="1">
        <f t="array" ref="N379">INDEX(Products[],
    MATCH(MergedTable[[#This Row],[FK_ProductID]:[FK_ProductID]], Products[[ProductID]:[ProductID]], 0),
    MATCH(MergedTable[[#Headers],[SizeKg]], Products[#Headers], 0))</f>
        <v>0.2</v>
      </c>
      <c r="O379" s="1" cm="1">
        <f t="array" ref="O379">INDEX(Products[],
    MATCH(MergedTable[[#This Row],[FK_ProductID]:[FK_ProductID]], Products[[ProductID]:[ProductID]], 0),
    MATCH(MergedTable[[#Headers],[AmtUnitPrice]], Products[#Headers], 0))</f>
        <v>2.6850000000000001</v>
      </c>
      <c r="P379" s="1">
        <f>MergedTable[[#This Row],[AmtUnitPrice]] * MergedTable[[#This Row],[Quantity]]</f>
        <v>8.0549999999999997</v>
      </c>
    </row>
    <row r="380" spans="1:16" x14ac:dyDescent="0.25">
      <c r="A380" t="str">
        <f>Orders[[#This Row],[OrderID]]</f>
        <v>JEH-37276-048</v>
      </c>
      <c r="B380" s="9">
        <f>Orders[[#This Row],[DtOrder]]</f>
        <v>44377</v>
      </c>
      <c r="C380" t="str">
        <f>Orders[[#This Row],[FK_CustomerID]]</f>
        <v>80896-38819-DW</v>
      </c>
      <c r="D380" t="str">
        <f>Orders[[#This Row],[FK_ProductID]]</f>
        <v>A-L-0.5</v>
      </c>
      <c r="E380" s="4">
        <f>Orders[[#This Row],[Quantity]]</f>
        <v>3</v>
      </c>
      <c r="F380" t="str">
        <f>_xlfn.XLOOKUP(MergedTable[[#This Row],[FK_CustomerID]], Customers[CustomerID], Customers[CustomerName])</f>
        <v>Jany Rudeforth</v>
      </c>
      <c r="G380" t="str">
        <f>_xlfn.XLOOKUP(MergedTable[[#This Row],[FK_CustomerID]], Customers[CustomerID], Customers[Email])</f>
        <v>jrudeforthai@wunderground.com</v>
      </c>
      <c r="H380" t="str">
        <f>_xlfn.XLOOKUP(MergedTable[[#This Row],[FK_CustomerID]], Customers[CustomerID], Customers[Country])</f>
        <v>Ireland</v>
      </c>
      <c r="I380" t="str">
        <f>IF(_xlfn.XLOOKUP(MergedTable[[#This Row],[FK_CustomerID]], Customers[CustomerID], Customers[HasLoyalty]), "Yes", "No")</f>
        <v>Yes</v>
      </c>
      <c r="J380" t="str" cm="1">
        <f t="array" ref="J380">INDEX(Products[],
    MATCH(MergedTable[[#This Row],[FK_ProductID]:[FK_ProductID]], Products[[ProductID]:[ProductID]], 0),
    MATCH(MergedTable[[#Headers],[CoffeeType]], Products[#Headers], 0))</f>
        <v>Ara</v>
      </c>
      <c r="K380" t="str" cm="1">
        <f t="array" ref="K380">_xlfn.SWITCH(MergedTable[[#This Row],[CoffeeType]],
    "Rob", "Robusta",
    "Exc", "Excelsa",
    "Ara", "Arabica",
    "Lib", "Liberica")</f>
        <v>Arabica</v>
      </c>
      <c r="L380" t="str" cm="1">
        <f t="array" ref="L380">INDEX(Products[],
    MATCH(MergedTable[[#This Row],[FK_ProductID]:[FK_ProductID]], Products[[ProductID]:[ProductID]], 0),
    MATCH(MergedTable[[#Headers],[RoastType]], Products[#Headers], 0))</f>
        <v>L</v>
      </c>
      <c r="M380" t="str" cm="1">
        <f t="array" ref="M380">_xlfn.SWITCH(MergedTable[[#This Row],[RoastType]],
    "L", "Light",
    "M", "Medium",
    "D", "Dark")</f>
        <v>Light</v>
      </c>
      <c r="N380" s="6" cm="1">
        <f t="array" ref="N380">INDEX(Products[],
    MATCH(MergedTable[[#This Row],[FK_ProductID]:[FK_ProductID]], Products[[ProductID]:[ProductID]], 0),
    MATCH(MergedTable[[#Headers],[SizeKg]], Products[#Headers], 0))</f>
        <v>0.5</v>
      </c>
      <c r="O380" s="1" cm="1">
        <f t="array" ref="O380">INDEX(Products[],
    MATCH(MergedTable[[#This Row],[FK_ProductID]:[FK_ProductID]], Products[[ProductID]:[ProductID]], 0),
    MATCH(MergedTable[[#Headers],[AmtUnitPrice]], Products[#Headers], 0))</f>
        <v>7.77</v>
      </c>
      <c r="P380" s="1">
        <f>MergedTable[[#This Row],[AmtUnitPrice]] * MergedTable[[#This Row],[Quantity]]</f>
        <v>23.31</v>
      </c>
    </row>
    <row r="381" spans="1:16" x14ac:dyDescent="0.25">
      <c r="A381" t="str">
        <f>Orders[[#This Row],[OrderID]]</f>
        <v>VYD-28555-589</v>
      </c>
      <c r="B381" s="9">
        <f>Orders[[#This Row],[DtOrder]]</f>
        <v>43690</v>
      </c>
      <c r="C381" t="str">
        <f>Orders[[#This Row],[FK_CustomerID]]</f>
        <v>29814-01459-RC</v>
      </c>
      <c r="D381" t="str">
        <f>Orders[[#This Row],[FK_ProductID]]</f>
        <v>R-L-0.5</v>
      </c>
      <c r="E381" s="4">
        <f>Orders[[#This Row],[Quantity]]</f>
        <v>6</v>
      </c>
      <c r="F381" t="str">
        <f>_xlfn.XLOOKUP(MergedTable[[#This Row],[FK_CustomerID]], Customers[CustomerID], Customers[CustomerName])</f>
        <v>Ashbey Tomaszewski</v>
      </c>
      <c r="G381" t="str">
        <f>_xlfn.XLOOKUP(MergedTable[[#This Row],[FK_CustomerID]], Customers[CustomerID], Customers[Email])</f>
        <v>atomaszewskiaj@answers.com</v>
      </c>
      <c r="H381" t="str">
        <f>_xlfn.XLOOKUP(MergedTable[[#This Row],[FK_CustomerID]], Customers[CustomerID], Customers[Country])</f>
        <v>United Kingdom</v>
      </c>
      <c r="I381" t="str">
        <f>IF(_xlfn.XLOOKUP(MergedTable[[#This Row],[FK_CustomerID]], Customers[CustomerID], Customers[HasLoyalty]), "Yes", "No")</f>
        <v>Yes</v>
      </c>
      <c r="J381" t="str" cm="1">
        <f t="array" ref="J381">INDEX(Products[],
    MATCH(MergedTable[[#This Row],[FK_ProductID]:[FK_ProductID]], Products[[ProductID]:[ProductID]], 0),
    MATCH(MergedTable[[#Headers],[CoffeeType]], Products[#Headers], 0))</f>
        <v>Rob</v>
      </c>
      <c r="K381" t="str" cm="1">
        <f t="array" ref="K381">_xlfn.SWITCH(MergedTable[[#This Row],[CoffeeType]],
    "Rob", "Robusta",
    "Exc", "Excelsa",
    "Ara", "Arabica",
    "Lib", "Liberica")</f>
        <v>Robusta</v>
      </c>
      <c r="L381" t="str" cm="1">
        <f t="array" ref="L381">INDEX(Products[],
    MATCH(MergedTable[[#This Row],[FK_ProductID]:[FK_ProductID]], Products[[ProductID]:[ProductID]], 0),
    MATCH(MergedTable[[#Headers],[RoastType]], Products[#Headers], 0))</f>
        <v>L</v>
      </c>
      <c r="M381" t="str" cm="1">
        <f t="array" ref="M381">_xlfn.SWITCH(MergedTable[[#This Row],[RoastType]],
    "L", "Light",
    "M", "Medium",
    "D", "Dark")</f>
        <v>Light</v>
      </c>
      <c r="N381" s="6" cm="1">
        <f t="array" ref="N381">INDEX(Products[],
    MATCH(MergedTable[[#This Row],[FK_ProductID]:[FK_ProductID]], Products[[ProductID]:[ProductID]], 0),
    MATCH(MergedTable[[#Headers],[SizeKg]], Products[#Headers], 0))</f>
        <v>0.5</v>
      </c>
      <c r="O381" s="1" cm="1">
        <f t="array" ref="O381">INDEX(Products[],
    MATCH(MergedTable[[#This Row],[FK_ProductID]:[FK_ProductID]], Products[[ProductID]:[ProductID]], 0),
    MATCH(MergedTable[[#Headers],[AmtUnitPrice]], Products[#Headers], 0))</f>
        <v>7.17</v>
      </c>
      <c r="P381" s="1">
        <f>MergedTable[[#This Row],[AmtUnitPrice]] * MergedTable[[#This Row],[Quantity]]</f>
        <v>43.019999999999996</v>
      </c>
    </row>
    <row r="382" spans="1:16" x14ac:dyDescent="0.25">
      <c r="A382" t="str">
        <f>Orders[[#This Row],[OrderID]]</f>
        <v>WUG-76466-650</v>
      </c>
      <c r="B382" s="9">
        <f>Orders[[#This Row],[DtOrder]]</f>
        <v>44249</v>
      </c>
      <c r="C382" t="str">
        <f>Orders[[#This Row],[FK_CustomerID]]</f>
        <v>43439-94003-DW</v>
      </c>
      <c r="D382" t="str">
        <f>Orders[[#This Row],[FK_ProductID]]</f>
        <v>L-D-0.5</v>
      </c>
      <c r="E382" s="4">
        <f>Orders[[#This Row],[Quantity]]</f>
        <v>3</v>
      </c>
      <c r="F382" t="str">
        <f>_xlfn.XLOOKUP(MergedTable[[#This Row],[FK_CustomerID]], Customers[CustomerID], Customers[CustomerName])</f>
        <v>Flynn Antony</v>
      </c>
      <c r="G382" t="str">
        <f>_xlfn.XLOOKUP(MergedTable[[#This Row],[FK_CustomerID]], Customers[CustomerID], Customers[Email])</f>
        <v/>
      </c>
      <c r="H382" t="str">
        <f>_xlfn.XLOOKUP(MergedTable[[#This Row],[FK_CustomerID]], Customers[CustomerID], Customers[Country])</f>
        <v>United States</v>
      </c>
      <c r="I382" t="str">
        <f>IF(_xlfn.XLOOKUP(MergedTable[[#This Row],[FK_CustomerID]], Customers[CustomerID], Customers[HasLoyalty]), "Yes", "No")</f>
        <v>No</v>
      </c>
      <c r="J382" t="str" cm="1">
        <f t="array" ref="J382">INDEX(Products[],
    MATCH(MergedTable[[#This Row],[FK_ProductID]:[FK_ProductID]], Products[[ProductID]:[ProductID]], 0),
    MATCH(MergedTable[[#Headers],[CoffeeType]], Products[#Headers], 0))</f>
        <v>Lib</v>
      </c>
      <c r="K382" t="str" cm="1">
        <f t="array" ref="K382">_xlfn.SWITCH(MergedTable[[#This Row],[CoffeeType]],
    "Rob", "Robusta",
    "Exc", "Excelsa",
    "Ara", "Arabica",
    "Lib", "Liberica")</f>
        <v>Liberica</v>
      </c>
      <c r="L382" t="str" cm="1">
        <f t="array" ref="L382">INDEX(Products[],
    MATCH(MergedTable[[#This Row],[FK_ProductID]:[FK_ProductID]], Products[[ProductID]:[ProductID]], 0),
    MATCH(MergedTable[[#Headers],[RoastType]], Products[#Headers], 0))</f>
        <v>D</v>
      </c>
      <c r="M382" t="str" cm="1">
        <f t="array" ref="M382">_xlfn.SWITCH(MergedTable[[#This Row],[RoastType]],
    "L", "Light",
    "M", "Medium",
    "D", "Dark")</f>
        <v>Dark</v>
      </c>
      <c r="N382" s="6" cm="1">
        <f t="array" ref="N382">INDEX(Products[],
    MATCH(MergedTable[[#This Row],[FK_ProductID]:[FK_ProductID]], Products[[ProductID]:[ProductID]], 0),
    MATCH(MergedTable[[#Headers],[SizeKg]], Products[#Headers], 0))</f>
        <v>0.5</v>
      </c>
      <c r="O382" s="1" cm="1">
        <f t="array" ref="O382">INDEX(Products[],
    MATCH(MergedTable[[#This Row],[FK_ProductID]:[FK_ProductID]], Products[[ProductID]:[ProductID]], 0),
    MATCH(MergedTable[[#Headers],[AmtUnitPrice]], Products[#Headers], 0))</f>
        <v>7.77</v>
      </c>
      <c r="P382" s="1">
        <f>MergedTable[[#This Row],[AmtUnitPrice]] * MergedTable[[#This Row],[Quantity]]</f>
        <v>23.31</v>
      </c>
    </row>
    <row r="383" spans="1:16" x14ac:dyDescent="0.25">
      <c r="A383" t="str">
        <f>Orders[[#This Row],[OrderID]]</f>
        <v>RJV-08261-583</v>
      </c>
      <c r="B383" s="9">
        <f>Orders[[#This Row],[DtOrder]]</f>
        <v>44646</v>
      </c>
      <c r="C383" t="str">
        <f>Orders[[#This Row],[FK_CustomerID]]</f>
        <v>48497-29281-FE</v>
      </c>
      <c r="D383" t="str">
        <f>Orders[[#This Row],[FK_ProductID]]</f>
        <v>A-D-0.2</v>
      </c>
      <c r="E383" s="4">
        <f>Orders[[#This Row],[Quantity]]</f>
        <v>5</v>
      </c>
      <c r="F383" t="str">
        <f>_xlfn.XLOOKUP(MergedTable[[#This Row],[FK_CustomerID]], Customers[CustomerID], Customers[CustomerName])</f>
        <v>Pren Bess</v>
      </c>
      <c r="G383" t="str">
        <f>_xlfn.XLOOKUP(MergedTable[[#This Row],[FK_CustomerID]], Customers[CustomerID], Customers[Email])</f>
        <v>pbessal@qq.com</v>
      </c>
      <c r="H383" t="str">
        <f>_xlfn.XLOOKUP(MergedTable[[#This Row],[FK_CustomerID]], Customers[CustomerID], Customers[Country])</f>
        <v>United States</v>
      </c>
      <c r="I383" t="str">
        <f>IF(_xlfn.XLOOKUP(MergedTable[[#This Row],[FK_CustomerID]], Customers[CustomerID], Customers[HasLoyalty]), "Yes", "No")</f>
        <v>Yes</v>
      </c>
      <c r="J383" t="str" cm="1">
        <f t="array" ref="J383">INDEX(Products[],
    MATCH(MergedTable[[#This Row],[FK_ProductID]:[FK_ProductID]], Products[[ProductID]:[ProductID]], 0),
    MATCH(MergedTable[[#Headers],[CoffeeType]], Products[#Headers], 0))</f>
        <v>Ara</v>
      </c>
      <c r="K383" t="str" cm="1">
        <f t="array" ref="K383">_xlfn.SWITCH(MergedTable[[#This Row],[CoffeeType]],
    "Rob", "Robusta",
    "Exc", "Excelsa",
    "Ara", "Arabica",
    "Lib", "Liberica")</f>
        <v>Arabica</v>
      </c>
      <c r="L383" t="str" cm="1">
        <f t="array" ref="L383">INDEX(Products[],
    MATCH(MergedTable[[#This Row],[FK_ProductID]:[FK_ProductID]], Products[[ProductID]:[ProductID]], 0),
    MATCH(MergedTable[[#Headers],[RoastType]], Products[#Headers], 0))</f>
        <v>D</v>
      </c>
      <c r="M383" t="str" cm="1">
        <f t="array" ref="M383">_xlfn.SWITCH(MergedTable[[#This Row],[RoastType]],
    "L", "Light",
    "M", "Medium",
    "D", "Dark")</f>
        <v>Dark</v>
      </c>
      <c r="N383" s="6" cm="1">
        <f t="array" ref="N383">INDEX(Products[],
    MATCH(MergedTable[[#This Row],[FK_ProductID]:[FK_ProductID]], Products[[ProductID]:[ProductID]], 0),
    MATCH(MergedTable[[#Headers],[SizeKg]], Products[#Headers], 0))</f>
        <v>0.2</v>
      </c>
      <c r="O383" s="1" cm="1">
        <f t="array" ref="O383">INDEX(Products[],
    MATCH(MergedTable[[#This Row],[FK_ProductID]:[FK_ProductID]], Products[[ProductID]:[ProductID]], 0),
    MATCH(MergedTable[[#Headers],[AmtUnitPrice]], Products[#Headers], 0))</f>
        <v>2.9849999999999999</v>
      </c>
      <c r="P383" s="1">
        <f>MergedTable[[#This Row],[AmtUnitPrice]] * MergedTable[[#This Row],[Quantity]]</f>
        <v>14.924999999999999</v>
      </c>
    </row>
    <row r="384" spans="1:16" x14ac:dyDescent="0.25">
      <c r="A384" t="str">
        <f>Orders[[#This Row],[OrderID]]</f>
        <v>PMR-56062-609</v>
      </c>
      <c r="B384" s="9">
        <f>Orders[[#This Row],[DtOrder]]</f>
        <v>43840</v>
      </c>
      <c r="C384" t="str">
        <f>Orders[[#This Row],[FK_CustomerID]]</f>
        <v>43605-12616-YH</v>
      </c>
      <c r="D384" t="str">
        <f>Orders[[#This Row],[FK_ProductID]]</f>
        <v>E-D-0.5</v>
      </c>
      <c r="E384" s="4">
        <f>Orders[[#This Row],[Quantity]]</f>
        <v>3</v>
      </c>
      <c r="F384" t="str">
        <f>_xlfn.XLOOKUP(MergedTable[[#This Row],[FK_CustomerID]], Customers[CustomerID], Customers[CustomerName])</f>
        <v>Elka Windress</v>
      </c>
      <c r="G384" t="str">
        <f>_xlfn.XLOOKUP(MergedTable[[#This Row],[FK_CustomerID]], Customers[CustomerID], Customers[Email])</f>
        <v>ewindressam@marketwatch.com</v>
      </c>
      <c r="H384" t="str">
        <f>_xlfn.XLOOKUP(MergedTable[[#This Row],[FK_CustomerID]], Customers[CustomerID], Customers[Country])</f>
        <v>United States</v>
      </c>
      <c r="I384" t="str">
        <f>IF(_xlfn.XLOOKUP(MergedTable[[#This Row],[FK_CustomerID]], Customers[CustomerID], Customers[HasLoyalty]), "Yes", "No")</f>
        <v>No</v>
      </c>
      <c r="J384" t="str" cm="1">
        <f t="array" ref="J384">INDEX(Products[],
    MATCH(MergedTable[[#This Row],[FK_ProductID]:[FK_ProductID]], Products[[ProductID]:[ProductID]], 0),
    MATCH(MergedTable[[#Headers],[CoffeeType]], Products[#Headers], 0))</f>
        <v>Exc</v>
      </c>
      <c r="K384" t="str" cm="1">
        <f t="array" ref="K384">_xlfn.SWITCH(MergedTable[[#This Row],[CoffeeType]],
    "Rob", "Robusta",
    "Exc", "Excelsa",
    "Ara", "Arabica",
    "Lib", "Liberica")</f>
        <v>Excelsa</v>
      </c>
      <c r="L384" t="str" cm="1">
        <f t="array" ref="L384">INDEX(Products[],
    MATCH(MergedTable[[#This Row],[FK_ProductID]:[FK_ProductID]], Products[[ProductID]:[ProductID]], 0),
    MATCH(MergedTable[[#Headers],[RoastType]], Products[#Headers], 0))</f>
        <v>D</v>
      </c>
      <c r="M384" t="str" cm="1">
        <f t="array" ref="M384">_xlfn.SWITCH(MergedTable[[#This Row],[RoastType]],
    "L", "Light",
    "M", "Medium",
    "D", "Dark")</f>
        <v>Dark</v>
      </c>
      <c r="N384" s="6" cm="1">
        <f t="array" ref="N384">INDEX(Products[],
    MATCH(MergedTable[[#This Row],[FK_ProductID]:[FK_ProductID]], Products[[ProductID]:[ProductID]], 0),
    MATCH(MergedTable[[#Headers],[SizeKg]], Products[#Headers], 0))</f>
        <v>0.5</v>
      </c>
      <c r="O384" s="1" cm="1">
        <f t="array" ref="O384">INDEX(Products[],
    MATCH(MergedTable[[#This Row],[FK_ProductID]:[FK_ProductID]], Products[[ProductID]:[ProductID]], 0),
    MATCH(MergedTable[[#Headers],[AmtUnitPrice]], Products[#Headers], 0))</f>
        <v>7.29</v>
      </c>
      <c r="P384" s="1">
        <f>MergedTable[[#This Row],[AmtUnitPrice]] * MergedTable[[#This Row],[Quantity]]</f>
        <v>21.87</v>
      </c>
    </row>
    <row r="385" spans="1:16" x14ac:dyDescent="0.25">
      <c r="A385" t="str">
        <f>Orders[[#This Row],[OrderID]]</f>
        <v>XLD-12920-505</v>
      </c>
      <c r="B385" s="9">
        <f>Orders[[#This Row],[DtOrder]]</f>
        <v>43586</v>
      </c>
      <c r="C385" t="str">
        <f>Orders[[#This Row],[FK_CustomerID]]</f>
        <v>21907-75962-VB</v>
      </c>
      <c r="D385" t="str">
        <f>Orders[[#This Row],[FK_ProductID]]</f>
        <v>E-L-0.5</v>
      </c>
      <c r="E385" s="4">
        <f>Orders[[#This Row],[Quantity]]</f>
        <v>6</v>
      </c>
      <c r="F385" t="str">
        <f>_xlfn.XLOOKUP(MergedTable[[#This Row],[FK_CustomerID]], Customers[CustomerID], Customers[CustomerName])</f>
        <v>Marty Kidstoun</v>
      </c>
      <c r="G385" t="str">
        <f>_xlfn.XLOOKUP(MergedTable[[#This Row],[FK_CustomerID]], Customers[CustomerID], Customers[Email])</f>
        <v/>
      </c>
      <c r="H385" t="str">
        <f>_xlfn.XLOOKUP(MergedTable[[#This Row],[FK_CustomerID]], Customers[CustomerID], Customers[Country])</f>
        <v>United States</v>
      </c>
      <c r="I385" t="str">
        <f>IF(_xlfn.XLOOKUP(MergedTable[[#This Row],[FK_CustomerID]], Customers[CustomerID], Customers[HasLoyalty]), "Yes", "No")</f>
        <v>Yes</v>
      </c>
      <c r="J385" t="str" cm="1">
        <f t="array" ref="J385">INDEX(Products[],
    MATCH(MergedTable[[#This Row],[FK_ProductID]:[FK_ProductID]], Products[[ProductID]:[ProductID]], 0),
    MATCH(MergedTable[[#Headers],[CoffeeType]], Products[#Headers], 0))</f>
        <v>Exc</v>
      </c>
      <c r="K385" t="str" cm="1">
        <f t="array" ref="K385">_xlfn.SWITCH(MergedTable[[#This Row],[CoffeeType]],
    "Rob", "Robusta",
    "Exc", "Excelsa",
    "Ara", "Arabica",
    "Lib", "Liberica")</f>
        <v>Excelsa</v>
      </c>
      <c r="L385" t="str" cm="1">
        <f t="array" ref="L385">INDEX(Products[],
    MATCH(MergedTable[[#This Row],[FK_ProductID]:[FK_ProductID]], Products[[ProductID]:[ProductID]], 0),
    MATCH(MergedTable[[#Headers],[RoastType]], Products[#Headers], 0))</f>
        <v>L</v>
      </c>
      <c r="M385" t="str" cm="1">
        <f t="array" ref="M385">_xlfn.SWITCH(MergedTable[[#This Row],[RoastType]],
    "L", "Light",
    "M", "Medium",
    "D", "Dark")</f>
        <v>Light</v>
      </c>
      <c r="N385" s="6" cm="1">
        <f t="array" ref="N385">INDEX(Products[],
    MATCH(MergedTable[[#This Row],[FK_ProductID]:[FK_ProductID]], Products[[ProductID]:[ProductID]], 0),
    MATCH(MergedTable[[#Headers],[SizeKg]], Products[#Headers], 0))</f>
        <v>0.5</v>
      </c>
      <c r="O385" s="1" cm="1">
        <f t="array" ref="O385">INDEX(Products[],
    MATCH(MergedTable[[#This Row],[FK_ProductID]:[FK_ProductID]], Products[[ProductID]:[ProductID]], 0),
    MATCH(MergedTable[[#Headers],[AmtUnitPrice]], Products[#Headers], 0))</f>
        <v>8.91</v>
      </c>
      <c r="P385" s="1">
        <f>MergedTable[[#This Row],[AmtUnitPrice]] * MergedTable[[#This Row],[Quantity]]</f>
        <v>53.46</v>
      </c>
    </row>
    <row r="386" spans="1:16" x14ac:dyDescent="0.25">
      <c r="A386" t="str">
        <f>Orders[[#This Row],[OrderID]]</f>
        <v>UBW-50312-037</v>
      </c>
      <c r="B386" s="9">
        <f>Orders[[#This Row],[DtOrder]]</f>
        <v>43870</v>
      </c>
      <c r="C386" t="str">
        <f>Orders[[#This Row],[FK_CustomerID]]</f>
        <v>69503-12127-YD</v>
      </c>
      <c r="D386" t="str">
        <f>Orders[[#This Row],[FK_ProductID]]</f>
        <v>A-L-2.5</v>
      </c>
      <c r="E386" s="4">
        <f>Orders[[#This Row],[Quantity]]</f>
        <v>4</v>
      </c>
      <c r="F386" t="str">
        <f>_xlfn.XLOOKUP(MergedTable[[#This Row],[FK_CustomerID]], Customers[CustomerID], Customers[CustomerName])</f>
        <v>Nickey Dimbleby</v>
      </c>
      <c r="G386" t="str">
        <f>_xlfn.XLOOKUP(MergedTable[[#This Row],[FK_CustomerID]], Customers[CustomerID], Customers[Email])</f>
        <v/>
      </c>
      <c r="H386" t="str">
        <f>_xlfn.XLOOKUP(MergedTable[[#This Row],[FK_CustomerID]], Customers[CustomerID], Customers[Country])</f>
        <v>United States</v>
      </c>
      <c r="I386" t="str">
        <f>IF(_xlfn.XLOOKUP(MergedTable[[#This Row],[FK_CustomerID]], Customers[CustomerID], Customers[HasLoyalty]), "Yes", "No")</f>
        <v>No</v>
      </c>
      <c r="J386" t="str" cm="1">
        <f t="array" ref="J386">INDEX(Products[],
    MATCH(MergedTable[[#This Row],[FK_ProductID]:[FK_ProductID]], Products[[ProductID]:[ProductID]], 0),
    MATCH(MergedTable[[#Headers],[CoffeeType]], Products[#Headers], 0))</f>
        <v>Ara</v>
      </c>
      <c r="K386" t="str" cm="1">
        <f t="array" ref="K386">_xlfn.SWITCH(MergedTable[[#This Row],[CoffeeType]],
    "Rob", "Robusta",
    "Exc", "Excelsa",
    "Ara", "Arabica",
    "Lib", "Liberica")</f>
        <v>Arabica</v>
      </c>
      <c r="L386" t="str" cm="1">
        <f t="array" ref="L386">INDEX(Products[],
    MATCH(MergedTable[[#This Row],[FK_ProductID]:[FK_ProductID]], Products[[ProductID]:[ProductID]], 0),
    MATCH(MergedTable[[#Headers],[RoastType]], Products[#Headers], 0))</f>
        <v>L</v>
      </c>
      <c r="M386" t="str" cm="1">
        <f t="array" ref="M386">_xlfn.SWITCH(MergedTable[[#This Row],[RoastType]],
    "L", "Light",
    "M", "Medium",
    "D", "Dark")</f>
        <v>Light</v>
      </c>
      <c r="N386" s="6" cm="1">
        <f t="array" ref="N386">INDEX(Products[],
    MATCH(MergedTable[[#This Row],[FK_ProductID]:[FK_ProductID]], Products[[ProductID]:[ProductID]], 0),
    MATCH(MergedTable[[#Headers],[SizeKg]], Products[#Headers], 0))</f>
        <v>2.5</v>
      </c>
      <c r="O386" s="1" cm="1">
        <f t="array" ref="O386">INDEX(Products[],
    MATCH(MergedTable[[#This Row],[FK_ProductID]:[FK_ProductID]], Products[[ProductID]:[ProductID]], 0),
    MATCH(MergedTable[[#Headers],[AmtUnitPrice]], Products[#Headers], 0))</f>
        <v>29.785</v>
      </c>
      <c r="P386" s="1">
        <f>MergedTable[[#This Row],[AmtUnitPrice]] * MergedTable[[#This Row],[Quantity]]</f>
        <v>119.14</v>
      </c>
    </row>
    <row r="387" spans="1:16" x14ac:dyDescent="0.25">
      <c r="A387" t="str">
        <f>Orders[[#This Row],[OrderID]]</f>
        <v>QAW-05889-019</v>
      </c>
      <c r="B387" s="9">
        <f>Orders[[#This Row],[DtOrder]]</f>
        <v>44559</v>
      </c>
      <c r="C387" t="str">
        <f>Orders[[#This Row],[FK_CustomerID]]</f>
        <v>68810-07329-EU</v>
      </c>
      <c r="D387" t="str">
        <f>Orders[[#This Row],[FK_ProductID]]</f>
        <v>L-M-0.5</v>
      </c>
      <c r="E387" s="4">
        <f>Orders[[#This Row],[Quantity]]</f>
        <v>5</v>
      </c>
      <c r="F387" t="str">
        <f>_xlfn.XLOOKUP(MergedTable[[#This Row],[FK_CustomerID]], Customers[CustomerID], Customers[CustomerName])</f>
        <v>Virgil Baumadier</v>
      </c>
      <c r="G387" t="str">
        <f>_xlfn.XLOOKUP(MergedTable[[#This Row],[FK_CustomerID]], Customers[CustomerID], Customers[Email])</f>
        <v>vbaumadierap@google.cn</v>
      </c>
      <c r="H387" t="str">
        <f>_xlfn.XLOOKUP(MergedTable[[#This Row],[FK_CustomerID]], Customers[CustomerID], Customers[Country])</f>
        <v>United States</v>
      </c>
      <c r="I387" t="str">
        <f>IF(_xlfn.XLOOKUP(MergedTable[[#This Row],[FK_CustomerID]], Customers[CustomerID], Customers[HasLoyalty]), "Yes", "No")</f>
        <v>Yes</v>
      </c>
      <c r="J387" t="str" cm="1">
        <f t="array" ref="J387">INDEX(Products[],
    MATCH(MergedTable[[#This Row],[FK_ProductID]:[FK_ProductID]], Products[[ProductID]:[ProductID]], 0),
    MATCH(MergedTable[[#Headers],[CoffeeType]], Products[#Headers], 0))</f>
        <v>Lib</v>
      </c>
      <c r="K387" t="str" cm="1">
        <f t="array" ref="K387">_xlfn.SWITCH(MergedTable[[#This Row],[CoffeeType]],
    "Rob", "Robusta",
    "Exc", "Excelsa",
    "Ara", "Arabica",
    "Lib", "Liberica")</f>
        <v>Liberica</v>
      </c>
      <c r="L387" t="str" cm="1">
        <f t="array" ref="L387">INDEX(Products[],
    MATCH(MergedTable[[#This Row],[FK_ProductID]:[FK_ProductID]], Products[[ProductID]:[ProductID]], 0),
    MATCH(MergedTable[[#Headers],[RoastType]], Products[#Headers], 0))</f>
        <v>M</v>
      </c>
      <c r="M387" t="str" cm="1">
        <f t="array" ref="M387">_xlfn.SWITCH(MergedTable[[#This Row],[RoastType]],
    "L", "Light",
    "M", "Medium",
    "D", "Dark")</f>
        <v>Medium</v>
      </c>
      <c r="N387" s="6" cm="1">
        <f t="array" ref="N387">INDEX(Products[],
    MATCH(MergedTable[[#This Row],[FK_ProductID]:[FK_ProductID]], Products[[ProductID]:[ProductID]], 0),
    MATCH(MergedTable[[#Headers],[SizeKg]], Products[#Headers], 0))</f>
        <v>0.5</v>
      </c>
      <c r="O387" s="1" cm="1">
        <f t="array" ref="O387">INDEX(Products[],
    MATCH(MergedTable[[#This Row],[FK_ProductID]:[FK_ProductID]], Products[[ProductID]:[ProductID]], 0),
    MATCH(MergedTable[[#Headers],[AmtUnitPrice]], Products[#Headers], 0))</f>
        <v>8.73</v>
      </c>
      <c r="P387" s="1">
        <f>MergedTable[[#This Row],[AmtUnitPrice]] * MergedTable[[#This Row],[Quantity]]</f>
        <v>43.650000000000006</v>
      </c>
    </row>
    <row r="388" spans="1:16" x14ac:dyDescent="0.25">
      <c r="A388" t="str">
        <f>Orders[[#This Row],[OrderID]]</f>
        <v>EPT-12715-397</v>
      </c>
      <c r="B388" s="9">
        <f>Orders[[#This Row],[DtOrder]]</f>
        <v>44083</v>
      </c>
      <c r="C388" t="str">
        <f>Orders[[#This Row],[FK_CustomerID]]</f>
        <v>08478-75251-OG</v>
      </c>
      <c r="D388" t="str">
        <f>Orders[[#This Row],[FK_ProductID]]</f>
        <v>A-D-0.2</v>
      </c>
      <c r="E388" s="4">
        <f>Orders[[#This Row],[Quantity]]</f>
        <v>6</v>
      </c>
      <c r="F388" t="str">
        <f>_xlfn.XLOOKUP(MergedTable[[#This Row],[FK_CustomerID]], Customers[CustomerID], Customers[CustomerName])</f>
        <v>Lenore Messenbird</v>
      </c>
      <c r="G388" t="str">
        <f>_xlfn.XLOOKUP(MergedTable[[#This Row],[FK_CustomerID]], Customers[CustomerID], Customers[Email])</f>
        <v/>
      </c>
      <c r="H388" t="str">
        <f>_xlfn.XLOOKUP(MergedTable[[#This Row],[FK_CustomerID]], Customers[CustomerID], Customers[Country])</f>
        <v>United States</v>
      </c>
      <c r="I388" t="str">
        <f>IF(_xlfn.XLOOKUP(MergedTable[[#This Row],[FK_CustomerID]], Customers[CustomerID], Customers[HasLoyalty]), "Yes", "No")</f>
        <v>Yes</v>
      </c>
      <c r="J388" t="str" cm="1">
        <f t="array" ref="J388">INDEX(Products[],
    MATCH(MergedTable[[#This Row],[FK_ProductID]:[FK_ProductID]], Products[[ProductID]:[ProductID]], 0),
    MATCH(MergedTable[[#Headers],[CoffeeType]], Products[#Headers], 0))</f>
        <v>Ara</v>
      </c>
      <c r="K388" t="str" cm="1">
        <f t="array" ref="K388">_xlfn.SWITCH(MergedTable[[#This Row],[CoffeeType]],
    "Rob", "Robusta",
    "Exc", "Excelsa",
    "Ara", "Arabica",
    "Lib", "Liberica")</f>
        <v>Arabica</v>
      </c>
      <c r="L388" t="str" cm="1">
        <f t="array" ref="L388">INDEX(Products[],
    MATCH(MergedTable[[#This Row],[FK_ProductID]:[FK_ProductID]], Products[[ProductID]:[ProductID]], 0),
    MATCH(MergedTable[[#Headers],[RoastType]], Products[#Headers], 0))</f>
        <v>D</v>
      </c>
      <c r="M388" t="str" cm="1">
        <f t="array" ref="M388">_xlfn.SWITCH(MergedTable[[#This Row],[RoastType]],
    "L", "Light",
    "M", "Medium",
    "D", "Dark")</f>
        <v>Dark</v>
      </c>
      <c r="N388" s="6" cm="1">
        <f t="array" ref="N388">INDEX(Products[],
    MATCH(MergedTable[[#This Row],[FK_ProductID]:[FK_ProductID]], Products[[ProductID]:[ProductID]], 0),
    MATCH(MergedTable[[#Headers],[SizeKg]], Products[#Headers], 0))</f>
        <v>0.2</v>
      </c>
      <c r="O388" s="1" cm="1">
        <f t="array" ref="O388">INDEX(Products[],
    MATCH(MergedTable[[#This Row],[FK_ProductID]:[FK_ProductID]], Products[[ProductID]:[ProductID]], 0),
    MATCH(MergedTable[[#Headers],[AmtUnitPrice]], Products[#Headers], 0))</f>
        <v>2.9849999999999999</v>
      </c>
      <c r="P388" s="1">
        <f>MergedTable[[#This Row],[AmtUnitPrice]] * MergedTable[[#This Row],[Quantity]]</f>
        <v>17.91</v>
      </c>
    </row>
    <row r="389" spans="1:16" x14ac:dyDescent="0.25">
      <c r="A389" t="str">
        <f>Orders[[#This Row],[OrderID]]</f>
        <v>DHT-93810-053</v>
      </c>
      <c r="B389" s="9">
        <f>Orders[[#This Row],[DtOrder]]</f>
        <v>44455</v>
      </c>
      <c r="C389" t="str">
        <f>Orders[[#This Row],[FK_CustomerID]]</f>
        <v>17005-82030-EA</v>
      </c>
      <c r="D389" t="str">
        <f>Orders[[#This Row],[FK_ProductID]]</f>
        <v>E-L-1</v>
      </c>
      <c r="E389" s="4">
        <f>Orders[[#This Row],[Quantity]]</f>
        <v>5</v>
      </c>
      <c r="F389" t="str">
        <f>_xlfn.XLOOKUP(MergedTable[[#This Row],[FK_CustomerID]], Customers[CustomerID], Customers[CustomerName])</f>
        <v>Shirleen Welds</v>
      </c>
      <c r="G389" t="str">
        <f>_xlfn.XLOOKUP(MergedTable[[#This Row],[FK_CustomerID]], Customers[CustomerID], Customers[Email])</f>
        <v>sweldsar@wired.com</v>
      </c>
      <c r="H389" t="str">
        <f>_xlfn.XLOOKUP(MergedTable[[#This Row],[FK_CustomerID]], Customers[CustomerID], Customers[Country])</f>
        <v>United States</v>
      </c>
      <c r="I389" t="str">
        <f>IF(_xlfn.XLOOKUP(MergedTable[[#This Row],[FK_CustomerID]], Customers[CustomerID], Customers[HasLoyalty]), "Yes", "No")</f>
        <v>Yes</v>
      </c>
      <c r="J389" t="str" cm="1">
        <f t="array" ref="J389">INDEX(Products[],
    MATCH(MergedTable[[#This Row],[FK_ProductID]:[FK_ProductID]], Products[[ProductID]:[ProductID]], 0),
    MATCH(MergedTable[[#Headers],[CoffeeType]], Products[#Headers], 0))</f>
        <v>Exc</v>
      </c>
      <c r="K389" t="str" cm="1">
        <f t="array" ref="K389">_xlfn.SWITCH(MergedTable[[#This Row],[CoffeeType]],
    "Rob", "Robusta",
    "Exc", "Excelsa",
    "Ara", "Arabica",
    "Lib", "Liberica")</f>
        <v>Excelsa</v>
      </c>
      <c r="L389" t="str" cm="1">
        <f t="array" ref="L389">INDEX(Products[],
    MATCH(MergedTable[[#This Row],[FK_ProductID]:[FK_ProductID]], Products[[ProductID]:[ProductID]], 0),
    MATCH(MergedTable[[#Headers],[RoastType]], Products[#Headers], 0))</f>
        <v>L</v>
      </c>
      <c r="M389" t="str" cm="1">
        <f t="array" ref="M389">_xlfn.SWITCH(MergedTable[[#This Row],[RoastType]],
    "L", "Light",
    "M", "Medium",
    "D", "Dark")</f>
        <v>Light</v>
      </c>
      <c r="N389" s="6" cm="1">
        <f t="array" ref="N389">INDEX(Products[],
    MATCH(MergedTable[[#This Row],[FK_ProductID]:[FK_ProductID]], Products[[ProductID]:[ProductID]], 0),
    MATCH(MergedTable[[#Headers],[SizeKg]], Products[#Headers], 0))</f>
        <v>1</v>
      </c>
      <c r="O389" s="1" cm="1">
        <f t="array" ref="O389">INDEX(Products[],
    MATCH(MergedTable[[#This Row],[FK_ProductID]:[FK_ProductID]], Products[[ProductID]:[ProductID]], 0),
    MATCH(MergedTable[[#Headers],[AmtUnitPrice]], Products[#Headers], 0))</f>
        <v>14.85</v>
      </c>
      <c r="P389" s="1">
        <f>MergedTable[[#This Row],[AmtUnitPrice]] * MergedTable[[#This Row],[Quantity]]</f>
        <v>74.25</v>
      </c>
    </row>
    <row r="390" spans="1:16" x14ac:dyDescent="0.25">
      <c r="A390" t="str">
        <f>Orders[[#This Row],[OrderID]]</f>
        <v>DMY-96037-963</v>
      </c>
      <c r="B390" s="9">
        <f>Orders[[#This Row],[DtOrder]]</f>
        <v>44130</v>
      </c>
      <c r="C390" t="str">
        <f>Orders[[#This Row],[FK_CustomerID]]</f>
        <v>42179-95059-DO</v>
      </c>
      <c r="D390" t="str">
        <f>Orders[[#This Row],[FK_ProductID]]</f>
        <v>L-D-0.2</v>
      </c>
      <c r="E390" s="4">
        <f>Orders[[#This Row],[Quantity]]</f>
        <v>3</v>
      </c>
      <c r="F390" t="str">
        <f>_xlfn.XLOOKUP(MergedTable[[#This Row],[FK_CustomerID]], Customers[CustomerID], Customers[CustomerName])</f>
        <v>Maisie Sarvar</v>
      </c>
      <c r="G390" t="str">
        <f>_xlfn.XLOOKUP(MergedTable[[#This Row],[FK_CustomerID]], Customers[CustomerID], Customers[Email])</f>
        <v>msarvaras@artisteer.com</v>
      </c>
      <c r="H390" t="str">
        <f>_xlfn.XLOOKUP(MergedTable[[#This Row],[FK_CustomerID]], Customers[CustomerID], Customers[Country])</f>
        <v>United States</v>
      </c>
      <c r="I390" t="str">
        <f>IF(_xlfn.XLOOKUP(MergedTable[[#This Row],[FK_CustomerID]], Customers[CustomerID], Customers[HasLoyalty]), "Yes", "No")</f>
        <v>Yes</v>
      </c>
      <c r="J390" t="str" cm="1">
        <f t="array" ref="J390">INDEX(Products[],
    MATCH(MergedTable[[#This Row],[FK_ProductID]:[FK_ProductID]], Products[[ProductID]:[ProductID]], 0),
    MATCH(MergedTable[[#Headers],[CoffeeType]], Products[#Headers], 0))</f>
        <v>Lib</v>
      </c>
      <c r="K390" t="str" cm="1">
        <f t="array" ref="K390">_xlfn.SWITCH(MergedTable[[#This Row],[CoffeeType]],
    "Rob", "Robusta",
    "Exc", "Excelsa",
    "Ara", "Arabica",
    "Lib", "Liberica")</f>
        <v>Liberica</v>
      </c>
      <c r="L390" t="str" cm="1">
        <f t="array" ref="L390">INDEX(Products[],
    MATCH(MergedTable[[#This Row],[FK_ProductID]:[FK_ProductID]], Products[[ProductID]:[ProductID]], 0),
    MATCH(MergedTable[[#Headers],[RoastType]], Products[#Headers], 0))</f>
        <v>D</v>
      </c>
      <c r="M390" t="str" cm="1">
        <f t="array" ref="M390">_xlfn.SWITCH(MergedTable[[#This Row],[RoastType]],
    "L", "Light",
    "M", "Medium",
    "D", "Dark")</f>
        <v>Dark</v>
      </c>
      <c r="N390" s="6" cm="1">
        <f t="array" ref="N390">INDEX(Products[],
    MATCH(MergedTable[[#This Row],[FK_ProductID]:[FK_ProductID]], Products[[ProductID]:[ProductID]], 0),
    MATCH(MergedTable[[#Headers],[SizeKg]], Products[#Headers], 0))</f>
        <v>0.2</v>
      </c>
      <c r="O390" s="1" cm="1">
        <f t="array" ref="O390">INDEX(Products[],
    MATCH(MergedTable[[#This Row],[FK_ProductID]:[FK_ProductID]], Products[[ProductID]:[ProductID]], 0),
    MATCH(MergedTable[[#Headers],[AmtUnitPrice]], Products[#Headers], 0))</f>
        <v>3.8849999999999998</v>
      </c>
      <c r="P390" s="1">
        <f>MergedTable[[#This Row],[AmtUnitPrice]] * MergedTable[[#This Row],[Quantity]]</f>
        <v>11.654999999999999</v>
      </c>
    </row>
    <row r="391" spans="1:16" x14ac:dyDescent="0.25">
      <c r="A391" t="str">
        <f>Orders[[#This Row],[OrderID]]</f>
        <v>MBM-55936-917</v>
      </c>
      <c r="B391" s="9">
        <f>Orders[[#This Row],[DtOrder]]</f>
        <v>43536</v>
      </c>
      <c r="C391" t="str">
        <f>Orders[[#This Row],[FK_CustomerID]]</f>
        <v>55989-39849-WO</v>
      </c>
      <c r="D391" t="str">
        <f>Orders[[#This Row],[FK_ProductID]]</f>
        <v>L-D-0.5</v>
      </c>
      <c r="E391" s="4">
        <f>Orders[[#This Row],[Quantity]]</f>
        <v>3</v>
      </c>
      <c r="F391" t="str">
        <f>_xlfn.XLOOKUP(MergedTable[[#This Row],[FK_CustomerID]], Customers[CustomerID], Customers[CustomerName])</f>
        <v>Andrej Havick</v>
      </c>
      <c r="G391" t="str">
        <f>_xlfn.XLOOKUP(MergedTable[[#This Row],[FK_CustomerID]], Customers[CustomerID], Customers[Email])</f>
        <v>ahavickat@nsw.gov.au</v>
      </c>
      <c r="H391" t="str">
        <f>_xlfn.XLOOKUP(MergedTable[[#This Row],[FK_CustomerID]], Customers[CustomerID], Customers[Country])</f>
        <v>United States</v>
      </c>
      <c r="I391" t="str">
        <f>IF(_xlfn.XLOOKUP(MergedTable[[#This Row],[FK_CustomerID]], Customers[CustomerID], Customers[HasLoyalty]), "Yes", "No")</f>
        <v>Yes</v>
      </c>
      <c r="J391" t="str" cm="1">
        <f t="array" ref="J391">INDEX(Products[],
    MATCH(MergedTable[[#This Row],[FK_ProductID]:[FK_ProductID]], Products[[ProductID]:[ProductID]], 0),
    MATCH(MergedTable[[#Headers],[CoffeeType]], Products[#Headers], 0))</f>
        <v>Lib</v>
      </c>
      <c r="K391" t="str" cm="1">
        <f t="array" ref="K391">_xlfn.SWITCH(MergedTable[[#This Row],[CoffeeType]],
    "Rob", "Robusta",
    "Exc", "Excelsa",
    "Ara", "Arabica",
    "Lib", "Liberica")</f>
        <v>Liberica</v>
      </c>
      <c r="L391" t="str" cm="1">
        <f t="array" ref="L391">INDEX(Products[],
    MATCH(MergedTable[[#This Row],[FK_ProductID]:[FK_ProductID]], Products[[ProductID]:[ProductID]], 0),
    MATCH(MergedTable[[#Headers],[RoastType]], Products[#Headers], 0))</f>
        <v>D</v>
      </c>
      <c r="M391" t="str" cm="1">
        <f t="array" ref="M391">_xlfn.SWITCH(MergedTable[[#This Row],[RoastType]],
    "L", "Light",
    "M", "Medium",
    "D", "Dark")</f>
        <v>Dark</v>
      </c>
      <c r="N391" s="6" cm="1">
        <f t="array" ref="N391">INDEX(Products[],
    MATCH(MergedTable[[#This Row],[FK_ProductID]:[FK_ProductID]], Products[[ProductID]:[ProductID]], 0),
    MATCH(MergedTable[[#Headers],[SizeKg]], Products[#Headers], 0))</f>
        <v>0.5</v>
      </c>
      <c r="O391" s="1" cm="1">
        <f t="array" ref="O391">INDEX(Products[],
    MATCH(MergedTable[[#This Row],[FK_ProductID]:[FK_ProductID]], Products[[ProductID]:[ProductID]], 0),
    MATCH(MergedTable[[#Headers],[AmtUnitPrice]], Products[#Headers], 0))</f>
        <v>7.77</v>
      </c>
      <c r="P391" s="1">
        <f>MergedTable[[#This Row],[AmtUnitPrice]] * MergedTable[[#This Row],[Quantity]]</f>
        <v>23.31</v>
      </c>
    </row>
    <row r="392" spans="1:16" x14ac:dyDescent="0.25">
      <c r="A392" t="str">
        <f>Orders[[#This Row],[OrderID]]</f>
        <v>TPA-93614-840</v>
      </c>
      <c r="B392" s="9">
        <f>Orders[[#This Row],[DtOrder]]</f>
        <v>44245</v>
      </c>
      <c r="C392" t="str">
        <f>Orders[[#This Row],[FK_CustomerID]]</f>
        <v>28932-49296-TM</v>
      </c>
      <c r="D392" t="str">
        <f>Orders[[#This Row],[FK_ProductID]]</f>
        <v>E-D-0.5</v>
      </c>
      <c r="E392" s="4">
        <f>Orders[[#This Row],[Quantity]]</f>
        <v>2</v>
      </c>
      <c r="F392" t="str">
        <f>_xlfn.XLOOKUP(MergedTable[[#This Row],[FK_CustomerID]], Customers[CustomerID], Customers[CustomerName])</f>
        <v>Sloan Diviny</v>
      </c>
      <c r="G392" t="str">
        <f>_xlfn.XLOOKUP(MergedTable[[#This Row],[FK_CustomerID]], Customers[CustomerID], Customers[Email])</f>
        <v>sdivinyau@ask.com</v>
      </c>
      <c r="H392" t="str">
        <f>_xlfn.XLOOKUP(MergedTable[[#This Row],[FK_CustomerID]], Customers[CustomerID], Customers[Country])</f>
        <v>United States</v>
      </c>
      <c r="I392" t="str">
        <f>IF(_xlfn.XLOOKUP(MergedTable[[#This Row],[FK_CustomerID]], Customers[CustomerID], Customers[HasLoyalty]), "Yes", "No")</f>
        <v>Yes</v>
      </c>
      <c r="J392" t="str" cm="1">
        <f t="array" ref="J392">INDEX(Products[],
    MATCH(MergedTable[[#This Row],[FK_ProductID]:[FK_ProductID]], Products[[ProductID]:[ProductID]], 0),
    MATCH(MergedTable[[#Headers],[CoffeeType]], Products[#Headers], 0))</f>
        <v>Exc</v>
      </c>
      <c r="K392" t="str" cm="1">
        <f t="array" ref="K392">_xlfn.SWITCH(MergedTable[[#This Row],[CoffeeType]],
    "Rob", "Robusta",
    "Exc", "Excelsa",
    "Ara", "Arabica",
    "Lib", "Liberica")</f>
        <v>Excelsa</v>
      </c>
      <c r="L392" t="str" cm="1">
        <f t="array" ref="L392">INDEX(Products[],
    MATCH(MergedTable[[#This Row],[FK_ProductID]:[FK_ProductID]], Products[[ProductID]:[ProductID]], 0),
    MATCH(MergedTable[[#Headers],[RoastType]], Products[#Headers], 0))</f>
        <v>D</v>
      </c>
      <c r="M392" t="str" cm="1">
        <f t="array" ref="M392">_xlfn.SWITCH(MergedTable[[#This Row],[RoastType]],
    "L", "Light",
    "M", "Medium",
    "D", "Dark")</f>
        <v>Dark</v>
      </c>
      <c r="N392" s="6" cm="1">
        <f t="array" ref="N392">INDEX(Products[],
    MATCH(MergedTable[[#This Row],[FK_ProductID]:[FK_ProductID]], Products[[ProductID]:[ProductID]], 0),
    MATCH(MergedTable[[#Headers],[SizeKg]], Products[#Headers], 0))</f>
        <v>0.5</v>
      </c>
      <c r="O392" s="1" cm="1">
        <f t="array" ref="O392">INDEX(Products[],
    MATCH(MergedTable[[#This Row],[FK_ProductID]:[FK_ProductID]], Products[[ProductID]:[ProductID]], 0),
    MATCH(MergedTable[[#Headers],[AmtUnitPrice]], Products[#Headers], 0))</f>
        <v>7.29</v>
      </c>
      <c r="P392" s="1">
        <f>MergedTable[[#This Row],[AmtUnitPrice]] * MergedTable[[#This Row],[Quantity]]</f>
        <v>14.58</v>
      </c>
    </row>
    <row r="393" spans="1:16" x14ac:dyDescent="0.25">
      <c r="A393" t="str">
        <f>Orders[[#This Row],[OrderID]]</f>
        <v>WDM-77521-710</v>
      </c>
      <c r="B393" s="9">
        <f>Orders[[#This Row],[DtOrder]]</f>
        <v>44133</v>
      </c>
      <c r="C393" t="str">
        <f>Orders[[#This Row],[FK_CustomerID]]</f>
        <v>86144-10144-CB</v>
      </c>
      <c r="D393" t="str">
        <f>Orders[[#This Row],[FK_ProductID]]</f>
        <v>A-M-0.5</v>
      </c>
      <c r="E393" s="4">
        <f>Orders[[#This Row],[Quantity]]</f>
        <v>2</v>
      </c>
      <c r="F393" t="str">
        <f>_xlfn.XLOOKUP(MergedTable[[#This Row],[FK_CustomerID]], Customers[CustomerID], Customers[CustomerName])</f>
        <v>Itch Norquoy</v>
      </c>
      <c r="G393" t="str">
        <f>_xlfn.XLOOKUP(MergedTable[[#This Row],[FK_CustomerID]], Customers[CustomerID], Customers[Email])</f>
        <v>inorquoyav@businessweek.com</v>
      </c>
      <c r="H393" t="str">
        <f>_xlfn.XLOOKUP(MergedTable[[#This Row],[FK_CustomerID]], Customers[CustomerID], Customers[Country])</f>
        <v>United States</v>
      </c>
      <c r="I393" t="str">
        <f>IF(_xlfn.XLOOKUP(MergedTable[[#This Row],[FK_CustomerID]], Customers[CustomerID], Customers[HasLoyalty]), "Yes", "No")</f>
        <v>No</v>
      </c>
      <c r="J393" t="str" cm="1">
        <f t="array" ref="J393">INDEX(Products[],
    MATCH(MergedTable[[#This Row],[FK_ProductID]:[FK_ProductID]], Products[[ProductID]:[ProductID]], 0),
    MATCH(MergedTable[[#Headers],[CoffeeType]], Products[#Headers], 0))</f>
        <v>Ara</v>
      </c>
      <c r="K393" t="str" cm="1">
        <f t="array" ref="K393">_xlfn.SWITCH(MergedTable[[#This Row],[CoffeeType]],
    "Rob", "Robusta",
    "Exc", "Excelsa",
    "Ara", "Arabica",
    "Lib", "Liberica")</f>
        <v>Arabica</v>
      </c>
      <c r="L393" t="str" cm="1">
        <f t="array" ref="L393">INDEX(Products[],
    MATCH(MergedTable[[#This Row],[FK_ProductID]:[FK_ProductID]], Products[[ProductID]:[ProductID]], 0),
    MATCH(MergedTable[[#Headers],[RoastType]], Products[#Headers], 0))</f>
        <v>M</v>
      </c>
      <c r="M393" t="str" cm="1">
        <f t="array" ref="M393">_xlfn.SWITCH(MergedTable[[#This Row],[RoastType]],
    "L", "Light",
    "M", "Medium",
    "D", "Dark")</f>
        <v>Medium</v>
      </c>
      <c r="N393" s="6" cm="1">
        <f t="array" ref="N393">INDEX(Products[],
    MATCH(MergedTable[[#This Row],[FK_ProductID]:[FK_ProductID]], Products[[ProductID]:[ProductID]], 0),
    MATCH(MergedTable[[#Headers],[SizeKg]], Products[#Headers], 0))</f>
        <v>0.5</v>
      </c>
      <c r="O393" s="1" cm="1">
        <f t="array" ref="O393">INDEX(Products[],
    MATCH(MergedTable[[#This Row],[FK_ProductID]:[FK_ProductID]], Products[[ProductID]:[ProductID]], 0),
    MATCH(MergedTable[[#Headers],[AmtUnitPrice]], Products[#Headers], 0))</f>
        <v>6.75</v>
      </c>
      <c r="P393" s="1">
        <f>MergedTable[[#This Row],[AmtUnitPrice]] * MergedTable[[#This Row],[Quantity]]</f>
        <v>13.5</v>
      </c>
    </row>
    <row r="394" spans="1:16" x14ac:dyDescent="0.25">
      <c r="A394" t="str">
        <f>Orders[[#This Row],[OrderID]]</f>
        <v>EIP-19142-462</v>
      </c>
      <c r="B394" s="9">
        <f>Orders[[#This Row],[DtOrder]]</f>
        <v>44445</v>
      </c>
      <c r="C394" t="str">
        <f>Orders[[#This Row],[FK_CustomerID]]</f>
        <v>60973-72562-DQ</v>
      </c>
      <c r="D394" t="str">
        <f>Orders[[#This Row],[FK_ProductID]]</f>
        <v>E-L-1</v>
      </c>
      <c r="E394" s="4">
        <f>Orders[[#This Row],[Quantity]]</f>
        <v>6</v>
      </c>
      <c r="F394" t="str">
        <f>_xlfn.XLOOKUP(MergedTable[[#This Row],[FK_CustomerID]], Customers[CustomerID], Customers[CustomerName])</f>
        <v>Anson Iddison</v>
      </c>
      <c r="G394" t="str">
        <f>_xlfn.XLOOKUP(MergedTable[[#This Row],[FK_CustomerID]], Customers[CustomerID], Customers[Email])</f>
        <v>aiddisonaw@usa.gov</v>
      </c>
      <c r="H394" t="str">
        <f>_xlfn.XLOOKUP(MergedTable[[#This Row],[FK_CustomerID]], Customers[CustomerID], Customers[Country])</f>
        <v>United States</v>
      </c>
      <c r="I394" t="str">
        <f>IF(_xlfn.XLOOKUP(MergedTable[[#This Row],[FK_CustomerID]], Customers[CustomerID], Customers[HasLoyalty]), "Yes", "No")</f>
        <v>No</v>
      </c>
      <c r="J394" t="str" cm="1">
        <f t="array" ref="J394">INDEX(Products[],
    MATCH(MergedTable[[#This Row],[FK_ProductID]:[FK_ProductID]], Products[[ProductID]:[ProductID]], 0),
    MATCH(MergedTable[[#Headers],[CoffeeType]], Products[#Headers], 0))</f>
        <v>Exc</v>
      </c>
      <c r="K394" t="str" cm="1">
        <f t="array" ref="K394">_xlfn.SWITCH(MergedTable[[#This Row],[CoffeeType]],
    "Rob", "Robusta",
    "Exc", "Excelsa",
    "Ara", "Arabica",
    "Lib", "Liberica")</f>
        <v>Excelsa</v>
      </c>
      <c r="L394" t="str" cm="1">
        <f t="array" ref="L394">INDEX(Products[],
    MATCH(MergedTable[[#This Row],[FK_ProductID]:[FK_ProductID]], Products[[ProductID]:[ProductID]], 0),
    MATCH(MergedTable[[#Headers],[RoastType]], Products[#Headers], 0))</f>
        <v>L</v>
      </c>
      <c r="M394" t="str" cm="1">
        <f t="array" ref="M394">_xlfn.SWITCH(MergedTable[[#This Row],[RoastType]],
    "L", "Light",
    "M", "Medium",
    "D", "Dark")</f>
        <v>Light</v>
      </c>
      <c r="N394" s="6" cm="1">
        <f t="array" ref="N394">INDEX(Products[],
    MATCH(MergedTable[[#This Row],[FK_ProductID]:[FK_ProductID]], Products[[ProductID]:[ProductID]], 0),
    MATCH(MergedTable[[#Headers],[SizeKg]], Products[#Headers], 0))</f>
        <v>1</v>
      </c>
      <c r="O394" s="1" cm="1">
        <f t="array" ref="O394">INDEX(Products[],
    MATCH(MergedTable[[#This Row],[FK_ProductID]:[FK_ProductID]], Products[[ProductID]:[ProductID]], 0),
    MATCH(MergedTable[[#Headers],[AmtUnitPrice]], Products[#Headers], 0))</f>
        <v>14.85</v>
      </c>
      <c r="P394" s="1">
        <f>MergedTable[[#This Row],[AmtUnitPrice]] * MergedTable[[#This Row],[Quantity]]</f>
        <v>89.1</v>
      </c>
    </row>
    <row r="395" spans="1:16" x14ac:dyDescent="0.25">
      <c r="A395" t="str">
        <f>Orders[[#This Row],[OrderID]]</f>
        <v>EIP-19142-462</v>
      </c>
      <c r="B395" s="9">
        <f>Orders[[#This Row],[DtOrder]]</f>
        <v>44445</v>
      </c>
      <c r="C395" t="str">
        <f>Orders[[#This Row],[FK_CustomerID]]</f>
        <v>60973-72562-DQ</v>
      </c>
      <c r="D395" t="str">
        <f>Orders[[#This Row],[FK_ProductID]]</f>
        <v>A-L-0.2</v>
      </c>
      <c r="E395" s="4">
        <f>Orders[[#This Row],[Quantity]]</f>
        <v>1</v>
      </c>
      <c r="F395" t="str">
        <f>_xlfn.XLOOKUP(MergedTable[[#This Row],[FK_CustomerID]], Customers[CustomerID], Customers[CustomerName])</f>
        <v>Anson Iddison</v>
      </c>
      <c r="G395" t="str">
        <f>_xlfn.XLOOKUP(MergedTable[[#This Row],[FK_CustomerID]], Customers[CustomerID], Customers[Email])</f>
        <v>aiddisonaw@usa.gov</v>
      </c>
      <c r="H395" t="str">
        <f>_xlfn.XLOOKUP(MergedTable[[#This Row],[FK_CustomerID]], Customers[CustomerID], Customers[Country])</f>
        <v>United States</v>
      </c>
      <c r="I395" t="str">
        <f>IF(_xlfn.XLOOKUP(MergedTable[[#This Row],[FK_CustomerID]], Customers[CustomerID], Customers[HasLoyalty]), "Yes", "No")</f>
        <v>No</v>
      </c>
      <c r="J395" t="str" cm="1">
        <f t="array" ref="J395">INDEX(Products[],
    MATCH(MergedTable[[#This Row],[FK_ProductID]:[FK_ProductID]], Products[[ProductID]:[ProductID]], 0),
    MATCH(MergedTable[[#Headers],[CoffeeType]], Products[#Headers], 0))</f>
        <v>Ara</v>
      </c>
      <c r="K395" t="str" cm="1">
        <f t="array" ref="K395">_xlfn.SWITCH(MergedTable[[#This Row],[CoffeeType]],
    "Rob", "Robusta",
    "Exc", "Excelsa",
    "Ara", "Arabica",
    "Lib", "Liberica")</f>
        <v>Arabica</v>
      </c>
      <c r="L395" t="str" cm="1">
        <f t="array" ref="L395">INDEX(Products[],
    MATCH(MergedTable[[#This Row],[FK_ProductID]:[FK_ProductID]], Products[[ProductID]:[ProductID]], 0),
    MATCH(MergedTable[[#Headers],[RoastType]], Products[#Headers], 0))</f>
        <v>L</v>
      </c>
      <c r="M395" t="str" cm="1">
        <f t="array" ref="M395">_xlfn.SWITCH(MergedTable[[#This Row],[RoastType]],
    "L", "Light",
    "M", "Medium",
    "D", "Dark")</f>
        <v>Light</v>
      </c>
      <c r="N395" s="6" cm="1">
        <f t="array" ref="N395">INDEX(Products[],
    MATCH(MergedTable[[#This Row],[FK_ProductID]:[FK_ProductID]], Products[[ProductID]:[ProductID]], 0),
    MATCH(MergedTable[[#Headers],[SizeKg]], Products[#Headers], 0))</f>
        <v>0.2</v>
      </c>
      <c r="O395" s="1" cm="1">
        <f t="array" ref="O395">INDEX(Products[],
    MATCH(MergedTable[[#This Row],[FK_ProductID]:[FK_ProductID]], Products[[ProductID]:[ProductID]], 0),
    MATCH(MergedTable[[#Headers],[AmtUnitPrice]], Products[#Headers], 0))</f>
        <v>3.8849999999999998</v>
      </c>
      <c r="P395" s="1">
        <f>MergedTable[[#This Row],[AmtUnitPrice]] * MergedTable[[#This Row],[Quantity]]</f>
        <v>3.8849999999999998</v>
      </c>
    </row>
    <row r="396" spans="1:16" x14ac:dyDescent="0.25">
      <c r="A396" t="str">
        <f>Orders[[#This Row],[OrderID]]</f>
        <v>ZZL-76364-387</v>
      </c>
      <c r="B396" s="9">
        <f>Orders[[#This Row],[DtOrder]]</f>
        <v>44083</v>
      </c>
      <c r="C396" t="str">
        <f>Orders[[#This Row],[FK_CustomerID]]</f>
        <v>11263-86515-VU</v>
      </c>
      <c r="D396" t="str">
        <f>Orders[[#This Row],[FK_ProductID]]</f>
        <v>R-L-2.5</v>
      </c>
      <c r="E396" s="4">
        <f>Orders[[#This Row],[Quantity]]</f>
        <v>4</v>
      </c>
      <c r="F396" t="str">
        <f>_xlfn.XLOOKUP(MergedTable[[#This Row],[FK_CustomerID]], Customers[CustomerID], Customers[CustomerName])</f>
        <v>Randal Longfield</v>
      </c>
      <c r="G396" t="str">
        <f>_xlfn.XLOOKUP(MergedTable[[#This Row],[FK_CustomerID]], Customers[CustomerID], Customers[Email])</f>
        <v>rlongfielday@bluehost.com</v>
      </c>
      <c r="H396" t="str">
        <f>_xlfn.XLOOKUP(MergedTable[[#This Row],[FK_CustomerID]], Customers[CustomerID], Customers[Country])</f>
        <v>United States</v>
      </c>
      <c r="I396" t="str">
        <f>IF(_xlfn.XLOOKUP(MergedTable[[#This Row],[FK_CustomerID]], Customers[CustomerID], Customers[HasLoyalty]), "Yes", "No")</f>
        <v>No</v>
      </c>
      <c r="J396" t="str" cm="1">
        <f t="array" ref="J396">INDEX(Products[],
    MATCH(MergedTable[[#This Row],[FK_ProductID]:[FK_ProductID]], Products[[ProductID]:[ProductID]], 0),
    MATCH(MergedTable[[#Headers],[CoffeeType]], Products[#Headers], 0))</f>
        <v>Rob</v>
      </c>
      <c r="K396" t="str" cm="1">
        <f t="array" ref="K396">_xlfn.SWITCH(MergedTable[[#This Row],[CoffeeType]],
    "Rob", "Robusta",
    "Exc", "Excelsa",
    "Ara", "Arabica",
    "Lib", "Liberica")</f>
        <v>Robusta</v>
      </c>
      <c r="L396" t="str" cm="1">
        <f t="array" ref="L396">INDEX(Products[],
    MATCH(MergedTable[[#This Row],[FK_ProductID]:[FK_ProductID]], Products[[ProductID]:[ProductID]], 0),
    MATCH(MergedTable[[#Headers],[RoastType]], Products[#Headers], 0))</f>
        <v>L</v>
      </c>
      <c r="M396" t="str" cm="1">
        <f t="array" ref="M396">_xlfn.SWITCH(MergedTable[[#This Row],[RoastType]],
    "L", "Light",
    "M", "Medium",
    "D", "Dark")</f>
        <v>Light</v>
      </c>
      <c r="N396" s="6" cm="1">
        <f t="array" ref="N396">INDEX(Products[],
    MATCH(MergedTable[[#This Row],[FK_ProductID]:[FK_ProductID]], Products[[ProductID]:[ProductID]], 0),
    MATCH(MergedTable[[#Headers],[SizeKg]], Products[#Headers], 0))</f>
        <v>2.5</v>
      </c>
      <c r="O396" s="1" cm="1">
        <f t="array" ref="O396">INDEX(Products[],
    MATCH(MergedTable[[#This Row],[FK_ProductID]:[FK_ProductID]], Products[[ProductID]:[ProductID]], 0),
    MATCH(MergedTable[[#Headers],[AmtUnitPrice]], Products[#Headers], 0))</f>
        <v>27.484999999999999</v>
      </c>
      <c r="P396" s="1">
        <f>MergedTable[[#This Row],[AmtUnitPrice]] * MergedTable[[#This Row],[Quantity]]</f>
        <v>109.94</v>
      </c>
    </row>
    <row r="397" spans="1:16" x14ac:dyDescent="0.25">
      <c r="A397" t="str">
        <f>Orders[[#This Row],[OrderID]]</f>
        <v>GMF-18638-786</v>
      </c>
      <c r="B397" s="9">
        <f>Orders[[#This Row],[DtOrder]]</f>
        <v>44465</v>
      </c>
      <c r="C397" t="str">
        <f>Orders[[#This Row],[FK_CustomerID]]</f>
        <v>60004-62976-NI</v>
      </c>
      <c r="D397" t="str">
        <f>Orders[[#This Row],[FK_ProductID]]</f>
        <v>L-D-0.5</v>
      </c>
      <c r="E397" s="4">
        <f>Orders[[#This Row],[Quantity]]</f>
        <v>6</v>
      </c>
      <c r="F397" t="str">
        <f>_xlfn.XLOOKUP(MergedTable[[#This Row],[FK_CustomerID]], Customers[CustomerID], Customers[CustomerName])</f>
        <v>Gregorius Kislingbury</v>
      </c>
      <c r="G397" t="str">
        <f>_xlfn.XLOOKUP(MergedTable[[#This Row],[FK_CustomerID]], Customers[CustomerID], Customers[Email])</f>
        <v>gkislingburyaz@samsung.com</v>
      </c>
      <c r="H397" t="str">
        <f>_xlfn.XLOOKUP(MergedTable[[#This Row],[FK_CustomerID]], Customers[CustomerID], Customers[Country])</f>
        <v>United States</v>
      </c>
      <c r="I397" t="str">
        <f>IF(_xlfn.XLOOKUP(MergedTable[[#This Row],[FK_CustomerID]], Customers[CustomerID], Customers[HasLoyalty]), "Yes", "No")</f>
        <v>Yes</v>
      </c>
      <c r="J397" t="str" cm="1">
        <f t="array" ref="J397">INDEX(Products[],
    MATCH(MergedTable[[#This Row],[FK_ProductID]:[FK_ProductID]], Products[[ProductID]:[ProductID]], 0),
    MATCH(MergedTable[[#Headers],[CoffeeType]], Products[#Headers], 0))</f>
        <v>Lib</v>
      </c>
      <c r="K397" t="str" cm="1">
        <f t="array" ref="K397">_xlfn.SWITCH(MergedTable[[#This Row],[CoffeeType]],
    "Rob", "Robusta",
    "Exc", "Excelsa",
    "Ara", "Arabica",
    "Lib", "Liberica")</f>
        <v>Liberica</v>
      </c>
      <c r="L397" t="str" cm="1">
        <f t="array" ref="L397">INDEX(Products[],
    MATCH(MergedTable[[#This Row],[FK_ProductID]:[FK_ProductID]], Products[[ProductID]:[ProductID]], 0),
    MATCH(MergedTable[[#Headers],[RoastType]], Products[#Headers], 0))</f>
        <v>D</v>
      </c>
      <c r="M397" t="str" cm="1">
        <f t="array" ref="M397">_xlfn.SWITCH(MergedTable[[#This Row],[RoastType]],
    "L", "Light",
    "M", "Medium",
    "D", "Dark")</f>
        <v>Dark</v>
      </c>
      <c r="N397" s="6" cm="1">
        <f t="array" ref="N397">INDEX(Products[],
    MATCH(MergedTable[[#This Row],[FK_ProductID]:[FK_ProductID]], Products[[ProductID]:[ProductID]], 0),
    MATCH(MergedTable[[#Headers],[SizeKg]], Products[#Headers], 0))</f>
        <v>0.5</v>
      </c>
      <c r="O397" s="1" cm="1">
        <f t="array" ref="O397">INDEX(Products[],
    MATCH(MergedTable[[#This Row],[FK_ProductID]:[FK_ProductID]], Products[[ProductID]:[ProductID]], 0),
    MATCH(MergedTable[[#Headers],[AmtUnitPrice]], Products[#Headers], 0))</f>
        <v>7.77</v>
      </c>
      <c r="P397" s="1">
        <f>MergedTable[[#This Row],[AmtUnitPrice]] * MergedTable[[#This Row],[Quantity]]</f>
        <v>46.62</v>
      </c>
    </row>
    <row r="398" spans="1:16" x14ac:dyDescent="0.25">
      <c r="A398" t="str">
        <f>Orders[[#This Row],[OrderID]]</f>
        <v>TDJ-20844-787</v>
      </c>
      <c r="B398" s="9">
        <f>Orders[[#This Row],[DtOrder]]</f>
        <v>44140</v>
      </c>
      <c r="C398" t="str">
        <f>Orders[[#This Row],[FK_CustomerID]]</f>
        <v>77876-28498-HI</v>
      </c>
      <c r="D398" t="str">
        <f>Orders[[#This Row],[FK_ProductID]]</f>
        <v>A-L-0.5</v>
      </c>
      <c r="E398" s="4">
        <f>Orders[[#This Row],[Quantity]]</f>
        <v>5</v>
      </c>
      <c r="F398" t="str">
        <f>_xlfn.XLOOKUP(MergedTable[[#This Row],[FK_CustomerID]], Customers[CustomerID], Customers[CustomerName])</f>
        <v>Xenos Gibbons</v>
      </c>
      <c r="G398" t="str">
        <f>_xlfn.XLOOKUP(MergedTable[[#This Row],[FK_CustomerID]], Customers[CustomerID], Customers[Email])</f>
        <v>xgibbonsb0@artisteer.com</v>
      </c>
      <c r="H398" t="str">
        <f>_xlfn.XLOOKUP(MergedTable[[#This Row],[FK_CustomerID]], Customers[CustomerID], Customers[Country])</f>
        <v>United States</v>
      </c>
      <c r="I398" t="str">
        <f>IF(_xlfn.XLOOKUP(MergedTable[[#This Row],[FK_CustomerID]], Customers[CustomerID], Customers[HasLoyalty]), "Yes", "No")</f>
        <v>No</v>
      </c>
      <c r="J398" t="str" cm="1">
        <f t="array" ref="J398">INDEX(Products[],
    MATCH(MergedTable[[#This Row],[FK_ProductID]:[FK_ProductID]], Products[[ProductID]:[ProductID]], 0),
    MATCH(MergedTable[[#Headers],[CoffeeType]], Products[#Headers], 0))</f>
        <v>Ara</v>
      </c>
      <c r="K398" t="str" cm="1">
        <f t="array" ref="K398">_xlfn.SWITCH(MergedTable[[#This Row],[CoffeeType]],
    "Rob", "Robusta",
    "Exc", "Excelsa",
    "Ara", "Arabica",
    "Lib", "Liberica")</f>
        <v>Arabica</v>
      </c>
      <c r="L398" t="str" cm="1">
        <f t="array" ref="L398">INDEX(Products[],
    MATCH(MergedTable[[#This Row],[FK_ProductID]:[FK_ProductID]], Products[[ProductID]:[ProductID]], 0),
    MATCH(MergedTable[[#Headers],[RoastType]], Products[#Headers], 0))</f>
        <v>L</v>
      </c>
      <c r="M398" t="str" cm="1">
        <f t="array" ref="M398">_xlfn.SWITCH(MergedTable[[#This Row],[RoastType]],
    "L", "Light",
    "M", "Medium",
    "D", "Dark")</f>
        <v>Light</v>
      </c>
      <c r="N398" s="6" cm="1">
        <f t="array" ref="N398">INDEX(Products[],
    MATCH(MergedTable[[#This Row],[FK_ProductID]:[FK_ProductID]], Products[[ProductID]:[ProductID]], 0),
    MATCH(MergedTable[[#Headers],[SizeKg]], Products[#Headers], 0))</f>
        <v>0.5</v>
      </c>
      <c r="O398" s="1" cm="1">
        <f t="array" ref="O398">INDEX(Products[],
    MATCH(MergedTable[[#This Row],[FK_ProductID]:[FK_ProductID]], Products[[ProductID]:[ProductID]], 0),
    MATCH(MergedTable[[#Headers],[AmtUnitPrice]], Products[#Headers], 0))</f>
        <v>7.77</v>
      </c>
      <c r="P398" s="1">
        <f>MergedTable[[#This Row],[AmtUnitPrice]] * MergedTable[[#This Row],[Quantity]]</f>
        <v>38.849999999999994</v>
      </c>
    </row>
    <row r="399" spans="1:16" x14ac:dyDescent="0.25">
      <c r="A399" t="str">
        <f>Orders[[#This Row],[OrderID]]</f>
        <v>BWK-39400-446</v>
      </c>
      <c r="B399" s="9">
        <f>Orders[[#This Row],[DtOrder]]</f>
        <v>43720</v>
      </c>
      <c r="C399" t="str">
        <f>Orders[[#This Row],[FK_CustomerID]]</f>
        <v>61302-06948-EH</v>
      </c>
      <c r="D399" t="str">
        <f>Orders[[#This Row],[FK_ProductID]]</f>
        <v>L-D-0.5</v>
      </c>
      <c r="E399" s="4">
        <f>Orders[[#This Row],[Quantity]]</f>
        <v>4</v>
      </c>
      <c r="F399" t="str">
        <f>_xlfn.XLOOKUP(MergedTable[[#This Row],[FK_CustomerID]], Customers[CustomerID], Customers[CustomerName])</f>
        <v>Fleur Parres</v>
      </c>
      <c r="G399" t="str">
        <f>_xlfn.XLOOKUP(MergedTable[[#This Row],[FK_CustomerID]], Customers[CustomerID], Customers[Email])</f>
        <v>fparresb1@imageshack.us</v>
      </c>
      <c r="H399" t="str">
        <f>_xlfn.XLOOKUP(MergedTable[[#This Row],[FK_CustomerID]], Customers[CustomerID], Customers[Country])</f>
        <v>United States</v>
      </c>
      <c r="I399" t="str">
        <f>IF(_xlfn.XLOOKUP(MergedTable[[#This Row],[FK_CustomerID]], Customers[CustomerID], Customers[HasLoyalty]), "Yes", "No")</f>
        <v>Yes</v>
      </c>
      <c r="J399" t="str" cm="1">
        <f t="array" ref="J399">INDEX(Products[],
    MATCH(MergedTable[[#This Row],[FK_ProductID]:[FK_ProductID]], Products[[ProductID]:[ProductID]], 0),
    MATCH(MergedTable[[#Headers],[CoffeeType]], Products[#Headers], 0))</f>
        <v>Lib</v>
      </c>
      <c r="K399" t="str" cm="1">
        <f t="array" ref="K399">_xlfn.SWITCH(MergedTable[[#This Row],[CoffeeType]],
    "Rob", "Robusta",
    "Exc", "Excelsa",
    "Ara", "Arabica",
    "Lib", "Liberica")</f>
        <v>Liberica</v>
      </c>
      <c r="L399" t="str" cm="1">
        <f t="array" ref="L399">INDEX(Products[],
    MATCH(MergedTable[[#This Row],[FK_ProductID]:[FK_ProductID]], Products[[ProductID]:[ProductID]], 0),
    MATCH(MergedTable[[#Headers],[RoastType]], Products[#Headers], 0))</f>
        <v>D</v>
      </c>
      <c r="M399" t="str" cm="1">
        <f t="array" ref="M399">_xlfn.SWITCH(MergedTable[[#This Row],[RoastType]],
    "L", "Light",
    "M", "Medium",
    "D", "Dark")</f>
        <v>Dark</v>
      </c>
      <c r="N399" s="6" cm="1">
        <f t="array" ref="N399">INDEX(Products[],
    MATCH(MergedTable[[#This Row],[FK_ProductID]:[FK_ProductID]], Products[[ProductID]:[ProductID]], 0),
    MATCH(MergedTable[[#Headers],[SizeKg]], Products[#Headers], 0))</f>
        <v>0.5</v>
      </c>
      <c r="O399" s="1" cm="1">
        <f t="array" ref="O399">INDEX(Products[],
    MATCH(MergedTable[[#This Row],[FK_ProductID]:[FK_ProductID]], Products[[ProductID]:[ProductID]], 0),
    MATCH(MergedTable[[#Headers],[AmtUnitPrice]], Products[#Headers], 0))</f>
        <v>7.77</v>
      </c>
      <c r="P399" s="1">
        <f>MergedTable[[#This Row],[AmtUnitPrice]] * MergedTable[[#This Row],[Quantity]]</f>
        <v>31.08</v>
      </c>
    </row>
    <row r="400" spans="1:16" x14ac:dyDescent="0.25">
      <c r="A400" t="str">
        <f>Orders[[#This Row],[OrderID]]</f>
        <v>LCB-02099-995</v>
      </c>
      <c r="B400" s="9">
        <f>Orders[[#This Row],[DtOrder]]</f>
        <v>43677</v>
      </c>
      <c r="C400" t="str">
        <f>Orders[[#This Row],[FK_CustomerID]]</f>
        <v>06757-96251-UH</v>
      </c>
      <c r="D400" t="str">
        <f>Orders[[#This Row],[FK_ProductID]]</f>
        <v>A-D-0.2</v>
      </c>
      <c r="E400" s="4">
        <f>Orders[[#This Row],[Quantity]]</f>
        <v>6</v>
      </c>
      <c r="F400" t="str">
        <f>_xlfn.XLOOKUP(MergedTable[[#This Row],[FK_CustomerID]], Customers[CustomerID], Customers[CustomerName])</f>
        <v>Gran Sibray</v>
      </c>
      <c r="G400" t="str">
        <f>_xlfn.XLOOKUP(MergedTable[[#This Row],[FK_CustomerID]], Customers[CustomerID], Customers[Email])</f>
        <v>gsibrayb2@wsj.com</v>
      </c>
      <c r="H400" t="str">
        <f>_xlfn.XLOOKUP(MergedTable[[#This Row],[FK_CustomerID]], Customers[CustomerID], Customers[Country])</f>
        <v>United States</v>
      </c>
      <c r="I400" t="str">
        <f>IF(_xlfn.XLOOKUP(MergedTable[[#This Row],[FK_CustomerID]], Customers[CustomerID], Customers[HasLoyalty]), "Yes", "No")</f>
        <v>Yes</v>
      </c>
      <c r="J400" t="str" cm="1">
        <f t="array" ref="J400">INDEX(Products[],
    MATCH(MergedTable[[#This Row],[FK_ProductID]:[FK_ProductID]], Products[[ProductID]:[ProductID]], 0),
    MATCH(MergedTable[[#Headers],[CoffeeType]], Products[#Headers], 0))</f>
        <v>Ara</v>
      </c>
      <c r="K400" t="str" cm="1">
        <f t="array" ref="K400">_xlfn.SWITCH(MergedTable[[#This Row],[CoffeeType]],
    "Rob", "Robusta",
    "Exc", "Excelsa",
    "Ara", "Arabica",
    "Lib", "Liberica")</f>
        <v>Arabica</v>
      </c>
      <c r="L400" t="str" cm="1">
        <f t="array" ref="L400">INDEX(Products[],
    MATCH(MergedTable[[#This Row],[FK_ProductID]:[FK_ProductID]], Products[[ProductID]:[ProductID]], 0),
    MATCH(MergedTable[[#Headers],[RoastType]], Products[#Headers], 0))</f>
        <v>D</v>
      </c>
      <c r="M400" t="str" cm="1">
        <f t="array" ref="M400">_xlfn.SWITCH(MergedTable[[#This Row],[RoastType]],
    "L", "Light",
    "M", "Medium",
    "D", "Dark")</f>
        <v>Dark</v>
      </c>
      <c r="N400" s="6" cm="1">
        <f t="array" ref="N400">INDEX(Products[],
    MATCH(MergedTable[[#This Row],[FK_ProductID]:[FK_ProductID]], Products[[ProductID]:[ProductID]], 0),
    MATCH(MergedTable[[#Headers],[SizeKg]], Products[#Headers], 0))</f>
        <v>0.2</v>
      </c>
      <c r="O400" s="1" cm="1">
        <f t="array" ref="O400">INDEX(Products[],
    MATCH(MergedTable[[#This Row],[FK_ProductID]:[FK_ProductID]], Products[[ProductID]:[ProductID]], 0),
    MATCH(MergedTable[[#Headers],[AmtUnitPrice]], Products[#Headers], 0))</f>
        <v>2.9849999999999999</v>
      </c>
      <c r="P400" s="1">
        <f>MergedTable[[#This Row],[AmtUnitPrice]] * MergedTable[[#This Row],[Quantity]]</f>
        <v>17.91</v>
      </c>
    </row>
    <row r="401" spans="1:16" x14ac:dyDescent="0.25">
      <c r="A401" t="str">
        <f>Orders[[#This Row],[OrderID]]</f>
        <v>UBA-43678-174</v>
      </c>
      <c r="B401" s="9">
        <f>Orders[[#This Row],[DtOrder]]</f>
        <v>43539</v>
      </c>
      <c r="C401" t="str">
        <f>Orders[[#This Row],[FK_CustomerID]]</f>
        <v>44530-75983-OD</v>
      </c>
      <c r="D401" t="str">
        <f>Orders[[#This Row],[FK_ProductID]]</f>
        <v>E-D-2.5</v>
      </c>
      <c r="E401" s="4">
        <f>Orders[[#This Row],[Quantity]]</f>
        <v>6</v>
      </c>
      <c r="F401" t="str">
        <f>_xlfn.XLOOKUP(MergedTable[[#This Row],[FK_CustomerID]], Customers[CustomerID], Customers[CustomerName])</f>
        <v>Ingelbert Hotchkin</v>
      </c>
      <c r="G401" t="str">
        <f>_xlfn.XLOOKUP(MergedTable[[#This Row],[FK_CustomerID]], Customers[CustomerID], Customers[Email])</f>
        <v>ihotchkinb3@mit.edu</v>
      </c>
      <c r="H401" t="str">
        <f>_xlfn.XLOOKUP(MergedTable[[#This Row],[FK_CustomerID]], Customers[CustomerID], Customers[Country])</f>
        <v>United Kingdom</v>
      </c>
      <c r="I401" t="str">
        <f>IF(_xlfn.XLOOKUP(MergedTable[[#This Row],[FK_CustomerID]], Customers[CustomerID], Customers[HasLoyalty]), "Yes", "No")</f>
        <v>No</v>
      </c>
      <c r="J401" t="str" cm="1">
        <f t="array" ref="J401">INDEX(Products[],
    MATCH(MergedTable[[#This Row],[FK_ProductID]:[FK_ProductID]], Products[[ProductID]:[ProductID]], 0),
    MATCH(MergedTable[[#Headers],[CoffeeType]], Products[#Headers], 0))</f>
        <v>Exc</v>
      </c>
      <c r="K401" t="str" cm="1">
        <f t="array" ref="K401">_xlfn.SWITCH(MergedTable[[#This Row],[CoffeeType]],
    "Rob", "Robusta",
    "Exc", "Excelsa",
    "Ara", "Arabica",
    "Lib", "Liberica")</f>
        <v>Excelsa</v>
      </c>
      <c r="L401" t="str" cm="1">
        <f t="array" ref="L401">INDEX(Products[],
    MATCH(MergedTable[[#This Row],[FK_ProductID]:[FK_ProductID]], Products[[ProductID]:[ProductID]], 0),
    MATCH(MergedTable[[#Headers],[RoastType]], Products[#Headers], 0))</f>
        <v>D</v>
      </c>
      <c r="M401" t="str" cm="1">
        <f t="array" ref="M401">_xlfn.SWITCH(MergedTable[[#This Row],[RoastType]],
    "L", "Light",
    "M", "Medium",
    "D", "Dark")</f>
        <v>Dark</v>
      </c>
      <c r="N401" s="6" cm="1">
        <f t="array" ref="N401">INDEX(Products[],
    MATCH(MergedTable[[#This Row],[FK_ProductID]:[FK_ProductID]], Products[[ProductID]:[ProductID]], 0),
    MATCH(MergedTable[[#Headers],[SizeKg]], Products[#Headers], 0))</f>
        <v>2.5</v>
      </c>
      <c r="O401" s="1" cm="1">
        <f t="array" ref="O401">INDEX(Products[],
    MATCH(MergedTable[[#This Row],[FK_ProductID]:[FK_ProductID]], Products[[ProductID]:[ProductID]], 0),
    MATCH(MergedTable[[#Headers],[AmtUnitPrice]], Products[#Headers], 0))</f>
        <v>27.945</v>
      </c>
      <c r="P401" s="1">
        <f>MergedTable[[#This Row],[AmtUnitPrice]] * MergedTable[[#This Row],[Quantity]]</f>
        <v>167.67000000000002</v>
      </c>
    </row>
    <row r="402" spans="1:16" x14ac:dyDescent="0.25">
      <c r="A402" t="str">
        <f>Orders[[#This Row],[OrderID]]</f>
        <v>UDH-24280-432</v>
      </c>
      <c r="B402" s="9">
        <f>Orders[[#This Row],[DtOrder]]</f>
        <v>44332</v>
      </c>
      <c r="C402" t="str">
        <f>Orders[[#This Row],[FK_CustomerID]]</f>
        <v>44865-58249-RY</v>
      </c>
      <c r="D402" t="str">
        <f>Orders[[#This Row],[FK_ProductID]]</f>
        <v>L-L-1</v>
      </c>
      <c r="E402" s="4">
        <f>Orders[[#This Row],[Quantity]]</f>
        <v>4</v>
      </c>
      <c r="F402" t="str">
        <f>_xlfn.XLOOKUP(MergedTable[[#This Row],[FK_CustomerID]], Customers[CustomerID], Customers[CustomerName])</f>
        <v>Neely Broadberrie</v>
      </c>
      <c r="G402" t="str">
        <f>_xlfn.XLOOKUP(MergedTable[[#This Row],[FK_CustomerID]], Customers[CustomerID], Customers[Email])</f>
        <v>nbroadberrieb4@gnu.org</v>
      </c>
      <c r="H402" t="str">
        <f>_xlfn.XLOOKUP(MergedTable[[#This Row],[FK_CustomerID]], Customers[CustomerID], Customers[Country])</f>
        <v>United States</v>
      </c>
      <c r="I402" t="str">
        <f>IF(_xlfn.XLOOKUP(MergedTable[[#This Row],[FK_CustomerID]], Customers[CustomerID], Customers[HasLoyalty]), "Yes", "No")</f>
        <v>No</v>
      </c>
      <c r="J402" t="str" cm="1">
        <f t="array" ref="J402">INDEX(Products[],
    MATCH(MergedTable[[#This Row],[FK_ProductID]:[FK_ProductID]], Products[[ProductID]:[ProductID]], 0),
    MATCH(MergedTable[[#Headers],[CoffeeType]], Products[#Headers], 0))</f>
        <v>Lib</v>
      </c>
      <c r="K402" t="str" cm="1">
        <f t="array" ref="K402">_xlfn.SWITCH(MergedTable[[#This Row],[CoffeeType]],
    "Rob", "Robusta",
    "Exc", "Excelsa",
    "Ara", "Arabica",
    "Lib", "Liberica")</f>
        <v>Liberica</v>
      </c>
      <c r="L402" t="str" cm="1">
        <f t="array" ref="L402">INDEX(Products[],
    MATCH(MergedTable[[#This Row],[FK_ProductID]:[FK_ProductID]], Products[[ProductID]:[ProductID]], 0),
    MATCH(MergedTable[[#Headers],[RoastType]], Products[#Headers], 0))</f>
        <v>L</v>
      </c>
      <c r="M402" t="str" cm="1">
        <f t="array" ref="M402">_xlfn.SWITCH(MergedTable[[#This Row],[RoastType]],
    "L", "Light",
    "M", "Medium",
    "D", "Dark")</f>
        <v>Light</v>
      </c>
      <c r="N402" s="6" cm="1">
        <f t="array" ref="N402">INDEX(Products[],
    MATCH(MergedTable[[#This Row],[FK_ProductID]:[FK_ProductID]], Products[[ProductID]:[ProductID]], 0),
    MATCH(MergedTable[[#Headers],[SizeKg]], Products[#Headers], 0))</f>
        <v>1</v>
      </c>
      <c r="O402" s="1" cm="1">
        <f t="array" ref="O402">INDEX(Products[],
    MATCH(MergedTable[[#This Row],[FK_ProductID]:[FK_ProductID]], Products[[ProductID]:[ProductID]], 0),
    MATCH(MergedTable[[#Headers],[AmtUnitPrice]], Products[#Headers], 0))</f>
        <v>15.85</v>
      </c>
      <c r="P402" s="1">
        <f>MergedTable[[#This Row],[AmtUnitPrice]] * MergedTable[[#This Row],[Quantity]]</f>
        <v>63.4</v>
      </c>
    </row>
    <row r="403" spans="1:16" x14ac:dyDescent="0.25">
      <c r="A403" t="str">
        <f>Orders[[#This Row],[OrderID]]</f>
        <v>IDQ-20193-502</v>
      </c>
      <c r="B403" s="9">
        <f>Orders[[#This Row],[DtOrder]]</f>
        <v>43591</v>
      </c>
      <c r="C403" t="str">
        <f>Orders[[#This Row],[FK_CustomerID]]</f>
        <v>36021-61205-DF</v>
      </c>
      <c r="D403" t="str">
        <f>Orders[[#This Row],[FK_ProductID]]</f>
        <v>L-M-0.2</v>
      </c>
      <c r="E403" s="4">
        <f>Orders[[#This Row],[Quantity]]</f>
        <v>2</v>
      </c>
      <c r="F403" t="str">
        <f>_xlfn.XLOOKUP(MergedTable[[#This Row],[FK_CustomerID]], Customers[CustomerID], Customers[CustomerName])</f>
        <v>Rutger Pithcock</v>
      </c>
      <c r="G403" t="str">
        <f>_xlfn.XLOOKUP(MergedTable[[#This Row],[FK_CustomerID]], Customers[CustomerID], Customers[Email])</f>
        <v>rpithcockb5@yellowbook.com</v>
      </c>
      <c r="H403" t="str">
        <f>_xlfn.XLOOKUP(MergedTable[[#This Row],[FK_CustomerID]], Customers[CustomerID], Customers[Country])</f>
        <v>United States</v>
      </c>
      <c r="I403" t="str">
        <f>IF(_xlfn.XLOOKUP(MergedTable[[#This Row],[FK_CustomerID]], Customers[CustomerID], Customers[HasLoyalty]), "Yes", "No")</f>
        <v>Yes</v>
      </c>
      <c r="J403" t="str" cm="1">
        <f t="array" ref="J403">INDEX(Products[],
    MATCH(MergedTable[[#This Row],[FK_ProductID]:[FK_ProductID]], Products[[ProductID]:[ProductID]], 0),
    MATCH(MergedTable[[#Headers],[CoffeeType]], Products[#Headers], 0))</f>
        <v>Lib</v>
      </c>
      <c r="K403" t="str" cm="1">
        <f t="array" ref="K403">_xlfn.SWITCH(MergedTable[[#This Row],[CoffeeType]],
    "Rob", "Robusta",
    "Exc", "Excelsa",
    "Ara", "Arabica",
    "Lib", "Liberica")</f>
        <v>Liberica</v>
      </c>
      <c r="L403" t="str" cm="1">
        <f t="array" ref="L403">INDEX(Products[],
    MATCH(MergedTable[[#This Row],[FK_ProductID]:[FK_ProductID]], Products[[ProductID]:[ProductID]], 0),
    MATCH(MergedTable[[#Headers],[RoastType]], Products[#Headers], 0))</f>
        <v>M</v>
      </c>
      <c r="M403" t="str" cm="1">
        <f t="array" ref="M403">_xlfn.SWITCH(MergedTable[[#This Row],[RoastType]],
    "L", "Light",
    "M", "Medium",
    "D", "Dark")</f>
        <v>Medium</v>
      </c>
      <c r="N403" s="6" cm="1">
        <f t="array" ref="N403">INDEX(Products[],
    MATCH(MergedTable[[#This Row],[FK_ProductID]:[FK_ProductID]], Products[[ProductID]:[ProductID]], 0),
    MATCH(MergedTable[[#Headers],[SizeKg]], Products[#Headers], 0))</f>
        <v>0.2</v>
      </c>
      <c r="O403" s="1" cm="1">
        <f t="array" ref="O403">INDEX(Products[],
    MATCH(MergedTable[[#This Row],[FK_ProductID]:[FK_ProductID]], Products[[ProductID]:[ProductID]], 0),
    MATCH(MergedTable[[#Headers],[AmtUnitPrice]], Products[#Headers], 0))</f>
        <v>4.3650000000000002</v>
      </c>
      <c r="P403" s="1">
        <f>MergedTable[[#This Row],[AmtUnitPrice]] * MergedTable[[#This Row],[Quantity]]</f>
        <v>8.73</v>
      </c>
    </row>
    <row r="404" spans="1:16" x14ac:dyDescent="0.25">
      <c r="A404" t="str">
        <f>Orders[[#This Row],[OrderID]]</f>
        <v>DJG-14442-608</v>
      </c>
      <c r="B404" s="9">
        <f>Orders[[#This Row],[DtOrder]]</f>
        <v>43502</v>
      </c>
      <c r="C404" t="str">
        <f>Orders[[#This Row],[FK_CustomerID]]</f>
        <v>75716-12782-SS</v>
      </c>
      <c r="D404" t="str">
        <f>Orders[[#This Row],[FK_ProductID]]</f>
        <v>R-D-1</v>
      </c>
      <c r="E404" s="4">
        <f>Orders[[#This Row],[Quantity]]</f>
        <v>3</v>
      </c>
      <c r="F404" t="str">
        <f>_xlfn.XLOOKUP(MergedTable[[#This Row],[FK_CustomerID]], Customers[CustomerID], Customers[CustomerName])</f>
        <v>Gale Croysdale</v>
      </c>
      <c r="G404" t="str">
        <f>_xlfn.XLOOKUP(MergedTable[[#This Row],[FK_CustomerID]], Customers[CustomerID], Customers[Email])</f>
        <v>gcroysdaleb6@nih.gov</v>
      </c>
      <c r="H404" t="str">
        <f>_xlfn.XLOOKUP(MergedTable[[#This Row],[FK_CustomerID]], Customers[CustomerID], Customers[Country])</f>
        <v>United States</v>
      </c>
      <c r="I404" t="str">
        <f>IF(_xlfn.XLOOKUP(MergedTable[[#This Row],[FK_CustomerID]], Customers[CustomerID], Customers[HasLoyalty]), "Yes", "No")</f>
        <v>Yes</v>
      </c>
      <c r="J404" t="str" cm="1">
        <f t="array" ref="J404">INDEX(Products[],
    MATCH(MergedTable[[#This Row],[FK_ProductID]:[FK_ProductID]], Products[[ProductID]:[ProductID]], 0),
    MATCH(MergedTable[[#Headers],[CoffeeType]], Products[#Headers], 0))</f>
        <v>Rob</v>
      </c>
      <c r="K404" t="str" cm="1">
        <f t="array" ref="K404">_xlfn.SWITCH(MergedTable[[#This Row],[CoffeeType]],
    "Rob", "Robusta",
    "Exc", "Excelsa",
    "Ara", "Arabica",
    "Lib", "Liberica")</f>
        <v>Robusta</v>
      </c>
      <c r="L404" t="str" cm="1">
        <f t="array" ref="L404">INDEX(Products[],
    MATCH(MergedTable[[#This Row],[FK_ProductID]:[FK_ProductID]], Products[[ProductID]:[ProductID]], 0),
    MATCH(MergedTable[[#Headers],[RoastType]], Products[#Headers], 0))</f>
        <v>D</v>
      </c>
      <c r="M404" t="str" cm="1">
        <f t="array" ref="M404">_xlfn.SWITCH(MergedTable[[#This Row],[RoastType]],
    "L", "Light",
    "M", "Medium",
    "D", "Dark")</f>
        <v>Dark</v>
      </c>
      <c r="N404" s="6" cm="1">
        <f t="array" ref="N404">INDEX(Products[],
    MATCH(MergedTable[[#This Row],[FK_ProductID]:[FK_ProductID]], Products[[ProductID]:[ProductID]], 0),
    MATCH(MergedTable[[#Headers],[SizeKg]], Products[#Headers], 0))</f>
        <v>1</v>
      </c>
      <c r="O404" s="1" cm="1">
        <f t="array" ref="O404">INDEX(Products[],
    MATCH(MergedTable[[#This Row],[FK_ProductID]:[FK_ProductID]], Products[[ProductID]:[ProductID]], 0),
    MATCH(MergedTable[[#Headers],[AmtUnitPrice]], Products[#Headers], 0))</f>
        <v>8.9499999999999993</v>
      </c>
      <c r="P404" s="1">
        <f>MergedTable[[#This Row],[AmtUnitPrice]] * MergedTable[[#This Row],[Quantity]]</f>
        <v>26.849999999999998</v>
      </c>
    </row>
    <row r="405" spans="1:16" x14ac:dyDescent="0.25">
      <c r="A405" t="str">
        <f>Orders[[#This Row],[OrderID]]</f>
        <v>DWB-61381-370</v>
      </c>
      <c r="B405" s="9">
        <f>Orders[[#This Row],[DtOrder]]</f>
        <v>44295</v>
      </c>
      <c r="C405" t="str">
        <f>Orders[[#This Row],[FK_CustomerID]]</f>
        <v>11812-00461-KH</v>
      </c>
      <c r="D405" t="str">
        <f>Orders[[#This Row],[FK_ProductID]]</f>
        <v>L-L-0.2</v>
      </c>
      <c r="E405" s="4">
        <f>Orders[[#This Row],[Quantity]]</f>
        <v>2</v>
      </c>
      <c r="F405" t="str">
        <f>_xlfn.XLOOKUP(MergedTable[[#This Row],[FK_CustomerID]], Customers[CustomerID], Customers[CustomerName])</f>
        <v>Benedetto Gozzett</v>
      </c>
      <c r="G405" t="str">
        <f>_xlfn.XLOOKUP(MergedTable[[#This Row],[FK_CustomerID]], Customers[CustomerID], Customers[Email])</f>
        <v>bgozzettb7@github.com</v>
      </c>
      <c r="H405" t="str">
        <f>_xlfn.XLOOKUP(MergedTable[[#This Row],[FK_CustomerID]], Customers[CustomerID], Customers[Country])</f>
        <v>United States</v>
      </c>
      <c r="I405" t="str">
        <f>IF(_xlfn.XLOOKUP(MergedTable[[#This Row],[FK_CustomerID]], Customers[CustomerID], Customers[HasLoyalty]), "Yes", "No")</f>
        <v>No</v>
      </c>
      <c r="J405" t="str" cm="1">
        <f t="array" ref="J405">INDEX(Products[],
    MATCH(MergedTable[[#This Row],[FK_ProductID]:[FK_ProductID]], Products[[ProductID]:[ProductID]], 0),
    MATCH(MergedTable[[#Headers],[CoffeeType]], Products[#Headers], 0))</f>
        <v>Lib</v>
      </c>
      <c r="K405" t="str" cm="1">
        <f t="array" ref="K405">_xlfn.SWITCH(MergedTable[[#This Row],[CoffeeType]],
    "Rob", "Robusta",
    "Exc", "Excelsa",
    "Ara", "Arabica",
    "Lib", "Liberica")</f>
        <v>Liberica</v>
      </c>
      <c r="L405" t="str" cm="1">
        <f t="array" ref="L405">INDEX(Products[],
    MATCH(MergedTable[[#This Row],[FK_ProductID]:[FK_ProductID]], Products[[ProductID]:[ProductID]], 0),
    MATCH(MergedTable[[#Headers],[RoastType]], Products[#Headers], 0))</f>
        <v>L</v>
      </c>
      <c r="M405" t="str" cm="1">
        <f t="array" ref="M405">_xlfn.SWITCH(MergedTable[[#This Row],[RoastType]],
    "L", "Light",
    "M", "Medium",
    "D", "Dark")</f>
        <v>Light</v>
      </c>
      <c r="N405" s="6" cm="1">
        <f t="array" ref="N405">INDEX(Products[],
    MATCH(MergedTable[[#This Row],[FK_ProductID]:[FK_ProductID]], Products[[ProductID]:[ProductID]], 0),
    MATCH(MergedTable[[#Headers],[SizeKg]], Products[#Headers], 0))</f>
        <v>0.2</v>
      </c>
      <c r="O405" s="1" cm="1">
        <f t="array" ref="O405">INDEX(Products[],
    MATCH(MergedTable[[#This Row],[FK_ProductID]:[FK_ProductID]], Products[[ProductID]:[ProductID]], 0),
    MATCH(MergedTable[[#Headers],[AmtUnitPrice]], Products[#Headers], 0))</f>
        <v>4.7549999999999999</v>
      </c>
      <c r="P405" s="1">
        <f>MergedTable[[#This Row],[AmtUnitPrice]] * MergedTable[[#This Row],[Quantity]]</f>
        <v>9.51</v>
      </c>
    </row>
    <row r="406" spans="1:16" x14ac:dyDescent="0.25">
      <c r="A406" t="str">
        <f>Orders[[#This Row],[OrderID]]</f>
        <v>FRD-17347-990</v>
      </c>
      <c r="B406" s="9">
        <f>Orders[[#This Row],[DtOrder]]</f>
        <v>43971</v>
      </c>
      <c r="C406" t="str">
        <f>Orders[[#This Row],[FK_CustomerID]]</f>
        <v>46681-78850-ZW</v>
      </c>
      <c r="D406" t="str">
        <f>Orders[[#This Row],[FK_ProductID]]</f>
        <v>A-D-1</v>
      </c>
      <c r="E406" s="4">
        <f>Orders[[#This Row],[Quantity]]</f>
        <v>4</v>
      </c>
      <c r="F406" t="str">
        <f>_xlfn.XLOOKUP(MergedTable[[#This Row],[FK_CustomerID]], Customers[CustomerID], Customers[CustomerName])</f>
        <v>Tania Craggs</v>
      </c>
      <c r="G406" t="str">
        <f>_xlfn.XLOOKUP(MergedTable[[#This Row],[FK_CustomerID]], Customers[CustomerID], Customers[Email])</f>
        <v>tcraggsb8@house.gov</v>
      </c>
      <c r="H406" t="str">
        <f>_xlfn.XLOOKUP(MergedTable[[#This Row],[FK_CustomerID]], Customers[CustomerID], Customers[Country])</f>
        <v>Ireland</v>
      </c>
      <c r="I406" t="str">
        <f>IF(_xlfn.XLOOKUP(MergedTable[[#This Row],[FK_CustomerID]], Customers[CustomerID], Customers[HasLoyalty]), "Yes", "No")</f>
        <v>No</v>
      </c>
      <c r="J406" t="str" cm="1">
        <f t="array" ref="J406">INDEX(Products[],
    MATCH(MergedTable[[#This Row],[FK_ProductID]:[FK_ProductID]], Products[[ProductID]:[ProductID]], 0),
    MATCH(MergedTable[[#Headers],[CoffeeType]], Products[#Headers], 0))</f>
        <v>Ara</v>
      </c>
      <c r="K406" t="str" cm="1">
        <f t="array" ref="K406">_xlfn.SWITCH(MergedTable[[#This Row],[CoffeeType]],
    "Rob", "Robusta",
    "Exc", "Excelsa",
    "Ara", "Arabica",
    "Lib", "Liberica")</f>
        <v>Arabica</v>
      </c>
      <c r="L406" t="str" cm="1">
        <f t="array" ref="L406">INDEX(Products[],
    MATCH(MergedTable[[#This Row],[FK_ProductID]:[FK_ProductID]], Products[[ProductID]:[ProductID]], 0),
    MATCH(MergedTable[[#Headers],[RoastType]], Products[#Headers], 0))</f>
        <v>D</v>
      </c>
      <c r="M406" t="str" cm="1">
        <f t="array" ref="M406">_xlfn.SWITCH(MergedTable[[#This Row],[RoastType]],
    "L", "Light",
    "M", "Medium",
    "D", "Dark")</f>
        <v>Dark</v>
      </c>
      <c r="N406" s="6" cm="1">
        <f t="array" ref="N406">INDEX(Products[],
    MATCH(MergedTable[[#This Row],[FK_ProductID]:[FK_ProductID]], Products[[ProductID]:[ProductID]], 0),
    MATCH(MergedTable[[#Headers],[SizeKg]], Products[#Headers], 0))</f>
        <v>1</v>
      </c>
      <c r="O406" s="1" cm="1">
        <f t="array" ref="O406">INDEX(Products[],
    MATCH(MergedTable[[#This Row],[FK_ProductID]:[FK_ProductID]], Products[[ProductID]:[ProductID]], 0),
    MATCH(MergedTable[[#Headers],[AmtUnitPrice]], Products[#Headers], 0))</f>
        <v>9.9499999999999993</v>
      </c>
      <c r="P406" s="1">
        <f>MergedTable[[#This Row],[AmtUnitPrice]] * MergedTable[[#This Row],[Quantity]]</f>
        <v>39.799999999999997</v>
      </c>
    </row>
    <row r="407" spans="1:16" x14ac:dyDescent="0.25">
      <c r="A407" t="str">
        <f>Orders[[#This Row],[OrderID]]</f>
        <v>YPP-27450-525</v>
      </c>
      <c r="B407" s="9">
        <f>Orders[[#This Row],[DtOrder]]</f>
        <v>44167</v>
      </c>
      <c r="C407" t="str">
        <f>Orders[[#This Row],[FK_CustomerID]]</f>
        <v>01932-87052-KO</v>
      </c>
      <c r="D407" t="str">
        <f>Orders[[#This Row],[FK_ProductID]]</f>
        <v>E-M-0.5</v>
      </c>
      <c r="E407" s="4">
        <f>Orders[[#This Row],[Quantity]]</f>
        <v>3</v>
      </c>
      <c r="F407" t="str">
        <f>_xlfn.XLOOKUP(MergedTable[[#This Row],[FK_CustomerID]], Customers[CustomerID], Customers[CustomerName])</f>
        <v>Leonie Cullrford</v>
      </c>
      <c r="G407" t="str">
        <f>_xlfn.XLOOKUP(MergedTable[[#This Row],[FK_CustomerID]], Customers[CustomerID], Customers[Email])</f>
        <v>lcullrfordb9@xing.com</v>
      </c>
      <c r="H407" t="str">
        <f>_xlfn.XLOOKUP(MergedTable[[#This Row],[FK_CustomerID]], Customers[CustomerID], Customers[Country])</f>
        <v>United States</v>
      </c>
      <c r="I407" t="str">
        <f>IF(_xlfn.XLOOKUP(MergedTable[[#This Row],[FK_CustomerID]], Customers[CustomerID], Customers[HasLoyalty]), "Yes", "No")</f>
        <v>Yes</v>
      </c>
      <c r="J407" t="str" cm="1">
        <f t="array" ref="J407">INDEX(Products[],
    MATCH(MergedTable[[#This Row],[FK_ProductID]:[FK_ProductID]], Products[[ProductID]:[ProductID]], 0),
    MATCH(MergedTable[[#Headers],[CoffeeType]], Products[#Headers], 0))</f>
        <v>Exc</v>
      </c>
      <c r="K407" t="str" cm="1">
        <f t="array" ref="K407">_xlfn.SWITCH(MergedTable[[#This Row],[CoffeeType]],
    "Rob", "Robusta",
    "Exc", "Excelsa",
    "Ara", "Arabica",
    "Lib", "Liberica")</f>
        <v>Excelsa</v>
      </c>
      <c r="L407" t="str" cm="1">
        <f t="array" ref="L407">INDEX(Products[],
    MATCH(MergedTable[[#This Row],[FK_ProductID]:[FK_ProductID]], Products[[ProductID]:[ProductID]], 0),
    MATCH(MergedTable[[#Headers],[RoastType]], Products[#Headers], 0))</f>
        <v>M</v>
      </c>
      <c r="M407" t="str" cm="1">
        <f t="array" ref="M407">_xlfn.SWITCH(MergedTable[[#This Row],[RoastType]],
    "L", "Light",
    "M", "Medium",
    "D", "Dark")</f>
        <v>Medium</v>
      </c>
      <c r="N407" s="6" cm="1">
        <f t="array" ref="N407">INDEX(Products[],
    MATCH(MergedTable[[#This Row],[FK_ProductID]:[FK_ProductID]], Products[[ProductID]:[ProductID]], 0),
    MATCH(MergedTable[[#Headers],[SizeKg]], Products[#Headers], 0))</f>
        <v>0.5</v>
      </c>
      <c r="O407" s="1" cm="1">
        <f t="array" ref="O407">INDEX(Products[],
    MATCH(MergedTable[[#This Row],[FK_ProductID]:[FK_ProductID]], Products[[ProductID]:[ProductID]], 0),
    MATCH(MergedTable[[#Headers],[AmtUnitPrice]], Products[#Headers], 0))</f>
        <v>8.25</v>
      </c>
      <c r="P407" s="1">
        <f>MergedTable[[#This Row],[AmtUnitPrice]] * MergedTable[[#This Row],[Quantity]]</f>
        <v>24.75</v>
      </c>
    </row>
    <row r="408" spans="1:16" x14ac:dyDescent="0.25">
      <c r="A408" t="str">
        <f>Orders[[#This Row],[OrderID]]</f>
        <v>EFC-39577-424</v>
      </c>
      <c r="B408" s="9">
        <f>Orders[[#This Row],[DtOrder]]</f>
        <v>44416</v>
      </c>
      <c r="C408" t="str">
        <f>Orders[[#This Row],[FK_CustomerID]]</f>
        <v>16046-34805-ZF</v>
      </c>
      <c r="D408" t="str">
        <f>Orders[[#This Row],[FK_ProductID]]</f>
        <v>E-M-1</v>
      </c>
      <c r="E408" s="4">
        <f>Orders[[#This Row],[Quantity]]</f>
        <v>5</v>
      </c>
      <c r="F408" t="str">
        <f>_xlfn.XLOOKUP(MergedTable[[#This Row],[FK_CustomerID]], Customers[CustomerID], Customers[CustomerName])</f>
        <v>Auguste Rizon</v>
      </c>
      <c r="G408" t="str">
        <f>_xlfn.XLOOKUP(MergedTable[[#This Row],[FK_CustomerID]], Customers[CustomerID], Customers[Email])</f>
        <v>arizonba@xing.com</v>
      </c>
      <c r="H408" t="str">
        <f>_xlfn.XLOOKUP(MergedTable[[#This Row],[FK_CustomerID]], Customers[CustomerID], Customers[Country])</f>
        <v>United States</v>
      </c>
      <c r="I408" t="str">
        <f>IF(_xlfn.XLOOKUP(MergedTable[[#This Row],[FK_CustomerID]], Customers[CustomerID], Customers[HasLoyalty]), "Yes", "No")</f>
        <v>Yes</v>
      </c>
      <c r="J408" t="str" cm="1">
        <f t="array" ref="J408">INDEX(Products[],
    MATCH(MergedTable[[#This Row],[FK_ProductID]:[FK_ProductID]], Products[[ProductID]:[ProductID]], 0),
    MATCH(MergedTable[[#Headers],[CoffeeType]], Products[#Headers], 0))</f>
        <v>Exc</v>
      </c>
      <c r="K408" t="str" cm="1">
        <f t="array" ref="K408">_xlfn.SWITCH(MergedTable[[#This Row],[CoffeeType]],
    "Rob", "Robusta",
    "Exc", "Excelsa",
    "Ara", "Arabica",
    "Lib", "Liberica")</f>
        <v>Excelsa</v>
      </c>
      <c r="L408" t="str" cm="1">
        <f t="array" ref="L408">INDEX(Products[],
    MATCH(MergedTable[[#This Row],[FK_ProductID]:[FK_ProductID]], Products[[ProductID]:[ProductID]], 0),
    MATCH(MergedTable[[#Headers],[RoastType]], Products[#Headers], 0))</f>
        <v>M</v>
      </c>
      <c r="M408" t="str" cm="1">
        <f t="array" ref="M408">_xlfn.SWITCH(MergedTable[[#This Row],[RoastType]],
    "L", "Light",
    "M", "Medium",
    "D", "Dark")</f>
        <v>Medium</v>
      </c>
      <c r="N408" s="6" cm="1">
        <f t="array" ref="N408">INDEX(Products[],
    MATCH(MergedTable[[#This Row],[FK_ProductID]:[FK_ProductID]], Products[[ProductID]:[ProductID]], 0),
    MATCH(MergedTable[[#Headers],[SizeKg]], Products[#Headers], 0))</f>
        <v>1</v>
      </c>
      <c r="O408" s="1" cm="1">
        <f t="array" ref="O408">INDEX(Products[],
    MATCH(MergedTable[[#This Row],[FK_ProductID]:[FK_ProductID]], Products[[ProductID]:[ProductID]], 0),
    MATCH(MergedTable[[#Headers],[AmtUnitPrice]], Products[#Headers], 0))</f>
        <v>13.75</v>
      </c>
      <c r="P408" s="1">
        <f>MergedTable[[#This Row],[AmtUnitPrice]] * MergedTable[[#This Row],[Quantity]]</f>
        <v>68.75</v>
      </c>
    </row>
    <row r="409" spans="1:16" x14ac:dyDescent="0.25">
      <c r="A409" t="str">
        <f>Orders[[#This Row],[OrderID]]</f>
        <v>LAW-80062-016</v>
      </c>
      <c r="B409" s="9">
        <f>Orders[[#This Row],[DtOrder]]</f>
        <v>44595</v>
      </c>
      <c r="C409" t="str">
        <f>Orders[[#This Row],[FK_CustomerID]]</f>
        <v>34546-70516-LR</v>
      </c>
      <c r="D409" t="str">
        <f>Orders[[#This Row],[FK_ProductID]]</f>
        <v>E-M-0.5</v>
      </c>
      <c r="E409" s="4">
        <f>Orders[[#This Row],[Quantity]]</f>
        <v>6</v>
      </c>
      <c r="F409" t="str">
        <f>_xlfn.XLOOKUP(MergedTable[[#This Row],[FK_CustomerID]], Customers[CustomerID], Customers[CustomerName])</f>
        <v>Lorin Guerrazzi</v>
      </c>
      <c r="G409" t="str">
        <f>_xlfn.XLOOKUP(MergedTable[[#This Row],[FK_CustomerID]], Customers[CustomerID], Customers[Email])</f>
        <v/>
      </c>
      <c r="H409" t="str">
        <f>_xlfn.XLOOKUP(MergedTable[[#This Row],[FK_CustomerID]], Customers[CustomerID], Customers[Country])</f>
        <v>Ireland</v>
      </c>
      <c r="I409" t="str">
        <f>IF(_xlfn.XLOOKUP(MergedTable[[#This Row],[FK_CustomerID]], Customers[CustomerID], Customers[HasLoyalty]), "Yes", "No")</f>
        <v>No</v>
      </c>
      <c r="J409" t="str" cm="1">
        <f t="array" ref="J409">INDEX(Products[],
    MATCH(MergedTable[[#This Row],[FK_ProductID]:[FK_ProductID]], Products[[ProductID]:[ProductID]], 0),
    MATCH(MergedTable[[#Headers],[CoffeeType]], Products[#Headers], 0))</f>
        <v>Exc</v>
      </c>
      <c r="K409" t="str" cm="1">
        <f t="array" ref="K409">_xlfn.SWITCH(MergedTable[[#This Row],[CoffeeType]],
    "Rob", "Robusta",
    "Exc", "Excelsa",
    "Ara", "Arabica",
    "Lib", "Liberica")</f>
        <v>Excelsa</v>
      </c>
      <c r="L409" t="str" cm="1">
        <f t="array" ref="L409">INDEX(Products[],
    MATCH(MergedTable[[#This Row],[FK_ProductID]:[FK_ProductID]], Products[[ProductID]:[ProductID]], 0),
    MATCH(MergedTable[[#Headers],[RoastType]], Products[#Headers], 0))</f>
        <v>M</v>
      </c>
      <c r="M409" t="str" cm="1">
        <f t="array" ref="M409">_xlfn.SWITCH(MergedTable[[#This Row],[RoastType]],
    "L", "Light",
    "M", "Medium",
    "D", "Dark")</f>
        <v>Medium</v>
      </c>
      <c r="N409" s="6" cm="1">
        <f t="array" ref="N409">INDEX(Products[],
    MATCH(MergedTable[[#This Row],[FK_ProductID]:[FK_ProductID]], Products[[ProductID]:[ProductID]], 0),
    MATCH(MergedTable[[#Headers],[SizeKg]], Products[#Headers], 0))</f>
        <v>0.5</v>
      </c>
      <c r="O409" s="1" cm="1">
        <f t="array" ref="O409">INDEX(Products[],
    MATCH(MergedTable[[#This Row],[FK_ProductID]:[FK_ProductID]], Products[[ProductID]:[ProductID]], 0),
    MATCH(MergedTable[[#Headers],[AmtUnitPrice]], Products[#Headers], 0))</f>
        <v>8.25</v>
      </c>
      <c r="P409" s="1">
        <f>MergedTable[[#This Row],[AmtUnitPrice]] * MergedTable[[#This Row],[Quantity]]</f>
        <v>49.5</v>
      </c>
    </row>
    <row r="410" spans="1:16" x14ac:dyDescent="0.25">
      <c r="A410" t="str">
        <f>Orders[[#This Row],[OrderID]]</f>
        <v>WKL-27981-758</v>
      </c>
      <c r="B410" s="9">
        <f>Orders[[#This Row],[DtOrder]]</f>
        <v>44659</v>
      </c>
      <c r="C410" t="str">
        <f>Orders[[#This Row],[FK_CustomerID]]</f>
        <v>73699-93557-FZ</v>
      </c>
      <c r="D410" t="str">
        <f>Orders[[#This Row],[FK_ProductID]]</f>
        <v>A-M-2.5</v>
      </c>
      <c r="E410" s="4">
        <f>Orders[[#This Row],[Quantity]]</f>
        <v>2</v>
      </c>
      <c r="F410" t="str">
        <f>_xlfn.XLOOKUP(MergedTable[[#This Row],[FK_CustomerID]], Customers[CustomerID], Customers[CustomerName])</f>
        <v>Felice Miell</v>
      </c>
      <c r="G410" t="str">
        <f>_xlfn.XLOOKUP(MergedTable[[#This Row],[FK_CustomerID]], Customers[CustomerID], Customers[Email])</f>
        <v>fmiellbc@spiegel.de</v>
      </c>
      <c r="H410" t="str">
        <f>_xlfn.XLOOKUP(MergedTable[[#This Row],[FK_CustomerID]], Customers[CustomerID], Customers[Country])</f>
        <v>United States</v>
      </c>
      <c r="I410" t="str">
        <f>IF(_xlfn.XLOOKUP(MergedTable[[#This Row],[FK_CustomerID]], Customers[CustomerID], Customers[HasLoyalty]), "Yes", "No")</f>
        <v>Yes</v>
      </c>
      <c r="J410" t="str" cm="1">
        <f t="array" ref="J410">INDEX(Products[],
    MATCH(MergedTable[[#This Row],[FK_ProductID]:[FK_ProductID]], Products[[ProductID]:[ProductID]], 0),
    MATCH(MergedTable[[#Headers],[CoffeeType]], Products[#Headers], 0))</f>
        <v>Ara</v>
      </c>
      <c r="K410" t="str" cm="1">
        <f t="array" ref="K410">_xlfn.SWITCH(MergedTable[[#This Row],[CoffeeType]],
    "Rob", "Robusta",
    "Exc", "Excelsa",
    "Ara", "Arabica",
    "Lib", "Liberica")</f>
        <v>Arabica</v>
      </c>
      <c r="L410" t="str" cm="1">
        <f t="array" ref="L410">INDEX(Products[],
    MATCH(MergedTable[[#This Row],[FK_ProductID]:[FK_ProductID]], Products[[ProductID]:[ProductID]], 0),
    MATCH(MergedTable[[#Headers],[RoastType]], Products[#Headers], 0))</f>
        <v>M</v>
      </c>
      <c r="M410" t="str" cm="1">
        <f t="array" ref="M410">_xlfn.SWITCH(MergedTable[[#This Row],[RoastType]],
    "L", "Light",
    "M", "Medium",
    "D", "Dark")</f>
        <v>Medium</v>
      </c>
      <c r="N410" s="6" cm="1">
        <f t="array" ref="N410">INDEX(Products[],
    MATCH(MergedTable[[#This Row],[FK_ProductID]:[FK_ProductID]], Products[[ProductID]:[ProductID]], 0),
    MATCH(MergedTable[[#Headers],[SizeKg]], Products[#Headers], 0))</f>
        <v>2.5</v>
      </c>
      <c r="O410" s="1" cm="1">
        <f t="array" ref="O410">INDEX(Products[],
    MATCH(MergedTable[[#This Row],[FK_ProductID]:[FK_ProductID]], Products[[ProductID]:[ProductID]], 0),
    MATCH(MergedTable[[#Headers],[AmtUnitPrice]], Products[#Headers], 0))</f>
        <v>25.875</v>
      </c>
      <c r="P410" s="1">
        <f>MergedTable[[#This Row],[AmtUnitPrice]] * MergedTable[[#This Row],[Quantity]]</f>
        <v>51.75</v>
      </c>
    </row>
    <row r="411" spans="1:16" x14ac:dyDescent="0.25">
      <c r="A411" t="str">
        <f>Orders[[#This Row],[OrderID]]</f>
        <v>VRT-39834-265</v>
      </c>
      <c r="B411" s="9">
        <f>Orders[[#This Row],[DtOrder]]</f>
        <v>44203</v>
      </c>
      <c r="C411" t="str">
        <f>Orders[[#This Row],[FK_CustomerID]]</f>
        <v>86686-37462-CK</v>
      </c>
      <c r="D411" t="str">
        <f>Orders[[#This Row],[FK_ProductID]]</f>
        <v>L-L-1</v>
      </c>
      <c r="E411" s="4">
        <f>Orders[[#This Row],[Quantity]]</f>
        <v>3</v>
      </c>
      <c r="F411" t="str">
        <f>_xlfn.XLOOKUP(MergedTable[[#This Row],[FK_CustomerID]], Customers[CustomerID], Customers[CustomerName])</f>
        <v>Hamish Skeech</v>
      </c>
      <c r="G411" t="str">
        <f>_xlfn.XLOOKUP(MergedTable[[#This Row],[FK_CustomerID]], Customers[CustomerID], Customers[Email])</f>
        <v/>
      </c>
      <c r="H411" t="str">
        <f>_xlfn.XLOOKUP(MergedTable[[#This Row],[FK_CustomerID]], Customers[CustomerID], Customers[Country])</f>
        <v>Ireland</v>
      </c>
      <c r="I411" t="str">
        <f>IF(_xlfn.XLOOKUP(MergedTable[[#This Row],[FK_CustomerID]], Customers[CustomerID], Customers[HasLoyalty]), "Yes", "No")</f>
        <v>Yes</v>
      </c>
      <c r="J411" t="str" cm="1">
        <f t="array" ref="J411">INDEX(Products[],
    MATCH(MergedTable[[#This Row],[FK_ProductID]:[FK_ProductID]], Products[[ProductID]:[ProductID]], 0),
    MATCH(MergedTable[[#Headers],[CoffeeType]], Products[#Headers], 0))</f>
        <v>Lib</v>
      </c>
      <c r="K411" t="str" cm="1">
        <f t="array" ref="K411">_xlfn.SWITCH(MergedTable[[#This Row],[CoffeeType]],
    "Rob", "Robusta",
    "Exc", "Excelsa",
    "Ara", "Arabica",
    "Lib", "Liberica")</f>
        <v>Liberica</v>
      </c>
      <c r="L411" t="str" cm="1">
        <f t="array" ref="L411">INDEX(Products[],
    MATCH(MergedTable[[#This Row],[FK_ProductID]:[FK_ProductID]], Products[[ProductID]:[ProductID]], 0),
    MATCH(MergedTable[[#Headers],[RoastType]], Products[#Headers], 0))</f>
        <v>L</v>
      </c>
      <c r="M411" t="str" cm="1">
        <f t="array" ref="M411">_xlfn.SWITCH(MergedTable[[#This Row],[RoastType]],
    "L", "Light",
    "M", "Medium",
    "D", "Dark")</f>
        <v>Light</v>
      </c>
      <c r="N411" s="6" cm="1">
        <f t="array" ref="N411">INDEX(Products[],
    MATCH(MergedTable[[#This Row],[FK_ProductID]:[FK_ProductID]], Products[[ProductID]:[ProductID]], 0),
    MATCH(MergedTable[[#Headers],[SizeKg]], Products[#Headers], 0))</f>
        <v>1</v>
      </c>
      <c r="O411" s="1" cm="1">
        <f t="array" ref="O411">INDEX(Products[],
    MATCH(MergedTable[[#This Row],[FK_ProductID]:[FK_ProductID]], Products[[ProductID]:[ProductID]], 0),
    MATCH(MergedTable[[#Headers],[AmtUnitPrice]], Products[#Headers], 0))</f>
        <v>15.85</v>
      </c>
      <c r="P411" s="1">
        <f>MergedTable[[#This Row],[AmtUnitPrice]] * MergedTable[[#This Row],[Quantity]]</f>
        <v>47.55</v>
      </c>
    </row>
    <row r="412" spans="1:16" x14ac:dyDescent="0.25">
      <c r="A412" t="str">
        <f>Orders[[#This Row],[OrderID]]</f>
        <v>QTC-71005-730</v>
      </c>
      <c r="B412" s="9">
        <f>Orders[[#This Row],[DtOrder]]</f>
        <v>44441</v>
      </c>
      <c r="C412" t="str">
        <f>Orders[[#This Row],[FK_CustomerID]]</f>
        <v>14298-02150-KH</v>
      </c>
      <c r="D412" t="str">
        <f>Orders[[#This Row],[FK_ProductID]]</f>
        <v>A-L-0.2</v>
      </c>
      <c r="E412" s="4">
        <f>Orders[[#This Row],[Quantity]]</f>
        <v>4</v>
      </c>
      <c r="F412" t="str">
        <f>_xlfn.XLOOKUP(MergedTable[[#This Row],[FK_CustomerID]], Customers[CustomerID], Customers[CustomerName])</f>
        <v>Giordano Lorenzin</v>
      </c>
      <c r="G412" t="str">
        <f>_xlfn.XLOOKUP(MergedTable[[#This Row],[FK_CustomerID]], Customers[CustomerID], Customers[Email])</f>
        <v/>
      </c>
      <c r="H412" t="str">
        <f>_xlfn.XLOOKUP(MergedTable[[#This Row],[FK_CustomerID]], Customers[CustomerID], Customers[Country])</f>
        <v>United States</v>
      </c>
      <c r="I412" t="str">
        <f>IF(_xlfn.XLOOKUP(MergedTable[[#This Row],[FK_CustomerID]], Customers[CustomerID], Customers[HasLoyalty]), "Yes", "No")</f>
        <v>No</v>
      </c>
      <c r="J412" t="str" cm="1">
        <f t="array" ref="J412">INDEX(Products[],
    MATCH(MergedTable[[#This Row],[FK_ProductID]:[FK_ProductID]], Products[[ProductID]:[ProductID]], 0),
    MATCH(MergedTable[[#Headers],[CoffeeType]], Products[#Headers], 0))</f>
        <v>Ara</v>
      </c>
      <c r="K412" t="str" cm="1">
        <f t="array" ref="K412">_xlfn.SWITCH(MergedTable[[#This Row],[CoffeeType]],
    "Rob", "Robusta",
    "Exc", "Excelsa",
    "Ara", "Arabica",
    "Lib", "Liberica")</f>
        <v>Arabica</v>
      </c>
      <c r="L412" t="str" cm="1">
        <f t="array" ref="L412">INDEX(Products[],
    MATCH(MergedTable[[#This Row],[FK_ProductID]:[FK_ProductID]], Products[[ProductID]:[ProductID]], 0),
    MATCH(MergedTable[[#Headers],[RoastType]], Products[#Headers], 0))</f>
        <v>L</v>
      </c>
      <c r="M412" t="str" cm="1">
        <f t="array" ref="M412">_xlfn.SWITCH(MergedTable[[#This Row],[RoastType]],
    "L", "Light",
    "M", "Medium",
    "D", "Dark")</f>
        <v>Light</v>
      </c>
      <c r="N412" s="6" cm="1">
        <f t="array" ref="N412">INDEX(Products[],
    MATCH(MergedTable[[#This Row],[FK_ProductID]:[FK_ProductID]], Products[[ProductID]:[ProductID]], 0),
    MATCH(MergedTable[[#Headers],[SizeKg]], Products[#Headers], 0))</f>
        <v>0.2</v>
      </c>
      <c r="O412" s="1" cm="1">
        <f t="array" ref="O412">INDEX(Products[],
    MATCH(MergedTable[[#This Row],[FK_ProductID]:[FK_ProductID]], Products[[ProductID]:[ProductID]], 0),
    MATCH(MergedTable[[#Headers],[AmtUnitPrice]], Products[#Headers], 0))</f>
        <v>3.8849999999999998</v>
      </c>
      <c r="P412" s="1">
        <f>MergedTable[[#This Row],[AmtUnitPrice]] * MergedTable[[#This Row],[Quantity]]</f>
        <v>15.54</v>
      </c>
    </row>
    <row r="413" spans="1:16" x14ac:dyDescent="0.25">
      <c r="A413" t="str">
        <f>Orders[[#This Row],[OrderID]]</f>
        <v>TNX-09857-717</v>
      </c>
      <c r="B413" s="9">
        <f>Orders[[#This Row],[DtOrder]]</f>
        <v>44504</v>
      </c>
      <c r="C413" t="str">
        <f>Orders[[#This Row],[FK_CustomerID]]</f>
        <v>48675-07824-HJ</v>
      </c>
      <c r="D413" t="str">
        <f>Orders[[#This Row],[FK_ProductID]]</f>
        <v>L-M-1</v>
      </c>
      <c r="E413" s="4">
        <f>Orders[[#This Row],[Quantity]]</f>
        <v>6</v>
      </c>
      <c r="F413" t="str">
        <f>_xlfn.XLOOKUP(MergedTable[[#This Row],[FK_CustomerID]], Customers[CustomerID], Customers[CustomerName])</f>
        <v>Harwilll Bishell</v>
      </c>
      <c r="G413" t="str">
        <f>_xlfn.XLOOKUP(MergedTable[[#This Row],[FK_CustomerID]], Customers[CustomerID], Customers[Email])</f>
        <v/>
      </c>
      <c r="H413" t="str">
        <f>_xlfn.XLOOKUP(MergedTable[[#This Row],[FK_CustomerID]], Customers[CustomerID], Customers[Country])</f>
        <v>United States</v>
      </c>
      <c r="I413" t="str">
        <f>IF(_xlfn.XLOOKUP(MergedTable[[#This Row],[FK_CustomerID]], Customers[CustomerID], Customers[HasLoyalty]), "Yes", "No")</f>
        <v>Yes</v>
      </c>
      <c r="J413" t="str" cm="1">
        <f t="array" ref="J413">INDEX(Products[],
    MATCH(MergedTable[[#This Row],[FK_ProductID]:[FK_ProductID]], Products[[ProductID]:[ProductID]], 0),
    MATCH(MergedTable[[#Headers],[CoffeeType]], Products[#Headers], 0))</f>
        <v>Lib</v>
      </c>
      <c r="K413" t="str" cm="1">
        <f t="array" ref="K413">_xlfn.SWITCH(MergedTable[[#This Row],[CoffeeType]],
    "Rob", "Robusta",
    "Exc", "Excelsa",
    "Ara", "Arabica",
    "Lib", "Liberica")</f>
        <v>Liberica</v>
      </c>
      <c r="L413" t="str" cm="1">
        <f t="array" ref="L413">INDEX(Products[],
    MATCH(MergedTable[[#This Row],[FK_ProductID]:[FK_ProductID]], Products[[ProductID]:[ProductID]], 0),
    MATCH(MergedTable[[#Headers],[RoastType]], Products[#Headers], 0))</f>
        <v>M</v>
      </c>
      <c r="M413" t="str" cm="1">
        <f t="array" ref="M413">_xlfn.SWITCH(MergedTable[[#This Row],[RoastType]],
    "L", "Light",
    "M", "Medium",
    "D", "Dark")</f>
        <v>Medium</v>
      </c>
      <c r="N413" s="6" cm="1">
        <f t="array" ref="N413">INDEX(Products[],
    MATCH(MergedTable[[#This Row],[FK_ProductID]:[FK_ProductID]], Products[[ProductID]:[ProductID]], 0),
    MATCH(MergedTable[[#Headers],[SizeKg]], Products[#Headers], 0))</f>
        <v>1</v>
      </c>
      <c r="O413" s="1" cm="1">
        <f t="array" ref="O413">INDEX(Products[],
    MATCH(MergedTable[[#This Row],[FK_ProductID]:[FK_ProductID]], Products[[ProductID]:[ProductID]], 0),
    MATCH(MergedTable[[#Headers],[AmtUnitPrice]], Products[#Headers], 0))</f>
        <v>14.55</v>
      </c>
      <c r="P413" s="1">
        <f>MergedTable[[#This Row],[AmtUnitPrice]] * MergedTable[[#This Row],[Quantity]]</f>
        <v>87.300000000000011</v>
      </c>
    </row>
    <row r="414" spans="1:16" x14ac:dyDescent="0.25">
      <c r="A414" t="str">
        <f>Orders[[#This Row],[OrderID]]</f>
        <v>JZV-43874-185</v>
      </c>
      <c r="B414" s="9">
        <f>Orders[[#This Row],[DtOrder]]</f>
        <v>44410</v>
      </c>
      <c r="C414" t="str">
        <f>Orders[[#This Row],[FK_CustomerID]]</f>
        <v>18551-80943-YQ</v>
      </c>
      <c r="D414" t="str">
        <f>Orders[[#This Row],[FK_ProductID]]</f>
        <v>A-M-1</v>
      </c>
      <c r="E414" s="4">
        <f>Orders[[#This Row],[Quantity]]</f>
        <v>5</v>
      </c>
      <c r="F414" t="str">
        <f>_xlfn.XLOOKUP(MergedTable[[#This Row],[FK_CustomerID]], Customers[CustomerID], Customers[CustomerName])</f>
        <v>Freeland Missenden</v>
      </c>
      <c r="G414" t="str">
        <f>_xlfn.XLOOKUP(MergedTable[[#This Row],[FK_CustomerID]], Customers[CustomerID], Customers[Email])</f>
        <v/>
      </c>
      <c r="H414" t="str">
        <f>_xlfn.XLOOKUP(MergedTable[[#This Row],[FK_CustomerID]], Customers[CustomerID], Customers[Country])</f>
        <v>United States</v>
      </c>
      <c r="I414" t="str">
        <f>IF(_xlfn.XLOOKUP(MergedTable[[#This Row],[FK_CustomerID]], Customers[CustomerID], Customers[HasLoyalty]), "Yes", "No")</f>
        <v>Yes</v>
      </c>
      <c r="J414" t="str" cm="1">
        <f t="array" ref="J414">INDEX(Products[],
    MATCH(MergedTable[[#This Row],[FK_ProductID]:[FK_ProductID]], Products[[ProductID]:[ProductID]], 0),
    MATCH(MergedTable[[#Headers],[CoffeeType]], Products[#Headers], 0))</f>
        <v>Ara</v>
      </c>
      <c r="K414" t="str" cm="1">
        <f t="array" ref="K414">_xlfn.SWITCH(MergedTable[[#This Row],[CoffeeType]],
    "Rob", "Robusta",
    "Exc", "Excelsa",
    "Ara", "Arabica",
    "Lib", "Liberica")</f>
        <v>Arabica</v>
      </c>
      <c r="L414" t="str" cm="1">
        <f t="array" ref="L414">INDEX(Products[],
    MATCH(MergedTable[[#This Row],[FK_ProductID]:[FK_ProductID]], Products[[ProductID]:[ProductID]], 0),
    MATCH(MergedTable[[#Headers],[RoastType]], Products[#Headers], 0))</f>
        <v>M</v>
      </c>
      <c r="M414" t="str" cm="1">
        <f t="array" ref="M414">_xlfn.SWITCH(MergedTable[[#This Row],[RoastType]],
    "L", "Light",
    "M", "Medium",
    "D", "Dark")</f>
        <v>Medium</v>
      </c>
      <c r="N414" s="6" cm="1">
        <f t="array" ref="N414">INDEX(Products[],
    MATCH(MergedTable[[#This Row],[FK_ProductID]:[FK_ProductID]], Products[[ProductID]:[ProductID]], 0),
    MATCH(MergedTable[[#Headers],[SizeKg]], Products[#Headers], 0))</f>
        <v>1</v>
      </c>
      <c r="O414" s="1" cm="1">
        <f t="array" ref="O414">INDEX(Products[],
    MATCH(MergedTable[[#This Row],[FK_ProductID]:[FK_ProductID]], Products[[ProductID]:[ProductID]], 0),
    MATCH(MergedTable[[#Headers],[AmtUnitPrice]], Products[#Headers], 0))</f>
        <v>11.25</v>
      </c>
      <c r="P414" s="1">
        <f>MergedTable[[#This Row],[AmtUnitPrice]] * MergedTable[[#This Row],[Quantity]]</f>
        <v>56.25</v>
      </c>
    </row>
    <row r="415" spans="1:16" x14ac:dyDescent="0.25">
      <c r="A415" t="str">
        <f>Orders[[#This Row],[OrderID]]</f>
        <v>ICF-17486-106</v>
      </c>
      <c r="B415" s="9">
        <f>Orders[[#This Row],[DtOrder]]</f>
        <v>43857</v>
      </c>
      <c r="C415" t="str">
        <f>Orders[[#This Row],[FK_CustomerID]]</f>
        <v>19196-09748-DB</v>
      </c>
      <c r="D415" t="str">
        <f>Orders[[#This Row],[FK_ProductID]]</f>
        <v>L-L-2.5</v>
      </c>
      <c r="E415" s="4">
        <f>Orders[[#This Row],[Quantity]]</f>
        <v>1</v>
      </c>
      <c r="F415" t="str">
        <f>_xlfn.XLOOKUP(MergedTable[[#This Row],[FK_CustomerID]], Customers[CustomerID], Customers[CustomerName])</f>
        <v>Waylan Springall</v>
      </c>
      <c r="G415" t="str">
        <f>_xlfn.XLOOKUP(MergedTable[[#This Row],[FK_CustomerID]], Customers[CustomerID], Customers[Email])</f>
        <v>wspringallbh@jugem.jp</v>
      </c>
      <c r="H415" t="str">
        <f>_xlfn.XLOOKUP(MergedTable[[#This Row],[FK_CustomerID]], Customers[CustomerID], Customers[Country])</f>
        <v>United States</v>
      </c>
      <c r="I415" t="str">
        <f>IF(_xlfn.XLOOKUP(MergedTable[[#This Row],[FK_CustomerID]], Customers[CustomerID], Customers[HasLoyalty]), "Yes", "No")</f>
        <v>Yes</v>
      </c>
      <c r="J415" t="str" cm="1">
        <f t="array" ref="J415">INDEX(Products[],
    MATCH(MergedTable[[#This Row],[FK_ProductID]:[FK_ProductID]], Products[[ProductID]:[ProductID]], 0),
    MATCH(MergedTable[[#Headers],[CoffeeType]], Products[#Headers], 0))</f>
        <v>Lib</v>
      </c>
      <c r="K415" t="str" cm="1">
        <f t="array" ref="K415">_xlfn.SWITCH(MergedTable[[#This Row],[CoffeeType]],
    "Rob", "Robusta",
    "Exc", "Excelsa",
    "Ara", "Arabica",
    "Lib", "Liberica")</f>
        <v>Liberica</v>
      </c>
      <c r="L415" t="str" cm="1">
        <f t="array" ref="L415">INDEX(Products[],
    MATCH(MergedTable[[#This Row],[FK_ProductID]:[FK_ProductID]], Products[[ProductID]:[ProductID]], 0),
    MATCH(MergedTable[[#Headers],[RoastType]], Products[#Headers], 0))</f>
        <v>L</v>
      </c>
      <c r="M415" t="str" cm="1">
        <f t="array" ref="M415">_xlfn.SWITCH(MergedTable[[#This Row],[RoastType]],
    "L", "Light",
    "M", "Medium",
    "D", "Dark")</f>
        <v>Light</v>
      </c>
      <c r="N415" s="6" cm="1">
        <f t="array" ref="N415">INDEX(Products[],
    MATCH(MergedTable[[#This Row],[FK_ProductID]:[FK_ProductID]], Products[[ProductID]:[ProductID]], 0),
    MATCH(MergedTable[[#Headers],[SizeKg]], Products[#Headers], 0))</f>
        <v>2.5</v>
      </c>
      <c r="O415" s="1" cm="1">
        <f t="array" ref="O415">INDEX(Products[],
    MATCH(MergedTable[[#This Row],[FK_ProductID]:[FK_ProductID]], Products[[ProductID]:[ProductID]], 0),
    MATCH(MergedTable[[#Headers],[AmtUnitPrice]], Products[#Headers], 0))</f>
        <v>36.454999999999998</v>
      </c>
      <c r="P415" s="1">
        <f>MergedTable[[#This Row],[AmtUnitPrice]] * MergedTable[[#This Row],[Quantity]]</f>
        <v>36.454999999999998</v>
      </c>
    </row>
    <row r="416" spans="1:16" x14ac:dyDescent="0.25">
      <c r="A416" t="str">
        <f>Orders[[#This Row],[OrderID]]</f>
        <v>BMK-49520-383</v>
      </c>
      <c r="B416" s="9">
        <f>Orders[[#This Row],[DtOrder]]</f>
        <v>43802</v>
      </c>
      <c r="C416" t="str">
        <f>Orders[[#This Row],[FK_CustomerID]]</f>
        <v>72233-08665-IP</v>
      </c>
      <c r="D416" t="str">
        <f>Orders[[#This Row],[FK_ProductID]]</f>
        <v>R-L-0.2</v>
      </c>
      <c r="E416" s="4">
        <f>Orders[[#This Row],[Quantity]]</f>
        <v>3</v>
      </c>
      <c r="F416" t="str">
        <f>_xlfn.XLOOKUP(MergedTable[[#This Row],[FK_CustomerID]], Customers[CustomerID], Customers[CustomerName])</f>
        <v>Kiri Avramow</v>
      </c>
      <c r="G416" t="str">
        <f>_xlfn.XLOOKUP(MergedTable[[#This Row],[FK_CustomerID]], Customers[CustomerID], Customers[Email])</f>
        <v/>
      </c>
      <c r="H416" t="str">
        <f>_xlfn.XLOOKUP(MergedTable[[#This Row],[FK_CustomerID]], Customers[CustomerID], Customers[Country])</f>
        <v>United States</v>
      </c>
      <c r="I416" t="str">
        <f>IF(_xlfn.XLOOKUP(MergedTable[[#This Row],[FK_CustomerID]], Customers[CustomerID], Customers[HasLoyalty]), "Yes", "No")</f>
        <v>Yes</v>
      </c>
      <c r="J416" t="str" cm="1">
        <f t="array" ref="J416">INDEX(Products[],
    MATCH(MergedTable[[#This Row],[FK_ProductID]:[FK_ProductID]], Products[[ProductID]:[ProductID]], 0),
    MATCH(MergedTable[[#Headers],[CoffeeType]], Products[#Headers], 0))</f>
        <v>Rob</v>
      </c>
      <c r="K416" t="str" cm="1">
        <f t="array" ref="K416">_xlfn.SWITCH(MergedTable[[#This Row],[CoffeeType]],
    "Rob", "Robusta",
    "Exc", "Excelsa",
    "Ara", "Arabica",
    "Lib", "Liberica")</f>
        <v>Robusta</v>
      </c>
      <c r="L416" t="str" cm="1">
        <f t="array" ref="L416">INDEX(Products[],
    MATCH(MergedTable[[#This Row],[FK_ProductID]:[FK_ProductID]], Products[[ProductID]:[ProductID]], 0),
    MATCH(MergedTable[[#Headers],[RoastType]], Products[#Headers], 0))</f>
        <v>L</v>
      </c>
      <c r="M416" t="str" cm="1">
        <f t="array" ref="M416">_xlfn.SWITCH(MergedTable[[#This Row],[RoastType]],
    "L", "Light",
    "M", "Medium",
    "D", "Dark")</f>
        <v>Light</v>
      </c>
      <c r="N416" s="6" cm="1">
        <f t="array" ref="N416">INDEX(Products[],
    MATCH(MergedTable[[#This Row],[FK_ProductID]:[FK_ProductID]], Products[[ProductID]:[ProductID]], 0),
    MATCH(MergedTable[[#Headers],[SizeKg]], Products[#Headers], 0))</f>
        <v>0.2</v>
      </c>
      <c r="O416" s="1" cm="1">
        <f t="array" ref="O416">INDEX(Products[],
    MATCH(MergedTable[[#This Row],[FK_ProductID]:[FK_ProductID]], Products[[ProductID]:[ProductID]], 0),
    MATCH(MergedTable[[#Headers],[AmtUnitPrice]], Products[#Headers], 0))</f>
        <v>3.585</v>
      </c>
      <c r="P416" s="1">
        <f>MergedTable[[#This Row],[AmtUnitPrice]] * MergedTable[[#This Row],[Quantity]]</f>
        <v>10.754999999999999</v>
      </c>
    </row>
    <row r="417" spans="1:16" x14ac:dyDescent="0.25">
      <c r="A417" t="str">
        <f>Orders[[#This Row],[OrderID]]</f>
        <v>HTS-15020-632</v>
      </c>
      <c r="B417" s="9">
        <f>Orders[[#This Row],[DtOrder]]</f>
        <v>43683</v>
      </c>
      <c r="C417" t="str">
        <f>Orders[[#This Row],[FK_CustomerID]]</f>
        <v>53817-13148-RK</v>
      </c>
      <c r="D417" t="str">
        <f>Orders[[#This Row],[FK_ProductID]]</f>
        <v>R-M-0.2</v>
      </c>
      <c r="E417" s="4">
        <f>Orders[[#This Row],[Quantity]]</f>
        <v>3</v>
      </c>
      <c r="F417" t="str">
        <f>_xlfn.XLOOKUP(MergedTable[[#This Row],[FK_CustomerID]], Customers[CustomerID], Customers[CustomerName])</f>
        <v>Gregg Hawkyens</v>
      </c>
      <c r="G417" t="str">
        <f>_xlfn.XLOOKUP(MergedTable[[#This Row],[FK_CustomerID]], Customers[CustomerID], Customers[Email])</f>
        <v>ghawkyensbj@census.gov</v>
      </c>
      <c r="H417" t="str">
        <f>_xlfn.XLOOKUP(MergedTable[[#This Row],[FK_CustomerID]], Customers[CustomerID], Customers[Country])</f>
        <v>United States</v>
      </c>
      <c r="I417" t="str">
        <f>IF(_xlfn.XLOOKUP(MergedTable[[#This Row],[FK_CustomerID]], Customers[CustomerID], Customers[HasLoyalty]), "Yes", "No")</f>
        <v>No</v>
      </c>
      <c r="J417" t="str" cm="1">
        <f t="array" ref="J417">INDEX(Products[],
    MATCH(MergedTable[[#This Row],[FK_ProductID]:[FK_ProductID]], Products[[ProductID]:[ProductID]], 0),
    MATCH(MergedTable[[#Headers],[CoffeeType]], Products[#Headers], 0))</f>
        <v>Rob</v>
      </c>
      <c r="K417" t="str" cm="1">
        <f t="array" ref="K417">_xlfn.SWITCH(MergedTable[[#This Row],[CoffeeType]],
    "Rob", "Robusta",
    "Exc", "Excelsa",
    "Ara", "Arabica",
    "Lib", "Liberica")</f>
        <v>Robusta</v>
      </c>
      <c r="L417" t="str" cm="1">
        <f t="array" ref="L417">INDEX(Products[],
    MATCH(MergedTable[[#This Row],[FK_ProductID]:[FK_ProductID]], Products[[ProductID]:[ProductID]], 0),
    MATCH(MergedTable[[#Headers],[RoastType]], Products[#Headers], 0))</f>
        <v>M</v>
      </c>
      <c r="M417" t="str" cm="1">
        <f t="array" ref="M417">_xlfn.SWITCH(MergedTable[[#This Row],[RoastType]],
    "L", "Light",
    "M", "Medium",
    "D", "Dark")</f>
        <v>Medium</v>
      </c>
      <c r="N417" s="6" cm="1">
        <f t="array" ref="N417">INDEX(Products[],
    MATCH(MergedTable[[#This Row],[FK_ProductID]:[FK_ProductID]], Products[[ProductID]:[ProductID]], 0),
    MATCH(MergedTable[[#Headers],[SizeKg]], Products[#Headers], 0))</f>
        <v>0.2</v>
      </c>
      <c r="O417" s="1" cm="1">
        <f t="array" ref="O417">INDEX(Products[],
    MATCH(MergedTable[[#This Row],[FK_ProductID]:[FK_ProductID]], Products[[ProductID]:[ProductID]], 0),
    MATCH(MergedTable[[#Headers],[AmtUnitPrice]], Products[#Headers], 0))</f>
        <v>2.9849999999999999</v>
      </c>
      <c r="P417" s="1">
        <f>MergedTable[[#This Row],[AmtUnitPrice]] * MergedTable[[#This Row],[Quantity]]</f>
        <v>8.9550000000000001</v>
      </c>
    </row>
    <row r="418" spans="1:16" x14ac:dyDescent="0.25">
      <c r="A418" t="str">
        <f>Orders[[#This Row],[OrderID]]</f>
        <v>YLE-18247-749</v>
      </c>
      <c r="B418" s="9">
        <f>Orders[[#This Row],[DtOrder]]</f>
        <v>43901</v>
      </c>
      <c r="C418" t="str">
        <f>Orders[[#This Row],[FK_CustomerID]]</f>
        <v>92227-49331-QR</v>
      </c>
      <c r="D418" t="str">
        <f>Orders[[#This Row],[FK_ProductID]]</f>
        <v>A-L-0.5</v>
      </c>
      <c r="E418" s="4">
        <f>Orders[[#This Row],[Quantity]]</f>
        <v>3</v>
      </c>
      <c r="F418" t="str">
        <f>_xlfn.XLOOKUP(MergedTable[[#This Row],[FK_CustomerID]], Customers[CustomerID], Customers[CustomerName])</f>
        <v>Reggis Pracy</v>
      </c>
      <c r="G418" t="str">
        <f>_xlfn.XLOOKUP(MergedTable[[#This Row],[FK_CustomerID]], Customers[CustomerID], Customers[Email])</f>
        <v/>
      </c>
      <c r="H418" t="str">
        <f>_xlfn.XLOOKUP(MergedTable[[#This Row],[FK_CustomerID]], Customers[CustomerID], Customers[Country])</f>
        <v>United States</v>
      </c>
      <c r="I418" t="str">
        <f>IF(_xlfn.XLOOKUP(MergedTable[[#This Row],[FK_CustomerID]], Customers[CustomerID], Customers[HasLoyalty]), "Yes", "No")</f>
        <v>Yes</v>
      </c>
      <c r="J418" t="str" cm="1">
        <f t="array" ref="J418">INDEX(Products[],
    MATCH(MergedTable[[#This Row],[FK_ProductID]:[FK_ProductID]], Products[[ProductID]:[ProductID]], 0),
    MATCH(MergedTable[[#Headers],[CoffeeType]], Products[#Headers], 0))</f>
        <v>Ara</v>
      </c>
      <c r="K418" t="str" cm="1">
        <f t="array" ref="K418">_xlfn.SWITCH(MergedTable[[#This Row],[CoffeeType]],
    "Rob", "Robusta",
    "Exc", "Excelsa",
    "Ara", "Arabica",
    "Lib", "Liberica")</f>
        <v>Arabica</v>
      </c>
      <c r="L418" t="str" cm="1">
        <f t="array" ref="L418">INDEX(Products[],
    MATCH(MergedTable[[#This Row],[FK_ProductID]:[FK_ProductID]], Products[[ProductID]:[ProductID]], 0),
    MATCH(MergedTable[[#Headers],[RoastType]], Products[#Headers], 0))</f>
        <v>L</v>
      </c>
      <c r="M418" t="str" cm="1">
        <f t="array" ref="M418">_xlfn.SWITCH(MergedTable[[#This Row],[RoastType]],
    "L", "Light",
    "M", "Medium",
    "D", "Dark")</f>
        <v>Light</v>
      </c>
      <c r="N418" s="6" cm="1">
        <f t="array" ref="N418">INDEX(Products[],
    MATCH(MergedTable[[#This Row],[FK_ProductID]:[FK_ProductID]], Products[[ProductID]:[ProductID]], 0),
    MATCH(MergedTable[[#Headers],[SizeKg]], Products[#Headers], 0))</f>
        <v>0.5</v>
      </c>
      <c r="O418" s="1" cm="1">
        <f t="array" ref="O418">INDEX(Products[],
    MATCH(MergedTable[[#This Row],[FK_ProductID]:[FK_ProductID]], Products[[ProductID]:[ProductID]], 0),
    MATCH(MergedTable[[#Headers],[AmtUnitPrice]], Products[#Headers], 0))</f>
        <v>7.77</v>
      </c>
      <c r="P418" s="1">
        <f>MergedTable[[#This Row],[AmtUnitPrice]] * MergedTable[[#This Row],[Quantity]]</f>
        <v>23.31</v>
      </c>
    </row>
    <row r="419" spans="1:16" x14ac:dyDescent="0.25">
      <c r="A419" t="str">
        <f>Orders[[#This Row],[OrderID]]</f>
        <v>KJJ-12573-591</v>
      </c>
      <c r="B419" s="9">
        <f>Orders[[#This Row],[DtOrder]]</f>
        <v>44457</v>
      </c>
      <c r="C419" t="str">
        <f>Orders[[#This Row],[FK_CustomerID]]</f>
        <v>12997-41076-FQ</v>
      </c>
      <c r="D419" t="str">
        <f>Orders[[#This Row],[FK_ProductID]]</f>
        <v>A-L-2.5</v>
      </c>
      <c r="E419" s="4">
        <f>Orders[[#This Row],[Quantity]]</f>
        <v>1</v>
      </c>
      <c r="F419" t="str">
        <f>_xlfn.XLOOKUP(MergedTable[[#This Row],[FK_CustomerID]], Customers[CustomerID], Customers[CustomerName])</f>
        <v>Paula Denis</v>
      </c>
      <c r="G419" t="str">
        <f>_xlfn.XLOOKUP(MergedTable[[#This Row],[FK_CustomerID]], Customers[CustomerID], Customers[Email])</f>
        <v/>
      </c>
      <c r="H419" t="str">
        <f>_xlfn.XLOOKUP(MergedTable[[#This Row],[FK_CustomerID]], Customers[CustomerID], Customers[Country])</f>
        <v>United States</v>
      </c>
      <c r="I419" t="str">
        <f>IF(_xlfn.XLOOKUP(MergedTable[[#This Row],[FK_CustomerID]], Customers[CustomerID], Customers[HasLoyalty]), "Yes", "No")</f>
        <v>Yes</v>
      </c>
      <c r="J419" t="str" cm="1">
        <f t="array" ref="J419">INDEX(Products[],
    MATCH(MergedTable[[#This Row],[FK_ProductID]:[FK_ProductID]], Products[[ProductID]:[ProductID]], 0),
    MATCH(MergedTable[[#Headers],[CoffeeType]], Products[#Headers], 0))</f>
        <v>Ara</v>
      </c>
      <c r="K419" t="str" cm="1">
        <f t="array" ref="K419">_xlfn.SWITCH(MergedTable[[#This Row],[CoffeeType]],
    "Rob", "Robusta",
    "Exc", "Excelsa",
    "Ara", "Arabica",
    "Lib", "Liberica")</f>
        <v>Arabica</v>
      </c>
      <c r="L419" t="str" cm="1">
        <f t="array" ref="L419">INDEX(Products[],
    MATCH(MergedTable[[#This Row],[FK_ProductID]:[FK_ProductID]], Products[[ProductID]:[ProductID]], 0),
    MATCH(MergedTable[[#Headers],[RoastType]], Products[#Headers], 0))</f>
        <v>L</v>
      </c>
      <c r="M419" t="str" cm="1">
        <f t="array" ref="M419">_xlfn.SWITCH(MergedTable[[#This Row],[RoastType]],
    "L", "Light",
    "M", "Medium",
    "D", "Dark")</f>
        <v>Light</v>
      </c>
      <c r="N419" s="6" cm="1">
        <f t="array" ref="N419">INDEX(Products[],
    MATCH(MergedTable[[#This Row],[FK_ProductID]:[FK_ProductID]], Products[[ProductID]:[ProductID]], 0),
    MATCH(MergedTable[[#Headers],[SizeKg]], Products[#Headers], 0))</f>
        <v>2.5</v>
      </c>
      <c r="O419" s="1" cm="1">
        <f t="array" ref="O419">INDEX(Products[],
    MATCH(MergedTable[[#This Row],[FK_ProductID]:[FK_ProductID]], Products[[ProductID]:[ProductID]], 0),
    MATCH(MergedTable[[#Headers],[AmtUnitPrice]], Products[#Headers], 0))</f>
        <v>29.785</v>
      </c>
      <c r="P419" s="1">
        <f>MergedTable[[#This Row],[AmtUnitPrice]] * MergedTable[[#This Row],[Quantity]]</f>
        <v>29.785</v>
      </c>
    </row>
    <row r="420" spans="1:16" x14ac:dyDescent="0.25">
      <c r="A420" t="str">
        <f>Orders[[#This Row],[OrderID]]</f>
        <v>RGU-43561-950</v>
      </c>
      <c r="B420" s="9">
        <f>Orders[[#This Row],[DtOrder]]</f>
        <v>44142</v>
      </c>
      <c r="C420" t="str">
        <f>Orders[[#This Row],[FK_CustomerID]]</f>
        <v>44220-00348-MB</v>
      </c>
      <c r="D420" t="str">
        <f>Orders[[#This Row],[FK_ProductID]]</f>
        <v>A-L-2.5</v>
      </c>
      <c r="E420" s="4">
        <f>Orders[[#This Row],[Quantity]]</f>
        <v>5</v>
      </c>
      <c r="F420" t="str">
        <f>_xlfn.XLOOKUP(MergedTable[[#This Row],[FK_CustomerID]], Customers[CustomerID], Customers[CustomerName])</f>
        <v>Broderick McGilvra</v>
      </c>
      <c r="G420" t="str">
        <f>_xlfn.XLOOKUP(MergedTable[[#This Row],[FK_CustomerID]], Customers[CustomerID], Customers[Email])</f>
        <v>bmcgilvrabm@so-net.ne.jp</v>
      </c>
      <c r="H420" t="str">
        <f>_xlfn.XLOOKUP(MergedTable[[#This Row],[FK_CustomerID]], Customers[CustomerID], Customers[Country])</f>
        <v>United States</v>
      </c>
      <c r="I420" t="str">
        <f>IF(_xlfn.XLOOKUP(MergedTable[[#This Row],[FK_CustomerID]], Customers[CustomerID], Customers[HasLoyalty]), "Yes", "No")</f>
        <v>Yes</v>
      </c>
      <c r="J420" t="str" cm="1">
        <f t="array" ref="J420">INDEX(Products[],
    MATCH(MergedTable[[#This Row],[FK_ProductID]:[FK_ProductID]], Products[[ProductID]:[ProductID]], 0),
    MATCH(MergedTable[[#Headers],[CoffeeType]], Products[#Headers], 0))</f>
        <v>Ara</v>
      </c>
      <c r="K420" t="str" cm="1">
        <f t="array" ref="K420">_xlfn.SWITCH(MergedTable[[#This Row],[CoffeeType]],
    "Rob", "Robusta",
    "Exc", "Excelsa",
    "Ara", "Arabica",
    "Lib", "Liberica")</f>
        <v>Arabica</v>
      </c>
      <c r="L420" t="str" cm="1">
        <f t="array" ref="L420">INDEX(Products[],
    MATCH(MergedTable[[#This Row],[FK_ProductID]:[FK_ProductID]], Products[[ProductID]:[ProductID]], 0),
    MATCH(MergedTable[[#Headers],[RoastType]], Products[#Headers], 0))</f>
        <v>L</v>
      </c>
      <c r="M420" t="str" cm="1">
        <f t="array" ref="M420">_xlfn.SWITCH(MergedTable[[#This Row],[RoastType]],
    "L", "Light",
    "M", "Medium",
    "D", "Dark")</f>
        <v>Light</v>
      </c>
      <c r="N420" s="6" cm="1">
        <f t="array" ref="N420">INDEX(Products[],
    MATCH(MergedTable[[#This Row],[FK_ProductID]:[FK_ProductID]], Products[[ProductID]:[ProductID]], 0),
    MATCH(MergedTable[[#Headers],[SizeKg]], Products[#Headers], 0))</f>
        <v>2.5</v>
      </c>
      <c r="O420" s="1" cm="1">
        <f t="array" ref="O420">INDEX(Products[],
    MATCH(MergedTable[[#This Row],[FK_ProductID]:[FK_ProductID]], Products[[ProductID]:[ProductID]], 0),
    MATCH(MergedTable[[#Headers],[AmtUnitPrice]], Products[#Headers], 0))</f>
        <v>29.785</v>
      </c>
      <c r="P420" s="1">
        <f>MergedTable[[#This Row],[AmtUnitPrice]] * MergedTable[[#This Row],[Quantity]]</f>
        <v>148.92500000000001</v>
      </c>
    </row>
    <row r="421" spans="1:16" x14ac:dyDescent="0.25">
      <c r="A421" t="str">
        <f>Orders[[#This Row],[OrderID]]</f>
        <v>JSN-73975-443</v>
      </c>
      <c r="B421" s="9">
        <f>Orders[[#This Row],[DtOrder]]</f>
        <v>44739</v>
      </c>
      <c r="C421" t="str">
        <f>Orders[[#This Row],[FK_CustomerID]]</f>
        <v>93047-98331-DD</v>
      </c>
      <c r="D421" t="str">
        <f>Orders[[#This Row],[FK_ProductID]]</f>
        <v>L-M-0.5</v>
      </c>
      <c r="E421" s="4">
        <f>Orders[[#This Row],[Quantity]]</f>
        <v>1</v>
      </c>
      <c r="F421" t="str">
        <f>_xlfn.XLOOKUP(MergedTable[[#This Row],[FK_CustomerID]], Customers[CustomerID], Customers[CustomerName])</f>
        <v>Annabella Danzey</v>
      </c>
      <c r="G421" t="str">
        <f>_xlfn.XLOOKUP(MergedTable[[#This Row],[FK_CustomerID]], Customers[CustomerID], Customers[Email])</f>
        <v>adanzeybn@github.com</v>
      </c>
      <c r="H421" t="str">
        <f>_xlfn.XLOOKUP(MergedTable[[#This Row],[FK_CustomerID]], Customers[CustomerID], Customers[Country])</f>
        <v>United States</v>
      </c>
      <c r="I421" t="str">
        <f>IF(_xlfn.XLOOKUP(MergedTable[[#This Row],[FK_CustomerID]], Customers[CustomerID], Customers[HasLoyalty]), "Yes", "No")</f>
        <v>Yes</v>
      </c>
      <c r="J421" t="str" cm="1">
        <f t="array" ref="J421">INDEX(Products[],
    MATCH(MergedTable[[#This Row],[FK_ProductID]:[FK_ProductID]], Products[[ProductID]:[ProductID]], 0),
    MATCH(MergedTable[[#Headers],[CoffeeType]], Products[#Headers], 0))</f>
        <v>Lib</v>
      </c>
      <c r="K421" t="str" cm="1">
        <f t="array" ref="K421">_xlfn.SWITCH(MergedTable[[#This Row],[CoffeeType]],
    "Rob", "Robusta",
    "Exc", "Excelsa",
    "Ara", "Arabica",
    "Lib", "Liberica")</f>
        <v>Liberica</v>
      </c>
      <c r="L421" t="str" cm="1">
        <f t="array" ref="L421">INDEX(Products[],
    MATCH(MergedTable[[#This Row],[FK_ProductID]:[FK_ProductID]], Products[[ProductID]:[ProductID]], 0),
    MATCH(MergedTable[[#Headers],[RoastType]], Products[#Headers], 0))</f>
        <v>M</v>
      </c>
      <c r="M421" t="str" cm="1">
        <f t="array" ref="M421">_xlfn.SWITCH(MergedTable[[#This Row],[RoastType]],
    "L", "Light",
    "M", "Medium",
    "D", "Dark")</f>
        <v>Medium</v>
      </c>
      <c r="N421" s="6" cm="1">
        <f t="array" ref="N421">INDEX(Products[],
    MATCH(MergedTable[[#This Row],[FK_ProductID]:[FK_ProductID]], Products[[ProductID]:[ProductID]], 0),
    MATCH(MergedTable[[#Headers],[SizeKg]], Products[#Headers], 0))</f>
        <v>0.5</v>
      </c>
      <c r="O421" s="1" cm="1">
        <f t="array" ref="O421">INDEX(Products[],
    MATCH(MergedTable[[#This Row],[FK_ProductID]:[FK_ProductID]], Products[[ProductID]:[ProductID]], 0),
    MATCH(MergedTable[[#Headers],[AmtUnitPrice]], Products[#Headers], 0))</f>
        <v>8.73</v>
      </c>
      <c r="P421" s="1">
        <f>MergedTable[[#This Row],[AmtUnitPrice]] * MergedTable[[#This Row],[Quantity]]</f>
        <v>8.73</v>
      </c>
    </row>
    <row r="422" spans="1:16" x14ac:dyDescent="0.25">
      <c r="A422" t="str">
        <f>Orders[[#This Row],[OrderID]]</f>
        <v>WNR-71736-993</v>
      </c>
      <c r="B422" s="9">
        <f>Orders[[#This Row],[DtOrder]]</f>
        <v>43866</v>
      </c>
      <c r="C422" t="str">
        <f>Orders[[#This Row],[FK_CustomerID]]</f>
        <v>16880-78077-FB</v>
      </c>
      <c r="D422" t="str">
        <f>Orders[[#This Row],[FK_ProductID]]</f>
        <v>L-D-0.5</v>
      </c>
      <c r="E422" s="4">
        <f>Orders[[#This Row],[Quantity]]</f>
        <v>4</v>
      </c>
      <c r="F422" t="str">
        <f>_xlfn.XLOOKUP(MergedTable[[#This Row],[FK_CustomerID]], Customers[CustomerID], Customers[CustomerName])</f>
        <v>Terri Farra</v>
      </c>
      <c r="G422" t="str">
        <f>_xlfn.XLOOKUP(MergedTable[[#This Row],[FK_CustomerID]], Customers[CustomerID], Customers[Email])</f>
        <v>tfarraac@behance.net</v>
      </c>
      <c r="H422" t="str">
        <f>_xlfn.XLOOKUP(MergedTable[[#This Row],[FK_CustomerID]], Customers[CustomerID], Customers[Country])</f>
        <v>United States</v>
      </c>
      <c r="I422" t="str">
        <f>IF(_xlfn.XLOOKUP(MergedTable[[#This Row],[FK_CustomerID]], Customers[CustomerID], Customers[HasLoyalty]), "Yes", "No")</f>
        <v>No</v>
      </c>
      <c r="J422" t="str" cm="1">
        <f t="array" ref="J422">INDEX(Products[],
    MATCH(MergedTable[[#This Row],[FK_ProductID]:[FK_ProductID]], Products[[ProductID]:[ProductID]], 0),
    MATCH(MergedTable[[#Headers],[CoffeeType]], Products[#Headers], 0))</f>
        <v>Lib</v>
      </c>
      <c r="K422" t="str" cm="1">
        <f t="array" ref="K422">_xlfn.SWITCH(MergedTable[[#This Row],[CoffeeType]],
    "Rob", "Robusta",
    "Exc", "Excelsa",
    "Ara", "Arabica",
    "Lib", "Liberica")</f>
        <v>Liberica</v>
      </c>
      <c r="L422" t="str" cm="1">
        <f t="array" ref="L422">INDEX(Products[],
    MATCH(MergedTable[[#This Row],[FK_ProductID]:[FK_ProductID]], Products[[ProductID]:[ProductID]], 0),
    MATCH(MergedTable[[#Headers],[RoastType]], Products[#Headers], 0))</f>
        <v>D</v>
      </c>
      <c r="M422" t="str" cm="1">
        <f t="array" ref="M422">_xlfn.SWITCH(MergedTable[[#This Row],[RoastType]],
    "L", "Light",
    "M", "Medium",
    "D", "Dark")</f>
        <v>Dark</v>
      </c>
      <c r="N422" s="6" cm="1">
        <f t="array" ref="N422">INDEX(Products[],
    MATCH(MergedTable[[#This Row],[FK_ProductID]:[FK_ProductID]], Products[[ProductID]:[ProductID]], 0),
    MATCH(MergedTable[[#Headers],[SizeKg]], Products[#Headers], 0))</f>
        <v>0.5</v>
      </c>
      <c r="O422" s="1" cm="1">
        <f t="array" ref="O422">INDEX(Products[],
    MATCH(MergedTable[[#This Row],[FK_ProductID]:[FK_ProductID]], Products[[ProductID]:[ProductID]], 0),
    MATCH(MergedTable[[#Headers],[AmtUnitPrice]], Products[#Headers], 0))</f>
        <v>7.77</v>
      </c>
      <c r="P422" s="1">
        <f>MergedTable[[#This Row],[AmtUnitPrice]] * MergedTable[[#This Row],[Quantity]]</f>
        <v>31.08</v>
      </c>
    </row>
    <row r="423" spans="1:16" x14ac:dyDescent="0.25">
      <c r="A423" t="str">
        <f>Orders[[#This Row],[OrderID]]</f>
        <v>WNR-71736-993</v>
      </c>
      <c r="B423" s="9">
        <f>Orders[[#This Row],[DtOrder]]</f>
        <v>43866</v>
      </c>
      <c r="C423" t="str">
        <f>Orders[[#This Row],[FK_CustomerID]]</f>
        <v>16880-78077-FB</v>
      </c>
      <c r="D423" t="str">
        <f>Orders[[#This Row],[FK_ProductID]]</f>
        <v>A-D-2.5</v>
      </c>
      <c r="E423" s="4">
        <f>Orders[[#This Row],[Quantity]]</f>
        <v>6</v>
      </c>
      <c r="F423" t="str">
        <f>_xlfn.XLOOKUP(MergedTable[[#This Row],[FK_CustomerID]], Customers[CustomerID], Customers[CustomerName])</f>
        <v>Terri Farra</v>
      </c>
      <c r="G423" t="str">
        <f>_xlfn.XLOOKUP(MergedTable[[#This Row],[FK_CustomerID]], Customers[CustomerID], Customers[Email])</f>
        <v>tfarraac@behance.net</v>
      </c>
      <c r="H423" t="str">
        <f>_xlfn.XLOOKUP(MergedTable[[#This Row],[FK_CustomerID]], Customers[CustomerID], Customers[Country])</f>
        <v>United States</v>
      </c>
      <c r="I423" t="str">
        <f>IF(_xlfn.XLOOKUP(MergedTable[[#This Row],[FK_CustomerID]], Customers[CustomerID], Customers[HasLoyalty]), "Yes", "No")</f>
        <v>No</v>
      </c>
      <c r="J423" t="str" cm="1">
        <f t="array" ref="J423">INDEX(Products[],
    MATCH(MergedTable[[#This Row],[FK_ProductID]:[FK_ProductID]], Products[[ProductID]:[ProductID]], 0),
    MATCH(MergedTable[[#Headers],[CoffeeType]], Products[#Headers], 0))</f>
        <v>Ara</v>
      </c>
      <c r="K423" t="str" cm="1">
        <f t="array" ref="K423">_xlfn.SWITCH(MergedTable[[#This Row],[CoffeeType]],
    "Rob", "Robusta",
    "Exc", "Excelsa",
    "Ara", "Arabica",
    "Lib", "Liberica")</f>
        <v>Arabica</v>
      </c>
      <c r="L423" t="str" cm="1">
        <f t="array" ref="L423">INDEX(Products[],
    MATCH(MergedTable[[#This Row],[FK_ProductID]:[FK_ProductID]], Products[[ProductID]:[ProductID]], 0),
    MATCH(MergedTable[[#Headers],[RoastType]], Products[#Headers], 0))</f>
        <v>D</v>
      </c>
      <c r="M423" t="str" cm="1">
        <f t="array" ref="M423">_xlfn.SWITCH(MergedTable[[#This Row],[RoastType]],
    "L", "Light",
    "M", "Medium",
    "D", "Dark")</f>
        <v>Dark</v>
      </c>
      <c r="N423" s="6" cm="1">
        <f t="array" ref="N423">INDEX(Products[],
    MATCH(MergedTable[[#This Row],[FK_ProductID]:[FK_ProductID]], Products[[ProductID]:[ProductID]], 0),
    MATCH(MergedTable[[#Headers],[SizeKg]], Products[#Headers], 0))</f>
        <v>2.5</v>
      </c>
      <c r="O423" s="1" cm="1">
        <f t="array" ref="O423">INDEX(Products[],
    MATCH(MergedTable[[#This Row],[FK_ProductID]:[FK_ProductID]], Products[[ProductID]:[ProductID]], 0),
    MATCH(MergedTable[[#Headers],[AmtUnitPrice]], Products[#Headers], 0))</f>
        <v>22.885000000000002</v>
      </c>
      <c r="P423" s="1">
        <f>MergedTable[[#This Row],[AmtUnitPrice]] * MergedTable[[#This Row],[Quantity]]</f>
        <v>137.31</v>
      </c>
    </row>
    <row r="424" spans="1:16" x14ac:dyDescent="0.25">
      <c r="A424" t="str">
        <f>Orders[[#This Row],[OrderID]]</f>
        <v>HNI-91338-546</v>
      </c>
      <c r="B424" s="9">
        <f>Orders[[#This Row],[DtOrder]]</f>
        <v>43868</v>
      </c>
      <c r="C424" t="str">
        <f>Orders[[#This Row],[FK_CustomerID]]</f>
        <v>67285-75317-XI</v>
      </c>
      <c r="D424" t="str">
        <f>Orders[[#This Row],[FK_ProductID]]</f>
        <v>A-D-0.5</v>
      </c>
      <c r="E424" s="4">
        <f>Orders[[#This Row],[Quantity]]</f>
        <v>5</v>
      </c>
      <c r="F424" t="str">
        <f>_xlfn.XLOOKUP(MergedTable[[#This Row],[FK_CustomerID]], Customers[CustomerID], Customers[CustomerName])</f>
        <v>Nevins Glowacz</v>
      </c>
      <c r="G424" t="str">
        <f>_xlfn.XLOOKUP(MergedTable[[#This Row],[FK_CustomerID]], Customers[CustomerID], Customers[Email])</f>
        <v/>
      </c>
      <c r="H424" t="str">
        <f>_xlfn.XLOOKUP(MergedTable[[#This Row],[FK_CustomerID]], Customers[CustomerID], Customers[Country])</f>
        <v>United States</v>
      </c>
      <c r="I424" t="str">
        <f>IF(_xlfn.XLOOKUP(MergedTable[[#This Row],[FK_CustomerID]], Customers[CustomerID], Customers[HasLoyalty]), "Yes", "No")</f>
        <v>No</v>
      </c>
      <c r="J424" t="str" cm="1">
        <f t="array" ref="J424">INDEX(Products[],
    MATCH(MergedTable[[#This Row],[FK_ProductID]:[FK_ProductID]], Products[[ProductID]:[ProductID]], 0),
    MATCH(MergedTable[[#Headers],[CoffeeType]], Products[#Headers], 0))</f>
        <v>Ara</v>
      </c>
      <c r="K424" t="str" cm="1">
        <f t="array" ref="K424">_xlfn.SWITCH(MergedTable[[#This Row],[CoffeeType]],
    "Rob", "Robusta",
    "Exc", "Excelsa",
    "Ara", "Arabica",
    "Lib", "Liberica")</f>
        <v>Arabica</v>
      </c>
      <c r="L424" t="str" cm="1">
        <f t="array" ref="L424">INDEX(Products[],
    MATCH(MergedTable[[#This Row],[FK_ProductID]:[FK_ProductID]], Products[[ProductID]:[ProductID]], 0),
    MATCH(MergedTable[[#Headers],[RoastType]], Products[#Headers], 0))</f>
        <v>D</v>
      </c>
      <c r="M424" t="str" cm="1">
        <f t="array" ref="M424">_xlfn.SWITCH(MergedTable[[#This Row],[RoastType]],
    "L", "Light",
    "M", "Medium",
    "D", "Dark")</f>
        <v>Dark</v>
      </c>
      <c r="N424" s="6" cm="1">
        <f t="array" ref="N424">INDEX(Products[],
    MATCH(MergedTable[[#This Row],[FK_ProductID]:[FK_ProductID]], Products[[ProductID]:[ProductID]], 0),
    MATCH(MergedTable[[#Headers],[SizeKg]], Products[#Headers], 0))</f>
        <v>0.5</v>
      </c>
      <c r="O424" s="1" cm="1">
        <f t="array" ref="O424">INDEX(Products[],
    MATCH(MergedTable[[#This Row],[FK_ProductID]:[FK_ProductID]], Products[[ProductID]:[ProductID]], 0),
    MATCH(MergedTable[[#Headers],[AmtUnitPrice]], Products[#Headers], 0))</f>
        <v>5.97</v>
      </c>
      <c r="P424" s="1">
        <f>MergedTable[[#This Row],[AmtUnitPrice]] * MergedTable[[#This Row],[Quantity]]</f>
        <v>29.849999999999998</v>
      </c>
    </row>
    <row r="425" spans="1:16" x14ac:dyDescent="0.25">
      <c r="A425" t="str">
        <f>Orders[[#This Row],[OrderID]]</f>
        <v>CYH-53243-218</v>
      </c>
      <c r="B425" s="9">
        <f>Orders[[#This Row],[DtOrder]]</f>
        <v>44183</v>
      </c>
      <c r="C425" t="str">
        <f>Orders[[#This Row],[FK_CustomerID]]</f>
        <v>88167-57964-PH</v>
      </c>
      <c r="D425" t="str">
        <f>Orders[[#This Row],[FK_ProductID]]</f>
        <v>R-M-0.5</v>
      </c>
      <c r="E425" s="4">
        <f>Orders[[#This Row],[Quantity]]</f>
        <v>3</v>
      </c>
      <c r="F425" t="str">
        <f>_xlfn.XLOOKUP(MergedTable[[#This Row],[FK_CustomerID]], Customers[CustomerID], Customers[CustomerName])</f>
        <v>Adelice Isabell</v>
      </c>
      <c r="G425" t="str">
        <f>_xlfn.XLOOKUP(MergedTable[[#This Row],[FK_CustomerID]], Customers[CustomerID], Customers[Email])</f>
        <v/>
      </c>
      <c r="H425" t="str">
        <f>_xlfn.XLOOKUP(MergedTable[[#This Row],[FK_CustomerID]], Customers[CustomerID], Customers[Country])</f>
        <v>United States</v>
      </c>
      <c r="I425" t="str">
        <f>IF(_xlfn.XLOOKUP(MergedTable[[#This Row],[FK_CustomerID]], Customers[CustomerID], Customers[HasLoyalty]), "Yes", "No")</f>
        <v>No</v>
      </c>
      <c r="J425" t="str" cm="1">
        <f t="array" ref="J425">INDEX(Products[],
    MATCH(MergedTable[[#This Row],[FK_ProductID]:[FK_ProductID]], Products[[ProductID]:[ProductID]], 0),
    MATCH(MergedTable[[#Headers],[CoffeeType]], Products[#Headers], 0))</f>
        <v>Rob</v>
      </c>
      <c r="K425" t="str" cm="1">
        <f t="array" ref="K425">_xlfn.SWITCH(MergedTable[[#This Row],[CoffeeType]],
    "Rob", "Robusta",
    "Exc", "Excelsa",
    "Ara", "Arabica",
    "Lib", "Liberica")</f>
        <v>Robusta</v>
      </c>
      <c r="L425" t="str" cm="1">
        <f t="array" ref="L425">INDEX(Products[],
    MATCH(MergedTable[[#This Row],[FK_ProductID]:[FK_ProductID]], Products[[ProductID]:[ProductID]], 0),
    MATCH(MergedTable[[#Headers],[RoastType]], Products[#Headers], 0))</f>
        <v>M</v>
      </c>
      <c r="M425" t="str" cm="1">
        <f t="array" ref="M425">_xlfn.SWITCH(MergedTable[[#This Row],[RoastType]],
    "L", "Light",
    "M", "Medium",
    "D", "Dark")</f>
        <v>Medium</v>
      </c>
      <c r="N425" s="6" cm="1">
        <f t="array" ref="N425">INDEX(Products[],
    MATCH(MergedTable[[#This Row],[FK_ProductID]:[FK_ProductID]], Products[[ProductID]:[ProductID]], 0),
    MATCH(MergedTable[[#Headers],[SizeKg]], Products[#Headers], 0))</f>
        <v>0.5</v>
      </c>
      <c r="O425" s="1" cm="1">
        <f t="array" ref="O425">INDEX(Products[],
    MATCH(MergedTable[[#This Row],[FK_ProductID]:[FK_ProductID]], Products[[ProductID]:[ProductID]], 0),
    MATCH(MergedTable[[#Headers],[AmtUnitPrice]], Products[#Headers], 0))</f>
        <v>5.97</v>
      </c>
      <c r="P425" s="1">
        <f>MergedTable[[#This Row],[AmtUnitPrice]] * MergedTable[[#This Row],[Quantity]]</f>
        <v>17.91</v>
      </c>
    </row>
    <row r="426" spans="1:16" x14ac:dyDescent="0.25">
      <c r="A426" t="str">
        <f>Orders[[#This Row],[OrderID]]</f>
        <v>SVD-75407-177</v>
      </c>
      <c r="B426" s="9">
        <f>Orders[[#This Row],[DtOrder]]</f>
        <v>44431</v>
      </c>
      <c r="C426" t="str">
        <f>Orders[[#This Row],[FK_CustomerID]]</f>
        <v>16106-36039-QS</v>
      </c>
      <c r="D426" t="str">
        <f>Orders[[#This Row],[FK_ProductID]]</f>
        <v>E-L-0.5</v>
      </c>
      <c r="E426" s="4">
        <f>Orders[[#This Row],[Quantity]]</f>
        <v>3</v>
      </c>
      <c r="F426" t="str">
        <f>_xlfn.XLOOKUP(MergedTable[[#This Row],[FK_CustomerID]], Customers[CustomerID], Customers[CustomerName])</f>
        <v>Yulma Dombrell</v>
      </c>
      <c r="G426" t="str">
        <f>_xlfn.XLOOKUP(MergedTable[[#This Row],[FK_CustomerID]], Customers[CustomerID], Customers[Email])</f>
        <v>ydombrellbs@dedecms.com</v>
      </c>
      <c r="H426" t="str">
        <f>_xlfn.XLOOKUP(MergedTable[[#This Row],[FK_CustomerID]], Customers[CustomerID], Customers[Country])</f>
        <v>United States</v>
      </c>
      <c r="I426" t="str">
        <f>IF(_xlfn.XLOOKUP(MergedTable[[#This Row],[FK_CustomerID]], Customers[CustomerID], Customers[HasLoyalty]), "Yes", "No")</f>
        <v>Yes</v>
      </c>
      <c r="J426" t="str" cm="1">
        <f t="array" ref="J426">INDEX(Products[],
    MATCH(MergedTable[[#This Row],[FK_ProductID]:[FK_ProductID]], Products[[ProductID]:[ProductID]], 0),
    MATCH(MergedTable[[#Headers],[CoffeeType]], Products[#Headers], 0))</f>
        <v>Exc</v>
      </c>
      <c r="K426" t="str" cm="1">
        <f t="array" ref="K426">_xlfn.SWITCH(MergedTable[[#This Row],[CoffeeType]],
    "Rob", "Robusta",
    "Exc", "Excelsa",
    "Ara", "Arabica",
    "Lib", "Liberica")</f>
        <v>Excelsa</v>
      </c>
      <c r="L426" t="str" cm="1">
        <f t="array" ref="L426">INDEX(Products[],
    MATCH(MergedTable[[#This Row],[FK_ProductID]:[FK_ProductID]], Products[[ProductID]:[ProductID]], 0),
    MATCH(MergedTable[[#Headers],[RoastType]], Products[#Headers], 0))</f>
        <v>L</v>
      </c>
      <c r="M426" t="str" cm="1">
        <f t="array" ref="M426">_xlfn.SWITCH(MergedTable[[#This Row],[RoastType]],
    "L", "Light",
    "M", "Medium",
    "D", "Dark")</f>
        <v>Light</v>
      </c>
      <c r="N426" s="6" cm="1">
        <f t="array" ref="N426">INDEX(Products[],
    MATCH(MergedTable[[#This Row],[FK_ProductID]:[FK_ProductID]], Products[[ProductID]:[ProductID]], 0),
    MATCH(MergedTable[[#Headers],[SizeKg]], Products[#Headers], 0))</f>
        <v>0.5</v>
      </c>
      <c r="O426" s="1" cm="1">
        <f t="array" ref="O426">INDEX(Products[],
    MATCH(MergedTable[[#This Row],[FK_ProductID]:[FK_ProductID]], Products[[ProductID]:[ProductID]], 0),
    MATCH(MergedTable[[#Headers],[AmtUnitPrice]], Products[#Headers], 0))</f>
        <v>8.91</v>
      </c>
      <c r="P426" s="1">
        <f>MergedTable[[#This Row],[AmtUnitPrice]] * MergedTable[[#This Row],[Quantity]]</f>
        <v>26.73</v>
      </c>
    </row>
    <row r="427" spans="1:16" x14ac:dyDescent="0.25">
      <c r="A427" t="str">
        <f>Orders[[#This Row],[OrderID]]</f>
        <v>NVN-66443-451</v>
      </c>
      <c r="B427" s="9">
        <f>Orders[[#This Row],[DtOrder]]</f>
        <v>44428</v>
      </c>
      <c r="C427" t="str">
        <f>Orders[[#This Row],[FK_CustomerID]]</f>
        <v>98921-82417-GN</v>
      </c>
      <c r="D427" t="str">
        <f>Orders[[#This Row],[FK_ProductID]]</f>
        <v>R-D-1</v>
      </c>
      <c r="E427" s="4">
        <f>Orders[[#This Row],[Quantity]]</f>
        <v>2</v>
      </c>
      <c r="F427" t="str">
        <f>_xlfn.XLOOKUP(MergedTable[[#This Row],[FK_CustomerID]], Customers[CustomerID], Customers[CustomerName])</f>
        <v>Alric Darth</v>
      </c>
      <c r="G427" t="str">
        <f>_xlfn.XLOOKUP(MergedTable[[#This Row],[FK_CustomerID]], Customers[CustomerID], Customers[Email])</f>
        <v>adarthbt@t.co</v>
      </c>
      <c r="H427" t="str">
        <f>_xlfn.XLOOKUP(MergedTable[[#This Row],[FK_CustomerID]], Customers[CustomerID], Customers[Country])</f>
        <v>United States</v>
      </c>
      <c r="I427" t="str">
        <f>IF(_xlfn.XLOOKUP(MergedTable[[#This Row],[FK_CustomerID]], Customers[CustomerID], Customers[HasLoyalty]), "Yes", "No")</f>
        <v>No</v>
      </c>
      <c r="J427" t="str" cm="1">
        <f t="array" ref="J427">INDEX(Products[],
    MATCH(MergedTable[[#This Row],[FK_ProductID]:[FK_ProductID]], Products[[ProductID]:[ProductID]], 0),
    MATCH(MergedTable[[#Headers],[CoffeeType]], Products[#Headers], 0))</f>
        <v>Rob</v>
      </c>
      <c r="K427" t="str" cm="1">
        <f t="array" ref="K427">_xlfn.SWITCH(MergedTable[[#This Row],[CoffeeType]],
    "Rob", "Robusta",
    "Exc", "Excelsa",
    "Ara", "Arabica",
    "Lib", "Liberica")</f>
        <v>Robusta</v>
      </c>
      <c r="L427" t="str" cm="1">
        <f t="array" ref="L427">INDEX(Products[],
    MATCH(MergedTable[[#This Row],[FK_ProductID]:[FK_ProductID]], Products[[ProductID]:[ProductID]], 0),
    MATCH(MergedTable[[#Headers],[RoastType]], Products[#Headers], 0))</f>
        <v>D</v>
      </c>
      <c r="M427" t="str" cm="1">
        <f t="array" ref="M427">_xlfn.SWITCH(MergedTable[[#This Row],[RoastType]],
    "L", "Light",
    "M", "Medium",
    "D", "Dark")</f>
        <v>Dark</v>
      </c>
      <c r="N427" s="6" cm="1">
        <f t="array" ref="N427">INDEX(Products[],
    MATCH(MergedTable[[#This Row],[FK_ProductID]:[FK_ProductID]], Products[[ProductID]:[ProductID]], 0),
    MATCH(MergedTable[[#Headers],[SizeKg]], Products[#Headers], 0))</f>
        <v>1</v>
      </c>
      <c r="O427" s="1" cm="1">
        <f t="array" ref="O427">INDEX(Products[],
    MATCH(MergedTable[[#This Row],[FK_ProductID]:[FK_ProductID]], Products[[ProductID]:[ProductID]], 0),
    MATCH(MergedTable[[#Headers],[AmtUnitPrice]], Products[#Headers], 0))</f>
        <v>8.9499999999999993</v>
      </c>
      <c r="P427" s="1">
        <f>MergedTable[[#This Row],[AmtUnitPrice]] * MergedTable[[#This Row],[Quantity]]</f>
        <v>17.899999999999999</v>
      </c>
    </row>
    <row r="428" spans="1:16" x14ac:dyDescent="0.25">
      <c r="A428" t="str">
        <f>Orders[[#This Row],[OrderID]]</f>
        <v>JUA-13580-095</v>
      </c>
      <c r="B428" s="9">
        <f>Orders[[#This Row],[DtOrder]]</f>
        <v>43556</v>
      </c>
      <c r="C428" t="str">
        <f>Orders[[#This Row],[FK_CustomerID]]</f>
        <v>55265-75151-AK</v>
      </c>
      <c r="D428" t="str">
        <f>Orders[[#This Row],[FK_ProductID]]</f>
        <v>R-L-0.2</v>
      </c>
      <c r="E428" s="4">
        <f>Orders[[#This Row],[Quantity]]</f>
        <v>4</v>
      </c>
      <c r="F428" t="str">
        <f>_xlfn.XLOOKUP(MergedTable[[#This Row],[FK_CustomerID]], Customers[CustomerID], Customers[CustomerName])</f>
        <v>Manuel Darrigoe</v>
      </c>
      <c r="G428" t="str">
        <f>_xlfn.XLOOKUP(MergedTable[[#This Row],[FK_CustomerID]], Customers[CustomerID], Customers[Email])</f>
        <v>mdarrigoebu@hud.gov</v>
      </c>
      <c r="H428" t="str">
        <f>_xlfn.XLOOKUP(MergedTable[[#This Row],[FK_CustomerID]], Customers[CustomerID], Customers[Country])</f>
        <v>Ireland</v>
      </c>
      <c r="I428" t="str">
        <f>IF(_xlfn.XLOOKUP(MergedTable[[#This Row],[FK_CustomerID]], Customers[CustomerID], Customers[HasLoyalty]), "Yes", "No")</f>
        <v>Yes</v>
      </c>
      <c r="J428" t="str" cm="1">
        <f t="array" ref="J428">INDEX(Products[],
    MATCH(MergedTable[[#This Row],[FK_ProductID]:[FK_ProductID]], Products[[ProductID]:[ProductID]], 0),
    MATCH(MergedTable[[#Headers],[CoffeeType]], Products[#Headers], 0))</f>
        <v>Rob</v>
      </c>
      <c r="K428" t="str" cm="1">
        <f t="array" ref="K428">_xlfn.SWITCH(MergedTable[[#This Row],[CoffeeType]],
    "Rob", "Robusta",
    "Exc", "Excelsa",
    "Ara", "Arabica",
    "Lib", "Liberica")</f>
        <v>Robusta</v>
      </c>
      <c r="L428" t="str" cm="1">
        <f t="array" ref="L428">INDEX(Products[],
    MATCH(MergedTable[[#This Row],[FK_ProductID]:[FK_ProductID]], Products[[ProductID]:[ProductID]], 0),
    MATCH(MergedTable[[#Headers],[RoastType]], Products[#Headers], 0))</f>
        <v>L</v>
      </c>
      <c r="M428" t="str" cm="1">
        <f t="array" ref="M428">_xlfn.SWITCH(MergedTable[[#This Row],[RoastType]],
    "L", "Light",
    "M", "Medium",
    "D", "Dark")</f>
        <v>Light</v>
      </c>
      <c r="N428" s="6" cm="1">
        <f t="array" ref="N428">INDEX(Products[],
    MATCH(MergedTable[[#This Row],[FK_ProductID]:[FK_ProductID]], Products[[ProductID]:[ProductID]], 0),
    MATCH(MergedTable[[#Headers],[SizeKg]], Products[#Headers], 0))</f>
        <v>0.2</v>
      </c>
      <c r="O428" s="1" cm="1">
        <f t="array" ref="O428">INDEX(Products[],
    MATCH(MergedTable[[#This Row],[FK_ProductID]:[FK_ProductID]], Products[[ProductID]:[ProductID]], 0),
    MATCH(MergedTable[[#Headers],[AmtUnitPrice]], Products[#Headers], 0))</f>
        <v>3.585</v>
      </c>
      <c r="P428" s="1">
        <f>MergedTable[[#This Row],[AmtUnitPrice]] * MergedTable[[#This Row],[Quantity]]</f>
        <v>14.34</v>
      </c>
    </row>
    <row r="429" spans="1:16" x14ac:dyDescent="0.25">
      <c r="A429" t="str">
        <f>Orders[[#This Row],[OrderID]]</f>
        <v>ACY-56225-839</v>
      </c>
      <c r="B429" s="9">
        <f>Orders[[#This Row],[DtOrder]]</f>
        <v>44224</v>
      </c>
      <c r="C429" t="str">
        <f>Orders[[#This Row],[FK_CustomerID]]</f>
        <v>47386-50743-FG</v>
      </c>
      <c r="D429" t="str">
        <f>Orders[[#This Row],[FK_ProductID]]</f>
        <v>A-M-2.5</v>
      </c>
      <c r="E429" s="4">
        <f>Orders[[#This Row],[Quantity]]</f>
        <v>3</v>
      </c>
      <c r="F429" t="str">
        <f>_xlfn.XLOOKUP(MergedTable[[#This Row],[FK_CustomerID]], Customers[CustomerID], Customers[CustomerName])</f>
        <v>Kynthia Berick</v>
      </c>
      <c r="G429" t="str">
        <f>_xlfn.XLOOKUP(MergedTable[[#This Row],[FK_CustomerID]], Customers[CustomerID], Customers[Email])</f>
        <v/>
      </c>
      <c r="H429" t="str">
        <f>_xlfn.XLOOKUP(MergedTable[[#This Row],[FK_CustomerID]], Customers[CustomerID], Customers[Country])</f>
        <v>United States</v>
      </c>
      <c r="I429" t="str">
        <f>IF(_xlfn.XLOOKUP(MergedTable[[#This Row],[FK_CustomerID]], Customers[CustomerID], Customers[HasLoyalty]), "Yes", "No")</f>
        <v>Yes</v>
      </c>
      <c r="J429" t="str" cm="1">
        <f t="array" ref="J429">INDEX(Products[],
    MATCH(MergedTable[[#This Row],[FK_ProductID]:[FK_ProductID]], Products[[ProductID]:[ProductID]], 0),
    MATCH(MergedTable[[#Headers],[CoffeeType]], Products[#Headers], 0))</f>
        <v>Ara</v>
      </c>
      <c r="K429" t="str" cm="1">
        <f t="array" ref="K429">_xlfn.SWITCH(MergedTable[[#This Row],[CoffeeType]],
    "Rob", "Robusta",
    "Exc", "Excelsa",
    "Ara", "Arabica",
    "Lib", "Liberica")</f>
        <v>Arabica</v>
      </c>
      <c r="L429" t="str" cm="1">
        <f t="array" ref="L429">INDEX(Products[],
    MATCH(MergedTable[[#This Row],[FK_ProductID]:[FK_ProductID]], Products[[ProductID]:[ProductID]], 0),
    MATCH(MergedTable[[#Headers],[RoastType]], Products[#Headers], 0))</f>
        <v>M</v>
      </c>
      <c r="M429" t="str" cm="1">
        <f t="array" ref="M429">_xlfn.SWITCH(MergedTable[[#This Row],[RoastType]],
    "L", "Light",
    "M", "Medium",
    "D", "Dark")</f>
        <v>Medium</v>
      </c>
      <c r="N429" s="6" cm="1">
        <f t="array" ref="N429">INDEX(Products[],
    MATCH(MergedTable[[#This Row],[FK_ProductID]:[FK_ProductID]], Products[[ProductID]:[ProductID]], 0),
    MATCH(MergedTable[[#Headers],[SizeKg]], Products[#Headers], 0))</f>
        <v>2.5</v>
      </c>
      <c r="O429" s="1" cm="1">
        <f t="array" ref="O429">INDEX(Products[],
    MATCH(MergedTable[[#This Row],[FK_ProductID]:[FK_ProductID]], Products[[ProductID]:[ProductID]], 0),
    MATCH(MergedTable[[#Headers],[AmtUnitPrice]], Products[#Headers], 0))</f>
        <v>25.875</v>
      </c>
      <c r="P429" s="1">
        <f>MergedTable[[#This Row],[AmtUnitPrice]] * MergedTable[[#This Row],[Quantity]]</f>
        <v>77.625</v>
      </c>
    </row>
    <row r="430" spans="1:16" x14ac:dyDescent="0.25">
      <c r="A430" t="str">
        <f>Orders[[#This Row],[OrderID]]</f>
        <v>QBB-07903-622</v>
      </c>
      <c r="B430" s="9">
        <f>Orders[[#This Row],[DtOrder]]</f>
        <v>43759</v>
      </c>
      <c r="C430" t="str">
        <f>Orders[[#This Row],[FK_CustomerID]]</f>
        <v>32622-54551-UC</v>
      </c>
      <c r="D430" t="str">
        <f>Orders[[#This Row],[FK_ProductID]]</f>
        <v>R-L-1</v>
      </c>
      <c r="E430" s="4">
        <f>Orders[[#This Row],[Quantity]]</f>
        <v>5</v>
      </c>
      <c r="F430" t="str">
        <f>_xlfn.XLOOKUP(MergedTable[[#This Row],[FK_CustomerID]], Customers[CustomerID], Customers[CustomerName])</f>
        <v>Minetta Ackrill</v>
      </c>
      <c r="G430" t="str">
        <f>_xlfn.XLOOKUP(MergedTable[[#This Row],[FK_CustomerID]], Customers[CustomerID], Customers[Email])</f>
        <v>mackrillbw@bandcamp.com</v>
      </c>
      <c r="H430" t="str">
        <f>_xlfn.XLOOKUP(MergedTable[[#This Row],[FK_CustomerID]], Customers[CustomerID], Customers[Country])</f>
        <v>United States</v>
      </c>
      <c r="I430" t="str">
        <f>IF(_xlfn.XLOOKUP(MergedTable[[#This Row],[FK_CustomerID]], Customers[CustomerID], Customers[HasLoyalty]), "Yes", "No")</f>
        <v>No</v>
      </c>
      <c r="J430" t="str" cm="1">
        <f t="array" ref="J430">INDEX(Products[],
    MATCH(MergedTable[[#This Row],[FK_ProductID]:[FK_ProductID]], Products[[ProductID]:[ProductID]], 0),
    MATCH(MergedTable[[#Headers],[CoffeeType]], Products[#Headers], 0))</f>
        <v>Rob</v>
      </c>
      <c r="K430" t="str" cm="1">
        <f t="array" ref="K430">_xlfn.SWITCH(MergedTable[[#This Row],[CoffeeType]],
    "Rob", "Robusta",
    "Exc", "Excelsa",
    "Ara", "Arabica",
    "Lib", "Liberica")</f>
        <v>Robusta</v>
      </c>
      <c r="L430" t="str" cm="1">
        <f t="array" ref="L430">INDEX(Products[],
    MATCH(MergedTable[[#This Row],[FK_ProductID]:[FK_ProductID]], Products[[ProductID]:[ProductID]], 0),
    MATCH(MergedTable[[#Headers],[RoastType]], Products[#Headers], 0))</f>
        <v>L</v>
      </c>
      <c r="M430" t="str" cm="1">
        <f t="array" ref="M430">_xlfn.SWITCH(MergedTable[[#This Row],[RoastType]],
    "L", "Light",
    "M", "Medium",
    "D", "Dark")</f>
        <v>Light</v>
      </c>
      <c r="N430" s="6" cm="1">
        <f t="array" ref="N430">INDEX(Products[],
    MATCH(MergedTable[[#This Row],[FK_ProductID]:[FK_ProductID]], Products[[ProductID]:[ProductID]], 0),
    MATCH(MergedTable[[#Headers],[SizeKg]], Products[#Headers], 0))</f>
        <v>1</v>
      </c>
      <c r="O430" s="1" cm="1">
        <f t="array" ref="O430">INDEX(Products[],
    MATCH(MergedTable[[#This Row],[FK_ProductID]:[FK_ProductID]], Products[[ProductID]:[ProductID]], 0),
    MATCH(MergedTable[[#Headers],[AmtUnitPrice]], Products[#Headers], 0))</f>
        <v>11.95</v>
      </c>
      <c r="P430" s="1">
        <f>MergedTable[[#This Row],[AmtUnitPrice]] * MergedTable[[#This Row],[Quantity]]</f>
        <v>59.75</v>
      </c>
    </row>
    <row r="431" spans="1:16" x14ac:dyDescent="0.25">
      <c r="A431" t="str">
        <f>Orders[[#This Row],[OrderID]]</f>
        <v>JLJ-81802-619</v>
      </c>
      <c r="B431" s="9">
        <f>Orders[[#This Row],[DtOrder]]</f>
        <v>44367</v>
      </c>
      <c r="C431" t="str">
        <f>Orders[[#This Row],[FK_CustomerID]]</f>
        <v>16880-78077-FB</v>
      </c>
      <c r="D431" t="str">
        <f>Orders[[#This Row],[FK_ProductID]]</f>
        <v>A-L-1</v>
      </c>
      <c r="E431" s="4">
        <f>Orders[[#This Row],[Quantity]]</f>
        <v>6</v>
      </c>
      <c r="F431" t="str">
        <f>_xlfn.XLOOKUP(MergedTable[[#This Row],[FK_CustomerID]], Customers[CustomerID], Customers[CustomerName])</f>
        <v>Terri Farra</v>
      </c>
      <c r="G431" t="str">
        <f>_xlfn.XLOOKUP(MergedTable[[#This Row],[FK_CustomerID]], Customers[CustomerID], Customers[Email])</f>
        <v>tfarraac@behance.net</v>
      </c>
      <c r="H431" t="str">
        <f>_xlfn.XLOOKUP(MergedTable[[#This Row],[FK_CustomerID]], Customers[CustomerID], Customers[Country])</f>
        <v>United States</v>
      </c>
      <c r="I431" t="str">
        <f>IF(_xlfn.XLOOKUP(MergedTable[[#This Row],[FK_CustomerID]], Customers[CustomerID], Customers[HasLoyalty]), "Yes", "No")</f>
        <v>No</v>
      </c>
      <c r="J431" t="str" cm="1">
        <f t="array" ref="J431">INDEX(Products[],
    MATCH(MergedTable[[#This Row],[FK_ProductID]:[FK_ProductID]], Products[[ProductID]:[ProductID]], 0),
    MATCH(MergedTable[[#Headers],[CoffeeType]], Products[#Headers], 0))</f>
        <v>Ara</v>
      </c>
      <c r="K431" t="str" cm="1">
        <f t="array" ref="K431">_xlfn.SWITCH(MergedTable[[#This Row],[CoffeeType]],
    "Rob", "Robusta",
    "Exc", "Excelsa",
    "Ara", "Arabica",
    "Lib", "Liberica")</f>
        <v>Arabica</v>
      </c>
      <c r="L431" t="str" cm="1">
        <f t="array" ref="L431">INDEX(Products[],
    MATCH(MergedTable[[#This Row],[FK_ProductID]:[FK_ProductID]], Products[[ProductID]:[ProductID]], 0),
    MATCH(MergedTable[[#Headers],[RoastType]], Products[#Headers], 0))</f>
        <v>L</v>
      </c>
      <c r="M431" t="str" cm="1">
        <f t="array" ref="M431">_xlfn.SWITCH(MergedTable[[#This Row],[RoastType]],
    "L", "Light",
    "M", "Medium",
    "D", "Dark")</f>
        <v>Light</v>
      </c>
      <c r="N431" s="6" cm="1">
        <f t="array" ref="N431">INDEX(Products[],
    MATCH(MergedTable[[#This Row],[FK_ProductID]:[FK_ProductID]], Products[[ProductID]:[ProductID]], 0),
    MATCH(MergedTable[[#Headers],[SizeKg]], Products[#Headers], 0))</f>
        <v>1</v>
      </c>
      <c r="O431" s="1" cm="1">
        <f t="array" ref="O431">INDEX(Products[],
    MATCH(MergedTable[[#This Row],[FK_ProductID]:[FK_ProductID]], Products[[ProductID]:[ProductID]], 0),
    MATCH(MergedTable[[#Headers],[AmtUnitPrice]], Products[#Headers], 0))</f>
        <v>12.95</v>
      </c>
      <c r="P431" s="1">
        <f>MergedTable[[#This Row],[AmtUnitPrice]] * MergedTable[[#This Row],[Quantity]]</f>
        <v>77.699999999999989</v>
      </c>
    </row>
    <row r="432" spans="1:16" x14ac:dyDescent="0.25">
      <c r="A432" t="str">
        <f>Orders[[#This Row],[OrderID]]</f>
        <v>HFT-77191-168</v>
      </c>
      <c r="B432" s="9">
        <f>Orders[[#This Row],[DtOrder]]</f>
        <v>44504</v>
      </c>
      <c r="C432" t="str">
        <f>Orders[[#This Row],[FK_CustomerID]]</f>
        <v>48419-02347-XP</v>
      </c>
      <c r="D432" t="str">
        <f>Orders[[#This Row],[FK_ProductID]]</f>
        <v>R-D-0.2</v>
      </c>
      <c r="E432" s="4">
        <f>Orders[[#This Row],[Quantity]]</f>
        <v>2</v>
      </c>
      <c r="F432" t="str">
        <f>_xlfn.XLOOKUP(MergedTable[[#This Row],[FK_CustomerID]], Customers[CustomerID], Customers[CustomerName])</f>
        <v>Melosa Kippen</v>
      </c>
      <c r="G432" t="str">
        <f>_xlfn.XLOOKUP(MergedTable[[#This Row],[FK_CustomerID]], Customers[CustomerID], Customers[Email])</f>
        <v>mkippenby@dion.ne.jp</v>
      </c>
      <c r="H432" t="str">
        <f>_xlfn.XLOOKUP(MergedTable[[#This Row],[FK_CustomerID]], Customers[CustomerID], Customers[Country])</f>
        <v>United States</v>
      </c>
      <c r="I432" t="str">
        <f>IF(_xlfn.XLOOKUP(MergedTable[[#This Row],[FK_CustomerID]], Customers[CustomerID], Customers[HasLoyalty]), "Yes", "No")</f>
        <v>Yes</v>
      </c>
      <c r="J432" t="str" cm="1">
        <f t="array" ref="J432">INDEX(Products[],
    MATCH(MergedTable[[#This Row],[FK_ProductID]:[FK_ProductID]], Products[[ProductID]:[ProductID]], 0),
    MATCH(MergedTable[[#Headers],[CoffeeType]], Products[#Headers], 0))</f>
        <v>Rob</v>
      </c>
      <c r="K432" t="str" cm="1">
        <f t="array" ref="K432">_xlfn.SWITCH(MergedTable[[#This Row],[CoffeeType]],
    "Rob", "Robusta",
    "Exc", "Excelsa",
    "Ara", "Arabica",
    "Lib", "Liberica")</f>
        <v>Robusta</v>
      </c>
      <c r="L432" t="str" cm="1">
        <f t="array" ref="L432">INDEX(Products[],
    MATCH(MergedTable[[#This Row],[FK_ProductID]:[FK_ProductID]], Products[[ProductID]:[ProductID]], 0),
    MATCH(MergedTable[[#Headers],[RoastType]], Products[#Headers], 0))</f>
        <v>D</v>
      </c>
      <c r="M432" t="str" cm="1">
        <f t="array" ref="M432">_xlfn.SWITCH(MergedTable[[#This Row],[RoastType]],
    "L", "Light",
    "M", "Medium",
    "D", "Dark")</f>
        <v>Dark</v>
      </c>
      <c r="N432" s="6" cm="1">
        <f t="array" ref="N432">INDEX(Products[],
    MATCH(MergedTable[[#This Row],[FK_ProductID]:[FK_ProductID]], Products[[ProductID]:[ProductID]], 0),
    MATCH(MergedTable[[#Headers],[SizeKg]], Products[#Headers], 0))</f>
        <v>0.2</v>
      </c>
      <c r="O432" s="1" cm="1">
        <f t="array" ref="O432">INDEX(Products[],
    MATCH(MergedTable[[#This Row],[FK_ProductID]:[FK_ProductID]], Products[[ProductID]:[ProductID]], 0),
    MATCH(MergedTable[[#Headers],[AmtUnitPrice]], Products[#Headers], 0))</f>
        <v>2.6850000000000001</v>
      </c>
      <c r="P432" s="1">
        <f>MergedTable[[#This Row],[AmtUnitPrice]] * MergedTable[[#This Row],[Quantity]]</f>
        <v>5.37</v>
      </c>
    </row>
    <row r="433" spans="1:16" x14ac:dyDescent="0.25">
      <c r="A433" t="str">
        <f>Orders[[#This Row],[OrderID]]</f>
        <v>SZR-35951-530</v>
      </c>
      <c r="B433" s="9">
        <f>Orders[[#This Row],[DtOrder]]</f>
        <v>44291</v>
      </c>
      <c r="C433" t="str">
        <f>Orders[[#This Row],[FK_CustomerID]]</f>
        <v>14121-20527-OJ</v>
      </c>
      <c r="D433" t="str">
        <f>Orders[[#This Row],[FK_ProductID]]</f>
        <v>E-D-2.5</v>
      </c>
      <c r="E433" s="4">
        <f>Orders[[#This Row],[Quantity]]</f>
        <v>3</v>
      </c>
      <c r="F433" t="str">
        <f>_xlfn.XLOOKUP(MergedTable[[#This Row],[FK_CustomerID]], Customers[CustomerID], Customers[CustomerName])</f>
        <v>Witty Ranson</v>
      </c>
      <c r="G433" t="str">
        <f>_xlfn.XLOOKUP(MergedTable[[#This Row],[FK_CustomerID]], Customers[CustomerID], Customers[Email])</f>
        <v>wransonbz@ted.com</v>
      </c>
      <c r="H433" t="str">
        <f>_xlfn.XLOOKUP(MergedTable[[#This Row],[FK_CustomerID]], Customers[CustomerID], Customers[Country])</f>
        <v>Ireland</v>
      </c>
      <c r="I433" t="str">
        <f>IF(_xlfn.XLOOKUP(MergedTable[[#This Row],[FK_CustomerID]], Customers[CustomerID], Customers[HasLoyalty]), "Yes", "No")</f>
        <v>Yes</v>
      </c>
      <c r="J433" t="str" cm="1">
        <f t="array" ref="J433">INDEX(Products[],
    MATCH(MergedTable[[#This Row],[FK_ProductID]:[FK_ProductID]], Products[[ProductID]:[ProductID]], 0),
    MATCH(MergedTable[[#Headers],[CoffeeType]], Products[#Headers], 0))</f>
        <v>Exc</v>
      </c>
      <c r="K433" t="str" cm="1">
        <f t="array" ref="K433">_xlfn.SWITCH(MergedTable[[#This Row],[CoffeeType]],
    "Rob", "Robusta",
    "Exc", "Excelsa",
    "Ara", "Arabica",
    "Lib", "Liberica")</f>
        <v>Excelsa</v>
      </c>
      <c r="L433" t="str" cm="1">
        <f t="array" ref="L433">INDEX(Products[],
    MATCH(MergedTable[[#This Row],[FK_ProductID]:[FK_ProductID]], Products[[ProductID]:[ProductID]], 0),
    MATCH(MergedTable[[#Headers],[RoastType]], Products[#Headers], 0))</f>
        <v>D</v>
      </c>
      <c r="M433" t="str" cm="1">
        <f t="array" ref="M433">_xlfn.SWITCH(MergedTable[[#This Row],[RoastType]],
    "L", "Light",
    "M", "Medium",
    "D", "Dark")</f>
        <v>Dark</v>
      </c>
      <c r="N433" s="6" cm="1">
        <f t="array" ref="N433">INDEX(Products[],
    MATCH(MergedTable[[#This Row],[FK_ProductID]:[FK_ProductID]], Products[[ProductID]:[ProductID]], 0),
    MATCH(MergedTable[[#Headers],[SizeKg]], Products[#Headers], 0))</f>
        <v>2.5</v>
      </c>
      <c r="O433" s="1" cm="1">
        <f t="array" ref="O433">INDEX(Products[],
    MATCH(MergedTable[[#This Row],[FK_ProductID]:[FK_ProductID]], Products[[ProductID]:[ProductID]], 0),
    MATCH(MergedTable[[#Headers],[AmtUnitPrice]], Products[#Headers], 0))</f>
        <v>27.945</v>
      </c>
      <c r="P433" s="1">
        <f>MergedTable[[#This Row],[AmtUnitPrice]] * MergedTable[[#This Row],[Quantity]]</f>
        <v>83.835000000000008</v>
      </c>
    </row>
    <row r="434" spans="1:16" x14ac:dyDescent="0.25">
      <c r="A434" t="str">
        <f>Orders[[#This Row],[OrderID]]</f>
        <v>IKL-95976-565</v>
      </c>
      <c r="B434" s="9">
        <f>Orders[[#This Row],[DtOrder]]</f>
        <v>43808</v>
      </c>
      <c r="C434" t="str">
        <f>Orders[[#This Row],[FK_CustomerID]]</f>
        <v>53486-73919-BQ</v>
      </c>
      <c r="D434" t="str">
        <f>Orders[[#This Row],[FK_ProductID]]</f>
        <v>A-M-1</v>
      </c>
      <c r="E434" s="4">
        <f>Orders[[#This Row],[Quantity]]</f>
        <v>2</v>
      </c>
      <c r="F434" t="str">
        <f>_xlfn.XLOOKUP(MergedTable[[#This Row],[FK_CustomerID]], Customers[CustomerID], Customers[CustomerName])</f>
        <v>Rod Gowdie</v>
      </c>
      <c r="G434" t="str">
        <f>_xlfn.XLOOKUP(MergedTable[[#This Row],[FK_CustomerID]], Customers[CustomerID], Customers[Email])</f>
        <v/>
      </c>
      <c r="H434" t="str">
        <f>_xlfn.XLOOKUP(MergedTable[[#This Row],[FK_CustomerID]], Customers[CustomerID], Customers[Country])</f>
        <v>United States</v>
      </c>
      <c r="I434" t="str">
        <f>IF(_xlfn.XLOOKUP(MergedTable[[#This Row],[FK_CustomerID]], Customers[CustomerID], Customers[HasLoyalty]), "Yes", "No")</f>
        <v>No</v>
      </c>
      <c r="J434" t="str" cm="1">
        <f t="array" ref="J434">INDEX(Products[],
    MATCH(MergedTable[[#This Row],[FK_ProductID]:[FK_ProductID]], Products[[ProductID]:[ProductID]], 0),
    MATCH(MergedTable[[#Headers],[CoffeeType]], Products[#Headers], 0))</f>
        <v>Ara</v>
      </c>
      <c r="K434" t="str" cm="1">
        <f t="array" ref="K434">_xlfn.SWITCH(MergedTable[[#This Row],[CoffeeType]],
    "Rob", "Robusta",
    "Exc", "Excelsa",
    "Ara", "Arabica",
    "Lib", "Liberica")</f>
        <v>Arabica</v>
      </c>
      <c r="L434" t="str" cm="1">
        <f t="array" ref="L434">INDEX(Products[],
    MATCH(MergedTable[[#This Row],[FK_ProductID]:[FK_ProductID]], Products[[ProductID]:[ProductID]], 0),
    MATCH(MergedTable[[#Headers],[RoastType]], Products[#Headers], 0))</f>
        <v>M</v>
      </c>
      <c r="M434" t="str" cm="1">
        <f t="array" ref="M434">_xlfn.SWITCH(MergedTable[[#This Row],[RoastType]],
    "L", "Light",
    "M", "Medium",
    "D", "Dark")</f>
        <v>Medium</v>
      </c>
      <c r="N434" s="6" cm="1">
        <f t="array" ref="N434">INDEX(Products[],
    MATCH(MergedTable[[#This Row],[FK_ProductID]:[FK_ProductID]], Products[[ProductID]:[ProductID]], 0),
    MATCH(MergedTable[[#Headers],[SizeKg]], Products[#Headers], 0))</f>
        <v>1</v>
      </c>
      <c r="O434" s="1" cm="1">
        <f t="array" ref="O434">INDEX(Products[],
    MATCH(MergedTable[[#This Row],[FK_ProductID]:[FK_ProductID]], Products[[ProductID]:[ProductID]], 0),
    MATCH(MergedTable[[#Headers],[AmtUnitPrice]], Products[#Headers], 0))</f>
        <v>11.25</v>
      </c>
      <c r="P434" s="1">
        <f>MergedTable[[#This Row],[AmtUnitPrice]] * MergedTable[[#This Row],[Quantity]]</f>
        <v>22.5</v>
      </c>
    </row>
    <row r="435" spans="1:16" x14ac:dyDescent="0.25">
      <c r="A435" t="str">
        <f>Orders[[#This Row],[OrderID]]</f>
        <v>XEY-48929-474</v>
      </c>
      <c r="B435" s="9">
        <f>Orders[[#This Row],[DtOrder]]</f>
        <v>44563</v>
      </c>
      <c r="C435" t="str">
        <f>Orders[[#This Row],[FK_CustomerID]]</f>
        <v>21889-94615-WT</v>
      </c>
      <c r="D435" t="str">
        <f>Orders[[#This Row],[FK_ProductID]]</f>
        <v>L-M-2.5</v>
      </c>
      <c r="E435" s="4">
        <f>Orders[[#This Row],[Quantity]]</f>
        <v>6</v>
      </c>
      <c r="F435" t="str">
        <f>_xlfn.XLOOKUP(MergedTable[[#This Row],[FK_CustomerID]], Customers[CustomerID], Customers[CustomerName])</f>
        <v>Lemuel Rignold</v>
      </c>
      <c r="G435" t="str">
        <f>_xlfn.XLOOKUP(MergedTable[[#This Row],[FK_CustomerID]], Customers[CustomerID], Customers[Email])</f>
        <v>lrignoldc1@miibeian.gov.cn</v>
      </c>
      <c r="H435" t="str">
        <f>_xlfn.XLOOKUP(MergedTable[[#This Row],[FK_CustomerID]], Customers[CustomerID], Customers[Country])</f>
        <v>United States</v>
      </c>
      <c r="I435" t="str">
        <f>IF(_xlfn.XLOOKUP(MergedTable[[#This Row],[FK_CustomerID]], Customers[CustomerID], Customers[HasLoyalty]), "Yes", "No")</f>
        <v>Yes</v>
      </c>
      <c r="J435" t="str" cm="1">
        <f t="array" ref="J435">INDEX(Products[],
    MATCH(MergedTable[[#This Row],[FK_ProductID]:[FK_ProductID]], Products[[ProductID]:[ProductID]], 0),
    MATCH(MergedTable[[#Headers],[CoffeeType]], Products[#Headers], 0))</f>
        <v>Lib</v>
      </c>
      <c r="K435" t="str" cm="1">
        <f t="array" ref="K435">_xlfn.SWITCH(MergedTable[[#This Row],[CoffeeType]],
    "Rob", "Robusta",
    "Exc", "Excelsa",
    "Ara", "Arabica",
    "Lib", "Liberica")</f>
        <v>Liberica</v>
      </c>
      <c r="L435" t="str" cm="1">
        <f t="array" ref="L435">INDEX(Products[],
    MATCH(MergedTable[[#This Row],[FK_ProductID]:[FK_ProductID]], Products[[ProductID]:[ProductID]], 0),
    MATCH(MergedTable[[#Headers],[RoastType]], Products[#Headers], 0))</f>
        <v>M</v>
      </c>
      <c r="M435" t="str" cm="1">
        <f t="array" ref="M435">_xlfn.SWITCH(MergedTable[[#This Row],[RoastType]],
    "L", "Light",
    "M", "Medium",
    "D", "Dark")</f>
        <v>Medium</v>
      </c>
      <c r="N435" s="6" cm="1">
        <f t="array" ref="N435">INDEX(Products[],
    MATCH(MergedTable[[#This Row],[FK_ProductID]:[FK_ProductID]], Products[[ProductID]:[ProductID]], 0),
    MATCH(MergedTable[[#Headers],[SizeKg]], Products[#Headers], 0))</f>
        <v>2.5</v>
      </c>
      <c r="O435" s="1" cm="1">
        <f t="array" ref="O435">INDEX(Products[],
    MATCH(MergedTable[[#This Row],[FK_ProductID]:[FK_ProductID]], Products[[ProductID]:[ProductID]], 0),
    MATCH(MergedTable[[#Headers],[AmtUnitPrice]], Products[#Headers], 0))</f>
        <v>33.465000000000003</v>
      </c>
      <c r="P435" s="1">
        <f>MergedTable[[#This Row],[AmtUnitPrice]] * MergedTable[[#This Row],[Quantity]]</f>
        <v>200.79000000000002</v>
      </c>
    </row>
    <row r="436" spans="1:16" x14ac:dyDescent="0.25">
      <c r="A436" t="str">
        <f>Orders[[#This Row],[OrderID]]</f>
        <v>SQT-07286-736</v>
      </c>
      <c r="B436" s="9">
        <f>Orders[[#This Row],[DtOrder]]</f>
        <v>43807</v>
      </c>
      <c r="C436" t="str">
        <f>Orders[[#This Row],[FK_CustomerID]]</f>
        <v>87726-16941-QW</v>
      </c>
      <c r="D436" t="str">
        <f>Orders[[#This Row],[FK_ProductID]]</f>
        <v>A-M-1</v>
      </c>
      <c r="E436" s="4">
        <f>Orders[[#This Row],[Quantity]]</f>
        <v>6</v>
      </c>
      <c r="F436" t="str">
        <f>_xlfn.XLOOKUP(MergedTable[[#This Row],[FK_CustomerID]], Customers[CustomerID], Customers[CustomerName])</f>
        <v>Nevsa Fields</v>
      </c>
      <c r="G436" t="str">
        <f>_xlfn.XLOOKUP(MergedTable[[#This Row],[FK_CustomerID]], Customers[CustomerID], Customers[Email])</f>
        <v/>
      </c>
      <c r="H436" t="str">
        <f>_xlfn.XLOOKUP(MergedTable[[#This Row],[FK_CustomerID]], Customers[CustomerID], Customers[Country])</f>
        <v>United States</v>
      </c>
      <c r="I436" t="str">
        <f>IF(_xlfn.XLOOKUP(MergedTable[[#This Row],[FK_CustomerID]], Customers[CustomerID], Customers[HasLoyalty]), "Yes", "No")</f>
        <v>No</v>
      </c>
      <c r="J436" t="str" cm="1">
        <f t="array" ref="J436">INDEX(Products[],
    MATCH(MergedTable[[#This Row],[FK_ProductID]:[FK_ProductID]], Products[[ProductID]:[ProductID]], 0),
    MATCH(MergedTable[[#Headers],[CoffeeType]], Products[#Headers], 0))</f>
        <v>Ara</v>
      </c>
      <c r="K436" t="str" cm="1">
        <f t="array" ref="K436">_xlfn.SWITCH(MergedTable[[#This Row],[CoffeeType]],
    "Rob", "Robusta",
    "Exc", "Excelsa",
    "Ara", "Arabica",
    "Lib", "Liberica")</f>
        <v>Arabica</v>
      </c>
      <c r="L436" t="str" cm="1">
        <f t="array" ref="L436">INDEX(Products[],
    MATCH(MergedTable[[#This Row],[FK_ProductID]:[FK_ProductID]], Products[[ProductID]:[ProductID]], 0),
    MATCH(MergedTable[[#Headers],[RoastType]], Products[#Headers], 0))</f>
        <v>M</v>
      </c>
      <c r="M436" t="str" cm="1">
        <f t="array" ref="M436">_xlfn.SWITCH(MergedTable[[#This Row],[RoastType]],
    "L", "Light",
    "M", "Medium",
    "D", "Dark")</f>
        <v>Medium</v>
      </c>
      <c r="N436" s="6" cm="1">
        <f t="array" ref="N436">INDEX(Products[],
    MATCH(MergedTable[[#This Row],[FK_ProductID]:[FK_ProductID]], Products[[ProductID]:[ProductID]], 0),
    MATCH(MergedTable[[#Headers],[SizeKg]], Products[#Headers], 0))</f>
        <v>1</v>
      </c>
      <c r="O436" s="1" cm="1">
        <f t="array" ref="O436">INDEX(Products[],
    MATCH(MergedTable[[#This Row],[FK_ProductID]:[FK_ProductID]], Products[[ProductID]:[ProductID]], 0),
    MATCH(MergedTable[[#Headers],[AmtUnitPrice]], Products[#Headers], 0))</f>
        <v>11.25</v>
      </c>
      <c r="P436" s="1">
        <f>MergedTable[[#This Row],[AmtUnitPrice]] * MergedTable[[#This Row],[Quantity]]</f>
        <v>67.5</v>
      </c>
    </row>
    <row r="437" spans="1:16" x14ac:dyDescent="0.25">
      <c r="A437" t="str">
        <f>Orders[[#This Row],[OrderID]]</f>
        <v>QDU-45390-361</v>
      </c>
      <c r="B437" s="9">
        <f>Orders[[#This Row],[DtOrder]]</f>
        <v>44528</v>
      </c>
      <c r="C437" t="str">
        <f>Orders[[#This Row],[FK_CustomerID]]</f>
        <v>03677-09134-BC</v>
      </c>
      <c r="D437" t="str">
        <f>Orders[[#This Row],[FK_ProductID]]</f>
        <v>E-M-0.5</v>
      </c>
      <c r="E437" s="4">
        <f>Orders[[#This Row],[Quantity]]</f>
        <v>1</v>
      </c>
      <c r="F437" t="str">
        <f>_xlfn.XLOOKUP(MergedTable[[#This Row],[FK_CustomerID]], Customers[CustomerID], Customers[CustomerName])</f>
        <v>Chance Rowthorn</v>
      </c>
      <c r="G437" t="str">
        <f>_xlfn.XLOOKUP(MergedTable[[#This Row],[FK_CustomerID]], Customers[CustomerID], Customers[Email])</f>
        <v>crowthornc3@msn.com</v>
      </c>
      <c r="H437" t="str">
        <f>_xlfn.XLOOKUP(MergedTable[[#This Row],[FK_CustomerID]], Customers[CustomerID], Customers[Country])</f>
        <v>United States</v>
      </c>
      <c r="I437" t="str">
        <f>IF(_xlfn.XLOOKUP(MergedTable[[#This Row],[FK_CustomerID]], Customers[CustomerID], Customers[HasLoyalty]), "Yes", "No")</f>
        <v>No</v>
      </c>
      <c r="J437" t="str" cm="1">
        <f t="array" ref="J437">INDEX(Products[],
    MATCH(MergedTable[[#This Row],[FK_ProductID]:[FK_ProductID]], Products[[ProductID]:[ProductID]], 0),
    MATCH(MergedTable[[#Headers],[CoffeeType]], Products[#Headers], 0))</f>
        <v>Exc</v>
      </c>
      <c r="K437" t="str" cm="1">
        <f t="array" ref="K437">_xlfn.SWITCH(MergedTable[[#This Row],[CoffeeType]],
    "Rob", "Robusta",
    "Exc", "Excelsa",
    "Ara", "Arabica",
    "Lib", "Liberica")</f>
        <v>Excelsa</v>
      </c>
      <c r="L437" t="str" cm="1">
        <f t="array" ref="L437">INDEX(Products[],
    MATCH(MergedTable[[#This Row],[FK_ProductID]:[FK_ProductID]], Products[[ProductID]:[ProductID]], 0),
    MATCH(MergedTable[[#Headers],[RoastType]], Products[#Headers], 0))</f>
        <v>M</v>
      </c>
      <c r="M437" t="str" cm="1">
        <f t="array" ref="M437">_xlfn.SWITCH(MergedTable[[#This Row],[RoastType]],
    "L", "Light",
    "M", "Medium",
    "D", "Dark")</f>
        <v>Medium</v>
      </c>
      <c r="N437" s="6" cm="1">
        <f t="array" ref="N437">INDEX(Products[],
    MATCH(MergedTable[[#This Row],[FK_ProductID]:[FK_ProductID]], Products[[ProductID]:[ProductID]], 0),
    MATCH(MergedTable[[#Headers],[SizeKg]], Products[#Headers], 0))</f>
        <v>0.5</v>
      </c>
      <c r="O437" s="1" cm="1">
        <f t="array" ref="O437">INDEX(Products[],
    MATCH(MergedTable[[#This Row],[FK_ProductID]:[FK_ProductID]], Products[[ProductID]:[ProductID]], 0),
    MATCH(MergedTable[[#Headers],[AmtUnitPrice]], Products[#Headers], 0))</f>
        <v>8.25</v>
      </c>
      <c r="P437" s="1">
        <f>MergedTable[[#This Row],[AmtUnitPrice]] * MergedTable[[#This Row],[Quantity]]</f>
        <v>8.25</v>
      </c>
    </row>
    <row r="438" spans="1:16" x14ac:dyDescent="0.25">
      <c r="A438" t="str">
        <f>Orders[[#This Row],[OrderID]]</f>
        <v>RUJ-30649-712</v>
      </c>
      <c r="B438" s="9">
        <f>Orders[[#This Row],[DtOrder]]</f>
        <v>44631</v>
      </c>
      <c r="C438" t="str">
        <f>Orders[[#This Row],[FK_CustomerID]]</f>
        <v>93224-71517-WV</v>
      </c>
      <c r="D438" t="str">
        <f>Orders[[#This Row],[FK_ProductID]]</f>
        <v>L-L-0.2</v>
      </c>
      <c r="E438" s="4">
        <f>Orders[[#This Row],[Quantity]]</f>
        <v>2</v>
      </c>
      <c r="F438" t="str">
        <f>_xlfn.XLOOKUP(MergedTable[[#This Row],[FK_CustomerID]], Customers[CustomerID], Customers[CustomerName])</f>
        <v>Orly Ryland</v>
      </c>
      <c r="G438" t="str">
        <f>_xlfn.XLOOKUP(MergedTable[[#This Row],[FK_CustomerID]], Customers[CustomerID], Customers[Email])</f>
        <v>orylandc4@deviantart.com</v>
      </c>
      <c r="H438" t="str">
        <f>_xlfn.XLOOKUP(MergedTable[[#This Row],[FK_CustomerID]], Customers[CustomerID], Customers[Country])</f>
        <v>United States</v>
      </c>
      <c r="I438" t="str">
        <f>IF(_xlfn.XLOOKUP(MergedTable[[#This Row],[FK_CustomerID]], Customers[CustomerID], Customers[HasLoyalty]), "Yes", "No")</f>
        <v>Yes</v>
      </c>
      <c r="J438" t="str" cm="1">
        <f t="array" ref="J438">INDEX(Products[],
    MATCH(MergedTable[[#This Row],[FK_ProductID]:[FK_ProductID]], Products[[ProductID]:[ProductID]], 0),
    MATCH(MergedTable[[#Headers],[CoffeeType]], Products[#Headers], 0))</f>
        <v>Lib</v>
      </c>
      <c r="K438" t="str" cm="1">
        <f t="array" ref="K438">_xlfn.SWITCH(MergedTable[[#This Row],[CoffeeType]],
    "Rob", "Robusta",
    "Exc", "Excelsa",
    "Ara", "Arabica",
    "Lib", "Liberica")</f>
        <v>Liberica</v>
      </c>
      <c r="L438" t="str" cm="1">
        <f t="array" ref="L438">INDEX(Products[],
    MATCH(MergedTable[[#This Row],[FK_ProductID]:[FK_ProductID]], Products[[ProductID]:[ProductID]], 0),
    MATCH(MergedTable[[#Headers],[RoastType]], Products[#Headers], 0))</f>
        <v>L</v>
      </c>
      <c r="M438" t="str" cm="1">
        <f t="array" ref="M438">_xlfn.SWITCH(MergedTable[[#This Row],[RoastType]],
    "L", "Light",
    "M", "Medium",
    "D", "Dark")</f>
        <v>Light</v>
      </c>
      <c r="N438" s="6" cm="1">
        <f t="array" ref="N438">INDEX(Products[],
    MATCH(MergedTable[[#This Row],[FK_ProductID]:[FK_ProductID]], Products[[ProductID]:[ProductID]], 0),
    MATCH(MergedTable[[#Headers],[SizeKg]], Products[#Headers], 0))</f>
        <v>0.2</v>
      </c>
      <c r="O438" s="1" cm="1">
        <f t="array" ref="O438">INDEX(Products[],
    MATCH(MergedTable[[#This Row],[FK_ProductID]:[FK_ProductID]], Products[[ProductID]:[ProductID]], 0),
    MATCH(MergedTable[[#Headers],[AmtUnitPrice]], Products[#Headers], 0))</f>
        <v>4.7549999999999999</v>
      </c>
      <c r="P438" s="1">
        <f>MergedTable[[#This Row],[AmtUnitPrice]] * MergedTable[[#This Row],[Quantity]]</f>
        <v>9.51</v>
      </c>
    </row>
    <row r="439" spans="1:16" x14ac:dyDescent="0.25">
      <c r="A439" t="str">
        <f>Orders[[#This Row],[OrderID]]</f>
        <v>WSV-49732-075</v>
      </c>
      <c r="B439" s="9">
        <f>Orders[[#This Row],[DtOrder]]</f>
        <v>44213</v>
      </c>
      <c r="C439" t="str">
        <f>Orders[[#This Row],[FK_CustomerID]]</f>
        <v>76263-95145-GJ</v>
      </c>
      <c r="D439" t="str">
        <f>Orders[[#This Row],[FK_ProductID]]</f>
        <v>L-D-2.5</v>
      </c>
      <c r="E439" s="4">
        <f>Orders[[#This Row],[Quantity]]</f>
        <v>1</v>
      </c>
      <c r="F439" t="str">
        <f>_xlfn.XLOOKUP(MergedTable[[#This Row],[FK_CustomerID]], Customers[CustomerID], Customers[CustomerName])</f>
        <v>Willabella Abramski</v>
      </c>
      <c r="G439" t="str">
        <f>_xlfn.XLOOKUP(MergedTable[[#This Row],[FK_CustomerID]], Customers[CustomerID], Customers[Email])</f>
        <v/>
      </c>
      <c r="H439" t="str">
        <f>_xlfn.XLOOKUP(MergedTable[[#This Row],[FK_CustomerID]], Customers[CustomerID], Customers[Country])</f>
        <v>United States</v>
      </c>
      <c r="I439" t="str">
        <f>IF(_xlfn.XLOOKUP(MergedTable[[#This Row],[FK_CustomerID]], Customers[CustomerID], Customers[HasLoyalty]), "Yes", "No")</f>
        <v>No</v>
      </c>
      <c r="J439" t="str" cm="1">
        <f t="array" ref="J439">INDEX(Products[],
    MATCH(MergedTable[[#This Row],[FK_ProductID]:[FK_ProductID]], Products[[ProductID]:[ProductID]], 0),
    MATCH(MergedTable[[#Headers],[CoffeeType]], Products[#Headers], 0))</f>
        <v>Lib</v>
      </c>
      <c r="K439" t="str" cm="1">
        <f t="array" ref="K439">_xlfn.SWITCH(MergedTable[[#This Row],[CoffeeType]],
    "Rob", "Robusta",
    "Exc", "Excelsa",
    "Ara", "Arabica",
    "Lib", "Liberica")</f>
        <v>Liberica</v>
      </c>
      <c r="L439" t="str" cm="1">
        <f t="array" ref="L439">INDEX(Products[],
    MATCH(MergedTable[[#This Row],[FK_ProductID]:[FK_ProductID]], Products[[ProductID]:[ProductID]], 0),
    MATCH(MergedTable[[#Headers],[RoastType]], Products[#Headers], 0))</f>
        <v>D</v>
      </c>
      <c r="M439" t="str" cm="1">
        <f t="array" ref="M439">_xlfn.SWITCH(MergedTable[[#This Row],[RoastType]],
    "L", "Light",
    "M", "Medium",
    "D", "Dark")</f>
        <v>Dark</v>
      </c>
      <c r="N439" s="6" cm="1">
        <f t="array" ref="N439">INDEX(Products[],
    MATCH(MergedTable[[#This Row],[FK_ProductID]:[FK_ProductID]], Products[[ProductID]:[ProductID]], 0),
    MATCH(MergedTable[[#Headers],[SizeKg]], Products[#Headers], 0))</f>
        <v>2.5</v>
      </c>
      <c r="O439" s="1" cm="1">
        <f t="array" ref="O439">INDEX(Products[],
    MATCH(MergedTable[[#This Row],[FK_ProductID]:[FK_ProductID]], Products[[ProductID]:[ProductID]], 0),
    MATCH(MergedTable[[#Headers],[AmtUnitPrice]], Products[#Headers], 0))</f>
        <v>29.785</v>
      </c>
      <c r="P439" s="1">
        <f>MergedTable[[#This Row],[AmtUnitPrice]] * MergedTable[[#This Row],[Quantity]]</f>
        <v>29.785</v>
      </c>
    </row>
    <row r="440" spans="1:16" x14ac:dyDescent="0.25">
      <c r="A440" t="str">
        <f>Orders[[#This Row],[OrderID]]</f>
        <v>VJF-46305-323</v>
      </c>
      <c r="B440" s="9">
        <f>Orders[[#This Row],[DtOrder]]</f>
        <v>43483</v>
      </c>
      <c r="C440" t="str">
        <f>Orders[[#This Row],[FK_CustomerID]]</f>
        <v>68555-89840-GZ</v>
      </c>
      <c r="D440" t="str">
        <f>Orders[[#This Row],[FK_ProductID]]</f>
        <v>L-D-0.5</v>
      </c>
      <c r="E440" s="4">
        <f>Orders[[#This Row],[Quantity]]</f>
        <v>2</v>
      </c>
      <c r="F440" t="str">
        <f>_xlfn.XLOOKUP(MergedTable[[#This Row],[FK_CustomerID]], Customers[CustomerID], Customers[CustomerName])</f>
        <v>Morgen Seson</v>
      </c>
      <c r="G440" t="str">
        <f>_xlfn.XLOOKUP(MergedTable[[#This Row],[FK_CustomerID]], Customers[CustomerID], Customers[Email])</f>
        <v>msesonck@census.gov</v>
      </c>
      <c r="H440" t="str">
        <f>_xlfn.XLOOKUP(MergedTable[[#This Row],[FK_CustomerID]], Customers[CustomerID], Customers[Country])</f>
        <v>United States</v>
      </c>
      <c r="I440" t="str">
        <f>IF(_xlfn.XLOOKUP(MergedTable[[#This Row],[FK_CustomerID]], Customers[CustomerID], Customers[HasLoyalty]), "Yes", "No")</f>
        <v>No</v>
      </c>
      <c r="J440" t="str" cm="1">
        <f t="array" ref="J440">INDEX(Products[],
    MATCH(MergedTable[[#This Row],[FK_ProductID]:[FK_ProductID]], Products[[ProductID]:[ProductID]], 0),
    MATCH(MergedTable[[#Headers],[CoffeeType]], Products[#Headers], 0))</f>
        <v>Lib</v>
      </c>
      <c r="K440" t="str" cm="1">
        <f t="array" ref="K440">_xlfn.SWITCH(MergedTable[[#This Row],[CoffeeType]],
    "Rob", "Robusta",
    "Exc", "Excelsa",
    "Ara", "Arabica",
    "Lib", "Liberica")</f>
        <v>Liberica</v>
      </c>
      <c r="L440" t="str" cm="1">
        <f t="array" ref="L440">INDEX(Products[],
    MATCH(MergedTable[[#This Row],[FK_ProductID]:[FK_ProductID]], Products[[ProductID]:[ProductID]], 0),
    MATCH(MergedTable[[#Headers],[RoastType]], Products[#Headers], 0))</f>
        <v>D</v>
      </c>
      <c r="M440" t="str" cm="1">
        <f t="array" ref="M440">_xlfn.SWITCH(MergedTable[[#This Row],[RoastType]],
    "L", "Light",
    "M", "Medium",
    "D", "Dark")</f>
        <v>Dark</v>
      </c>
      <c r="N440" s="6" cm="1">
        <f t="array" ref="N440">INDEX(Products[],
    MATCH(MergedTable[[#This Row],[FK_ProductID]:[FK_ProductID]], Products[[ProductID]:[ProductID]], 0),
    MATCH(MergedTable[[#Headers],[SizeKg]], Products[#Headers], 0))</f>
        <v>0.5</v>
      </c>
      <c r="O440" s="1" cm="1">
        <f t="array" ref="O440">INDEX(Products[],
    MATCH(MergedTable[[#This Row],[FK_ProductID]:[FK_ProductID]], Products[[ProductID]:[ProductID]], 0),
    MATCH(MergedTable[[#Headers],[AmtUnitPrice]], Products[#Headers], 0))</f>
        <v>7.77</v>
      </c>
      <c r="P440" s="1">
        <f>MergedTable[[#This Row],[AmtUnitPrice]] * MergedTable[[#This Row],[Quantity]]</f>
        <v>15.54</v>
      </c>
    </row>
    <row r="441" spans="1:16" x14ac:dyDescent="0.25">
      <c r="A441" t="str">
        <f>Orders[[#This Row],[OrderID]]</f>
        <v>CXD-74176-600</v>
      </c>
      <c r="B441" s="9">
        <f>Orders[[#This Row],[DtOrder]]</f>
        <v>43562</v>
      </c>
      <c r="C441" t="str">
        <f>Orders[[#This Row],[FK_CustomerID]]</f>
        <v>70624-19112-AO</v>
      </c>
      <c r="D441" t="str">
        <f>Orders[[#This Row],[FK_ProductID]]</f>
        <v>E-L-0.5</v>
      </c>
      <c r="E441" s="4">
        <f>Orders[[#This Row],[Quantity]]</f>
        <v>4</v>
      </c>
      <c r="F441" t="str">
        <f>_xlfn.XLOOKUP(MergedTable[[#This Row],[FK_CustomerID]], Customers[CustomerID], Customers[CustomerName])</f>
        <v>Chickie Ragless</v>
      </c>
      <c r="G441" t="str">
        <f>_xlfn.XLOOKUP(MergedTable[[#This Row],[FK_CustomerID]], Customers[CustomerID], Customers[Email])</f>
        <v>craglessc7@webmd.com</v>
      </c>
      <c r="H441" t="str">
        <f>_xlfn.XLOOKUP(MergedTable[[#This Row],[FK_CustomerID]], Customers[CustomerID], Customers[Country])</f>
        <v>Ireland</v>
      </c>
      <c r="I441" t="str">
        <f>IF(_xlfn.XLOOKUP(MergedTable[[#This Row],[FK_CustomerID]], Customers[CustomerID], Customers[HasLoyalty]), "Yes", "No")</f>
        <v>No</v>
      </c>
      <c r="J441" t="str" cm="1">
        <f t="array" ref="J441">INDEX(Products[],
    MATCH(MergedTable[[#This Row],[FK_ProductID]:[FK_ProductID]], Products[[ProductID]:[ProductID]], 0),
    MATCH(MergedTable[[#Headers],[CoffeeType]], Products[#Headers], 0))</f>
        <v>Exc</v>
      </c>
      <c r="K441" t="str" cm="1">
        <f t="array" ref="K441">_xlfn.SWITCH(MergedTable[[#This Row],[CoffeeType]],
    "Rob", "Robusta",
    "Exc", "Excelsa",
    "Ara", "Arabica",
    "Lib", "Liberica")</f>
        <v>Excelsa</v>
      </c>
      <c r="L441" t="str" cm="1">
        <f t="array" ref="L441">INDEX(Products[],
    MATCH(MergedTable[[#This Row],[FK_ProductID]:[FK_ProductID]], Products[[ProductID]:[ProductID]], 0),
    MATCH(MergedTable[[#Headers],[RoastType]], Products[#Headers], 0))</f>
        <v>L</v>
      </c>
      <c r="M441" t="str" cm="1">
        <f t="array" ref="M441">_xlfn.SWITCH(MergedTable[[#This Row],[RoastType]],
    "L", "Light",
    "M", "Medium",
    "D", "Dark")</f>
        <v>Light</v>
      </c>
      <c r="N441" s="6" cm="1">
        <f t="array" ref="N441">INDEX(Products[],
    MATCH(MergedTable[[#This Row],[FK_ProductID]:[FK_ProductID]], Products[[ProductID]:[ProductID]], 0),
    MATCH(MergedTable[[#Headers],[SizeKg]], Products[#Headers], 0))</f>
        <v>0.5</v>
      </c>
      <c r="O441" s="1" cm="1">
        <f t="array" ref="O441">INDEX(Products[],
    MATCH(MergedTable[[#This Row],[FK_ProductID]:[FK_ProductID]], Products[[ProductID]:[ProductID]], 0),
    MATCH(MergedTable[[#Headers],[AmtUnitPrice]], Products[#Headers], 0))</f>
        <v>8.91</v>
      </c>
      <c r="P441" s="1">
        <f>MergedTable[[#This Row],[AmtUnitPrice]] * MergedTable[[#This Row],[Quantity]]</f>
        <v>35.64</v>
      </c>
    </row>
    <row r="442" spans="1:16" x14ac:dyDescent="0.25">
      <c r="A442" t="str">
        <f>Orders[[#This Row],[OrderID]]</f>
        <v>ADX-50674-975</v>
      </c>
      <c r="B442" s="9">
        <f>Orders[[#This Row],[DtOrder]]</f>
        <v>44230</v>
      </c>
      <c r="C442" t="str">
        <f>Orders[[#This Row],[FK_CustomerID]]</f>
        <v>58916-61837-QH</v>
      </c>
      <c r="D442" t="str">
        <f>Orders[[#This Row],[FK_ProductID]]</f>
        <v>A-M-2.5</v>
      </c>
      <c r="E442" s="4">
        <f>Orders[[#This Row],[Quantity]]</f>
        <v>4</v>
      </c>
      <c r="F442" t="str">
        <f>_xlfn.XLOOKUP(MergedTable[[#This Row],[FK_CustomerID]], Customers[CustomerID], Customers[CustomerName])</f>
        <v>Freda Hollows</v>
      </c>
      <c r="G442" t="str">
        <f>_xlfn.XLOOKUP(MergedTable[[#This Row],[FK_CustomerID]], Customers[CustomerID], Customers[Email])</f>
        <v>fhollowsc8@blogtalkradio.com</v>
      </c>
      <c r="H442" t="str">
        <f>_xlfn.XLOOKUP(MergedTable[[#This Row],[FK_CustomerID]], Customers[CustomerID], Customers[Country])</f>
        <v>United States</v>
      </c>
      <c r="I442" t="str">
        <f>IF(_xlfn.XLOOKUP(MergedTable[[#This Row],[FK_CustomerID]], Customers[CustomerID], Customers[HasLoyalty]), "Yes", "No")</f>
        <v>Yes</v>
      </c>
      <c r="J442" t="str" cm="1">
        <f t="array" ref="J442">INDEX(Products[],
    MATCH(MergedTable[[#This Row],[FK_ProductID]:[FK_ProductID]], Products[[ProductID]:[ProductID]], 0),
    MATCH(MergedTable[[#Headers],[CoffeeType]], Products[#Headers], 0))</f>
        <v>Ara</v>
      </c>
      <c r="K442" t="str" cm="1">
        <f t="array" ref="K442">_xlfn.SWITCH(MergedTable[[#This Row],[CoffeeType]],
    "Rob", "Robusta",
    "Exc", "Excelsa",
    "Ara", "Arabica",
    "Lib", "Liberica")</f>
        <v>Arabica</v>
      </c>
      <c r="L442" t="str" cm="1">
        <f t="array" ref="L442">INDEX(Products[],
    MATCH(MergedTable[[#This Row],[FK_ProductID]:[FK_ProductID]], Products[[ProductID]:[ProductID]], 0),
    MATCH(MergedTable[[#Headers],[RoastType]], Products[#Headers], 0))</f>
        <v>M</v>
      </c>
      <c r="M442" t="str" cm="1">
        <f t="array" ref="M442">_xlfn.SWITCH(MergedTable[[#This Row],[RoastType]],
    "L", "Light",
    "M", "Medium",
    "D", "Dark")</f>
        <v>Medium</v>
      </c>
      <c r="N442" s="6" cm="1">
        <f t="array" ref="N442">INDEX(Products[],
    MATCH(MergedTable[[#This Row],[FK_ProductID]:[FK_ProductID]], Products[[ProductID]:[ProductID]], 0),
    MATCH(MergedTable[[#Headers],[SizeKg]], Products[#Headers], 0))</f>
        <v>2.5</v>
      </c>
      <c r="O442" s="1" cm="1">
        <f t="array" ref="O442">INDEX(Products[],
    MATCH(MergedTable[[#This Row],[FK_ProductID]:[FK_ProductID]], Products[[ProductID]:[ProductID]], 0),
    MATCH(MergedTable[[#Headers],[AmtUnitPrice]], Products[#Headers], 0))</f>
        <v>25.875</v>
      </c>
      <c r="P442" s="1">
        <f>MergedTable[[#This Row],[AmtUnitPrice]] * MergedTable[[#This Row],[Quantity]]</f>
        <v>103.5</v>
      </c>
    </row>
    <row r="443" spans="1:16" x14ac:dyDescent="0.25">
      <c r="A443" t="str">
        <f>Orders[[#This Row],[OrderID]]</f>
        <v>RRP-51647-420</v>
      </c>
      <c r="B443" s="9">
        <f>Orders[[#This Row],[DtOrder]]</f>
        <v>43573</v>
      </c>
      <c r="C443" t="str">
        <f>Orders[[#This Row],[FK_CustomerID]]</f>
        <v>89292-52335-YZ</v>
      </c>
      <c r="D443" t="str">
        <f>Orders[[#This Row],[FK_ProductID]]</f>
        <v>E-D-1</v>
      </c>
      <c r="E443" s="4">
        <f>Orders[[#This Row],[Quantity]]</f>
        <v>3</v>
      </c>
      <c r="F443" t="str">
        <f>_xlfn.XLOOKUP(MergedTable[[#This Row],[FK_CustomerID]], Customers[CustomerID], Customers[CustomerName])</f>
        <v>Livy Lathleiff</v>
      </c>
      <c r="G443" t="str">
        <f>_xlfn.XLOOKUP(MergedTable[[#This Row],[FK_CustomerID]], Customers[CustomerID], Customers[Email])</f>
        <v>llathleiffc9@nationalgeographic.com</v>
      </c>
      <c r="H443" t="str">
        <f>_xlfn.XLOOKUP(MergedTable[[#This Row],[FK_CustomerID]], Customers[CustomerID], Customers[Country])</f>
        <v>Ireland</v>
      </c>
      <c r="I443" t="str">
        <f>IF(_xlfn.XLOOKUP(MergedTable[[#This Row],[FK_CustomerID]], Customers[CustomerID], Customers[HasLoyalty]), "Yes", "No")</f>
        <v>Yes</v>
      </c>
      <c r="J443" t="str" cm="1">
        <f t="array" ref="J443">INDEX(Products[],
    MATCH(MergedTable[[#This Row],[FK_ProductID]:[FK_ProductID]], Products[[ProductID]:[ProductID]], 0),
    MATCH(MergedTable[[#Headers],[CoffeeType]], Products[#Headers], 0))</f>
        <v>Exc</v>
      </c>
      <c r="K443" t="str" cm="1">
        <f t="array" ref="K443">_xlfn.SWITCH(MergedTable[[#This Row],[CoffeeType]],
    "Rob", "Robusta",
    "Exc", "Excelsa",
    "Ara", "Arabica",
    "Lib", "Liberica")</f>
        <v>Excelsa</v>
      </c>
      <c r="L443" t="str" cm="1">
        <f t="array" ref="L443">INDEX(Products[],
    MATCH(MergedTable[[#This Row],[FK_ProductID]:[FK_ProductID]], Products[[ProductID]:[ProductID]], 0),
    MATCH(MergedTable[[#Headers],[RoastType]], Products[#Headers], 0))</f>
        <v>D</v>
      </c>
      <c r="M443" t="str" cm="1">
        <f t="array" ref="M443">_xlfn.SWITCH(MergedTable[[#This Row],[RoastType]],
    "L", "Light",
    "M", "Medium",
    "D", "Dark")</f>
        <v>Dark</v>
      </c>
      <c r="N443" s="6" cm="1">
        <f t="array" ref="N443">INDEX(Products[],
    MATCH(MergedTable[[#This Row],[FK_ProductID]:[FK_ProductID]], Products[[ProductID]:[ProductID]], 0),
    MATCH(MergedTable[[#Headers],[SizeKg]], Products[#Headers], 0))</f>
        <v>1</v>
      </c>
      <c r="O443" s="1" cm="1">
        <f t="array" ref="O443">INDEX(Products[],
    MATCH(MergedTable[[#This Row],[FK_ProductID]:[FK_ProductID]], Products[[ProductID]:[ProductID]], 0),
    MATCH(MergedTable[[#Headers],[AmtUnitPrice]], Products[#Headers], 0))</f>
        <v>12.15</v>
      </c>
      <c r="P443" s="1">
        <f>MergedTable[[#This Row],[AmtUnitPrice]] * MergedTable[[#This Row],[Quantity]]</f>
        <v>36.450000000000003</v>
      </c>
    </row>
    <row r="444" spans="1:16" x14ac:dyDescent="0.25">
      <c r="A444" t="str">
        <f>Orders[[#This Row],[OrderID]]</f>
        <v>PKJ-99134-523</v>
      </c>
      <c r="B444" s="9">
        <f>Orders[[#This Row],[DtOrder]]</f>
        <v>44384</v>
      </c>
      <c r="C444" t="str">
        <f>Orders[[#This Row],[FK_CustomerID]]</f>
        <v>77284-34297-YY</v>
      </c>
      <c r="D444" t="str">
        <f>Orders[[#This Row],[FK_ProductID]]</f>
        <v>R-L-0.5</v>
      </c>
      <c r="E444" s="4">
        <f>Orders[[#This Row],[Quantity]]</f>
        <v>5</v>
      </c>
      <c r="F444" t="str">
        <f>_xlfn.XLOOKUP(MergedTable[[#This Row],[FK_CustomerID]], Customers[CustomerID], Customers[CustomerName])</f>
        <v>Koralle Heads</v>
      </c>
      <c r="G444" t="str">
        <f>_xlfn.XLOOKUP(MergedTable[[#This Row],[FK_CustomerID]], Customers[CustomerID], Customers[Email])</f>
        <v>kheadsca@jalbum.net</v>
      </c>
      <c r="H444" t="str">
        <f>_xlfn.XLOOKUP(MergedTable[[#This Row],[FK_CustomerID]], Customers[CustomerID], Customers[Country])</f>
        <v>United States</v>
      </c>
      <c r="I444" t="str">
        <f>IF(_xlfn.XLOOKUP(MergedTable[[#This Row],[FK_CustomerID]], Customers[CustomerID], Customers[HasLoyalty]), "Yes", "No")</f>
        <v>No</v>
      </c>
      <c r="J444" t="str" cm="1">
        <f t="array" ref="J444">INDEX(Products[],
    MATCH(MergedTable[[#This Row],[FK_ProductID]:[FK_ProductID]], Products[[ProductID]:[ProductID]], 0),
    MATCH(MergedTable[[#Headers],[CoffeeType]], Products[#Headers], 0))</f>
        <v>Rob</v>
      </c>
      <c r="K444" t="str" cm="1">
        <f t="array" ref="K444">_xlfn.SWITCH(MergedTable[[#This Row],[CoffeeType]],
    "Rob", "Robusta",
    "Exc", "Excelsa",
    "Ara", "Arabica",
    "Lib", "Liberica")</f>
        <v>Robusta</v>
      </c>
      <c r="L444" t="str" cm="1">
        <f t="array" ref="L444">INDEX(Products[],
    MATCH(MergedTable[[#This Row],[FK_ProductID]:[FK_ProductID]], Products[[ProductID]:[ProductID]], 0),
    MATCH(MergedTable[[#Headers],[RoastType]], Products[#Headers], 0))</f>
        <v>L</v>
      </c>
      <c r="M444" t="str" cm="1">
        <f t="array" ref="M444">_xlfn.SWITCH(MergedTable[[#This Row],[RoastType]],
    "L", "Light",
    "M", "Medium",
    "D", "Dark")</f>
        <v>Light</v>
      </c>
      <c r="N444" s="6" cm="1">
        <f t="array" ref="N444">INDEX(Products[],
    MATCH(MergedTable[[#This Row],[FK_ProductID]:[FK_ProductID]], Products[[ProductID]:[ProductID]], 0),
    MATCH(MergedTable[[#Headers],[SizeKg]], Products[#Headers], 0))</f>
        <v>0.5</v>
      </c>
      <c r="O444" s="1" cm="1">
        <f t="array" ref="O444">INDEX(Products[],
    MATCH(MergedTable[[#This Row],[FK_ProductID]:[FK_ProductID]], Products[[ProductID]:[ProductID]], 0),
    MATCH(MergedTable[[#Headers],[AmtUnitPrice]], Products[#Headers], 0))</f>
        <v>7.17</v>
      </c>
      <c r="P444" s="1">
        <f>MergedTable[[#This Row],[AmtUnitPrice]] * MergedTable[[#This Row],[Quantity]]</f>
        <v>35.85</v>
      </c>
    </row>
    <row r="445" spans="1:16" x14ac:dyDescent="0.25">
      <c r="A445" t="str">
        <f>Orders[[#This Row],[OrderID]]</f>
        <v>FZQ-29439-457</v>
      </c>
      <c r="B445" s="9">
        <f>Orders[[#This Row],[DtOrder]]</f>
        <v>44250</v>
      </c>
      <c r="C445" t="str">
        <f>Orders[[#This Row],[FK_CustomerID]]</f>
        <v>50449-80974-BZ</v>
      </c>
      <c r="D445" t="str">
        <f>Orders[[#This Row],[FK_ProductID]]</f>
        <v>E-L-0.2</v>
      </c>
      <c r="E445" s="4">
        <f>Orders[[#This Row],[Quantity]]</f>
        <v>5</v>
      </c>
      <c r="F445" t="str">
        <f>_xlfn.XLOOKUP(MergedTable[[#This Row],[FK_CustomerID]], Customers[CustomerID], Customers[CustomerName])</f>
        <v>Theo Bowne</v>
      </c>
      <c r="G445" t="str">
        <f>_xlfn.XLOOKUP(MergedTable[[#This Row],[FK_CustomerID]], Customers[CustomerID], Customers[Email])</f>
        <v>tbownecb@unicef.org</v>
      </c>
      <c r="H445" t="str">
        <f>_xlfn.XLOOKUP(MergedTable[[#This Row],[FK_CustomerID]], Customers[CustomerID], Customers[Country])</f>
        <v>Ireland</v>
      </c>
      <c r="I445" t="str">
        <f>IF(_xlfn.XLOOKUP(MergedTable[[#This Row],[FK_CustomerID]], Customers[CustomerID], Customers[HasLoyalty]), "Yes", "No")</f>
        <v>Yes</v>
      </c>
      <c r="J445" t="str" cm="1">
        <f t="array" ref="J445">INDEX(Products[],
    MATCH(MergedTable[[#This Row],[FK_ProductID]:[FK_ProductID]], Products[[ProductID]:[ProductID]], 0),
    MATCH(MergedTable[[#Headers],[CoffeeType]], Products[#Headers], 0))</f>
        <v>Exc</v>
      </c>
      <c r="K445" t="str" cm="1">
        <f t="array" ref="K445">_xlfn.SWITCH(MergedTable[[#This Row],[CoffeeType]],
    "Rob", "Robusta",
    "Exc", "Excelsa",
    "Ara", "Arabica",
    "Lib", "Liberica")</f>
        <v>Excelsa</v>
      </c>
      <c r="L445" t="str" cm="1">
        <f t="array" ref="L445">INDEX(Products[],
    MATCH(MergedTable[[#This Row],[FK_ProductID]:[FK_ProductID]], Products[[ProductID]:[ProductID]], 0),
    MATCH(MergedTable[[#Headers],[RoastType]], Products[#Headers], 0))</f>
        <v>L</v>
      </c>
      <c r="M445" t="str" cm="1">
        <f t="array" ref="M445">_xlfn.SWITCH(MergedTable[[#This Row],[RoastType]],
    "L", "Light",
    "M", "Medium",
    "D", "Dark")</f>
        <v>Light</v>
      </c>
      <c r="N445" s="6" cm="1">
        <f t="array" ref="N445">INDEX(Products[],
    MATCH(MergedTable[[#This Row],[FK_ProductID]:[FK_ProductID]], Products[[ProductID]:[ProductID]], 0),
    MATCH(MergedTable[[#Headers],[SizeKg]], Products[#Headers], 0))</f>
        <v>0.2</v>
      </c>
      <c r="O445" s="1" cm="1">
        <f t="array" ref="O445">INDEX(Products[],
    MATCH(MergedTable[[#This Row],[FK_ProductID]:[FK_ProductID]], Products[[ProductID]:[ProductID]], 0),
    MATCH(MergedTable[[#Headers],[AmtUnitPrice]], Products[#Headers], 0))</f>
        <v>4.4550000000000001</v>
      </c>
      <c r="P445" s="1">
        <f>MergedTable[[#This Row],[AmtUnitPrice]] * MergedTable[[#This Row],[Quantity]]</f>
        <v>22.274999999999999</v>
      </c>
    </row>
    <row r="446" spans="1:16" x14ac:dyDescent="0.25">
      <c r="A446" t="str">
        <f>Orders[[#This Row],[OrderID]]</f>
        <v>USN-68115-161</v>
      </c>
      <c r="B446" s="9">
        <f>Orders[[#This Row],[DtOrder]]</f>
        <v>44418</v>
      </c>
      <c r="C446" t="str">
        <f>Orders[[#This Row],[FK_CustomerID]]</f>
        <v>08120-16183-AW</v>
      </c>
      <c r="D446" t="str">
        <f>Orders[[#This Row],[FK_ProductID]]</f>
        <v>E-M-0.2</v>
      </c>
      <c r="E446" s="4">
        <f>Orders[[#This Row],[Quantity]]</f>
        <v>6</v>
      </c>
      <c r="F446" t="str">
        <f>_xlfn.XLOOKUP(MergedTable[[#This Row],[FK_CustomerID]], Customers[CustomerID], Customers[CustomerName])</f>
        <v>Rasia Jacquemard</v>
      </c>
      <c r="G446" t="str">
        <f>_xlfn.XLOOKUP(MergedTable[[#This Row],[FK_CustomerID]], Customers[CustomerID], Customers[Email])</f>
        <v>rjacquemardcc@acquirethisname.com</v>
      </c>
      <c r="H446" t="str">
        <f>_xlfn.XLOOKUP(MergedTable[[#This Row],[FK_CustomerID]], Customers[CustomerID], Customers[Country])</f>
        <v>Ireland</v>
      </c>
      <c r="I446" t="str">
        <f>IF(_xlfn.XLOOKUP(MergedTable[[#This Row],[FK_CustomerID]], Customers[CustomerID], Customers[HasLoyalty]), "Yes", "No")</f>
        <v>No</v>
      </c>
      <c r="J446" t="str" cm="1">
        <f t="array" ref="J446">INDEX(Products[],
    MATCH(MergedTable[[#This Row],[FK_ProductID]:[FK_ProductID]], Products[[ProductID]:[ProductID]], 0),
    MATCH(MergedTable[[#Headers],[CoffeeType]], Products[#Headers], 0))</f>
        <v>Exc</v>
      </c>
      <c r="K446" t="str" cm="1">
        <f t="array" ref="K446">_xlfn.SWITCH(MergedTable[[#This Row],[CoffeeType]],
    "Rob", "Robusta",
    "Exc", "Excelsa",
    "Ara", "Arabica",
    "Lib", "Liberica")</f>
        <v>Excelsa</v>
      </c>
      <c r="L446" t="str" cm="1">
        <f t="array" ref="L446">INDEX(Products[],
    MATCH(MergedTable[[#This Row],[FK_ProductID]:[FK_ProductID]], Products[[ProductID]:[ProductID]], 0),
    MATCH(MergedTable[[#Headers],[RoastType]], Products[#Headers], 0))</f>
        <v>M</v>
      </c>
      <c r="M446" t="str" cm="1">
        <f t="array" ref="M446">_xlfn.SWITCH(MergedTable[[#This Row],[RoastType]],
    "L", "Light",
    "M", "Medium",
    "D", "Dark")</f>
        <v>Medium</v>
      </c>
      <c r="N446" s="6" cm="1">
        <f t="array" ref="N446">INDEX(Products[],
    MATCH(MergedTable[[#This Row],[FK_ProductID]:[FK_ProductID]], Products[[ProductID]:[ProductID]], 0),
    MATCH(MergedTable[[#Headers],[SizeKg]], Products[#Headers], 0))</f>
        <v>0.2</v>
      </c>
      <c r="O446" s="1" cm="1">
        <f t="array" ref="O446">INDEX(Products[],
    MATCH(MergedTable[[#This Row],[FK_ProductID]:[FK_ProductID]], Products[[ProductID]:[ProductID]], 0),
    MATCH(MergedTable[[#Headers],[AmtUnitPrice]], Products[#Headers], 0))</f>
        <v>4.125</v>
      </c>
      <c r="P446" s="1">
        <f>MergedTable[[#This Row],[AmtUnitPrice]] * MergedTable[[#This Row],[Quantity]]</f>
        <v>24.75</v>
      </c>
    </row>
    <row r="447" spans="1:16" x14ac:dyDescent="0.25">
      <c r="A447" t="str">
        <f>Orders[[#This Row],[OrderID]]</f>
        <v>IXU-20263-532</v>
      </c>
      <c r="B447" s="9">
        <f>Orders[[#This Row],[DtOrder]]</f>
        <v>43784</v>
      </c>
      <c r="C447" t="str">
        <f>Orders[[#This Row],[FK_CustomerID]]</f>
        <v>68044-89277-ML</v>
      </c>
      <c r="D447" t="str">
        <f>Orders[[#This Row],[FK_ProductID]]</f>
        <v>L-M-2.5</v>
      </c>
      <c r="E447" s="4">
        <f>Orders[[#This Row],[Quantity]]</f>
        <v>2</v>
      </c>
      <c r="F447" t="str">
        <f>_xlfn.XLOOKUP(MergedTable[[#This Row],[FK_CustomerID]], Customers[CustomerID], Customers[CustomerName])</f>
        <v>Kizzie Warman</v>
      </c>
      <c r="G447" t="str">
        <f>_xlfn.XLOOKUP(MergedTable[[#This Row],[FK_CustomerID]], Customers[CustomerID], Customers[Email])</f>
        <v>kwarmancd@printfriendly.com</v>
      </c>
      <c r="H447" t="str">
        <f>_xlfn.XLOOKUP(MergedTable[[#This Row],[FK_CustomerID]], Customers[CustomerID], Customers[Country])</f>
        <v>Ireland</v>
      </c>
      <c r="I447" t="str">
        <f>IF(_xlfn.XLOOKUP(MergedTable[[#This Row],[FK_CustomerID]], Customers[CustomerID], Customers[HasLoyalty]), "Yes", "No")</f>
        <v>Yes</v>
      </c>
      <c r="J447" t="str" cm="1">
        <f t="array" ref="J447">INDEX(Products[],
    MATCH(MergedTable[[#This Row],[FK_ProductID]:[FK_ProductID]], Products[[ProductID]:[ProductID]], 0),
    MATCH(MergedTable[[#Headers],[CoffeeType]], Products[#Headers], 0))</f>
        <v>Lib</v>
      </c>
      <c r="K447" t="str" cm="1">
        <f t="array" ref="K447">_xlfn.SWITCH(MergedTable[[#This Row],[CoffeeType]],
    "Rob", "Robusta",
    "Exc", "Excelsa",
    "Ara", "Arabica",
    "Lib", "Liberica")</f>
        <v>Liberica</v>
      </c>
      <c r="L447" t="str" cm="1">
        <f t="array" ref="L447">INDEX(Products[],
    MATCH(MergedTable[[#This Row],[FK_ProductID]:[FK_ProductID]], Products[[ProductID]:[ProductID]], 0),
    MATCH(MergedTable[[#Headers],[RoastType]], Products[#Headers], 0))</f>
        <v>M</v>
      </c>
      <c r="M447" t="str" cm="1">
        <f t="array" ref="M447">_xlfn.SWITCH(MergedTable[[#This Row],[RoastType]],
    "L", "Light",
    "M", "Medium",
    "D", "Dark")</f>
        <v>Medium</v>
      </c>
      <c r="N447" s="6" cm="1">
        <f t="array" ref="N447">INDEX(Products[],
    MATCH(MergedTable[[#This Row],[FK_ProductID]:[FK_ProductID]], Products[[ProductID]:[ProductID]], 0),
    MATCH(MergedTable[[#Headers],[SizeKg]], Products[#Headers], 0))</f>
        <v>2.5</v>
      </c>
      <c r="O447" s="1" cm="1">
        <f t="array" ref="O447">INDEX(Products[],
    MATCH(MergedTable[[#This Row],[FK_ProductID]:[FK_ProductID]], Products[[ProductID]:[ProductID]], 0),
    MATCH(MergedTable[[#Headers],[AmtUnitPrice]], Products[#Headers], 0))</f>
        <v>33.465000000000003</v>
      </c>
      <c r="P447" s="1">
        <f>MergedTable[[#This Row],[AmtUnitPrice]] * MergedTable[[#This Row],[Quantity]]</f>
        <v>66.930000000000007</v>
      </c>
    </row>
    <row r="448" spans="1:16" x14ac:dyDescent="0.25">
      <c r="A448" t="str">
        <f>Orders[[#This Row],[OrderID]]</f>
        <v>CBT-15092-420</v>
      </c>
      <c r="B448" s="9">
        <f>Orders[[#This Row],[DtOrder]]</f>
        <v>43816</v>
      </c>
      <c r="C448" t="str">
        <f>Orders[[#This Row],[FK_CustomerID]]</f>
        <v>71364-35210-HS</v>
      </c>
      <c r="D448" t="str">
        <f>Orders[[#This Row],[FK_ProductID]]</f>
        <v>L-M-0.5</v>
      </c>
      <c r="E448" s="4">
        <f>Orders[[#This Row],[Quantity]]</f>
        <v>1</v>
      </c>
      <c r="F448" t="str">
        <f>_xlfn.XLOOKUP(MergedTable[[#This Row],[FK_CustomerID]], Customers[CustomerID], Customers[CustomerName])</f>
        <v>Wain Cholomin</v>
      </c>
      <c r="G448" t="str">
        <f>_xlfn.XLOOKUP(MergedTable[[#This Row],[FK_CustomerID]], Customers[CustomerID], Customers[Email])</f>
        <v>wcholomince@about.com</v>
      </c>
      <c r="H448" t="str">
        <f>_xlfn.XLOOKUP(MergedTable[[#This Row],[FK_CustomerID]], Customers[CustomerID], Customers[Country])</f>
        <v>United Kingdom</v>
      </c>
      <c r="I448" t="str">
        <f>IF(_xlfn.XLOOKUP(MergedTable[[#This Row],[FK_CustomerID]], Customers[CustomerID], Customers[HasLoyalty]), "Yes", "No")</f>
        <v>Yes</v>
      </c>
      <c r="J448" t="str" cm="1">
        <f t="array" ref="J448">INDEX(Products[],
    MATCH(MergedTable[[#This Row],[FK_ProductID]:[FK_ProductID]], Products[[ProductID]:[ProductID]], 0),
    MATCH(MergedTable[[#Headers],[CoffeeType]], Products[#Headers], 0))</f>
        <v>Lib</v>
      </c>
      <c r="K448" t="str" cm="1">
        <f t="array" ref="K448">_xlfn.SWITCH(MergedTable[[#This Row],[CoffeeType]],
    "Rob", "Robusta",
    "Exc", "Excelsa",
    "Ara", "Arabica",
    "Lib", "Liberica")</f>
        <v>Liberica</v>
      </c>
      <c r="L448" t="str" cm="1">
        <f t="array" ref="L448">INDEX(Products[],
    MATCH(MergedTable[[#This Row],[FK_ProductID]:[FK_ProductID]], Products[[ProductID]:[ProductID]], 0),
    MATCH(MergedTable[[#Headers],[RoastType]], Products[#Headers], 0))</f>
        <v>M</v>
      </c>
      <c r="M448" t="str" cm="1">
        <f t="array" ref="M448">_xlfn.SWITCH(MergedTable[[#This Row],[RoastType]],
    "L", "Light",
    "M", "Medium",
    "D", "Dark")</f>
        <v>Medium</v>
      </c>
      <c r="N448" s="6" cm="1">
        <f t="array" ref="N448">INDEX(Products[],
    MATCH(MergedTable[[#This Row],[FK_ProductID]:[FK_ProductID]], Products[[ProductID]:[ProductID]], 0),
    MATCH(MergedTable[[#Headers],[SizeKg]], Products[#Headers], 0))</f>
        <v>0.5</v>
      </c>
      <c r="O448" s="1" cm="1">
        <f t="array" ref="O448">INDEX(Products[],
    MATCH(MergedTable[[#This Row],[FK_ProductID]:[FK_ProductID]], Products[[ProductID]:[ProductID]], 0),
    MATCH(MergedTable[[#Headers],[AmtUnitPrice]], Products[#Headers], 0))</f>
        <v>8.73</v>
      </c>
      <c r="P448" s="1">
        <f>MergedTable[[#This Row],[AmtUnitPrice]] * MergedTable[[#This Row],[Quantity]]</f>
        <v>8.73</v>
      </c>
    </row>
    <row r="449" spans="1:16" x14ac:dyDescent="0.25">
      <c r="A449" t="str">
        <f>Orders[[#This Row],[OrderID]]</f>
        <v>PKQ-46841-696</v>
      </c>
      <c r="B449" s="9">
        <f>Orders[[#This Row],[DtOrder]]</f>
        <v>43908</v>
      </c>
      <c r="C449" t="str">
        <f>Orders[[#This Row],[FK_CustomerID]]</f>
        <v>37177-68797-ON</v>
      </c>
      <c r="D449" t="str">
        <f>Orders[[#This Row],[FK_ProductID]]</f>
        <v>R-M-0.5</v>
      </c>
      <c r="E449" s="4">
        <f>Orders[[#This Row],[Quantity]]</f>
        <v>3</v>
      </c>
      <c r="F449" t="str">
        <f>_xlfn.XLOOKUP(MergedTable[[#This Row],[FK_CustomerID]], Customers[CustomerID], Customers[CustomerName])</f>
        <v>Arleen Braidman</v>
      </c>
      <c r="G449" t="str">
        <f>_xlfn.XLOOKUP(MergedTable[[#This Row],[FK_CustomerID]], Customers[CustomerID], Customers[Email])</f>
        <v>abraidmancf@census.gov</v>
      </c>
      <c r="H449" t="str">
        <f>_xlfn.XLOOKUP(MergedTable[[#This Row],[FK_CustomerID]], Customers[CustomerID], Customers[Country])</f>
        <v>United States</v>
      </c>
      <c r="I449" t="str">
        <f>IF(_xlfn.XLOOKUP(MergedTable[[#This Row],[FK_CustomerID]], Customers[CustomerID], Customers[HasLoyalty]), "Yes", "No")</f>
        <v>No</v>
      </c>
      <c r="J449" t="str" cm="1">
        <f t="array" ref="J449">INDEX(Products[],
    MATCH(MergedTable[[#This Row],[FK_ProductID]:[FK_ProductID]], Products[[ProductID]:[ProductID]], 0),
    MATCH(MergedTable[[#Headers],[CoffeeType]], Products[#Headers], 0))</f>
        <v>Rob</v>
      </c>
      <c r="K449" t="str" cm="1">
        <f t="array" ref="K449">_xlfn.SWITCH(MergedTable[[#This Row],[CoffeeType]],
    "Rob", "Robusta",
    "Exc", "Excelsa",
    "Ara", "Arabica",
    "Lib", "Liberica")</f>
        <v>Robusta</v>
      </c>
      <c r="L449" t="str" cm="1">
        <f t="array" ref="L449">INDEX(Products[],
    MATCH(MergedTable[[#This Row],[FK_ProductID]:[FK_ProductID]], Products[[ProductID]:[ProductID]], 0),
    MATCH(MergedTable[[#Headers],[RoastType]], Products[#Headers], 0))</f>
        <v>M</v>
      </c>
      <c r="M449" t="str" cm="1">
        <f t="array" ref="M449">_xlfn.SWITCH(MergedTable[[#This Row],[RoastType]],
    "L", "Light",
    "M", "Medium",
    "D", "Dark")</f>
        <v>Medium</v>
      </c>
      <c r="N449" s="6" cm="1">
        <f t="array" ref="N449">INDEX(Products[],
    MATCH(MergedTable[[#This Row],[FK_ProductID]:[FK_ProductID]], Products[[ProductID]:[ProductID]], 0),
    MATCH(MergedTable[[#Headers],[SizeKg]], Products[#Headers], 0))</f>
        <v>0.5</v>
      </c>
      <c r="O449" s="1" cm="1">
        <f t="array" ref="O449">INDEX(Products[],
    MATCH(MergedTable[[#This Row],[FK_ProductID]:[FK_ProductID]], Products[[ProductID]:[ProductID]], 0),
    MATCH(MergedTable[[#Headers],[AmtUnitPrice]], Products[#Headers], 0))</f>
        <v>5.97</v>
      </c>
      <c r="P449" s="1">
        <f>MergedTable[[#This Row],[AmtUnitPrice]] * MergedTable[[#This Row],[Quantity]]</f>
        <v>17.91</v>
      </c>
    </row>
    <row r="450" spans="1:16" x14ac:dyDescent="0.25">
      <c r="A450" t="str">
        <f>Orders[[#This Row],[OrderID]]</f>
        <v>XDU-05471-219</v>
      </c>
      <c r="B450" s="9">
        <f>Orders[[#This Row],[DtOrder]]</f>
        <v>44718</v>
      </c>
      <c r="C450" t="str">
        <f>Orders[[#This Row],[FK_CustomerID]]</f>
        <v>60308-06944-GS</v>
      </c>
      <c r="D450" t="str">
        <f>Orders[[#This Row],[FK_ProductID]]</f>
        <v>R-L-0.5</v>
      </c>
      <c r="E450" s="4">
        <f>Orders[[#This Row],[Quantity]]</f>
        <v>1</v>
      </c>
      <c r="F450" t="str">
        <f>_xlfn.XLOOKUP(MergedTable[[#This Row],[FK_CustomerID]], Customers[CustomerID], Customers[CustomerName])</f>
        <v>Pru Durban</v>
      </c>
      <c r="G450" t="str">
        <f>_xlfn.XLOOKUP(MergedTable[[#This Row],[FK_CustomerID]], Customers[CustomerID], Customers[Email])</f>
        <v>pdurbancg@symantec.com</v>
      </c>
      <c r="H450" t="str">
        <f>_xlfn.XLOOKUP(MergedTable[[#This Row],[FK_CustomerID]], Customers[CustomerID], Customers[Country])</f>
        <v>Ireland</v>
      </c>
      <c r="I450" t="str">
        <f>IF(_xlfn.XLOOKUP(MergedTable[[#This Row],[FK_CustomerID]], Customers[CustomerID], Customers[HasLoyalty]), "Yes", "No")</f>
        <v>No</v>
      </c>
      <c r="J450" t="str" cm="1">
        <f t="array" ref="J450">INDEX(Products[],
    MATCH(MergedTable[[#This Row],[FK_ProductID]:[FK_ProductID]], Products[[ProductID]:[ProductID]], 0),
    MATCH(MergedTable[[#Headers],[CoffeeType]], Products[#Headers], 0))</f>
        <v>Rob</v>
      </c>
      <c r="K450" t="str" cm="1">
        <f t="array" ref="K450">_xlfn.SWITCH(MergedTable[[#This Row],[CoffeeType]],
    "Rob", "Robusta",
    "Exc", "Excelsa",
    "Ara", "Arabica",
    "Lib", "Liberica")</f>
        <v>Robusta</v>
      </c>
      <c r="L450" t="str" cm="1">
        <f t="array" ref="L450">INDEX(Products[],
    MATCH(MergedTable[[#This Row],[FK_ProductID]:[FK_ProductID]], Products[[ProductID]:[ProductID]], 0),
    MATCH(MergedTable[[#Headers],[RoastType]], Products[#Headers], 0))</f>
        <v>L</v>
      </c>
      <c r="M450" t="str" cm="1">
        <f t="array" ref="M450">_xlfn.SWITCH(MergedTable[[#This Row],[RoastType]],
    "L", "Light",
    "M", "Medium",
    "D", "Dark")</f>
        <v>Light</v>
      </c>
      <c r="N450" s="6" cm="1">
        <f t="array" ref="N450">INDEX(Products[],
    MATCH(MergedTable[[#This Row],[FK_ProductID]:[FK_ProductID]], Products[[ProductID]:[ProductID]], 0),
    MATCH(MergedTable[[#Headers],[SizeKg]], Products[#Headers], 0))</f>
        <v>0.5</v>
      </c>
      <c r="O450" s="1" cm="1">
        <f t="array" ref="O450">INDEX(Products[],
    MATCH(MergedTable[[#This Row],[FK_ProductID]:[FK_ProductID]], Products[[ProductID]:[ProductID]], 0),
    MATCH(MergedTable[[#Headers],[AmtUnitPrice]], Products[#Headers], 0))</f>
        <v>7.17</v>
      </c>
      <c r="P450" s="1">
        <f>MergedTable[[#This Row],[AmtUnitPrice]] * MergedTable[[#This Row],[Quantity]]</f>
        <v>7.17</v>
      </c>
    </row>
    <row r="451" spans="1:16" x14ac:dyDescent="0.25">
      <c r="A451" t="str">
        <f>Orders[[#This Row],[OrderID]]</f>
        <v>NID-20149-329</v>
      </c>
      <c r="B451" s="9">
        <f>Orders[[#This Row],[DtOrder]]</f>
        <v>44336</v>
      </c>
      <c r="C451" t="str">
        <f>Orders[[#This Row],[FK_CustomerID]]</f>
        <v>49888-39458-PF</v>
      </c>
      <c r="D451" t="str">
        <f>Orders[[#This Row],[FK_ProductID]]</f>
        <v>R-D-0.2</v>
      </c>
      <c r="E451" s="4">
        <f>Orders[[#This Row],[Quantity]]</f>
        <v>2</v>
      </c>
      <c r="F451" t="str">
        <f>_xlfn.XLOOKUP(MergedTable[[#This Row],[FK_CustomerID]], Customers[CustomerID], Customers[CustomerName])</f>
        <v>Antone Harrold</v>
      </c>
      <c r="G451" t="str">
        <f>_xlfn.XLOOKUP(MergedTable[[#This Row],[FK_CustomerID]], Customers[CustomerID], Customers[Email])</f>
        <v>aharroldch@miibeian.gov.cn</v>
      </c>
      <c r="H451" t="str">
        <f>_xlfn.XLOOKUP(MergedTable[[#This Row],[FK_CustomerID]], Customers[CustomerID], Customers[Country])</f>
        <v>United States</v>
      </c>
      <c r="I451" t="str">
        <f>IF(_xlfn.XLOOKUP(MergedTable[[#This Row],[FK_CustomerID]], Customers[CustomerID], Customers[HasLoyalty]), "Yes", "No")</f>
        <v>No</v>
      </c>
      <c r="J451" t="str" cm="1">
        <f t="array" ref="J451">INDEX(Products[],
    MATCH(MergedTable[[#This Row],[FK_ProductID]:[FK_ProductID]], Products[[ProductID]:[ProductID]], 0),
    MATCH(MergedTable[[#Headers],[CoffeeType]], Products[#Headers], 0))</f>
        <v>Rob</v>
      </c>
      <c r="K451" t="str" cm="1">
        <f t="array" ref="K451">_xlfn.SWITCH(MergedTable[[#This Row],[CoffeeType]],
    "Rob", "Robusta",
    "Exc", "Excelsa",
    "Ara", "Arabica",
    "Lib", "Liberica")</f>
        <v>Robusta</v>
      </c>
      <c r="L451" t="str" cm="1">
        <f t="array" ref="L451">INDEX(Products[],
    MATCH(MergedTable[[#This Row],[FK_ProductID]:[FK_ProductID]], Products[[ProductID]:[ProductID]], 0),
    MATCH(MergedTable[[#Headers],[RoastType]], Products[#Headers], 0))</f>
        <v>D</v>
      </c>
      <c r="M451" t="str" cm="1">
        <f t="array" ref="M451">_xlfn.SWITCH(MergedTable[[#This Row],[RoastType]],
    "L", "Light",
    "M", "Medium",
    "D", "Dark")</f>
        <v>Dark</v>
      </c>
      <c r="N451" s="6" cm="1">
        <f t="array" ref="N451">INDEX(Products[],
    MATCH(MergedTable[[#This Row],[FK_ProductID]:[FK_ProductID]], Products[[ProductID]:[ProductID]], 0),
    MATCH(MergedTable[[#Headers],[SizeKg]], Products[#Headers], 0))</f>
        <v>0.2</v>
      </c>
      <c r="O451" s="1" cm="1">
        <f t="array" ref="O451">INDEX(Products[],
    MATCH(MergedTable[[#This Row],[FK_ProductID]:[FK_ProductID]], Products[[ProductID]:[ProductID]], 0),
    MATCH(MergedTable[[#Headers],[AmtUnitPrice]], Products[#Headers], 0))</f>
        <v>2.6850000000000001</v>
      </c>
      <c r="P451" s="1">
        <f>MergedTable[[#This Row],[AmtUnitPrice]] * MergedTable[[#This Row],[Quantity]]</f>
        <v>5.37</v>
      </c>
    </row>
    <row r="452" spans="1:16" x14ac:dyDescent="0.25">
      <c r="A452" t="str">
        <f>Orders[[#This Row],[OrderID]]</f>
        <v>SVU-27222-213</v>
      </c>
      <c r="B452" s="9">
        <f>Orders[[#This Row],[DtOrder]]</f>
        <v>44207</v>
      </c>
      <c r="C452" t="str">
        <f>Orders[[#This Row],[FK_CustomerID]]</f>
        <v>60748-46813-DZ</v>
      </c>
      <c r="D452" t="str">
        <f>Orders[[#This Row],[FK_ProductID]]</f>
        <v>L-L-0.2</v>
      </c>
      <c r="E452" s="4">
        <f>Orders[[#This Row],[Quantity]]</f>
        <v>5</v>
      </c>
      <c r="F452" t="str">
        <f>_xlfn.XLOOKUP(MergedTable[[#This Row],[FK_CustomerID]], Customers[CustomerID], Customers[CustomerName])</f>
        <v>Sim Pamphilon</v>
      </c>
      <c r="G452" t="str">
        <f>_xlfn.XLOOKUP(MergedTable[[#This Row],[FK_CustomerID]], Customers[CustomerID], Customers[Email])</f>
        <v>spamphilonci@mlb.com</v>
      </c>
      <c r="H452" t="str">
        <f>_xlfn.XLOOKUP(MergedTable[[#This Row],[FK_CustomerID]], Customers[CustomerID], Customers[Country])</f>
        <v>Ireland</v>
      </c>
      <c r="I452" t="str">
        <f>IF(_xlfn.XLOOKUP(MergedTable[[#This Row],[FK_CustomerID]], Customers[CustomerID], Customers[HasLoyalty]), "Yes", "No")</f>
        <v>No</v>
      </c>
      <c r="J452" t="str" cm="1">
        <f t="array" ref="J452">INDEX(Products[],
    MATCH(MergedTable[[#This Row],[FK_ProductID]:[FK_ProductID]], Products[[ProductID]:[ProductID]], 0),
    MATCH(MergedTable[[#Headers],[CoffeeType]], Products[#Headers], 0))</f>
        <v>Lib</v>
      </c>
      <c r="K452" t="str" cm="1">
        <f t="array" ref="K452">_xlfn.SWITCH(MergedTable[[#This Row],[CoffeeType]],
    "Rob", "Robusta",
    "Exc", "Excelsa",
    "Ara", "Arabica",
    "Lib", "Liberica")</f>
        <v>Liberica</v>
      </c>
      <c r="L452" t="str" cm="1">
        <f t="array" ref="L452">INDEX(Products[],
    MATCH(MergedTable[[#This Row],[FK_ProductID]:[FK_ProductID]], Products[[ProductID]:[ProductID]], 0),
    MATCH(MergedTable[[#Headers],[RoastType]], Products[#Headers], 0))</f>
        <v>L</v>
      </c>
      <c r="M452" t="str" cm="1">
        <f t="array" ref="M452">_xlfn.SWITCH(MergedTable[[#This Row],[RoastType]],
    "L", "Light",
    "M", "Medium",
    "D", "Dark")</f>
        <v>Light</v>
      </c>
      <c r="N452" s="6" cm="1">
        <f t="array" ref="N452">INDEX(Products[],
    MATCH(MergedTable[[#This Row],[FK_ProductID]:[FK_ProductID]], Products[[ProductID]:[ProductID]], 0),
    MATCH(MergedTable[[#Headers],[SizeKg]], Products[#Headers], 0))</f>
        <v>0.2</v>
      </c>
      <c r="O452" s="1" cm="1">
        <f t="array" ref="O452">INDEX(Products[],
    MATCH(MergedTable[[#This Row],[FK_ProductID]:[FK_ProductID]], Products[[ProductID]:[ProductID]], 0),
    MATCH(MergedTable[[#Headers],[AmtUnitPrice]], Products[#Headers], 0))</f>
        <v>4.7549999999999999</v>
      </c>
      <c r="P452" s="1">
        <f>MergedTable[[#This Row],[AmtUnitPrice]] * MergedTable[[#This Row],[Quantity]]</f>
        <v>23.774999999999999</v>
      </c>
    </row>
    <row r="453" spans="1:16" x14ac:dyDescent="0.25">
      <c r="A453" t="str">
        <f>Orders[[#This Row],[OrderID]]</f>
        <v>RWI-84131-848</v>
      </c>
      <c r="B453" s="9">
        <f>Orders[[#This Row],[DtOrder]]</f>
        <v>43518</v>
      </c>
      <c r="C453" t="str">
        <f>Orders[[#This Row],[FK_CustomerID]]</f>
        <v>16385-11286-NX</v>
      </c>
      <c r="D453" t="str">
        <f>Orders[[#This Row],[FK_ProductID]]</f>
        <v>R-D-2.5</v>
      </c>
      <c r="E453" s="4">
        <f>Orders[[#This Row],[Quantity]]</f>
        <v>2</v>
      </c>
      <c r="F453" t="str">
        <f>_xlfn.XLOOKUP(MergedTable[[#This Row],[FK_CustomerID]], Customers[CustomerID], Customers[CustomerName])</f>
        <v>Mohandis Spurden</v>
      </c>
      <c r="G453" t="str">
        <f>_xlfn.XLOOKUP(MergedTable[[#This Row],[FK_CustomerID]], Customers[CustomerID], Customers[Email])</f>
        <v>mspurdencj@exblog.jp</v>
      </c>
      <c r="H453" t="str">
        <f>_xlfn.XLOOKUP(MergedTable[[#This Row],[FK_CustomerID]], Customers[CustomerID], Customers[Country])</f>
        <v>United States</v>
      </c>
      <c r="I453" t="str">
        <f>IF(_xlfn.XLOOKUP(MergedTable[[#This Row],[FK_CustomerID]], Customers[CustomerID], Customers[HasLoyalty]), "Yes", "No")</f>
        <v>Yes</v>
      </c>
      <c r="J453" t="str" cm="1">
        <f t="array" ref="J453">INDEX(Products[],
    MATCH(MergedTable[[#This Row],[FK_ProductID]:[FK_ProductID]], Products[[ProductID]:[ProductID]], 0),
    MATCH(MergedTable[[#Headers],[CoffeeType]], Products[#Headers], 0))</f>
        <v>Rob</v>
      </c>
      <c r="K453" t="str" cm="1">
        <f t="array" ref="K453">_xlfn.SWITCH(MergedTable[[#This Row],[CoffeeType]],
    "Rob", "Robusta",
    "Exc", "Excelsa",
    "Ara", "Arabica",
    "Lib", "Liberica")</f>
        <v>Robusta</v>
      </c>
      <c r="L453" t="str" cm="1">
        <f t="array" ref="L453">INDEX(Products[],
    MATCH(MergedTable[[#This Row],[FK_ProductID]:[FK_ProductID]], Products[[ProductID]:[ProductID]], 0),
    MATCH(MergedTable[[#Headers],[RoastType]], Products[#Headers], 0))</f>
        <v>D</v>
      </c>
      <c r="M453" t="str" cm="1">
        <f t="array" ref="M453">_xlfn.SWITCH(MergedTable[[#This Row],[RoastType]],
    "L", "Light",
    "M", "Medium",
    "D", "Dark")</f>
        <v>Dark</v>
      </c>
      <c r="N453" s="6" cm="1">
        <f t="array" ref="N453">INDEX(Products[],
    MATCH(MergedTable[[#This Row],[FK_ProductID]:[FK_ProductID]], Products[[ProductID]:[ProductID]], 0),
    MATCH(MergedTable[[#Headers],[SizeKg]], Products[#Headers], 0))</f>
        <v>2.5</v>
      </c>
      <c r="O453" s="1" cm="1">
        <f t="array" ref="O453">INDEX(Products[],
    MATCH(MergedTable[[#This Row],[FK_ProductID]:[FK_ProductID]], Products[[ProductID]:[ProductID]], 0),
    MATCH(MergedTable[[#Headers],[AmtUnitPrice]], Products[#Headers], 0))</f>
        <v>20.585000000000001</v>
      </c>
      <c r="P453" s="1">
        <f>MergedTable[[#This Row],[AmtUnitPrice]] * MergedTable[[#This Row],[Quantity]]</f>
        <v>41.17</v>
      </c>
    </row>
    <row r="454" spans="1:16" x14ac:dyDescent="0.25">
      <c r="A454" t="str">
        <f>Orders[[#This Row],[OrderID]]</f>
        <v>GUU-40666-525</v>
      </c>
      <c r="B454" s="9">
        <f>Orders[[#This Row],[DtOrder]]</f>
        <v>44524</v>
      </c>
      <c r="C454" t="str">
        <f>Orders[[#This Row],[FK_CustomerID]]</f>
        <v>68555-89840-GZ</v>
      </c>
      <c r="D454" t="str">
        <f>Orders[[#This Row],[FK_ProductID]]</f>
        <v>A-L-0.2</v>
      </c>
      <c r="E454" s="4">
        <f>Orders[[#This Row],[Quantity]]</f>
        <v>3</v>
      </c>
      <c r="F454" t="str">
        <f>_xlfn.XLOOKUP(MergedTable[[#This Row],[FK_CustomerID]], Customers[CustomerID], Customers[CustomerName])</f>
        <v>Morgen Seson</v>
      </c>
      <c r="G454" t="str">
        <f>_xlfn.XLOOKUP(MergedTable[[#This Row],[FK_CustomerID]], Customers[CustomerID], Customers[Email])</f>
        <v>msesonck@census.gov</v>
      </c>
      <c r="H454" t="str">
        <f>_xlfn.XLOOKUP(MergedTable[[#This Row],[FK_CustomerID]], Customers[CustomerID], Customers[Country])</f>
        <v>United States</v>
      </c>
      <c r="I454" t="str">
        <f>IF(_xlfn.XLOOKUP(MergedTable[[#This Row],[FK_CustomerID]], Customers[CustomerID], Customers[HasLoyalty]), "Yes", "No")</f>
        <v>No</v>
      </c>
      <c r="J454" t="str" cm="1">
        <f t="array" ref="J454">INDEX(Products[],
    MATCH(MergedTable[[#This Row],[FK_ProductID]:[FK_ProductID]], Products[[ProductID]:[ProductID]], 0),
    MATCH(MergedTable[[#Headers],[CoffeeType]], Products[#Headers], 0))</f>
        <v>Ara</v>
      </c>
      <c r="K454" t="str" cm="1">
        <f t="array" ref="K454">_xlfn.SWITCH(MergedTable[[#This Row],[CoffeeType]],
    "Rob", "Robusta",
    "Exc", "Excelsa",
    "Ara", "Arabica",
    "Lib", "Liberica")</f>
        <v>Arabica</v>
      </c>
      <c r="L454" t="str" cm="1">
        <f t="array" ref="L454">INDEX(Products[],
    MATCH(MergedTable[[#This Row],[FK_ProductID]:[FK_ProductID]], Products[[ProductID]:[ProductID]], 0),
    MATCH(MergedTable[[#Headers],[RoastType]], Products[#Headers], 0))</f>
        <v>L</v>
      </c>
      <c r="M454" t="str" cm="1">
        <f t="array" ref="M454">_xlfn.SWITCH(MergedTable[[#This Row],[RoastType]],
    "L", "Light",
    "M", "Medium",
    "D", "Dark")</f>
        <v>Light</v>
      </c>
      <c r="N454" s="6" cm="1">
        <f t="array" ref="N454">INDEX(Products[],
    MATCH(MergedTable[[#This Row],[FK_ProductID]:[FK_ProductID]], Products[[ProductID]:[ProductID]], 0),
    MATCH(MergedTable[[#Headers],[SizeKg]], Products[#Headers], 0))</f>
        <v>0.2</v>
      </c>
      <c r="O454" s="1" cm="1">
        <f t="array" ref="O454">INDEX(Products[],
    MATCH(MergedTable[[#This Row],[FK_ProductID]:[FK_ProductID]], Products[[ProductID]:[ProductID]], 0),
    MATCH(MergedTable[[#Headers],[AmtUnitPrice]], Products[#Headers], 0))</f>
        <v>3.8849999999999998</v>
      </c>
      <c r="P454" s="1">
        <f>MergedTable[[#This Row],[AmtUnitPrice]] * MergedTable[[#This Row],[Quantity]]</f>
        <v>11.654999999999999</v>
      </c>
    </row>
    <row r="455" spans="1:16" x14ac:dyDescent="0.25">
      <c r="A455" t="str">
        <f>Orders[[#This Row],[OrderID]]</f>
        <v>SCN-51395-066</v>
      </c>
      <c r="B455" s="9">
        <f>Orders[[#This Row],[DtOrder]]</f>
        <v>44579</v>
      </c>
      <c r="C455" t="str">
        <f>Orders[[#This Row],[FK_CustomerID]]</f>
        <v>72164-90254-EJ</v>
      </c>
      <c r="D455" t="str">
        <f>Orders[[#This Row],[FK_ProductID]]</f>
        <v>L-L-0.5</v>
      </c>
      <c r="E455" s="4">
        <f>Orders[[#This Row],[Quantity]]</f>
        <v>4</v>
      </c>
      <c r="F455" t="str">
        <f>_xlfn.XLOOKUP(MergedTable[[#This Row],[FK_CustomerID]], Customers[CustomerID], Customers[CustomerName])</f>
        <v>Nalani Pirrone</v>
      </c>
      <c r="G455" t="str">
        <f>_xlfn.XLOOKUP(MergedTable[[#This Row],[FK_CustomerID]], Customers[CustomerID], Customers[Email])</f>
        <v>npirronecl@weibo.com</v>
      </c>
      <c r="H455" t="str">
        <f>_xlfn.XLOOKUP(MergedTable[[#This Row],[FK_CustomerID]], Customers[CustomerID], Customers[Country])</f>
        <v>United States</v>
      </c>
      <c r="I455" t="str">
        <f>IF(_xlfn.XLOOKUP(MergedTable[[#This Row],[FK_CustomerID]], Customers[CustomerID], Customers[HasLoyalty]), "Yes", "No")</f>
        <v>No</v>
      </c>
      <c r="J455" t="str" cm="1">
        <f t="array" ref="J455">INDEX(Products[],
    MATCH(MergedTable[[#This Row],[FK_ProductID]:[FK_ProductID]], Products[[ProductID]:[ProductID]], 0),
    MATCH(MergedTable[[#Headers],[CoffeeType]], Products[#Headers], 0))</f>
        <v>Lib</v>
      </c>
      <c r="K455" t="str" cm="1">
        <f t="array" ref="K455">_xlfn.SWITCH(MergedTable[[#This Row],[CoffeeType]],
    "Rob", "Robusta",
    "Exc", "Excelsa",
    "Ara", "Arabica",
    "Lib", "Liberica")</f>
        <v>Liberica</v>
      </c>
      <c r="L455" t="str" cm="1">
        <f t="array" ref="L455">INDEX(Products[],
    MATCH(MergedTable[[#This Row],[FK_ProductID]:[FK_ProductID]], Products[[ProductID]:[ProductID]], 0),
    MATCH(MergedTable[[#Headers],[RoastType]], Products[#Headers], 0))</f>
        <v>L</v>
      </c>
      <c r="M455" t="str" cm="1">
        <f t="array" ref="M455">_xlfn.SWITCH(MergedTable[[#This Row],[RoastType]],
    "L", "Light",
    "M", "Medium",
    "D", "Dark")</f>
        <v>Light</v>
      </c>
      <c r="N455" s="6" cm="1">
        <f t="array" ref="N455">INDEX(Products[],
    MATCH(MergedTable[[#This Row],[FK_ProductID]:[FK_ProductID]], Products[[ProductID]:[ProductID]], 0),
    MATCH(MergedTable[[#Headers],[SizeKg]], Products[#Headers], 0))</f>
        <v>0.5</v>
      </c>
      <c r="O455" s="1" cm="1">
        <f t="array" ref="O455">INDEX(Products[],
    MATCH(MergedTable[[#This Row],[FK_ProductID]:[FK_ProductID]], Products[[ProductID]:[ProductID]], 0),
    MATCH(MergedTable[[#Headers],[AmtUnitPrice]], Products[#Headers], 0))</f>
        <v>9.51</v>
      </c>
      <c r="P455" s="1">
        <f>MergedTable[[#This Row],[AmtUnitPrice]] * MergedTable[[#This Row],[Quantity]]</f>
        <v>38.04</v>
      </c>
    </row>
    <row r="456" spans="1:16" x14ac:dyDescent="0.25">
      <c r="A456" t="str">
        <f>Orders[[#This Row],[OrderID]]</f>
        <v>ULA-24644-321</v>
      </c>
      <c r="B456" s="9">
        <f>Orders[[#This Row],[DtOrder]]</f>
        <v>44421</v>
      </c>
      <c r="C456" t="str">
        <f>Orders[[#This Row],[FK_CustomerID]]</f>
        <v>67010-92988-CT</v>
      </c>
      <c r="D456" t="str">
        <f>Orders[[#This Row],[FK_ProductID]]</f>
        <v>R-D-2.5</v>
      </c>
      <c r="E456" s="4">
        <f>Orders[[#This Row],[Quantity]]</f>
        <v>4</v>
      </c>
      <c r="F456" t="str">
        <f>_xlfn.XLOOKUP(MergedTable[[#This Row],[FK_CustomerID]], Customers[CustomerID], Customers[CustomerName])</f>
        <v>Reube Cawley</v>
      </c>
      <c r="G456" t="str">
        <f>_xlfn.XLOOKUP(MergedTable[[#This Row],[FK_CustomerID]], Customers[CustomerID], Customers[Email])</f>
        <v>rcawleycm@yellowbook.com</v>
      </c>
      <c r="H456" t="str">
        <f>_xlfn.XLOOKUP(MergedTable[[#This Row],[FK_CustomerID]], Customers[CustomerID], Customers[Country])</f>
        <v>Ireland</v>
      </c>
      <c r="I456" t="str">
        <f>IF(_xlfn.XLOOKUP(MergedTable[[#This Row],[FK_CustomerID]], Customers[CustomerID], Customers[HasLoyalty]), "Yes", "No")</f>
        <v>Yes</v>
      </c>
      <c r="J456" t="str" cm="1">
        <f t="array" ref="J456">INDEX(Products[],
    MATCH(MergedTable[[#This Row],[FK_ProductID]:[FK_ProductID]], Products[[ProductID]:[ProductID]], 0),
    MATCH(MergedTable[[#Headers],[CoffeeType]], Products[#Headers], 0))</f>
        <v>Rob</v>
      </c>
      <c r="K456" t="str" cm="1">
        <f t="array" ref="K456">_xlfn.SWITCH(MergedTable[[#This Row],[CoffeeType]],
    "Rob", "Robusta",
    "Exc", "Excelsa",
    "Ara", "Arabica",
    "Lib", "Liberica")</f>
        <v>Robusta</v>
      </c>
      <c r="L456" t="str" cm="1">
        <f t="array" ref="L456">INDEX(Products[],
    MATCH(MergedTable[[#This Row],[FK_ProductID]:[FK_ProductID]], Products[[ProductID]:[ProductID]], 0),
    MATCH(MergedTable[[#Headers],[RoastType]], Products[#Headers], 0))</f>
        <v>D</v>
      </c>
      <c r="M456" t="str" cm="1">
        <f t="array" ref="M456">_xlfn.SWITCH(MergedTable[[#This Row],[RoastType]],
    "L", "Light",
    "M", "Medium",
    "D", "Dark")</f>
        <v>Dark</v>
      </c>
      <c r="N456" s="6" cm="1">
        <f t="array" ref="N456">INDEX(Products[],
    MATCH(MergedTable[[#This Row],[FK_ProductID]:[FK_ProductID]], Products[[ProductID]:[ProductID]], 0),
    MATCH(MergedTable[[#Headers],[SizeKg]], Products[#Headers], 0))</f>
        <v>2.5</v>
      </c>
      <c r="O456" s="1" cm="1">
        <f t="array" ref="O456">INDEX(Products[],
    MATCH(MergedTable[[#This Row],[FK_ProductID]:[FK_ProductID]], Products[[ProductID]:[ProductID]], 0),
    MATCH(MergedTable[[#Headers],[AmtUnitPrice]], Products[#Headers], 0))</f>
        <v>20.585000000000001</v>
      </c>
      <c r="P456" s="1">
        <f>MergedTable[[#This Row],[AmtUnitPrice]] * MergedTable[[#This Row],[Quantity]]</f>
        <v>82.34</v>
      </c>
    </row>
    <row r="457" spans="1:16" x14ac:dyDescent="0.25">
      <c r="A457" t="str">
        <f>Orders[[#This Row],[OrderID]]</f>
        <v>EOL-92666-762</v>
      </c>
      <c r="B457" s="9">
        <f>Orders[[#This Row],[DtOrder]]</f>
        <v>43841</v>
      </c>
      <c r="C457" t="str">
        <f>Orders[[#This Row],[FK_CustomerID]]</f>
        <v>15776-91507-GT</v>
      </c>
      <c r="D457" t="str">
        <f>Orders[[#This Row],[FK_ProductID]]</f>
        <v>L-L-0.2</v>
      </c>
      <c r="E457" s="4">
        <f>Orders[[#This Row],[Quantity]]</f>
        <v>2</v>
      </c>
      <c r="F457" t="str">
        <f>_xlfn.XLOOKUP(MergedTable[[#This Row],[FK_CustomerID]], Customers[CustomerID], Customers[CustomerName])</f>
        <v>Stan Barribal</v>
      </c>
      <c r="G457" t="str">
        <f>_xlfn.XLOOKUP(MergedTable[[#This Row],[FK_CustomerID]], Customers[CustomerID], Customers[Email])</f>
        <v>sbarribalcn@microsoft.com</v>
      </c>
      <c r="H457" t="str">
        <f>_xlfn.XLOOKUP(MergedTable[[#This Row],[FK_CustomerID]], Customers[CustomerID], Customers[Country])</f>
        <v>Ireland</v>
      </c>
      <c r="I457" t="str">
        <f>IF(_xlfn.XLOOKUP(MergedTable[[#This Row],[FK_CustomerID]], Customers[CustomerID], Customers[HasLoyalty]), "Yes", "No")</f>
        <v>Yes</v>
      </c>
      <c r="J457" t="str" cm="1">
        <f t="array" ref="J457">INDEX(Products[],
    MATCH(MergedTable[[#This Row],[FK_ProductID]:[FK_ProductID]], Products[[ProductID]:[ProductID]], 0),
    MATCH(MergedTable[[#Headers],[CoffeeType]], Products[#Headers], 0))</f>
        <v>Lib</v>
      </c>
      <c r="K457" t="str" cm="1">
        <f t="array" ref="K457">_xlfn.SWITCH(MergedTable[[#This Row],[CoffeeType]],
    "Rob", "Robusta",
    "Exc", "Excelsa",
    "Ara", "Arabica",
    "Lib", "Liberica")</f>
        <v>Liberica</v>
      </c>
      <c r="L457" t="str" cm="1">
        <f t="array" ref="L457">INDEX(Products[],
    MATCH(MergedTable[[#This Row],[FK_ProductID]:[FK_ProductID]], Products[[ProductID]:[ProductID]], 0),
    MATCH(MergedTable[[#Headers],[RoastType]], Products[#Headers], 0))</f>
        <v>L</v>
      </c>
      <c r="M457" t="str" cm="1">
        <f t="array" ref="M457">_xlfn.SWITCH(MergedTable[[#This Row],[RoastType]],
    "L", "Light",
    "M", "Medium",
    "D", "Dark")</f>
        <v>Light</v>
      </c>
      <c r="N457" s="6" cm="1">
        <f t="array" ref="N457">INDEX(Products[],
    MATCH(MergedTable[[#This Row],[FK_ProductID]:[FK_ProductID]], Products[[ProductID]:[ProductID]], 0),
    MATCH(MergedTable[[#Headers],[SizeKg]], Products[#Headers], 0))</f>
        <v>0.2</v>
      </c>
      <c r="O457" s="1" cm="1">
        <f t="array" ref="O457">INDEX(Products[],
    MATCH(MergedTable[[#This Row],[FK_ProductID]:[FK_ProductID]], Products[[ProductID]:[ProductID]], 0),
    MATCH(MergedTable[[#Headers],[AmtUnitPrice]], Products[#Headers], 0))</f>
        <v>4.7549999999999999</v>
      </c>
      <c r="P457" s="1">
        <f>MergedTable[[#This Row],[AmtUnitPrice]] * MergedTable[[#This Row],[Quantity]]</f>
        <v>9.51</v>
      </c>
    </row>
    <row r="458" spans="1:16" x14ac:dyDescent="0.25">
      <c r="A458" t="str">
        <f>Orders[[#This Row],[OrderID]]</f>
        <v>AJV-18231-334</v>
      </c>
      <c r="B458" s="9">
        <f>Orders[[#This Row],[DtOrder]]</f>
        <v>44017</v>
      </c>
      <c r="C458" t="str">
        <f>Orders[[#This Row],[FK_CustomerID]]</f>
        <v>23473-41001-CD</v>
      </c>
      <c r="D458" t="str">
        <f>Orders[[#This Row],[FK_ProductID]]</f>
        <v>R-D-2.5</v>
      </c>
      <c r="E458" s="4">
        <f>Orders[[#This Row],[Quantity]]</f>
        <v>2</v>
      </c>
      <c r="F458" t="str">
        <f>_xlfn.XLOOKUP(MergedTable[[#This Row],[FK_CustomerID]], Customers[CustomerID], Customers[CustomerName])</f>
        <v>Agnes Adamides</v>
      </c>
      <c r="G458" t="str">
        <f>_xlfn.XLOOKUP(MergedTable[[#This Row],[FK_CustomerID]], Customers[CustomerID], Customers[Email])</f>
        <v>aadamidesco@bizjournals.com</v>
      </c>
      <c r="H458" t="str">
        <f>_xlfn.XLOOKUP(MergedTable[[#This Row],[FK_CustomerID]], Customers[CustomerID], Customers[Country])</f>
        <v>United Kingdom</v>
      </c>
      <c r="I458" t="str">
        <f>IF(_xlfn.XLOOKUP(MergedTable[[#This Row],[FK_CustomerID]], Customers[CustomerID], Customers[HasLoyalty]), "Yes", "No")</f>
        <v>No</v>
      </c>
      <c r="J458" t="str" cm="1">
        <f t="array" ref="J458">INDEX(Products[],
    MATCH(MergedTable[[#This Row],[FK_ProductID]:[FK_ProductID]], Products[[ProductID]:[ProductID]], 0),
    MATCH(MergedTable[[#Headers],[CoffeeType]], Products[#Headers], 0))</f>
        <v>Rob</v>
      </c>
      <c r="K458" t="str" cm="1">
        <f t="array" ref="K458">_xlfn.SWITCH(MergedTable[[#This Row],[CoffeeType]],
    "Rob", "Robusta",
    "Exc", "Excelsa",
    "Ara", "Arabica",
    "Lib", "Liberica")</f>
        <v>Robusta</v>
      </c>
      <c r="L458" t="str" cm="1">
        <f t="array" ref="L458">INDEX(Products[],
    MATCH(MergedTable[[#This Row],[FK_ProductID]:[FK_ProductID]], Products[[ProductID]:[ProductID]], 0),
    MATCH(MergedTable[[#Headers],[RoastType]], Products[#Headers], 0))</f>
        <v>D</v>
      </c>
      <c r="M458" t="str" cm="1">
        <f t="array" ref="M458">_xlfn.SWITCH(MergedTable[[#This Row],[RoastType]],
    "L", "Light",
    "M", "Medium",
    "D", "Dark")</f>
        <v>Dark</v>
      </c>
      <c r="N458" s="6" cm="1">
        <f t="array" ref="N458">INDEX(Products[],
    MATCH(MergedTable[[#This Row],[FK_ProductID]:[FK_ProductID]], Products[[ProductID]:[ProductID]], 0),
    MATCH(MergedTable[[#Headers],[SizeKg]], Products[#Headers], 0))</f>
        <v>2.5</v>
      </c>
      <c r="O458" s="1" cm="1">
        <f t="array" ref="O458">INDEX(Products[],
    MATCH(MergedTable[[#This Row],[FK_ProductID]:[FK_ProductID]], Products[[ProductID]:[ProductID]], 0),
    MATCH(MergedTable[[#Headers],[AmtUnitPrice]], Products[#Headers], 0))</f>
        <v>20.585000000000001</v>
      </c>
      <c r="P458" s="1">
        <f>MergedTable[[#This Row],[AmtUnitPrice]] * MergedTable[[#This Row],[Quantity]]</f>
        <v>41.17</v>
      </c>
    </row>
    <row r="459" spans="1:16" x14ac:dyDescent="0.25">
      <c r="A459" t="str">
        <f>Orders[[#This Row],[OrderID]]</f>
        <v>ZQI-47236-301</v>
      </c>
      <c r="B459" s="9">
        <f>Orders[[#This Row],[DtOrder]]</f>
        <v>43671</v>
      </c>
      <c r="C459" t="str">
        <f>Orders[[#This Row],[FK_CustomerID]]</f>
        <v>23446-47798-ID</v>
      </c>
      <c r="D459" t="str">
        <f>Orders[[#This Row],[FK_ProductID]]</f>
        <v>L-L-0.5</v>
      </c>
      <c r="E459" s="4">
        <f>Orders[[#This Row],[Quantity]]</f>
        <v>5</v>
      </c>
      <c r="F459" t="str">
        <f>_xlfn.XLOOKUP(MergedTable[[#This Row],[FK_CustomerID]], Customers[CustomerID], Customers[CustomerName])</f>
        <v>Carmelita Thowes</v>
      </c>
      <c r="G459" t="str">
        <f>_xlfn.XLOOKUP(MergedTable[[#This Row],[FK_CustomerID]], Customers[CustomerID], Customers[Email])</f>
        <v>cthowescp@craigslist.org</v>
      </c>
      <c r="H459" t="str">
        <f>_xlfn.XLOOKUP(MergedTable[[#This Row],[FK_CustomerID]], Customers[CustomerID], Customers[Country])</f>
        <v>United States</v>
      </c>
      <c r="I459" t="str">
        <f>IF(_xlfn.XLOOKUP(MergedTable[[#This Row],[FK_CustomerID]], Customers[CustomerID], Customers[HasLoyalty]), "Yes", "No")</f>
        <v>No</v>
      </c>
      <c r="J459" t="str" cm="1">
        <f t="array" ref="J459">INDEX(Products[],
    MATCH(MergedTable[[#This Row],[FK_ProductID]:[FK_ProductID]], Products[[ProductID]:[ProductID]], 0),
    MATCH(MergedTable[[#Headers],[CoffeeType]], Products[#Headers], 0))</f>
        <v>Lib</v>
      </c>
      <c r="K459" t="str" cm="1">
        <f t="array" ref="K459">_xlfn.SWITCH(MergedTable[[#This Row],[CoffeeType]],
    "Rob", "Robusta",
    "Exc", "Excelsa",
    "Ara", "Arabica",
    "Lib", "Liberica")</f>
        <v>Liberica</v>
      </c>
      <c r="L459" t="str" cm="1">
        <f t="array" ref="L459">INDEX(Products[],
    MATCH(MergedTable[[#This Row],[FK_ProductID]:[FK_ProductID]], Products[[ProductID]:[ProductID]], 0),
    MATCH(MergedTable[[#Headers],[RoastType]], Products[#Headers], 0))</f>
        <v>L</v>
      </c>
      <c r="M459" t="str" cm="1">
        <f t="array" ref="M459">_xlfn.SWITCH(MergedTable[[#This Row],[RoastType]],
    "L", "Light",
    "M", "Medium",
    "D", "Dark")</f>
        <v>Light</v>
      </c>
      <c r="N459" s="6" cm="1">
        <f t="array" ref="N459">INDEX(Products[],
    MATCH(MergedTable[[#This Row],[FK_ProductID]:[FK_ProductID]], Products[[ProductID]:[ProductID]], 0),
    MATCH(MergedTable[[#Headers],[SizeKg]], Products[#Headers], 0))</f>
        <v>0.5</v>
      </c>
      <c r="O459" s="1" cm="1">
        <f t="array" ref="O459">INDEX(Products[],
    MATCH(MergedTable[[#This Row],[FK_ProductID]:[FK_ProductID]], Products[[ProductID]:[ProductID]], 0),
    MATCH(MergedTable[[#Headers],[AmtUnitPrice]], Products[#Headers], 0))</f>
        <v>9.51</v>
      </c>
      <c r="P459" s="1">
        <f>MergedTable[[#This Row],[AmtUnitPrice]] * MergedTable[[#This Row],[Quantity]]</f>
        <v>47.55</v>
      </c>
    </row>
    <row r="460" spans="1:16" x14ac:dyDescent="0.25">
      <c r="A460" t="str">
        <f>Orders[[#This Row],[OrderID]]</f>
        <v>ZCR-15721-658</v>
      </c>
      <c r="B460" s="9">
        <f>Orders[[#This Row],[DtOrder]]</f>
        <v>44707</v>
      </c>
      <c r="C460" t="str">
        <f>Orders[[#This Row],[FK_CustomerID]]</f>
        <v>28327-84469-ND</v>
      </c>
      <c r="D460" t="str">
        <f>Orders[[#This Row],[FK_ProductID]]</f>
        <v>A-M-1</v>
      </c>
      <c r="E460" s="4">
        <f>Orders[[#This Row],[Quantity]]</f>
        <v>4</v>
      </c>
      <c r="F460" t="str">
        <f>_xlfn.XLOOKUP(MergedTable[[#This Row],[FK_CustomerID]], Customers[CustomerID], Customers[CustomerName])</f>
        <v>Rodolfo Willoway</v>
      </c>
      <c r="G460" t="str">
        <f>_xlfn.XLOOKUP(MergedTable[[#This Row],[FK_CustomerID]], Customers[CustomerID], Customers[Email])</f>
        <v>rwillowaycq@admin.ch</v>
      </c>
      <c r="H460" t="str">
        <f>_xlfn.XLOOKUP(MergedTable[[#This Row],[FK_CustomerID]], Customers[CustomerID], Customers[Country])</f>
        <v>United States</v>
      </c>
      <c r="I460" t="str">
        <f>IF(_xlfn.XLOOKUP(MergedTable[[#This Row],[FK_CustomerID]], Customers[CustomerID], Customers[HasLoyalty]), "Yes", "No")</f>
        <v>No</v>
      </c>
      <c r="J460" t="str" cm="1">
        <f t="array" ref="J460">INDEX(Products[],
    MATCH(MergedTable[[#This Row],[FK_ProductID]:[FK_ProductID]], Products[[ProductID]:[ProductID]], 0),
    MATCH(MergedTable[[#Headers],[CoffeeType]], Products[#Headers], 0))</f>
        <v>Ara</v>
      </c>
      <c r="K460" t="str" cm="1">
        <f t="array" ref="K460">_xlfn.SWITCH(MergedTable[[#This Row],[CoffeeType]],
    "Rob", "Robusta",
    "Exc", "Excelsa",
    "Ara", "Arabica",
    "Lib", "Liberica")</f>
        <v>Arabica</v>
      </c>
      <c r="L460" t="str" cm="1">
        <f t="array" ref="L460">INDEX(Products[],
    MATCH(MergedTable[[#This Row],[FK_ProductID]:[FK_ProductID]], Products[[ProductID]:[ProductID]], 0),
    MATCH(MergedTable[[#Headers],[RoastType]], Products[#Headers], 0))</f>
        <v>M</v>
      </c>
      <c r="M460" t="str" cm="1">
        <f t="array" ref="M460">_xlfn.SWITCH(MergedTable[[#This Row],[RoastType]],
    "L", "Light",
    "M", "Medium",
    "D", "Dark")</f>
        <v>Medium</v>
      </c>
      <c r="N460" s="6" cm="1">
        <f t="array" ref="N460">INDEX(Products[],
    MATCH(MergedTable[[#This Row],[FK_ProductID]:[FK_ProductID]], Products[[ProductID]:[ProductID]], 0),
    MATCH(MergedTable[[#Headers],[SizeKg]], Products[#Headers], 0))</f>
        <v>1</v>
      </c>
      <c r="O460" s="1" cm="1">
        <f t="array" ref="O460">INDEX(Products[],
    MATCH(MergedTable[[#This Row],[FK_ProductID]:[FK_ProductID]], Products[[ProductID]:[ProductID]], 0),
    MATCH(MergedTable[[#Headers],[AmtUnitPrice]], Products[#Headers], 0))</f>
        <v>11.25</v>
      </c>
      <c r="P460" s="1">
        <f>MergedTable[[#This Row],[AmtUnitPrice]] * MergedTable[[#This Row],[Quantity]]</f>
        <v>45</v>
      </c>
    </row>
    <row r="461" spans="1:16" x14ac:dyDescent="0.25">
      <c r="A461" t="str">
        <f>Orders[[#This Row],[OrderID]]</f>
        <v>QEW-47945-682</v>
      </c>
      <c r="B461" s="9">
        <f>Orders[[#This Row],[DtOrder]]</f>
        <v>43840</v>
      </c>
      <c r="C461" t="str">
        <f>Orders[[#This Row],[FK_CustomerID]]</f>
        <v>42466-87067-DT</v>
      </c>
      <c r="D461" t="str">
        <f>Orders[[#This Row],[FK_ProductID]]</f>
        <v>L-L-0.2</v>
      </c>
      <c r="E461" s="4">
        <f>Orders[[#This Row],[Quantity]]</f>
        <v>5</v>
      </c>
      <c r="F461" t="str">
        <f>_xlfn.XLOOKUP(MergedTable[[#This Row],[FK_CustomerID]], Customers[CustomerID], Customers[CustomerName])</f>
        <v>Alvis Elwin</v>
      </c>
      <c r="G461" t="str">
        <f>_xlfn.XLOOKUP(MergedTable[[#This Row],[FK_CustomerID]], Customers[CustomerID], Customers[Email])</f>
        <v>aelwincr@privacy.gov.au</v>
      </c>
      <c r="H461" t="str">
        <f>_xlfn.XLOOKUP(MergedTable[[#This Row],[FK_CustomerID]], Customers[CustomerID], Customers[Country])</f>
        <v>United States</v>
      </c>
      <c r="I461" t="str">
        <f>IF(_xlfn.XLOOKUP(MergedTable[[#This Row],[FK_CustomerID]], Customers[CustomerID], Customers[HasLoyalty]), "Yes", "No")</f>
        <v>No</v>
      </c>
      <c r="J461" t="str" cm="1">
        <f t="array" ref="J461">INDEX(Products[],
    MATCH(MergedTable[[#This Row],[FK_ProductID]:[FK_ProductID]], Products[[ProductID]:[ProductID]], 0),
    MATCH(MergedTable[[#Headers],[CoffeeType]], Products[#Headers], 0))</f>
        <v>Lib</v>
      </c>
      <c r="K461" t="str" cm="1">
        <f t="array" ref="K461">_xlfn.SWITCH(MergedTable[[#This Row],[CoffeeType]],
    "Rob", "Robusta",
    "Exc", "Excelsa",
    "Ara", "Arabica",
    "Lib", "Liberica")</f>
        <v>Liberica</v>
      </c>
      <c r="L461" t="str" cm="1">
        <f t="array" ref="L461">INDEX(Products[],
    MATCH(MergedTable[[#This Row],[FK_ProductID]:[FK_ProductID]], Products[[ProductID]:[ProductID]], 0),
    MATCH(MergedTable[[#Headers],[RoastType]], Products[#Headers], 0))</f>
        <v>L</v>
      </c>
      <c r="M461" t="str" cm="1">
        <f t="array" ref="M461">_xlfn.SWITCH(MergedTable[[#This Row],[RoastType]],
    "L", "Light",
    "M", "Medium",
    "D", "Dark")</f>
        <v>Light</v>
      </c>
      <c r="N461" s="6" cm="1">
        <f t="array" ref="N461">INDEX(Products[],
    MATCH(MergedTable[[#This Row],[FK_ProductID]:[FK_ProductID]], Products[[ProductID]:[ProductID]], 0),
    MATCH(MergedTable[[#Headers],[SizeKg]], Products[#Headers], 0))</f>
        <v>0.2</v>
      </c>
      <c r="O461" s="1" cm="1">
        <f t="array" ref="O461">INDEX(Products[],
    MATCH(MergedTable[[#This Row],[FK_ProductID]:[FK_ProductID]], Products[[ProductID]:[ProductID]], 0),
    MATCH(MergedTable[[#Headers],[AmtUnitPrice]], Products[#Headers], 0))</f>
        <v>4.7549999999999999</v>
      </c>
      <c r="P461" s="1">
        <f>MergedTable[[#This Row],[AmtUnitPrice]] * MergedTable[[#This Row],[Quantity]]</f>
        <v>23.774999999999999</v>
      </c>
    </row>
    <row r="462" spans="1:16" x14ac:dyDescent="0.25">
      <c r="A462" t="str">
        <f>Orders[[#This Row],[OrderID]]</f>
        <v>PSY-45485-542</v>
      </c>
      <c r="B462" s="9">
        <f>Orders[[#This Row],[DtOrder]]</f>
        <v>43602</v>
      </c>
      <c r="C462" t="str">
        <f>Orders[[#This Row],[FK_CustomerID]]</f>
        <v>62246-99443-HF</v>
      </c>
      <c r="D462" t="str">
        <f>Orders[[#This Row],[FK_ProductID]]</f>
        <v>R-D-0.5</v>
      </c>
      <c r="E462" s="4">
        <f>Orders[[#This Row],[Quantity]]</f>
        <v>3</v>
      </c>
      <c r="F462" t="str">
        <f>_xlfn.XLOOKUP(MergedTable[[#This Row],[FK_CustomerID]], Customers[CustomerID], Customers[CustomerName])</f>
        <v>Araldo Bilbrook</v>
      </c>
      <c r="G462" t="str">
        <f>_xlfn.XLOOKUP(MergedTable[[#This Row],[FK_CustomerID]], Customers[CustomerID], Customers[Email])</f>
        <v>abilbrookcs@booking.com</v>
      </c>
      <c r="H462" t="str">
        <f>_xlfn.XLOOKUP(MergedTable[[#This Row],[FK_CustomerID]], Customers[CustomerID], Customers[Country])</f>
        <v>Ireland</v>
      </c>
      <c r="I462" t="str">
        <f>IF(_xlfn.XLOOKUP(MergedTable[[#This Row],[FK_CustomerID]], Customers[CustomerID], Customers[HasLoyalty]), "Yes", "No")</f>
        <v>Yes</v>
      </c>
      <c r="J462" t="str" cm="1">
        <f t="array" ref="J462">INDEX(Products[],
    MATCH(MergedTable[[#This Row],[FK_ProductID]:[FK_ProductID]], Products[[ProductID]:[ProductID]], 0),
    MATCH(MergedTable[[#Headers],[CoffeeType]], Products[#Headers], 0))</f>
        <v>Rob</v>
      </c>
      <c r="K462" t="str" cm="1">
        <f t="array" ref="K462">_xlfn.SWITCH(MergedTable[[#This Row],[CoffeeType]],
    "Rob", "Robusta",
    "Exc", "Excelsa",
    "Ara", "Arabica",
    "Lib", "Liberica")</f>
        <v>Robusta</v>
      </c>
      <c r="L462" t="str" cm="1">
        <f t="array" ref="L462">INDEX(Products[],
    MATCH(MergedTable[[#This Row],[FK_ProductID]:[FK_ProductID]], Products[[ProductID]:[ProductID]], 0),
    MATCH(MergedTable[[#Headers],[RoastType]], Products[#Headers], 0))</f>
        <v>D</v>
      </c>
      <c r="M462" t="str" cm="1">
        <f t="array" ref="M462">_xlfn.SWITCH(MergedTable[[#This Row],[RoastType]],
    "L", "Light",
    "M", "Medium",
    "D", "Dark")</f>
        <v>Dark</v>
      </c>
      <c r="N462" s="6" cm="1">
        <f t="array" ref="N462">INDEX(Products[],
    MATCH(MergedTable[[#This Row],[FK_ProductID]:[FK_ProductID]], Products[[ProductID]:[ProductID]], 0),
    MATCH(MergedTable[[#Headers],[SizeKg]], Products[#Headers], 0))</f>
        <v>0.5</v>
      </c>
      <c r="O462" s="1" cm="1">
        <f t="array" ref="O462">INDEX(Products[],
    MATCH(MergedTable[[#This Row],[FK_ProductID]:[FK_ProductID]], Products[[ProductID]:[ProductID]], 0),
    MATCH(MergedTable[[#Headers],[AmtUnitPrice]], Products[#Headers], 0))</f>
        <v>5.37</v>
      </c>
      <c r="P462" s="1">
        <f>MergedTable[[#This Row],[AmtUnitPrice]] * MergedTable[[#This Row],[Quantity]]</f>
        <v>16.11</v>
      </c>
    </row>
    <row r="463" spans="1:16" x14ac:dyDescent="0.25">
      <c r="A463" t="str">
        <f>Orders[[#This Row],[OrderID]]</f>
        <v>BAQ-74241-156</v>
      </c>
      <c r="B463" s="9">
        <f>Orders[[#This Row],[DtOrder]]</f>
        <v>44036</v>
      </c>
      <c r="C463" t="str">
        <f>Orders[[#This Row],[FK_CustomerID]]</f>
        <v>99869-55718-UU</v>
      </c>
      <c r="D463" t="str">
        <f>Orders[[#This Row],[FK_ProductID]]</f>
        <v>R-D-0.2</v>
      </c>
      <c r="E463" s="4">
        <f>Orders[[#This Row],[Quantity]]</f>
        <v>4</v>
      </c>
      <c r="F463" t="str">
        <f>_xlfn.XLOOKUP(MergedTable[[#This Row],[FK_CustomerID]], Customers[CustomerID], Customers[CustomerName])</f>
        <v>Ransell McKall</v>
      </c>
      <c r="G463" t="str">
        <f>_xlfn.XLOOKUP(MergedTable[[#This Row],[FK_CustomerID]], Customers[CustomerID], Customers[Email])</f>
        <v>rmckallct@sakura.ne.jp</v>
      </c>
      <c r="H463" t="str">
        <f>_xlfn.XLOOKUP(MergedTable[[#This Row],[FK_CustomerID]], Customers[CustomerID], Customers[Country])</f>
        <v>United Kingdom</v>
      </c>
      <c r="I463" t="str">
        <f>IF(_xlfn.XLOOKUP(MergedTable[[#This Row],[FK_CustomerID]], Customers[CustomerID], Customers[HasLoyalty]), "Yes", "No")</f>
        <v>Yes</v>
      </c>
      <c r="J463" t="str" cm="1">
        <f t="array" ref="J463">INDEX(Products[],
    MATCH(MergedTable[[#This Row],[FK_ProductID]:[FK_ProductID]], Products[[ProductID]:[ProductID]], 0),
    MATCH(MergedTable[[#Headers],[CoffeeType]], Products[#Headers], 0))</f>
        <v>Rob</v>
      </c>
      <c r="K463" t="str" cm="1">
        <f t="array" ref="K463">_xlfn.SWITCH(MergedTable[[#This Row],[CoffeeType]],
    "Rob", "Robusta",
    "Exc", "Excelsa",
    "Ara", "Arabica",
    "Lib", "Liberica")</f>
        <v>Robusta</v>
      </c>
      <c r="L463" t="str" cm="1">
        <f t="array" ref="L463">INDEX(Products[],
    MATCH(MergedTable[[#This Row],[FK_ProductID]:[FK_ProductID]], Products[[ProductID]:[ProductID]], 0),
    MATCH(MergedTable[[#Headers],[RoastType]], Products[#Headers], 0))</f>
        <v>D</v>
      </c>
      <c r="M463" t="str" cm="1">
        <f t="array" ref="M463">_xlfn.SWITCH(MergedTable[[#This Row],[RoastType]],
    "L", "Light",
    "M", "Medium",
    "D", "Dark")</f>
        <v>Dark</v>
      </c>
      <c r="N463" s="6" cm="1">
        <f t="array" ref="N463">INDEX(Products[],
    MATCH(MergedTable[[#This Row],[FK_ProductID]:[FK_ProductID]], Products[[ProductID]:[ProductID]], 0),
    MATCH(MergedTable[[#Headers],[SizeKg]], Products[#Headers], 0))</f>
        <v>0.2</v>
      </c>
      <c r="O463" s="1" cm="1">
        <f t="array" ref="O463">INDEX(Products[],
    MATCH(MergedTable[[#This Row],[FK_ProductID]:[FK_ProductID]], Products[[ProductID]:[ProductID]], 0),
    MATCH(MergedTable[[#Headers],[AmtUnitPrice]], Products[#Headers], 0))</f>
        <v>2.6850000000000001</v>
      </c>
      <c r="P463" s="1">
        <f>MergedTable[[#This Row],[AmtUnitPrice]] * MergedTable[[#This Row],[Quantity]]</f>
        <v>10.74</v>
      </c>
    </row>
    <row r="464" spans="1:16" x14ac:dyDescent="0.25">
      <c r="A464" t="str">
        <f>Orders[[#This Row],[OrderID]]</f>
        <v>BVU-77367-451</v>
      </c>
      <c r="B464" s="9">
        <f>Orders[[#This Row],[DtOrder]]</f>
        <v>44124</v>
      </c>
      <c r="C464" t="str">
        <f>Orders[[#This Row],[FK_CustomerID]]</f>
        <v>77421-46059-RY</v>
      </c>
      <c r="D464" t="str">
        <f>Orders[[#This Row],[FK_ProductID]]</f>
        <v>A-D-1</v>
      </c>
      <c r="E464" s="4">
        <f>Orders[[#This Row],[Quantity]]</f>
        <v>5</v>
      </c>
      <c r="F464" t="str">
        <f>_xlfn.XLOOKUP(MergedTable[[#This Row],[FK_CustomerID]], Customers[CustomerID], Customers[CustomerName])</f>
        <v>Borg Daile</v>
      </c>
      <c r="G464" t="str">
        <f>_xlfn.XLOOKUP(MergedTable[[#This Row],[FK_CustomerID]], Customers[CustomerID], Customers[Email])</f>
        <v>bdailecu@vistaprint.com</v>
      </c>
      <c r="H464" t="str">
        <f>_xlfn.XLOOKUP(MergedTable[[#This Row],[FK_CustomerID]], Customers[CustomerID], Customers[Country])</f>
        <v>United States</v>
      </c>
      <c r="I464" t="str">
        <f>IF(_xlfn.XLOOKUP(MergedTable[[#This Row],[FK_CustomerID]], Customers[CustomerID], Customers[HasLoyalty]), "Yes", "No")</f>
        <v>Yes</v>
      </c>
      <c r="J464" t="str" cm="1">
        <f t="array" ref="J464">INDEX(Products[],
    MATCH(MergedTable[[#This Row],[FK_ProductID]:[FK_ProductID]], Products[[ProductID]:[ProductID]], 0),
    MATCH(MergedTable[[#Headers],[CoffeeType]], Products[#Headers], 0))</f>
        <v>Ara</v>
      </c>
      <c r="K464" t="str" cm="1">
        <f t="array" ref="K464">_xlfn.SWITCH(MergedTable[[#This Row],[CoffeeType]],
    "Rob", "Robusta",
    "Exc", "Excelsa",
    "Ara", "Arabica",
    "Lib", "Liberica")</f>
        <v>Arabica</v>
      </c>
      <c r="L464" t="str" cm="1">
        <f t="array" ref="L464">INDEX(Products[],
    MATCH(MergedTable[[#This Row],[FK_ProductID]:[FK_ProductID]], Products[[ProductID]:[ProductID]], 0),
    MATCH(MergedTable[[#Headers],[RoastType]], Products[#Headers], 0))</f>
        <v>D</v>
      </c>
      <c r="M464" t="str" cm="1">
        <f t="array" ref="M464">_xlfn.SWITCH(MergedTable[[#This Row],[RoastType]],
    "L", "Light",
    "M", "Medium",
    "D", "Dark")</f>
        <v>Dark</v>
      </c>
      <c r="N464" s="6" cm="1">
        <f t="array" ref="N464">INDEX(Products[],
    MATCH(MergedTable[[#This Row],[FK_ProductID]:[FK_ProductID]], Products[[ProductID]:[ProductID]], 0),
    MATCH(MergedTable[[#Headers],[SizeKg]], Products[#Headers], 0))</f>
        <v>1</v>
      </c>
      <c r="O464" s="1" cm="1">
        <f t="array" ref="O464">INDEX(Products[],
    MATCH(MergedTable[[#This Row],[FK_ProductID]:[FK_ProductID]], Products[[ProductID]:[ProductID]], 0),
    MATCH(MergedTable[[#Headers],[AmtUnitPrice]], Products[#Headers], 0))</f>
        <v>9.9499999999999993</v>
      </c>
      <c r="P464" s="1">
        <f>MergedTable[[#This Row],[AmtUnitPrice]] * MergedTable[[#This Row],[Quantity]]</f>
        <v>49.75</v>
      </c>
    </row>
    <row r="465" spans="1:16" x14ac:dyDescent="0.25">
      <c r="A465" t="str">
        <f>Orders[[#This Row],[OrderID]]</f>
        <v>TJE-91516-344</v>
      </c>
      <c r="B465" s="9">
        <f>Orders[[#This Row],[DtOrder]]</f>
        <v>43730</v>
      </c>
      <c r="C465" t="str">
        <f>Orders[[#This Row],[FK_CustomerID]]</f>
        <v>49894-06550-OQ</v>
      </c>
      <c r="D465" t="str">
        <f>Orders[[#This Row],[FK_ProductID]]</f>
        <v>E-M-1</v>
      </c>
      <c r="E465" s="4">
        <f>Orders[[#This Row],[Quantity]]</f>
        <v>2</v>
      </c>
      <c r="F465" t="str">
        <f>_xlfn.XLOOKUP(MergedTable[[#This Row],[FK_CustomerID]], Customers[CustomerID], Customers[CustomerName])</f>
        <v>Adolphe Treherne</v>
      </c>
      <c r="G465" t="str">
        <f>_xlfn.XLOOKUP(MergedTable[[#This Row],[FK_CustomerID]], Customers[CustomerID], Customers[Email])</f>
        <v>atrehernecv@state.tx.us</v>
      </c>
      <c r="H465" t="str">
        <f>_xlfn.XLOOKUP(MergedTable[[#This Row],[FK_CustomerID]], Customers[CustomerID], Customers[Country])</f>
        <v>Ireland</v>
      </c>
      <c r="I465" t="str">
        <f>IF(_xlfn.XLOOKUP(MergedTable[[#This Row],[FK_CustomerID]], Customers[CustomerID], Customers[HasLoyalty]), "Yes", "No")</f>
        <v>No</v>
      </c>
      <c r="J465" t="str" cm="1">
        <f t="array" ref="J465">INDEX(Products[],
    MATCH(MergedTable[[#This Row],[FK_ProductID]:[FK_ProductID]], Products[[ProductID]:[ProductID]], 0),
    MATCH(MergedTable[[#Headers],[CoffeeType]], Products[#Headers], 0))</f>
        <v>Exc</v>
      </c>
      <c r="K465" t="str" cm="1">
        <f t="array" ref="K465">_xlfn.SWITCH(MergedTable[[#This Row],[CoffeeType]],
    "Rob", "Robusta",
    "Exc", "Excelsa",
    "Ara", "Arabica",
    "Lib", "Liberica")</f>
        <v>Excelsa</v>
      </c>
      <c r="L465" t="str" cm="1">
        <f t="array" ref="L465">INDEX(Products[],
    MATCH(MergedTable[[#This Row],[FK_ProductID]:[FK_ProductID]], Products[[ProductID]:[ProductID]], 0),
    MATCH(MergedTable[[#Headers],[RoastType]], Products[#Headers], 0))</f>
        <v>M</v>
      </c>
      <c r="M465" t="str" cm="1">
        <f t="array" ref="M465">_xlfn.SWITCH(MergedTable[[#This Row],[RoastType]],
    "L", "Light",
    "M", "Medium",
    "D", "Dark")</f>
        <v>Medium</v>
      </c>
      <c r="N465" s="6" cm="1">
        <f t="array" ref="N465">INDEX(Products[],
    MATCH(MergedTable[[#This Row],[FK_ProductID]:[FK_ProductID]], Products[[ProductID]:[ProductID]], 0),
    MATCH(MergedTable[[#Headers],[SizeKg]], Products[#Headers], 0))</f>
        <v>1</v>
      </c>
      <c r="O465" s="1" cm="1">
        <f t="array" ref="O465">INDEX(Products[],
    MATCH(MergedTable[[#This Row],[FK_ProductID]:[FK_ProductID]], Products[[ProductID]:[ProductID]], 0),
    MATCH(MergedTable[[#Headers],[AmtUnitPrice]], Products[#Headers], 0))</f>
        <v>13.75</v>
      </c>
      <c r="P465" s="1">
        <f>MergedTable[[#This Row],[AmtUnitPrice]] * MergedTable[[#This Row],[Quantity]]</f>
        <v>27.5</v>
      </c>
    </row>
    <row r="466" spans="1:16" x14ac:dyDescent="0.25">
      <c r="A466" t="str">
        <f>Orders[[#This Row],[OrderID]]</f>
        <v>LIS-96202-702</v>
      </c>
      <c r="B466" s="9">
        <f>Orders[[#This Row],[DtOrder]]</f>
        <v>43989</v>
      </c>
      <c r="C466" t="str">
        <f>Orders[[#This Row],[FK_CustomerID]]</f>
        <v>72028-63343-SU</v>
      </c>
      <c r="D466" t="str">
        <f>Orders[[#This Row],[FK_ProductID]]</f>
        <v>L-D-2.5</v>
      </c>
      <c r="E466" s="4">
        <f>Orders[[#This Row],[Quantity]]</f>
        <v>4</v>
      </c>
      <c r="F466" t="str">
        <f>_xlfn.XLOOKUP(MergedTable[[#This Row],[FK_CustomerID]], Customers[CustomerID], Customers[CustomerName])</f>
        <v>Annetta Brentnall</v>
      </c>
      <c r="G466" t="str">
        <f>_xlfn.XLOOKUP(MergedTable[[#This Row],[FK_CustomerID]], Customers[CustomerID], Customers[Email])</f>
        <v>abrentnallcw@biglobe.ne.jp</v>
      </c>
      <c r="H466" t="str">
        <f>_xlfn.XLOOKUP(MergedTable[[#This Row],[FK_CustomerID]], Customers[CustomerID], Customers[Country])</f>
        <v>United Kingdom</v>
      </c>
      <c r="I466" t="str">
        <f>IF(_xlfn.XLOOKUP(MergedTable[[#This Row],[FK_CustomerID]], Customers[CustomerID], Customers[HasLoyalty]), "Yes", "No")</f>
        <v>No</v>
      </c>
      <c r="J466" t="str" cm="1">
        <f t="array" ref="J466">INDEX(Products[],
    MATCH(MergedTable[[#This Row],[FK_ProductID]:[FK_ProductID]], Products[[ProductID]:[ProductID]], 0),
    MATCH(MergedTable[[#Headers],[CoffeeType]], Products[#Headers], 0))</f>
        <v>Lib</v>
      </c>
      <c r="K466" t="str" cm="1">
        <f t="array" ref="K466">_xlfn.SWITCH(MergedTable[[#This Row],[CoffeeType]],
    "Rob", "Robusta",
    "Exc", "Excelsa",
    "Ara", "Arabica",
    "Lib", "Liberica")</f>
        <v>Liberica</v>
      </c>
      <c r="L466" t="str" cm="1">
        <f t="array" ref="L466">INDEX(Products[],
    MATCH(MergedTable[[#This Row],[FK_ProductID]:[FK_ProductID]], Products[[ProductID]:[ProductID]], 0),
    MATCH(MergedTable[[#Headers],[RoastType]], Products[#Headers], 0))</f>
        <v>D</v>
      </c>
      <c r="M466" t="str" cm="1">
        <f t="array" ref="M466">_xlfn.SWITCH(MergedTable[[#This Row],[RoastType]],
    "L", "Light",
    "M", "Medium",
    "D", "Dark")</f>
        <v>Dark</v>
      </c>
      <c r="N466" s="6" cm="1">
        <f t="array" ref="N466">INDEX(Products[],
    MATCH(MergedTable[[#This Row],[FK_ProductID]:[FK_ProductID]], Products[[ProductID]:[ProductID]], 0),
    MATCH(MergedTable[[#Headers],[SizeKg]], Products[#Headers], 0))</f>
        <v>2.5</v>
      </c>
      <c r="O466" s="1" cm="1">
        <f t="array" ref="O466">INDEX(Products[],
    MATCH(MergedTable[[#This Row],[FK_ProductID]:[FK_ProductID]], Products[[ProductID]:[ProductID]], 0),
    MATCH(MergedTable[[#Headers],[AmtUnitPrice]], Products[#Headers], 0))</f>
        <v>29.785</v>
      </c>
      <c r="P466" s="1">
        <f>MergedTable[[#This Row],[AmtUnitPrice]] * MergedTable[[#This Row],[Quantity]]</f>
        <v>119.14</v>
      </c>
    </row>
    <row r="467" spans="1:16" x14ac:dyDescent="0.25">
      <c r="A467" t="str">
        <f>Orders[[#This Row],[OrderID]]</f>
        <v>VIO-27668-766</v>
      </c>
      <c r="B467" s="9">
        <f>Orders[[#This Row],[DtOrder]]</f>
        <v>43814</v>
      </c>
      <c r="C467" t="str">
        <f>Orders[[#This Row],[FK_CustomerID]]</f>
        <v>10074-20104-NN</v>
      </c>
      <c r="D467" t="str">
        <f>Orders[[#This Row],[FK_ProductID]]</f>
        <v>R-D-2.5</v>
      </c>
      <c r="E467" s="4">
        <f>Orders[[#This Row],[Quantity]]</f>
        <v>1</v>
      </c>
      <c r="F467" t="str">
        <f>_xlfn.XLOOKUP(MergedTable[[#This Row],[FK_CustomerID]], Customers[CustomerID], Customers[CustomerName])</f>
        <v>Dick Drinkall</v>
      </c>
      <c r="G467" t="str">
        <f>_xlfn.XLOOKUP(MergedTable[[#This Row],[FK_CustomerID]], Customers[CustomerID], Customers[Email])</f>
        <v>ddrinkallcx@psu.edu</v>
      </c>
      <c r="H467" t="str">
        <f>_xlfn.XLOOKUP(MergedTable[[#This Row],[FK_CustomerID]], Customers[CustomerID], Customers[Country])</f>
        <v>United States</v>
      </c>
      <c r="I467" t="str">
        <f>IF(_xlfn.XLOOKUP(MergedTable[[#This Row],[FK_CustomerID]], Customers[CustomerID], Customers[HasLoyalty]), "Yes", "No")</f>
        <v>Yes</v>
      </c>
      <c r="J467" t="str" cm="1">
        <f t="array" ref="J467">INDEX(Products[],
    MATCH(MergedTable[[#This Row],[FK_ProductID]:[FK_ProductID]], Products[[ProductID]:[ProductID]], 0),
    MATCH(MergedTable[[#Headers],[CoffeeType]], Products[#Headers], 0))</f>
        <v>Rob</v>
      </c>
      <c r="K467" t="str" cm="1">
        <f t="array" ref="K467">_xlfn.SWITCH(MergedTable[[#This Row],[CoffeeType]],
    "Rob", "Robusta",
    "Exc", "Excelsa",
    "Ara", "Arabica",
    "Lib", "Liberica")</f>
        <v>Robusta</v>
      </c>
      <c r="L467" t="str" cm="1">
        <f t="array" ref="L467">INDEX(Products[],
    MATCH(MergedTable[[#This Row],[FK_ProductID]:[FK_ProductID]], Products[[ProductID]:[ProductID]], 0),
    MATCH(MergedTable[[#Headers],[RoastType]], Products[#Headers], 0))</f>
        <v>D</v>
      </c>
      <c r="M467" t="str" cm="1">
        <f t="array" ref="M467">_xlfn.SWITCH(MergedTable[[#This Row],[RoastType]],
    "L", "Light",
    "M", "Medium",
    "D", "Dark")</f>
        <v>Dark</v>
      </c>
      <c r="N467" s="6" cm="1">
        <f t="array" ref="N467">INDEX(Products[],
    MATCH(MergedTable[[#This Row],[FK_ProductID]:[FK_ProductID]], Products[[ProductID]:[ProductID]], 0),
    MATCH(MergedTable[[#Headers],[SizeKg]], Products[#Headers], 0))</f>
        <v>2.5</v>
      </c>
      <c r="O467" s="1" cm="1">
        <f t="array" ref="O467">INDEX(Products[],
    MATCH(MergedTable[[#This Row],[FK_ProductID]:[FK_ProductID]], Products[[ProductID]:[ProductID]], 0),
    MATCH(MergedTable[[#Headers],[AmtUnitPrice]], Products[#Headers], 0))</f>
        <v>20.585000000000001</v>
      </c>
      <c r="P467" s="1">
        <f>MergedTable[[#This Row],[AmtUnitPrice]] * MergedTable[[#This Row],[Quantity]]</f>
        <v>20.585000000000001</v>
      </c>
    </row>
    <row r="468" spans="1:16" x14ac:dyDescent="0.25">
      <c r="A468" t="str">
        <f>Orders[[#This Row],[OrderID]]</f>
        <v>ZVG-20473-043</v>
      </c>
      <c r="B468" s="9">
        <f>Orders[[#This Row],[DtOrder]]</f>
        <v>44171</v>
      </c>
      <c r="C468" t="str">
        <f>Orders[[#This Row],[FK_CustomerID]]</f>
        <v>71769-10219-IM</v>
      </c>
      <c r="D468" t="str">
        <f>Orders[[#This Row],[FK_ProductID]]</f>
        <v>A-D-0.2</v>
      </c>
      <c r="E468" s="4">
        <f>Orders[[#This Row],[Quantity]]</f>
        <v>3</v>
      </c>
      <c r="F468" t="str">
        <f>_xlfn.XLOOKUP(MergedTable[[#This Row],[FK_CustomerID]], Customers[CustomerID], Customers[CustomerName])</f>
        <v>Dagny Kornel</v>
      </c>
      <c r="G468" t="str">
        <f>_xlfn.XLOOKUP(MergedTable[[#This Row],[FK_CustomerID]], Customers[CustomerID], Customers[Email])</f>
        <v>dkornelcy@cyberchimps.com</v>
      </c>
      <c r="H468" t="str">
        <f>_xlfn.XLOOKUP(MergedTable[[#This Row],[FK_CustomerID]], Customers[CustomerID], Customers[Country])</f>
        <v>United States</v>
      </c>
      <c r="I468" t="str">
        <f>IF(_xlfn.XLOOKUP(MergedTable[[#This Row],[FK_CustomerID]], Customers[CustomerID], Customers[HasLoyalty]), "Yes", "No")</f>
        <v>Yes</v>
      </c>
      <c r="J468" t="str" cm="1">
        <f t="array" ref="J468">INDEX(Products[],
    MATCH(MergedTable[[#This Row],[FK_ProductID]:[FK_ProductID]], Products[[ProductID]:[ProductID]], 0),
    MATCH(MergedTable[[#Headers],[CoffeeType]], Products[#Headers], 0))</f>
        <v>Ara</v>
      </c>
      <c r="K468" t="str" cm="1">
        <f t="array" ref="K468">_xlfn.SWITCH(MergedTable[[#This Row],[CoffeeType]],
    "Rob", "Robusta",
    "Exc", "Excelsa",
    "Ara", "Arabica",
    "Lib", "Liberica")</f>
        <v>Arabica</v>
      </c>
      <c r="L468" t="str" cm="1">
        <f t="array" ref="L468">INDEX(Products[],
    MATCH(MergedTable[[#This Row],[FK_ProductID]:[FK_ProductID]], Products[[ProductID]:[ProductID]], 0),
    MATCH(MergedTable[[#Headers],[RoastType]], Products[#Headers], 0))</f>
        <v>D</v>
      </c>
      <c r="M468" t="str" cm="1">
        <f t="array" ref="M468">_xlfn.SWITCH(MergedTable[[#This Row],[RoastType]],
    "L", "Light",
    "M", "Medium",
    "D", "Dark")</f>
        <v>Dark</v>
      </c>
      <c r="N468" s="6" cm="1">
        <f t="array" ref="N468">INDEX(Products[],
    MATCH(MergedTable[[#This Row],[FK_ProductID]:[FK_ProductID]], Products[[ProductID]:[ProductID]], 0),
    MATCH(MergedTable[[#Headers],[SizeKg]], Products[#Headers], 0))</f>
        <v>0.2</v>
      </c>
      <c r="O468" s="1" cm="1">
        <f t="array" ref="O468">INDEX(Products[],
    MATCH(MergedTable[[#This Row],[FK_ProductID]:[FK_ProductID]], Products[[ProductID]:[ProductID]], 0),
    MATCH(MergedTable[[#Headers],[AmtUnitPrice]], Products[#Headers], 0))</f>
        <v>2.9849999999999999</v>
      </c>
      <c r="P468" s="1">
        <f>MergedTable[[#This Row],[AmtUnitPrice]] * MergedTable[[#This Row],[Quantity]]</f>
        <v>8.9550000000000001</v>
      </c>
    </row>
    <row r="469" spans="1:16" x14ac:dyDescent="0.25">
      <c r="A469" t="str">
        <f>Orders[[#This Row],[OrderID]]</f>
        <v>KGZ-56395-231</v>
      </c>
      <c r="B469" s="9">
        <f>Orders[[#This Row],[DtOrder]]</f>
        <v>44536</v>
      </c>
      <c r="C469" t="str">
        <f>Orders[[#This Row],[FK_CustomerID]]</f>
        <v>22221-71106-JD</v>
      </c>
      <c r="D469" t="str">
        <f>Orders[[#This Row],[FK_ProductID]]</f>
        <v>A-D-0.5</v>
      </c>
      <c r="E469" s="4">
        <f>Orders[[#This Row],[Quantity]]</f>
        <v>1</v>
      </c>
      <c r="F469" t="str">
        <f>_xlfn.XLOOKUP(MergedTable[[#This Row],[FK_CustomerID]], Customers[CustomerID], Customers[CustomerName])</f>
        <v>Rhona Lequeux</v>
      </c>
      <c r="G469" t="str">
        <f>_xlfn.XLOOKUP(MergedTable[[#This Row],[FK_CustomerID]], Customers[CustomerID], Customers[Email])</f>
        <v>rlequeuxcz@newyorker.com</v>
      </c>
      <c r="H469" t="str">
        <f>_xlfn.XLOOKUP(MergedTable[[#This Row],[FK_CustomerID]], Customers[CustomerID], Customers[Country])</f>
        <v>United States</v>
      </c>
      <c r="I469" t="str">
        <f>IF(_xlfn.XLOOKUP(MergedTable[[#This Row],[FK_CustomerID]], Customers[CustomerID], Customers[HasLoyalty]), "Yes", "No")</f>
        <v>No</v>
      </c>
      <c r="J469" t="str" cm="1">
        <f t="array" ref="J469">INDEX(Products[],
    MATCH(MergedTable[[#This Row],[FK_ProductID]:[FK_ProductID]], Products[[ProductID]:[ProductID]], 0),
    MATCH(MergedTable[[#Headers],[CoffeeType]], Products[#Headers], 0))</f>
        <v>Ara</v>
      </c>
      <c r="K469" t="str" cm="1">
        <f t="array" ref="K469">_xlfn.SWITCH(MergedTable[[#This Row],[CoffeeType]],
    "Rob", "Robusta",
    "Exc", "Excelsa",
    "Ara", "Arabica",
    "Lib", "Liberica")</f>
        <v>Arabica</v>
      </c>
      <c r="L469" t="str" cm="1">
        <f t="array" ref="L469">INDEX(Products[],
    MATCH(MergedTable[[#This Row],[FK_ProductID]:[FK_ProductID]], Products[[ProductID]:[ProductID]], 0),
    MATCH(MergedTable[[#Headers],[RoastType]], Products[#Headers], 0))</f>
        <v>D</v>
      </c>
      <c r="M469" t="str" cm="1">
        <f t="array" ref="M469">_xlfn.SWITCH(MergedTable[[#This Row],[RoastType]],
    "L", "Light",
    "M", "Medium",
    "D", "Dark")</f>
        <v>Dark</v>
      </c>
      <c r="N469" s="6" cm="1">
        <f t="array" ref="N469">INDEX(Products[],
    MATCH(MergedTable[[#This Row],[FK_ProductID]:[FK_ProductID]], Products[[ProductID]:[ProductID]], 0),
    MATCH(MergedTable[[#Headers],[SizeKg]], Products[#Headers], 0))</f>
        <v>0.5</v>
      </c>
      <c r="O469" s="1" cm="1">
        <f t="array" ref="O469">INDEX(Products[],
    MATCH(MergedTable[[#This Row],[FK_ProductID]:[FK_ProductID]], Products[[ProductID]:[ProductID]], 0),
    MATCH(MergedTable[[#Headers],[AmtUnitPrice]], Products[#Headers], 0))</f>
        <v>5.97</v>
      </c>
      <c r="P469" s="1">
        <f>MergedTable[[#This Row],[AmtUnitPrice]] * MergedTable[[#This Row],[Quantity]]</f>
        <v>5.97</v>
      </c>
    </row>
    <row r="470" spans="1:16" x14ac:dyDescent="0.25">
      <c r="A470" t="str">
        <f>Orders[[#This Row],[OrderID]]</f>
        <v>CUU-92244-729</v>
      </c>
      <c r="B470" s="9">
        <f>Orders[[#This Row],[DtOrder]]</f>
        <v>44023</v>
      </c>
      <c r="C470" t="str">
        <f>Orders[[#This Row],[FK_CustomerID]]</f>
        <v>99735-44927-OL</v>
      </c>
      <c r="D470" t="str">
        <f>Orders[[#This Row],[FK_ProductID]]</f>
        <v>E-M-1</v>
      </c>
      <c r="E470" s="4">
        <f>Orders[[#This Row],[Quantity]]</f>
        <v>3</v>
      </c>
      <c r="F470" t="str">
        <f>_xlfn.XLOOKUP(MergedTable[[#This Row],[FK_CustomerID]], Customers[CustomerID], Customers[CustomerName])</f>
        <v>Julius Mccaull</v>
      </c>
      <c r="G470" t="str">
        <f>_xlfn.XLOOKUP(MergedTable[[#This Row],[FK_CustomerID]], Customers[CustomerID], Customers[Email])</f>
        <v>jmccaulld0@parallels.com</v>
      </c>
      <c r="H470" t="str">
        <f>_xlfn.XLOOKUP(MergedTable[[#This Row],[FK_CustomerID]], Customers[CustomerID], Customers[Country])</f>
        <v>United States</v>
      </c>
      <c r="I470" t="str">
        <f>IF(_xlfn.XLOOKUP(MergedTable[[#This Row],[FK_CustomerID]], Customers[CustomerID], Customers[HasLoyalty]), "Yes", "No")</f>
        <v>Yes</v>
      </c>
      <c r="J470" t="str" cm="1">
        <f t="array" ref="J470">INDEX(Products[],
    MATCH(MergedTable[[#This Row],[FK_ProductID]:[FK_ProductID]], Products[[ProductID]:[ProductID]], 0),
    MATCH(MergedTable[[#Headers],[CoffeeType]], Products[#Headers], 0))</f>
        <v>Exc</v>
      </c>
      <c r="K470" t="str" cm="1">
        <f t="array" ref="K470">_xlfn.SWITCH(MergedTable[[#This Row],[CoffeeType]],
    "Rob", "Robusta",
    "Exc", "Excelsa",
    "Ara", "Arabica",
    "Lib", "Liberica")</f>
        <v>Excelsa</v>
      </c>
      <c r="L470" t="str" cm="1">
        <f t="array" ref="L470">INDEX(Products[],
    MATCH(MergedTable[[#This Row],[FK_ProductID]:[FK_ProductID]], Products[[ProductID]:[ProductID]], 0),
    MATCH(MergedTable[[#Headers],[RoastType]], Products[#Headers], 0))</f>
        <v>M</v>
      </c>
      <c r="M470" t="str" cm="1">
        <f t="array" ref="M470">_xlfn.SWITCH(MergedTable[[#This Row],[RoastType]],
    "L", "Light",
    "M", "Medium",
    "D", "Dark")</f>
        <v>Medium</v>
      </c>
      <c r="N470" s="6" cm="1">
        <f t="array" ref="N470">INDEX(Products[],
    MATCH(MergedTable[[#This Row],[FK_ProductID]:[FK_ProductID]], Products[[ProductID]:[ProductID]], 0),
    MATCH(MergedTable[[#Headers],[SizeKg]], Products[#Headers], 0))</f>
        <v>1</v>
      </c>
      <c r="O470" s="1" cm="1">
        <f t="array" ref="O470">INDEX(Products[],
    MATCH(MergedTable[[#This Row],[FK_ProductID]:[FK_ProductID]], Products[[ProductID]:[ProductID]], 0),
    MATCH(MergedTable[[#Headers],[AmtUnitPrice]], Products[#Headers], 0))</f>
        <v>13.75</v>
      </c>
      <c r="P470" s="1">
        <f>MergedTable[[#This Row],[AmtUnitPrice]] * MergedTable[[#This Row],[Quantity]]</f>
        <v>41.25</v>
      </c>
    </row>
    <row r="471" spans="1:16" x14ac:dyDescent="0.25">
      <c r="A471" t="str">
        <f>Orders[[#This Row],[OrderID]]</f>
        <v>EHE-94714-312</v>
      </c>
      <c r="B471" s="9">
        <f>Orders[[#This Row],[DtOrder]]</f>
        <v>44375</v>
      </c>
      <c r="C471" t="str">
        <f>Orders[[#This Row],[FK_CustomerID]]</f>
        <v>27132-68907-RC</v>
      </c>
      <c r="D471" t="str">
        <f>Orders[[#This Row],[FK_ProductID]]</f>
        <v>E-L-0.2</v>
      </c>
      <c r="E471" s="4">
        <f>Orders[[#This Row],[Quantity]]</f>
        <v>5</v>
      </c>
      <c r="F471" t="str">
        <f>_xlfn.XLOOKUP(MergedTable[[#This Row],[FK_CustomerID]], Customers[CustomerID], Customers[CustomerName])</f>
        <v>Ailey Brash</v>
      </c>
      <c r="G471" t="str">
        <f>_xlfn.XLOOKUP(MergedTable[[#This Row],[FK_CustomerID]], Customers[CustomerID], Customers[Email])</f>
        <v>abrashda@plala.or.jp</v>
      </c>
      <c r="H471" t="str">
        <f>_xlfn.XLOOKUP(MergedTable[[#This Row],[FK_CustomerID]], Customers[CustomerID], Customers[Country])</f>
        <v>United States</v>
      </c>
      <c r="I471" t="str">
        <f>IF(_xlfn.XLOOKUP(MergedTable[[#This Row],[FK_CustomerID]], Customers[CustomerID], Customers[HasLoyalty]), "Yes", "No")</f>
        <v>Yes</v>
      </c>
      <c r="J471" t="str" cm="1">
        <f t="array" ref="J471">INDEX(Products[],
    MATCH(MergedTable[[#This Row],[FK_ProductID]:[FK_ProductID]], Products[[ProductID]:[ProductID]], 0),
    MATCH(MergedTable[[#Headers],[CoffeeType]], Products[#Headers], 0))</f>
        <v>Exc</v>
      </c>
      <c r="K471" t="str" cm="1">
        <f t="array" ref="K471">_xlfn.SWITCH(MergedTable[[#This Row],[CoffeeType]],
    "Rob", "Robusta",
    "Exc", "Excelsa",
    "Ara", "Arabica",
    "Lib", "Liberica")</f>
        <v>Excelsa</v>
      </c>
      <c r="L471" t="str" cm="1">
        <f t="array" ref="L471">INDEX(Products[],
    MATCH(MergedTable[[#This Row],[FK_ProductID]:[FK_ProductID]], Products[[ProductID]:[ProductID]], 0),
    MATCH(MergedTable[[#Headers],[RoastType]], Products[#Headers], 0))</f>
        <v>L</v>
      </c>
      <c r="M471" t="str" cm="1">
        <f t="array" ref="M471">_xlfn.SWITCH(MergedTable[[#This Row],[RoastType]],
    "L", "Light",
    "M", "Medium",
    "D", "Dark")</f>
        <v>Light</v>
      </c>
      <c r="N471" s="6" cm="1">
        <f t="array" ref="N471">INDEX(Products[],
    MATCH(MergedTable[[#This Row],[FK_ProductID]:[FK_ProductID]], Products[[ProductID]:[ProductID]], 0),
    MATCH(MergedTable[[#Headers],[SizeKg]], Products[#Headers], 0))</f>
        <v>0.2</v>
      </c>
      <c r="O471" s="1" cm="1">
        <f t="array" ref="O471">INDEX(Products[],
    MATCH(MergedTable[[#This Row],[FK_ProductID]:[FK_ProductID]], Products[[ProductID]:[ProductID]], 0),
    MATCH(MergedTable[[#Headers],[AmtUnitPrice]], Products[#Headers], 0))</f>
        <v>4.4550000000000001</v>
      </c>
      <c r="P471" s="1">
        <f>MergedTable[[#This Row],[AmtUnitPrice]] * MergedTable[[#This Row],[Quantity]]</f>
        <v>22.274999999999999</v>
      </c>
    </row>
    <row r="472" spans="1:16" x14ac:dyDescent="0.25">
      <c r="A472" t="str">
        <f>Orders[[#This Row],[OrderID]]</f>
        <v>RTL-16205-161</v>
      </c>
      <c r="B472" s="9">
        <f>Orders[[#This Row],[DtOrder]]</f>
        <v>44656</v>
      </c>
      <c r="C472" t="str">
        <f>Orders[[#This Row],[FK_CustomerID]]</f>
        <v>90440-62727-HI</v>
      </c>
      <c r="D472" t="str">
        <f>Orders[[#This Row],[FK_ProductID]]</f>
        <v>A-M-0.5</v>
      </c>
      <c r="E472" s="4">
        <f>Orders[[#This Row],[Quantity]]</f>
        <v>1</v>
      </c>
      <c r="F472" t="str">
        <f>_xlfn.XLOOKUP(MergedTable[[#This Row],[FK_CustomerID]], Customers[CustomerID], Customers[CustomerName])</f>
        <v>Alberto Hutchinson</v>
      </c>
      <c r="G472" t="str">
        <f>_xlfn.XLOOKUP(MergedTable[[#This Row],[FK_CustomerID]], Customers[CustomerID], Customers[Email])</f>
        <v>ahutchinsond2@imgur.com</v>
      </c>
      <c r="H472" t="str">
        <f>_xlfn.XLOOKUP(MergedTable[[#This Row],[FK_CustomerID]], Customers[CustomerID], Customers[Country])</f>
        <v>United States</v>
      </c>
      <c r="I472" t="str">
        <f>IF(_xlfn.XLOOKUP(MergedTable[[#This Row],[FK_CustomerID]], Customers[CustomerID], Customers[HasLoyalty]), "Yes", "No")</f>
        <v>Yes</v>
      </c>
      <c r="J472" t="str" cm="1">
        <f t="array" ref="J472">INDEX(Products[],
    MATCH(MergedTable[[#This Row],[FK_ProductID]:[FK_ProductID]], Products[[ProductID]:[ProductID]], 0),
    MATCH(MergedTable[[#Headers],[CoffeeType]], Products[#Headers], 0))</f>
        <v>Ara</v>
      </c>
      <c r="K472" t="str" cm="1">
        <f t="array" ref="K472">_xlfn.SWITCH(MergedTable[[#This Row],[CoffeeType]],
    "Rob", "Robusta",
    "Exc", "Excelsa",
    "Ara", "Arabica",
    "Lib", "Liberica")</f>
        <v>Arabica</v>
      </c>
      <c r="L472" t="str" cm="1">
        <f t="array" ref="L472">INDEX(Products[],
    MATCH(MergedTable[[#This Row],[FK_ProductID]:[FK_ProductID]], Products[[ProductID]:[ProductID]], 0),
    MATCH(MergedTable[[#Headers],[RoastType]], Products[#Headers], 0))</f>
        <v>M</v>
      </c>
      <c r="M472" t="str" cm="1">
        <f t="array" ref="M472">_xlfn.SWITCH(MergedTable[[#This Row],[RoastType]],
    "L", "Light",
    "M", "Medium",
    "D", "Dark")</f>
        <v>Medium</v>
      </c>
      <c r="N472" s="6" cm="1">
        <f t="array" ref="N472">INDEX(Products[],
    MATCH(MergedTable[[#This Row],[FK_ProductID]:[FK_ProductID]], Products[[ProductID]:[ProductID]], 0),
    MATCH(MergedTable[[#Headers],[SizeKg]], Products[#Headers], 0))</f>
        <v>0.5</v>
      </c>
      <c r="O472" s="1" cm="1">
        <f t="array" ref="O472">INDEX(Products[],
    MATCH(MergedTable[[#This Row],[FK_ProductID]:[FK_ProductID]], Products[[ProductID]:[ProductID]], 0),
    MATCH(MergedTable[[#Headers],[AmtUnitPrice]], Products[#Headers], 0))</f>
        <v>6.75</v>
      </c>
      <c r="P472" s="1">
        <f>MergedTable[[#This Row],[AmtUnitPrice]] * MergedTable[[#This Row],[Quantity]]</f>
        <v>6.75</v>
      </c>
    </row>
    <row r="473" spans="1:16" x14ac:dyDescent="0.25">
      <c r="A473" t="str">
        <f>Orders[[#This Row],[OrderID]]</f>
        <v>GTS-22482-014</v>
      </c>
      <c r="B473" s="9">
        <f>Orders[[#This Row],[DtOrder]]</f>
        <v>44644</v>
      </c>
      <c r="C473" t="str">
        <f>Orders[[#This Row],[FK_CustomerID]]</f>
        <v>36769-16558-SX</v>
      </c>
      <c r="D473" t="str">
        <f>Orders[[#This Row],[FK_ProductID]]</f>
        <v>L-M-2.5</v>
      </c>
      <c r="E473" s="4">
        <f>Orders[[#This Row],[Quantity]]</f>
        <v>4</v>
      </c>
      <c r="F473" t="str">
        <f>_xlfn.XLOOKUP(MergedTable[[#This Row],[FK_CustomerID]], Customers[CustomerID], Customers[CustomerName])</f>
        <v>Lamond Gheeraert</v>
      </c>
      <c r="G473" t="str">
        <f>_xlfn.XLOOKUP(MergedTable[[#This Row],[FK_CustomerID]], Customers[CustomerID], Customers[Email])</f>
        <v/>
      </c>
      <c r="H473" t="str">
        <f>_xlfn.XLOOKUP(MergedTable[[#This Row],[FK_CustomerID]], Customers[CustomerID], Customers[Country])</f>
        <v>United States</v>
      </c>
      <c r="I473" t="str">
        <f>IF(_xlfn.XLOOKUP(MergedTable[[#This Row],[FK_CustomerID]], Customers[CustomerID], Customers[HasLoyalty]), "Yes", "No")</f>
        <v>Yes</v>
      </c>
      <c r="J473" t="str" cm="1">
        <f t="array" ref="J473">INDEX(Products[],
    MATCH(MergedTable[[#This Row],[FK_ProductID]:[FK_ProductID]], Products[[ProductID]:[ProductID]], 0),
    MATCH(MergedTable[[#Headers],[CoffeeType]], Products[#Headers], 0))</f>
        <v>Lib</v>
      </c>
      <c r="K473" t="str" cm="1">
        <f t="array" ref="K473">_xlfn.SWITCH(MergedTable[[#This Row],[CoffeeType]],
    "Rob", "Robusta",
    "Exc", "Excelsa",
    "Ara", "Arabica",
    "Lib", "Liberica")</f>
        <v>Liberica</v>
      </c>
      <c r="L473" t="str" cm="1">
        <f t="array" ref="L473">INDEX(Products[],
    MATCH(MergedTable[[#This Row],[FK_ProductID]:[FK_ProductID]], Products[[ProductID]:[ProductID]], 0),
    MATCH(MergedTable[[#Headers],[RoastType]], Products[#Headers], 0))</f>
        <v>M</v>
      </c>
      <c r="M473" t="str" cm="1">
        <f t="array" ref="M473">_xlfn.SWITCH(MergedTable[[#This Row],[RoastType]],
    "L", "Light",
    "M", "Medium",
    "D", "Dark")</f>
        <v>Medium</v>
      </c>
      <c r="N473" s="6" cm="1">
        <f t="array" ref="N473">INDEX(Products[],
    MATCH(MergedTable[[#This Row],[FK_ProductID]:[FK_ProductID]], Products[[ProductID]:[ProductID]], 0),
    MATCH(MergedTable[[#Headers],[SizeKg]], Products[#Headers], 0))</f>
        <v>2.5</v>
      </c>
      <c r="O473" s="1" cm="1">
        <f t="array" ref="O473">INDEX(Products[],
    MATCH(MergedTable[[#This Row],[FK_ProductID]:[FK_ProductID]], Products[[ProductID]:[ProductID]], 0),
    MATCH(MergedTable[[#Headers],[AmtUnitPrice]], Products[#Headers], 0))</f>
        <v>33.465000000000003</v>
      </c>
      <c r="P473" s="1">
        <f>MergedTable[[#This Row],[AmtUnitPrice]] * MergedTable[[#This Row],[Quantity]]</f>
        <v>133.86000000000001</v>
      </c>
    </row>
    <row r="474" spans="1:16" x14ac:dyDescent="0.25">
      <c r="A474" t="str">
        <f>Orders[[#This Row],[OrderID]]</f>
        <v>DYG-25473-881</v>
      </c>
      <c r="B474" s="9">
        <f>Orders[[#This Row],[DtOrder]]</f>
        <v>43869</v>
      </c>
      <c r="C474" t="str">
        <f>Orders[[#This Row],[FK_CustomerID]]</f>
        <v>10138-31681-SD</v>
      </c>
      <c r="D474" t="str">
        <f>Orders[[#This Row],[FK_ProductID]]</f>
        <v>A-D-0.2</v>
      </c>
      <c r="E474" s="4">
        <f>Orders[[#This Row],[Quantity]]</f>
        <v>2</v>
      </c>
      <c r="F474" t="str">
        <f>_xlfn.XLOOKUP(MergedTable[[#This Row],[FK_CustomerID]], Customers[CustomerID], Customers[CustomerName])</f>
        <v>Roxine Drivers</v>
      </c>
      <c r="G474" t="str">
        <f>_xlfn.XLOOKUP(MergedTable[[#This Row],[FK_CustomerID]], Customers[CustomerID], Customers[Email])</f>
        <v>rdriversd4@hexun.com</v>
      </c>
      <c r="H474" t="str">
        <f>_xlfn.XLOOKUP(MergedTable[[#This Row],[FK_CustomerID]], Customers[CustomerID], Customers[Country])</f>
        <v>United States</v>
      </c>
      <c r="I474" t="str">
        <f>IF(_xlfn.XLOOKUP(MergedTable[[#This Row],[FK_CustomerID]], Customers[CustomerID], Customers[HasLoyalty]), "Yes", "No")</f>
        <v>No</v>
      </c>
      <c r="J474" t="str" cm="1">
        <f t="array" ref="J474">INDEX(Products[],
    MATCH(MergedTable[[#This Row],[FK_ProductID]:[FK_ProductID]], Products[[ProductID]:[ProductID]], 0),
    MATCH(MergedTable[[#Headers],[CoffeeType]], Products[#Headers], 0))</f>
        <v>Ara</v>
      </c>
      <c r="K474" t="str" cm="1">
        <f t="array" ref="K474">_xlfn.SWITCH(MergedTable[[#This Row],[CoffeeType]],
    "Rob", "Robusta",
    "Exc", "Excelsa",
    "Ara", "Arabica",
    "Lib", "Liberica")</f>
        <v>Arabica</v>
      </c>
      <c r="L474" t="str" cm="1">
        <f t="array" ref="L474">INDEX(Products[],
    MATCH(MergedTable[[#This Row],[FK_ProductID]:[FK_ProductID]], Products[[ProductID]:[ProductID]], 0),
    MATCH(MergedTable[[#Headers],[RoastType]], Products[#Headers], 0))</f>
        <v>D</v>
      </c>
      <c r="M474" t="str" cm="1">
        <f t="array" ref="M474">_xlfn.SWITCH(MergedTable[[#This Row],[RoastType]],
    "L", "Light",
    "M", "Medium",
    "D", "Dark")</f>
        <v>Dark</v>
      </c>
      <c r="N474" s="6" cm="1">
        <f t="array" ref="N474">INDEX(Products[],
    MATCH(MergedTable[[#This Row],[FK_ProductID]:[FK_ProductID]], Products[[ProductID]:[ProductID]], 0),
    MATCH(MergedTable[[#Headers],[SizeKg]], Products[#Headers], 0))</f>
        <v>0.2</v>
      </c>
      <c r="O474" s="1" cm="1">
        <f t="array" ref="O474">INDEX(Products[],
    MATCH(MergedTable[[#This Row],[FK_ProductID]:[FK_ProductID]], Products[[ProductID]:[ProductID]], 0),
    MATCH(MergedTable[[#Headers],[AmtUnitPrice]], Products[#Headers], 0))</f>
        <v>2.9849999999999999</v>
      </c>
      <c r="P474" s="1">
        <f>MergedTable[[#This Row],[AmtUnitPrice]] * MergedTable[[#This Row],[Quantity]]</f>
        <v>5.97</v>
      </c>
    </row>
    <row r="475" spans="1:16" x14ac:dyDescent="0.25">
      <c r="A475" t="str">
        <f>Orders[[#This Row],[OrderID]]</f>
        <v>HTR-21838-286</v>
      </c>
      <c r="B475" s="9">
        <f>Orders[[#This Row],[DtOrder]]</f>
        <v>44603</v>
      </c>
      <c r="C475" t="str">
        <f>Orders[[#This Row],[FK_CustomerID]]</f>
        <v>24669-76297-SF</v>
      </c>
      <c r="D475" t="str">
        <f>Orders[[#This Row],[FK_ProductID]]</f>
        <v>A-L-1</v>
      </c>
      <c r="E475" s="4">
        <f>Orders[[#This Row],[Quantity]]</f>
        <v>2</v>
      </c>
      <c r="F475" t="str">
        <f>_xlfn.XLOOKUP(MergedTable[[#This Row],[FK_CustomerID]], Customers[CustomerID], Customers[CustomerName])</f>
        <v>Heloise Zeal</v>
      </c>
      <c r="G475" t="str">
        <f>_xlfn.XLOOKUP(MergedTable[[#This Row],[FK_CustomerID]], Customers[CustomerID], Customers[Email])</f>
        <v>hzeald5@google.de</v>
      </c>
      <c r="H475" t="str">
        <f>_xlfn.XLOOKUP(MergedTable[[#This Row],[FK_CustomerID]], Customers[CustomerID], Customers[Country])</f>
        <v>United States</v>
      </c>
      <c r="I475" t="str">
        <f>IF(_xlfn.XLOOKUP(MergedTable[[#This Row],[FK_CustomerID]], Customers[CustomerID], Customers[HasLoyalty]), "Yes", "No")</f>
        <v>No</v>
      </c>
      <c r="J475" t="str" cm="1">
        <f t="array" ref="J475">INDEX(Products[],
    MATCH(MergedTable[[#This Row],[FK_ProductID]:[FK_ProductID]], Products[[ProductID]:[ProductID]], 0),
    MATCH(MergedTable[[#Headers],[CoffeeType]], Products[#Headers], 0))</f>
        <v>Ara</v>
      </c>
      <c r="K475" t="str" cm="1">
        <f t="array" ref="K475">_xlfn.SWITCH(MergedTable[[#This Row],[CoffeeType]],
    "Rob", "Robusta",
    "Exc", "Excelsa",
    "Ara", "Arabica",
    "Lib", "Liberica")</f>
        <v>Arabica</v>
      </c>
      <c r="L475" t="str" cm="1">
        <f t="array" ref="L475">INDEX(Products[],
    MATCH(MergedTable[[#This Row],[FK_ProductID]:[FK_ProductID]], Products[[ProductID]:[ProductID]], 0),
    MATCH(MergedTable[[#Headers],[RoastType]], Products[#Headers], 0))</f>
        <v>L</v>
      </c>
      <c r="M475" t="str" cm="1">
        <f t="array" ref="M475">_xlfn.SWITCH(MergedTable[[#This Row],[RoastType]],
    "L", "Light",
    "M", "Medium",
    "D", "Dark")</f>
        <v>Light</v>
      </c>
      <c r="N475" s="6" cm="1">
        <f t="array" ref="N475">INDEX(Products[],
    MATCH(MergedTable[[#This Row],[FK_ProductID]:[FK_ProductID]], Products[[ProductID]:[ProductID]], 0),
    MATCH(MergedTable[[#Headers],[SizeKg]], Products[#Headers], 0))</f>
        <v>1</v>
      </c>
      <c r="O475" s="1" cm="1">
        <f t="array" ref="O475">INDEX(Products[],
    MATCH(MergedTable[[#This Row],[FK_ProductID]:[FK_ProductID]], Products[[ProductID]:[ProductID]], 0),
    MATCH(MergedTable[[#Headers],[AmtUnitPrice]], Products[#Headers], 0))</f>
        <v>12.95</v>
      </c>
      <c r="P475" s="1">
        <f>MergedTable[[#This Row],[AmtUnitPrice]] * MergedTable[[#This Row],[Quantity]]</f>
        <v>25.9</v>
      </c>
    </row>
    <row r="476" spans="1:16" x14ac:dyDescent="0.25">
      <c r="A476" t="str">
        <f>Orders[[#This Row],[OrderID]]</f>
        <v>KYG-28296-920</v>
      </c>
      <c r="B476" s="9">
        <f>Orders[[#This Row],[DtOrder]]</f>
        <v>44014</v>
      </c>
      <c r="C476" t="str">
        <f>Orders[[#This Row],[FK_CustomerID]]</f>
        <v>78050-20355-DI</v>
      </c>
      <c r="D476" t="str">
        <f>Orders[[#This Row],[FK_ProductID]]</f>
        <v>E-M-2.5</v>
      </c>
      <c r="E476" s="4">
        <f>Orders[[#This Row],[Quantity]]</f>
        <v>1</v>
      </c>
      <c r="F476" t="str">
        <f>_xlfn.XLOOKUP(MergedTable[[#This Row],[FK_CustomerID]], Customers[CustomerID], Customers[CustomerName])</f>
        <v>Granger Smallcombe</v>
      </c>
      <c r="G476" t="str">
        <f>_xlfn.XLOOKUP(MergedTable[[#This Row],[FK_CustomerID]], Customers[CustomerID], Customers[Email])</f>
        <v>gsmallcombed6@ucla.edu</v>
      </c>
      <c r="H476" t="str">
        <f>_xlfn.XLOOKUP(MergedTable[[#This Row],[FK_CustomerID]], Customers[CustomerID], Customers[Country])</f>
        <v>Ireland</v>
      </c>
      <c r="I476" t="str">
        <f>IF(_xlfn.XLOOKUP(MergedTable[[#This Row],[FK_CustomerID]], Customers[CustomerID], Customers[HasLoyalty]), "Yes", "No")</f>
        <v>Yes</v>
      </c>
      <c r="J476" t="str" cm="1">
        <f t="array" ref="J476">INDEX(Products[],
    MATCH(MergedTable[[#This Row],[FK_ProductID]:[FK_ProductID]], Products[[ProductID]:[ProductID]], 0),
    MATCH(MergedTable[[#Headers],[CoffeeType]], Products[#Headers], 0))</f>
        <v>Exc</v>
      </c>
      <c r="K476" t="str" cm="1">
        <f t="array" ref="K476">_xlfn.SWITCH(MergedTable[[#This Row],[CoffeeType]],
    "Rob", "Robusta",
    "Exc", "Excelsa",
    "Ara", "Arabica",
    "Lib", "Liberica")</f>
        <v>Excelsa</v>
      </c>
      <c r="L476" t="str" cm="1">
        <f t="array" ref="L476">INDEX(Products[],
    MATCH(MergedTable[[#This Row],[FK_ProductID]:[FK_ProductID]], Products[[ProductID]:[ProductID]], 0),
    MATCH(MergedTable[[#Headers],[RoastType]], Products[#Headers], 0))</f>
        <v>M</v>
      </c>
      <c r="M476" t="str" cm="1">
        <f t="array" ref="M476">_xlfn.SWITCH(MergedTable[[#This Row],[RoastType]],
    "L", "Light",
    "M", "Medium",
    "D", "Dark")</f>
        <v>Medium</v>
      </c>
      <c r="N476" s="6" cm="1">
        <f t="array" ref="N476">INDEX(Products[],
    MATCH(MergedTable[[#This Row],[FK_ProductID]:[FK_ProductID]], Products[[ProductID]:[ProductID]], 0),
    MATCH(MergedTable[[#Headers],[SizeKg]], Products[#Headers], 0))</f>
        <v>2.5</v>
      </c>
      <c r="O476" s="1" cm="1">
        <f t="array" ref="O476">INDEX(Products[],
    MATCH(MergedTable[[#This Row],[FK_ProductID]:[FK_ProductID]], Products[[ProductID]:[ProductID]], 0),
    MATCH(MergedTable[[#Headers],[AmtUnitPrice]], Products[#Headers], 0))</f>
        <v>31.625</v>
      </c>
      <c r="P476" s="1">
        <f>MergedTable[[#This Row],[AmtUnitPrice]] * MergedTable[[#This Row],[Quantity]]</f>
        <v>31.625</v>
      </c>
    </row>
    <row r="477" spans="1:16" x14ac:dyDescent="0.25">
      <c r="A477" t="str">
        <f>Orders[[#This Row],[OrderID]]</f>
        <v>NNB-20459-430</v>
      </c>
      <c r="B477" s="9">
        <f>Orders[[#This Row],[DtOrder]]</f>
        <v>44767</v>
      </c>
      <c r="C477" t="str">
        <f>Orders[[#This Row],[FK_CustomerID]]</f>
        <v>79825-17822-UH</v>
      </c>
      <c r="D477" t="str">
        <f>Orders[[#This Row],[FK_ProductID]]</f>
        <v>L-M-0.2</v>
      </c>
      <c r="E477" s="4">
        <f>Orders[[#This Row],[Quantity]]</f>
        <v>2</v>
      </c>
      <c r="F477" t="str">
        <f>_xlfn.XLOOKUP(MergedTable[[#This Row],[FK_CustomerID]], Customers[CustomerID], Customers[CustomerName])</f>
        <v>Daryn Dibley</v>
      </c>
      <c r="G477" t="str">
        <f>_xlfn.XLOOKUP(MergedTable[[#This Row],[FK_CustomerID]], Customers[CustomerID], Customers[Email])</f>
        <v>ddibleyd7@feedburner.com</v>
      </c>
      <c r="H477" t="str">
        <f>_xlfn.XLOOKUP(MergedTable[[#This Row],[FK_CustomerID]], Customers[CustomerID], Customers[Country])</f>
        <v>United States</v>
      </c>
      <c r="I477" t="str">
        <f>IF(_xlfn.XLOOKUP(MergedTable[[#This Row],[FK_CustomerID]], Customers[CustomerID], Customers[HasLoyalty]), "Yes", "No")</f>
        <v>No</v>
      </c>
      <c r="J477" t="str" cm="1">
        <f t="array" ref="J477">INDEX(Products[],
    MATCH(MergedTable[[#This Row],[FK_ProductID]:[FK_ProductID]], Products[[ProductID]:[ProductID]], 0),
    MATCH(MergedTable[[#Headers],[CoffeeType]], Products[#Headers], 0))</f>
        <v>Lib</v>
      </c>
      <c r="K477" t="str" cm="1">
        <f t="array" ref="K477">_xlfn.SWITCH(MergedTable[[#This Row],[CoffeeType]],
    "Rob", "Robusta",
    "Exc", "Excelsa",
    "Ara", "Arabica",
    "Lib", "Liberica")</f>
        <v>Liberica</v>
      </c>
      <c r="L477" t="str" cm="1">
        <f t="array" ref="L477">INDEX(Products[],
    MATCH(MergedTable[[#This Row],[FK_ProductID]:[FK_ProductID]], Products[[ProductID]:[ProductID]], 0),
    MATCH(MergedTable[[#Headers],[RoastType]], Products[#Headers], 0))</f>
        <v>M</v>
      </c>
      <c r="M477" t="str" cm="1">
        <f t="array" ref="M477">_xlfn.SWITCH(MergedTable[[#This Row],[RoastType]],
    "L", "Light",
    "M", "Medium",
    "D", "Dark")</f>
        <v>Medium</v>
      </c>
      <c r="N477" s="6" cm="1">
        <f t="array" ref="N477">INDEX(Products[],
    MATCH(MergedTable[[#This Row],[FK_ProductID]:[FK_ProductID]], Products[[ProductID]:[ProductID]], 0),
    MATCH(MergedTable[[#Headers],[SizeKg]], Products[#Headers], 0))</f>
        <v>0.2</v>
      </c>
      <c r="O477" s="1" cm="1">
        <f t="array" ref="O477">INDEX(Products[],
    MATCH(MergedTable[[#This Row],[FK_ProductID]:[FK_ProductID]], Products[[ProductID]:[ProductID]], 0),
    MATCH(MergedTable[[#Headers],[AmtUnitPrice]], Products[#Headers], 0))</f>
        <v>4.3650000000000002</v>
      </c>
      <c r="P477" s="1">
        <f>MergedTable[[#This Row],[AmtUnitPrice]] * MergedTable[[#This Row],[Quantity]]</f>
        <v>8.73</v>
      </c>
    </row>
    <row r="478" spans="1:16" x14ac:dyDescent="0.25">
      <c r="A478" t="str">
        <f>Orders[[#This Row],[OrderID]]</f>
        <v>FEK-14025-351</v>
      </c>
      <c r="B478" s="9">
        <f>Orders[[#This Row],[DtOrder]]</f>
        <v>44274</v>
      </c>
      <c r="C478" t="str">
        <f>Orders[[#This Row],[FK_CustomerID]]</f>
        <v>03990-21586-MQ</v>
      </c>
      <c r="D478" t="str">
        <f>Orders[[#This Row],[FK_ProductID]]</f>
        <v>E-L-0.2</v>
      </c>
      <c r="E478" s="4">
        <f>Orders[[#This Row],[Quantity]]</f>
        <v>6</v>
      </c>
      <c r="F478" t="str">
        <f>_xlfn.XLOOKUP(MergedTable[[#This Row],[FK_CustomerID]], Customers[CustomerID], Customers[CustomerName])</f>
        <v>Gardy Dimitriou</v>
      </c>
      <c r="G478" t="str">
        <f>_xlfn.XLOOKUP(MergedTable[[#This Row],[FK_CustomerID]], Customers[CustomerID], Customers[Email])</f>
        <v>gdimitrioud8@chronoengine.com</v>
      </c>
      <c r="H478" t="str">
        <f>_xlfn.XLOOKUP(MergedTable[[#This Row],[FK_CustomerID]], Customers[CustomerID], Customers[Country])</f>
        <v>United States</v>
      </c>
      <c r="I478" t="str">
        <f>IF(_xlfn.XLOOKUP(MergedTable[[#This Row],[FK_CustomerID]], Customers[CustomerID], Customers[HasLoyalty]), "Yes", "No")</f>
        <v>Yes</v>
      </c>
      <c r="J478" t="str" cm="1">
        <f t="array" ref="J478">INDEX(Products[],
    MATCH(MergedTable[[#This Row],[FK_ProductID]:[FK_ProductID]], Products[[ProductID]:[ProductID]], 0),
    MATCH(MergedTable[[#Headers],[CoffeeType]], Products[#Headers], 0))</f>
        <v>Exc</v>
      </c>
      <c r="K478" t="str" cm="1">
        <f t="array" ref="K478">_xlfn.SWITCH(MergedTable[[#This Row],[CoffeeType]],
    "Rob", "Robusta",
    "Exc", "Excelsa",
    "Ara", "Arabica",
    "Lib", "Liberica")</f>
        <v>Excelsa</v>
      </c>
      <c r="L478" t="str" cm="1">
        <f t="array" ref="L478">INDEX(Products[],
    MATCH(MergedTable[[#This Row],[FK_ProductID]:[FK_ProductID]], Products[[ProductID]:[ProductID]], 0),
    MATCH(MergedTable[[#Headers],[RoastType]], Products[#Headers], 0))</f>
        <v>L</v>
      </c>
      <c r="M478" t="str" cm="1">
        <f t="array" ref="M478">_xlfn.SWITCH(MergedTable[[#This Row],[RoastType]],
    "L", "Light",
    "M", "Medium",
    "D", "Dark")</f>
        <v>Light</v>
      </c>
      <c r="N478" s="6" cm="1">
        <f t="array" ref="N478">INDEX(Products[],
    MATCH(MergedTable[[#This Row],[FK_ProductID]:[FK_ProductID]], Products[[ProductID]:[ProductID]], 0),
    MATCH(MergedTable[[#Headers],[SizeKg]], Products[#Headers], 0))</f>
        <v>0.2</v>
      </c>
      <c r="O478" s="1" cm="1">
        <f t="array" ref="O478">INDEX(Products[],
    MATCH(MergedTable[[#This Row],[FK_ProductID]:[FK_ProductID]], Products[[ProductID]:[ProductID]], 0),
    MATCH(MergedTable[[#Headers],[AmtUnitPrice]], Products[#Headers], 0))</f>
        <v>4.4550000000000001</v>
      </c>
      <c r="P478" s="1">
        <f>MergedTable[[#This Row],[AmtUnitPrice]] * MergedTable[[#This Row],[Quantity]]</f>
        <v>26.73</v>
      </c>
    </row>
    <row r="479" spans="1:16" x14ac:dyDescent="0.25">
      <c r="A479" t="str">
        <f>Orders[[#This Row],[OrderID]]</f>
        <v>AWH-16980-469</v>
      </c>
      <c r="B479" s="9">
        <f>Orders[[#This Row],[DtOrder]]</f>
        <v>43962</v>
      </c>
      <c r="C479" t="str">
        <f>Orders[[#This Row],[FK_CustomerID]]</f>
        <v>27493-46921-TZ</v>
      </c>
      <c r="D479" t="str">
        <f>Orders[[#This Row],[FK_ProductID]]</f>
        <v>L-M-0.2</v>
      </c>
      <c r="E479" s="4">
        <f>Orders[[#This Row],[Quantity]]</f>
        <v>6</v>
      </c>
      <c r="F479" t="str">
        <f>_xlfn.XLOOKUP(MergedTable[[#This Row],[FK_CustomerID]], Customers[CustomerID], Customers[CustomerName])</f>
        <v>Fanny Flanagan</v>
      </c>
      <c r="G479" t="str">
        <f>_xlfn.XLOOKUP(MergedTable[[#This Row],[FK_CustomerID]], Customers[CustomerID], Customers[Email])</f>
        <v>fflanagand9@woothemes.com</v>
      </c>
      <c r="H479" t="str">
        <f>_xlfn.XLOOKUP(MergedTable[[#This Row],[FK_CustomerID]], Customers[CustomerID], Customers[Country])</f>
        <v>United States</v>
      </c>
      <c r="I479" t="str">
        <f>IF(_xlfn.XLOOKUP(MergedTable[[#This Row],[FK_CustomerID]], Customers[CustomerID], Customers[HasLoyalty]), "Yes", "No")</f>
        <v>No</v>
      </c>
      <c r="J479" t="str" cm="1">
        <f t="array" ref="J479">INDEX(Products[],
    MATCH(MergedTable[[#This Row],[FK_ProductID]:[FK_ProductID]], Products[[ProductID]:[ProductID]], 0),
    MATCH(MergedTable[[#Headers],[CoffeeType]], Products[#Headers], 0))</f>
        <v>Lib</v>
      </c>
      <c r="K479" t="str" cm="1">
        <f t="array" ref="K479">_xlfn.SWITCH(MergedTable[[#This Row],[CoffeeType]],
    "Rob", "Robusta",
    "Exc", "Excelsa",
    "Ara", "Arabica",
    "Lib", "Liberica")</f>
        <v>Liberica</v>
      </c>
      <c r="L479" t="str" cm="1">
        <f t="array" ref="L479">INDEX(Products[],
    MATCH(MergedTable[[#This Row],[FK_ProductID]:[FK_ProductID]], Products[[ProductID]:[ProductID]], 0),
    MATCH(MergedTable[[#Headers],[RoastType]], Products[#Headers], 0))</f>
        <v>M</v>
      </c>
      <c r="M479" t="str" cm="1">
        <f t="array" ref="M479">_xlfn.SWITCH(MergedTable[[#This Row],[RoastType]],
    "L", "Light",
    "M", "Medium",
    "D", "Dark")</f>
        <v>Medium</v>
      </c>
      <c r="N479" s="6" cm="1">
        <f t="array" ref="N479">INDEX(Products[],
    MATCH(MergedTable[[#This Row],[FK_ProductID]:[FK_ProductID]], Products[[ProductID]:[ProductID]], 0),
    MATCH(MergedTable[[#Headers],[SizeKg]], Products[#Headers], 0))</f>
        <v>0.2</v>
      </c>
      <c r="O479" s="1" cm="1">
        <f t="array" ref="O479">INDEX(Products[],
    MATCH(MergedTable[[#This Row],[FK_ProductID]:[FK_ProductID]], Products[[ProductID]:[ProductID]], 0),
    MATCH(MergedTable[[#Headers],[AmtUnitPrice]], Products[#Headers], 0))</f>
        <v>4.3650000000000002</v>
      </c>
      <c r="P479" s="1">
        <f>MergedTable[[#This Row],[AmtUnitPrice]] * MergedTable[[#This Row],[Quantity]]</f>
        <v>26.19</v>
      </c>
    </row>
    <row r="480" spans="1:16" x14ac:dyDescent="0.25">
      <c r="A480" t="str">
        <f>Orders[[#This Row],[OrderID]]</f>
        <v>ZPW-31329-741</v>
      </c>
      <c r="B480" s="9">
        <f>Orders[[#This Row],[DtOrder]]</f>
        <v>43624</v>
      </c>
      <c r="C480" t="str">
        <f>Orders[[#This Row],[FK_CustomerID]]</f>
        <v>27132-68907-RC</v>
      </c>
      <c r="D480" t="str">
        <f>Orders[[#This Row],[FK_ProductID]]</f>
        <v>R-D-1</v>
      </c>
      <c r="E480" s="4">
        <f>Orders[[#This Row],[Quantity]]</f>
        <v>6</v>
      </c>
      <c r="F480" t="str">
        <f>_xlfn.XLOOKUP(MergedTable[[#This Row],[FK_CustomerID]], Customers[CustomerID], Customers[CustomerName])</f>
        <v>Ailey Brash</v>
      </c>
      <c r="G480" t="str">
        <f>_xlfn.XLOOKUP(MergedTable[[#This Row],[FK_CustomerID]], Customers[CustomerID], Customers[Email])</f>
        <v>abrashda@plala.or.jp</v>
      </c>
      <c r="H480" t="str">
        <f>_xlfn.XLOOKUP(MergedTable[[#This Row],[FK_CustomerID]], Customers[CustomerID], Customers[Country])</f>
        <v>United States</v>
      </c>
      <c r="I480" t="str">
        <f>IF(_xlfn.XLOOKUP(MergedTable[[#This Row],[FK_CustomerID]], Customers[CustomerID], Customers[HasLoyalty]), "Yes", "No")</f>
        <v>Yes</v>
      </c>
      <c r="J480" t="str" cm="1">
        <f t="array" ref="J480">INDEX(Products[],
    MATCH(MergedTable[[#This Row],[FK_ProductID]:[FK_ProductID]], Products[[ProductID]:[ProductID]], 0),
    MATCH(MergedTable[[#Headers],[CoffeeType]], Products[#Headers], 0))</f>
        <v>Rob</v>
      </c>
      <c r="K480" t="str" cm="1">
        <f t="array" ref="K480">_xlfn.SWITCH(MergedTable[[#This Row],[CoffeeType]],
    "Rob", "Robusta",
    "Exc", "Excelsa",
    "Ara", "Arabica",
    "Lib", "Liberica")</f>
        <v>Robusta</v>
      </c>
      <c r="L480" t="str" cm="1">
        <f t="array" ref="L480">INDEX(Products[],
    MATCH(MergedTable[[#This Row],[FK_ProductID]:[FK_ProductID]], Products[[ProductID]:[ProductID]], 0),
    MATCH(MergedTable[[#Headers],[RoastType]], Products[#Headers], 0))</f>
        <v>D</v>
      </c>
      <c r="M480" t="str" cm="1">
        <f t="array" ref="M480">_xlfn.SWITCH(MergedTable[[#This Row],[RoastType]],
    "L", "Light",
    "M", "Medium",
    "D", "Dark")</f>
        <v>Dark</v>
      </c>
      <c r="N480" s="6" cm="1">
        <f t="array" ref="N480">INDEX(Products[],
    MATCH(MergedTable[[#This Row],[FK_ProductID]:[FK_ProductID]], Products[[ProductID]:[ProductID]], 0),
    MATCH(MergedTable[[#Headers],[SizeKg]], Products[#Headers], 0))</f>
        <v>1</v>
      </c>
      <c r="O480" s="1" cm="1">
        <f t="array" ref="O480">INDEX(Products[],
    MATCH(MergedTable[[#This Row],[FK_ProductID]:[FK_ProductID]], Products[[ProductID]:[ProductID]], 0),
    MATCH(MergedTable[[#Headers],[AmtUnitPrice]], Products[#Headers], 0))</f>
        <v>8.9499999999999993</v>
      </c>
      <c r="P480" s="1">
        <f>MergedTable[[#This Row],[AmtUnitPrice]] * MergedTable[[#This Row],[Quantity]]</f>
        <v>53.699999999999996</v>
      </c>
    </row>
    <row r="481" spans="1:16" x14ac:dyDescent="0.25">
      <c r="A481" t="str">
        <f>Orders[[#This Row],[OrderID]]</f>
        <v>ZPW-31329-741</v>
      </c>
      <c r="B481" s="9">
        <f>Orders[[#This Row],[DtOrder]]</f>
        <v>43624</v>
      </c>
      <c r="C481" t="str">
        <f>Orders[[#This Row],[FK_CustomerID]]</f>
        <v>27132-68907-RC</v>
      </c>
      <c r="D481" t="str">
        <f>Orders[[#This Row],[FK_ProductID]]</f>
        <v>E-M-2.5</v>
      </c>
      <c r="E481" s="4">
        <f>Orders[[#This Row],[Quantity]]</f>
        <v>4</v>
      </c>
      <c r="F481" t="str">
        <f>_xlfn.XLOOKUP(MergedTable[[#This Row],[FK_CustomerID]], Customers[CustomerID], Customers[CustomerName])</f>
        <v>Ailey Brash</v>
      </c>
      <c r="G481" t="str">
        <f>_xlfn.XLOOKUP(MergedTable[[#This Row],[FK_CustomerID]], Customers[CustomerID], Customers[Email])</f>
        <v>abrashda@plala.or.jp</v>
      </c>
      <c r="H481" t="str">
        <f>_xlfn.XLOOKUP(MergedTable[[#This Row],[FK_CustomerID]], Customers[CustomerID], Customers[Country])</f>
        <v>United States</v>
      </c>
      <c r="I481" t="str">
        <f>IF(_xlfn.XLOOKUP(MergedTable[[#This Row],[FK_CustomerID]], Customers[CustomerID], Customers[HasLoyalty]), "Yes", "No")</f>
        <v>Yes</v>
      </c>
      <c r="J481" t="str" cm="1">
        <f t="array" ref="J481">INDEX(Products[],
    MATCH(MergedTable[[#This Row],[FK_ProductID]:[FK_ProductID]], Products[[ProductID]:[ProductID]], 0),
    MATCH(MergedTable[[#Headers],[CoffeeType]], Products[#Headers], 0))</f>
        <v>Exc</v>
      </c>
      <c r="K481" t="str" cm="1">
        <f t="array" ref="K481">_xlfn.SWITCH(MergedTable[[#This Row],[CoffeeType]],
    "Rob", "Robusta",
    "Exc", "Excelsa",
    "Ara", "Arabica",
    "Lib", "Liberica")</f>
        <v>Excelsa</v>
      </c>
      <c r="L481" t="str" cm="1">
        <f t="array" ref="L481">INDEX(Products[],
    MATCH(MergedTable[[#This Row],[FK_ProductID]:[FK_ProductID]], Products[[ProductID]:[ProductID]], 0),
    MATCH(MergedTable[[#Headers],[RoastType]], Products[#Headers], 0))</f>
        <v>M</v>
      </c>
      <c r="M481" t="str" cm="1">
        <f t="array" ref="M481">_xlfn.SWITCH(MergedTable[[#This Row],[RoastType]],
    "L", "Light",
    "M", "Medium",
    "D", "Dark")</f>
        <v>Medium</v>
      </c>
      <c r="N481" s="6" cm="1">
        <f t="array" ref="N481">INDEX(Products[],
    MATCH(MergedTable[[#This Row],[FK_ProductID]:[FK_ProductID]], Products[[ProductID]:[ProductID]], 0),
    MATCH(MergedTable[[#Headers],[SizeKg]], Products[#Headers], 0))</f>
        <v>2.5</v>
      </c>
      <c r="O481" s="1" cm="1">
        <f t="array" ref="O481">INDEX(Products[],
    MATCH(MergedTable[[#This Row],[FK_ProductID]:[FK_ProductID]], Products[[ProductID]:[ProductID]], 0),
    MATCH(MergedTable[[#Headers],[AmtUnitPrice]], Products[#Headers], 0))</f>
        <v>31.625</v>
      </c>
      <c r="P481" s="1">
        <f>MergedTable[[#This Row],[AmtUnitPrice]] * MergedTable[[#This Row],[Quantity]]</f>
        <v>126.5</v>
      </c>
    </row>
    <row r="482" spans="1:16" x14ac:dyDescent="0.25">
      <c r="A482" t="str">
        <f>Orders[[#This Row],[OrderID]]</f>
        <v>ZPW-31329-741</v>
      </c>
      <c r="B482" s="9">
        <f>Orders[[#This Row],[DtOrder]]</f>
        <v>43624</v>
      </c>
      <c r="C482" t="str">
        <f>Orders[[#This Row],[FK_CustomerID]]</f>
        <v>27132-68907-RC</v>
      </c>
      <c r="D482" t="str">
        <f>Orders[[#This Row],[FK_ProductID]]</f>
        <v>E-M-0.2</v>
      </c>
      <c r="E482" s="4">
        <f>Orders[[#This Row],[Quantity]]</f>
        <v>1</v>
      </c>
      <c r="F482" t="str">
        <f>_xlfn.XLOOKUP(MergedTable[[#This Row],[FK_CustomerID]], Customers[CustomerID], Customers[CustomerName])</f>
        <v>Ailey Brash</v>
      </c>
      <c r="G482" t="str">
        <f>_xlfn.XLOOKUP(MergedTable[[#This Row],[FK_CustomerID]], Customers[CustomerID], Customers[Email])</f>
        <v>abrashda@plala.or.jp</v>
      </c>
      <c r="H482" t="str">
        <f>_xlfn.XLOOKUP(MergedTable[[#This Row],[FK_CustomerID]], Customers[CustomerID], Customers[Country])</f>
        <v>United States</v>
      </c>
      <c r="I482" t="str">
        <f>IF(_xlfn.XLOOKUP(MergedTable[[#This Row],[FK_CustomerID]], Customers[CustomerID], Customers[HasLoyalty]), "Yes", "No")</f>
        <v>Yes</v>
      </c>
      <c r="J482" t="str" cm="1">
        <f t="array" ref="J482">INDEX(Products[],
    MATCH(MergedTable[[#This Row],[FK_ProductID]:[FK_ProductID]], Products[[ProductID]:[ProductID]], 0),
    MATCH(MergedTable[[#Headers],[CoffeeType]], Products[#Headers], 0))</f>
        <v>Exc</v>
      </c>
      <c r="K482" t="str" cm="1">
        <f t="array" ref="K482">_xlfn.SWITCH(MergedTable[[#This Row],[CoffeeType]],
    "Rob", "Robusta",
    "Exc", "Excelsa",
    "Ara", "Arabica",
    "Lib", "Liberica")</f>
        <v>Excelsa</v>
      </c>
      <c r="L482" t="str" cm="1">
        <f t="array" ref="L482">INDEX(Products[],
    MATCH(MergedTable[[#This Row],[FK_ProductID]:[FK_ProductID]], Products[[ProductID]:[ProductID]], 0),
    MATCH(MergedTable[[#Headers],[RoastType]], Products[#Headers], 0))</f>
        <v>M</v>
      </c>
      <c r="M482" t="str" cm="1">
        <f t="array" ref="M482">_xlfn.SWITCH(MergedTable[[#This Row],[RoastType]],
    "L", "Light",
    "M", "Medium",
    "D", "Dark")</f>
        <v>Medium</v>
      </c>
      <c r="N482" s="6" cm="1">
        <f t="array" ref="N482">INDEX(Products[],
    MATCH(MergedTable[[#This Row],[FK_ProductID]:[FK_ProductID]], Products[[ProductID]:[ProductID]], 0),
    MATCH(MergedTable[[#Headers],[SizeKg]], Products[#Headers], 0))</f>
        <v>0.2</v>
      </c>
      <c r="O482" s="1" cm="1">
        <f t="array" ref="O482">INDEX(Products[],
    MATCH(MergedTable[[#This Row],[FK_ProductID]:[FK_ProductID]], Products[[ProductID]:[ProductID]], 0),
    MATCH(MergedTable[[#Headers],[AmtUnitPrice]], Products[#Headers], 0))</f>
        <v>4.125</v>
      </c>
      <c r="P482" s="1">
        <f>MergedTable[[#This Row],[AmtUnitPrice]] * MergedTable[[#This Row],[Quantity]]</f>
        <v>4.125</v>
      </c>
    </row>
    <row r="483" spans="1:16" x14ac:dyDescent="0.25">
      <c r="A483" t="str">
        <f>Orders[[#This Row],[OrderID]]</f>
        <v>UBI-83843-396</v>
      </c>
      <c r="B483" s="9">
        <f>Orders[[#This Row],[DtOrder]]</f>
        <v>43747</v>
      </c>
      <c r="C483" t="str">
        <f>Orders[[#This Row],[FK_CustomerID]]</f>
        <v>58816-74064-TF</v>
      </c>
      <c r="D483" t="str">
        <f>Orders[[#This Row],[FK_ProductID]]</f>
        <v>R-L-1</v>
      </c>
      <c r="E483" s="4">
        <f>Orders[[#This Row],[Quantity]]</f>
        <v>2</v>
      </c>
      <c r="F483" t="str">
        <f>_xlfn.XLOOKUP(MergedTable[[#This Row],[FK_CustomerID]], Customers[CustomerID], Customers[CustomerName])</f>
        <v>Nanny Izhakov</v>
      </c>
      <c r="G483" t="str">
        <f>_xlfn.XLOOKUP(MergedTable[[#This Row],[FK_CustomerID]], Customers[CustomerID], Customers[Email])</f>
        <v>nizhakovdd@aol.com</v>
      </c>
      <c r="H483" t="str">
        <f>_xlfn.XLOOKUP(MergedTable[[#This Row],[FK_CustomerID]], Customers[CustomerID], Customers[Country])</f>
        <v>United Kingdom</v>
      </c>
      <c r="I483" t="str">
        <f>IF(_xlfn.XLOOKUP(MergedTable[[#This Row],[FK_CustomerID]], Customers[CustomerID], Customers[HasLoyalty]), "Yes", "No")</f>
        <v>No</v>
      </c>
      <c r="J483" t="str" cm="1">
        <f t="array" ref="J483">INDEX(Products[],
    MATCH(MergedTable[[#This Row],[FK_ProductID]:[FK_ProductID]], Products[[ProductID]:[ProductID]], 0),
    MATCH(MergedTable[[#Headers],[CoffeeType]], Products[#Headers], 0))</f>
        <v>Rob</v>
      </c>
      <c r="K483" t="str" cm="1">
        <f t="array" ref="K483">_xlfn.SWITCH(MergedTable[[#This Row],[CoffeeType]],
    "Rob", "Robusta",
    "Exc", "Excelsa",
    "Ara", "Arabica",
    "Lib", "Liberica")</f>
        <v>Robusta</v>
      </c>
      <c r="L483" t="str" cm="1">
        <f t="array" ref="L483">INDEX(Products[],
    MATCH(MergedTable[[#This Row],[FK_ProductID]:[FK_ProductID]], Products[[ProductID]:[ProductID]], 0),
    MATCH(MergedTable[[#Headers],[RoastType]], Products[#Headers], 0))</f>
        <v>L</v>
      </c>
      <c r="M483" t="str" cm="1">
        <f t="array" ref="M483">_xlfn.SWITCH(MergedTable[[#This Row],[RoastType]],
    "L", "Light",
    "M", "Medium",
    "D", "Dark")</f>
        <v>Light</v>
      </c>
      <c r="N483" s="6" cm="1">
        <f t="array" ref="N483">INDEX(Products[],
    MATCH(MergedTable[[#This Row],[FK_ProductID]:[FK_ProductID]], Products[[ProductID]:[ProductID]], 0),
    MATCH(MergedTable[[#Headers],[SizeKg]], Products[#Headers], 0))</f>
        <v>1</v>
      </c>
      <c r="O483" s="1" cm="1">
        <f t="array" ref="O483">INDEX(Products[],
    MATCH(MergedTable[[#This Row],[FK_ProductID]:[FK_ProductID]], Products[[ProductID]:[ProductID]], 0),
    MATCH(MergedTable[[#Headers],[AmtUnitPrice]], Products[#Headers], 0))</f>
        <v>11.95</v>
      </c>
      <c r="P483" s="1">
        <f>MergedTable[[#This Row],[AmtUnitPrice]] * MergedTable[[#This Row],[Quantity]]</f>
        <v>23.9</v>
      </c>
    </row>
    <row r="484" spans="1:16" x14ac:dyDescent="0.25">
      <c r="A484" t="str">
        <f>Orders[[#This Row],[OrderID]]</f>
        <v>VID-40587-569</v>
      </c>
      <c r="B484" s="9">
        <f>Orders[[#This Row],[DtOrder]]</f>
        <v>44247</v>
      </c>
      <c r="C484" t="str">
        <f>Orders[[#This Row],[FK_CustomerID]]</f>
        <v>09818-59895-EH</v>
      </c>
      <c r="D484" t="str">
        <f>Orders[[#This Row],[FK_ProductID]]</f>
        <v>E-D-2.5</v>
      </c>
      <c r="E484" s="4">
        <f>Orders[[#This Row],[Quantity]]</f>
        <v>5</v>
      </c>
      <c r="F484" t="str">
        <f>_xlfn.XLOOKUP(MergedTable[[#This Row],[FK_CustomerID]], Customers[CustomerID], Customers[CustomerName])</f>
        <v>Stanly Keets</v>
      </c>
      <c r="G484" t="str">
        <f>_xlfn.XLOOKUP(MergedTable[[#This Row],[FK_CustomerID]], Customers[CustomerID], Customers[Email])</f>
        <v>skeetsde@answers.com</v>
      </c>
      <c r="H484" t="str">
        <f>_xlfn.XLOOKUP(MergedTable[[#This Row],[FK_CustomerID]], Customers[CustomerID], Customers[Country])</f>
        <v>United States</v>
      </c>
      <c r="I484" t="str">
        <f>IF(_xlfn.XLOOKUP(MergedTable[[#This Row],[FK_CustomerID]], Customers[CustomerID], Customers[HasLoyalty]), "Yes", "No")</f>
        <v>Yes</v>
      </c>
      <c r="J484" t="str" cm="1">
        <f t="array" ref="J484">INDEX(Products[],
    MATCH(MergedTable[[#This Row],[FK_ProductID]:[FK_ProductID]], Products[[ProductID]:[ProductID]], 0),
    MATCH(MergedTable[[#Headers],[CoffeeType]], Products[#Headers], 0))</f>
        <v>Exc</v>
      </c>
      <c r="K484" t="str" cm="1">
        <f t="array" ref="K484">_xlfn.SWITCH(MergedTable[[#This Row],[CoffeeType]],
    "Rob", "Robusta",
    "Exc", "Excelsa",
    "Ara", "Arabica",
    "Lib", "Liberica")</f>
        <v>Excelsa</v>
      </c>
      <c r="L484" t="str" cm="1">
        <f t="array" ref="L484">INDEX(Products[],
    MATCH(MergedTable[[#This Row],[FK_ProductID]:[FK_ProductID]], Products[[ProductID]:[ProductID]], 0),
    MATCH(MergedTable[[#Headers],[RoastType]], Products[#Headers], 0))</f>
        <v>D</v>
      </c>
      <c r="M484" t="str" cm="1">
        <f t="array" ref="M484">_xlfn.SWITCH(MergedTable[[#This Row],[RoastType]],
    "L", "Light",
    "M", "Medium",
    "D", "Dark")</f>
        <v>Dark</v>
      </c>
      <c r="N484" s="6" cm="1">
        <f t="array" ref="N484">INDEX(Products[],
    MATCH(MergedTable[[#This Row],[FK_ProductID]:[FK_ProductID]], Products[[ProductID]:[ProductID]], 0),
    MATCH(MergedTable[[#Headers],[SizeKg]], Products[#Headers], 0))</f>
        <v>2.5</v>
      </c>
      <c r="O484" s="1" cm="1">
        <f t="array" ref="O484">INDEX(Products[],
    MATCH(MergedTable[[#This Row],[FK_ProductID]:[FK_ProductID]], Products[[ProductID]:[ProductID]], 0),
    MATCH(MergedTable[[#Headers],[AmtUnitPrice]], Products[#Headers], 0))</f>
        <v>27.945</v>
      </c>
      <c r="P484" s="1">
        <f>MergedTable[[#This Row],[AmtUnitPrice]] * MergedTable[[#This Row],[Quantity]]</f>
        <v>139.72499999999999</v>
      </c>
    </row>
    <row r="485" spans="1:16" x14ac:dyDescent="0.25">
      <c r="A485" t="str">
        <f>Orders[[#This Row],[OrderID]]</f>
        <v>KBB-52530-416</v>
      </c>
      <c r="B485" s="9">
        <f>Orders[[#This Row],[DtOrder]]</f>
        <v>43790</v>
      </c>
      <c r="C485" t="str">
        <f>Orders[[#This Row],[FK_CustomerID]]</f>
        <v>06488-46303-IZ</v>
      </c>
      <c r="D485" t="str">
        <f>Orders[[#This Row],[FK_ProductID]]</f>
        <v>L-D-2.5</v>
      </c>
      <c r="E485" s="4">
        <f>Orders[[#This Row],[Quantity]]</f>
        <v>2</v>
      </c>
      <c r="F485" t="str">
        <f>_xlfn.XLOOKUP(MergedTable[[#This Row],[FK_CustomerID]], Customers[CustomerID], Customers[CustomerName])</f>
        <v>Orion Dyott</v>
      </c>
      <c r="G485" t="str">
        <f>_xlfn.XLOOKUP(MergedTable[[#This Row],[FK_CustomerID]], Customers[CustomerID], Customers[Email])</f>
        <v/>
      </c>
      <c r="H485" t="str">
        <f>_xlfn.XLOOKUP(MergedTable[[#This Row],[FK_CustomerID]], Customers[CustomerID], Customers[Country])</f>
        <v>United States</v>
      </c>
      <c r="I485" t="str">
        <f>IF(_xlfn.XLOOKUP(MergedTable[[#This Row],[FK_CustomerID]], Customers[CustomerID], Customers[HasLoyalty]), "Yes", "No")</f>
        <v>Yes</v>
      </c>
      <c r="J485" t="str" cm="1">
        <f t="array" ref="J485">INDEX(Products[],
    MATCH(MergedTable[[#This Row],[FK_ProductID]:[FK_ProductID]], Products[[ProductID]:[ProductID]], 0),
    MATCH(MergedTable[[#Headers],[CoffeeType]], Products[#Headers], 0))</f>
        <v>Lib</v>
      </c>
      <c r="K485" t="str" cm="1">
        <f t="array" ref="K485">_xlfn.SWITCH(MergedTable[[#This Row],[CoffeeType]],
    "Rob", "Robusta",
    "Exc", "Excelsa",
    "Ara", "Arabica",
    "Lib", "Liberica")</f>
        <v>Liberica</v>
      </c>
      <c r="L485" t="str" cm="1">
        <f t="array" ref="L485">INDEX(Products[],
    MATCH(MergedTable[[#This Row],[FK_ProductID]:[FK_ProductID]], Products[[ProductID]:[ProductID]], 0),
    MATCH(MergedTable[[#Headers],[RoastType]], Products[#Headers], 0))</f>
        <v>D</v>
      </c>
      <c r="M485" t="str" cm="1">
        <f t="array" ref="M485">_xlfn.SWITCH(MergedTable[[#This Row],[RoastType]],
    "L", "Light",
    "M", "Medium",
    "D", "Dark")</f>
        <v>Dark</v>
      </c>
      <c r="N485" s="6" cm="1">
        <f t="array" ref="N485">INDEX(Products[],
    MATCH(MergedTable[[#This Row],[FK_ProductID]:[FK_ProductID]], Products[[ProductID]:[ProductID]], 0),
    MATCH(MergedTable[[#Headers],[SizeKg]], Products[#Headers], 0))</f>
        <v>2.5</v>
      </c>
      <c r="O485" s="1" cm="1">
        <f t="array" ref="O485">INDEX(Products[],
    MATCH(MergedTable[[#This Row],[FK_ProductID]:[FK_ProductID]], Products[[ProductID]:[ProductID]], 0),
    MATCH(MergedTable[[#Headers],[AmtUnitPrice]], Products[#Headers], 0))</f>
        <v>29.785</v>
      </c>
      <c r="P485" s="1">
        <f>MergedTable[[#This Row],[AmtUnitPrice]] * MergedTable[[#This Row],[Quantity]]</f>
        <v>59.57</v>
      </c>
    </row>
    <row r="486" spans="1:16" x14ac:dyDescent="0.25">
      <c r="A486" t="str">
        <f>Orders[[#This Row],[OrderID]]</f>
        <v>ISJ-48676-420</v>
      </c>
      <c r="B486" s="9">
        <f>Orders[[#This Row],[DtOrder]]</f>
        <v>44479</v>
      </c>
      <c r="C486" t="str">
        <f>Orders[[#This Row],[FK_CustomerID]]</f>
        <v>93046-67561-AY</v>
      </c>
      <c r="D486" t="str">
        <f>Orders[[#This Row],[FK_ProductID]]</f>
        <v>L-L-0.5</v>
      </c>
      <c r="E486" s="4">
        <f>Orders[[#This Row],[Quantity]]</f>
        <v>6</v>
      </c>
      <c r="F486" t="str">
        <f>_xlfn.XLOOKUP(MergedTable[[#This Row],[FK_CustomerID]], Customers[CustomerID], Customers[CustomerName])</f>
        <v>Keefer Cake</v>
      </c>
      <c r="G486" t="str">
        <f>_xlfn.XLOOKUP(MergedTable[[#This Row],[FK_CustomerID]], Customers[CustomerID], Customers[Email])</f>
        <v>kcakedg@huffingtonpost.com</v>
      </c>
      <c r="H486" t="str">
        <f>_xlfn.XLOOKUP(MergedTable[[#This Row],[FK_CustomerID]], Customers[CustomerID], Customers[Country])</f>
        <v>United States</v>
      </c>
      <c r="I486" t="str">
        <f>IF(_xlfn.XLOOKUP(MergedTable[[#This Row],[FK_CustomerID]], Customers[CustomerID], Customers[HasLoyalty]), "Yes", "No")</f>
        <v>No</v>
      </c>
      <c r="J486" t="str" cm="1">
        <f t="array" ref="J486">INDEX(Products[],
    MATCH(MergedTable[[#This Row],[FK_ProductID]:[FK_ProductID]], Products[[ProductID]:[ProductID]], 0),
    MATCH(MergedTable[[#Headers],[CoffeeType]], Products[#Headers], 0))</f>
        <v>Lib</v>
      </c>
      <c r="K486" t="str" cm="1">
        <f t="array" ref="K486">_xlfn.SWITCH(MergedTable[[#This Row],[CoffeeType]],
    "Rob", "Robusta",
    "Exc", "Excelsa",
    "Ara", "Arabica",
    "Lib", "Liberica")</f>
        <v>Liberica</v>
      </c>
      <c r="L486" t="str" cm="1">
        <f t="array" ref="L486">INDEX(Products[],
    MATCH(MergedTable[[#This Row],[FK_ProductID]:[FK_ProductID]], Products[[ProductID]:[ProductID]], 0),
    MATCH(MergedTable[[#Headers],[RoastType]], Products[#Headers], 0))</f>
        <v>L</v>
      </c>
      <c r="M486" t="str" cm="1">
        <f t="array" ref="M486">_xlfn.SWITCH(MergedTable[[#This Row],[RoastType]],
    "L", "Light",
    "M", "Medium",
    "D", "Dark")</f>
        <v>Light</v>
      </c>
      <c r="N486" s="6" cm="1">
        <f t="array" ref="N486">INDEX(Products[],
    MATCH(MergedTable[[#This Row],[FK_ProductID]:[FK_ProductID]], Products[[ProductID]:[ProductID]], 0),
    MATCH(MergedTable[[#Headers],[SizeKg]], Products[#Headers], 0))</f>
        <v>0.5</v>
      </c>
      <c r="O486" s="1" cm="1">
        <f t="array" ref="O486">INDEX(Products[],
    MATCH(MergedTable[[#This Row],[FK_ProductID]:[FK_ProductID]], Products[[ProductID]:[ProductID]], 0),
    MATCH(MergedTable[[#Headers],[AmtUnitPrice]], Products[#Headers], 0))</f>
        <v>9.51</v>
      </c>
      <c r="P486" s="1">
        <f>MergedTable[[#This Row],[AmtUnitPrice]] * MergedTable[[#This Row],[Quantity]]</f>
        <v>57.06</v>
      </c>
    </row>
    <row r="487" spans="1:16" x14ac:dyDescent="0.25">
      <c r="A487" t="str">
        <f>Orders[[#This Row],[OrderID]]</f>
        <v>MIF-17920-768</v>
      </c>
      <c r="B487" s="9">
        <f>Orders[[#This Row],[DtOrder]]</f>
        <v>44413</v>
      </c>
      <c r="C487" t="str">
        <f>Orders[[#This Row],[FK_CustomerID]]</f>
        <v>68946-40750-LK</v>
      </c>
      <c r="D487" t="str">
        <f>Orders[[#This Row],[FK_ProductID]]</f>
        <v>R-L-0.2</v>
      </c>
      <c r="E487" s="4">
        <f>Orders[[#This Row],[Quantity]]</f>
        <v>6</v>
      </c>
      <c r="F487" t="str">
        <f>_xlfn.XLOOKUP(MergedTable[[#This Row],[FK_CustomerID]], Customers[CustomerID], Customers[CustomerName])</f>
        <v>Morna Hansed</v>
      </c>
      <c r="G487" t="str">
        <f>_xlfn.XLOOKUP(MergedTable[[#This Row],[FK_CustomerID]], Customers[CustomerID], Customers[Email])</f>
        <v>mhanseddh@instagram.com</v>
      </c>
      <c r="H487" t="str">
        <f>_xlfn.XLOOKUP(MergedTable[[#This Row],[FK_CustomerID]], Customers[CustomerID], Customers[Country])</f>
        <v>Ireland</v>
      </c>
      <c r="I487" t="str">
        <f>IF(_xlfn.XLOOKUP(MergedTable[[#This Row],[FK_CustomerID]], Customers[CustomerID], Customers[HasLoyalty]), "Yes", "No")</f>
        <v>Yes</v>
      </c>
      <c r="J487" t="str" cm="1">
        <f t="array" ref="J487">INDEX(Products[],
    MATCH(MergedTable[[#This Row],[FK_ProductID]:[FK_ProductID]], Products[[ProductID]:[ProductID]], 0),
    MATCH(MergedTable[[#Headers],[CoffeeType]], Products[#Headers], 0))</f>
        <v>Rob</v>
      </c>
      <c r="K487" t="str" cm="1">
        <f t="array" ref="K487">_xlfn.SWITCH(MergedTable[[#This Row],[CoffeeType]],
    "Rob", "Robusta",
    "Exc", "Excelsa",
    "Ara", "Arabica",
    "Lib", "Liberica")</f>
        <v>Robusta</v>
      </c>
      <c r="L487" t="str" cm="1">
        <f t="array" ref="L487">INDEX(Products[],
    MATCH(MergedTable[[#This Row],[FK_ProductID]:[FK_ProductID]], Products[[ProductID]:[ProductID]], 0),
    MATCH(MergedTable[[#Headers],[RoastType]], Products[#Headers], 0))</f>
        <v>L</v>
      </c>
      <c r="M487" t="str" cm="1">
        <f t="array" ref="M487">_xlfn.SWITCH(MergedTable[[#This Row],[RoastType]],
    "L", "Light",
    "M", "Medium",
    "D", "Dark")</f>
        <v>Light</v>
      </c>
      <c r="N487" s="6" cm="1">
        <f t="array" ref="N487">INDEX(Products[],
    MATCH(MergedTable[[#This Row],[FK_ProductID]:[FK_ProductID]], Products[[ProductID]:[ProductID]], 0),
    MATCH(MergedTable[[#Headers],[SizeKg]], Products[#Headers], 0))</f>
        <v>0.2</v>
      </c>
      <c r="O487" s="1" cm="1">
        <f t="array" ref="O487">INDEX(Products[],
    MATCH(MergedTable[[#This Row],[FK_ProductID]:[FK_ProductID]], Products[[ProductID]:[ProductID]], 0),
    MATCH(MergedTable[[#Headers],[AmtUnitPrice]], Products[#Headers], 0))</f>
        <v>3.585</v>
      </c>
      <c r="P487" s="1">
        <f>MergedTable[[#This Row],[AmtUnitPrice]] * MergedTable[[#This Row],[Quantity]]</f>
        <v>21.509999999999998</v>
      </c>
    </row>
    <row r="488" spans="1:16" x14ac:dyDescent="0.25">
      <c r="A488" t="str">
        <f>Orders[[#This Row],[OrderID]]</f>
        <v>CPX-19312-088</v>
      </c>
      <c r="B488" s="9">
        <f>Orders[[#This Row],[DtOrder]]</f>
        <v>44043</v>
      </c>
      <c r="C488" t="str">
        <f>Orders[[#This Row],[FK_CustomerID]]</f>
        <v>38387-64959-WW</v>
      </c>
      <c r="D488" t="str">
        <f>Orders[[#This Row],[FK_ProductID]]</f>
        <v>L-M-0.5</v>
      </c>
      <c r="E488" s="4">
        <f>Orders[[#This Row],[Quantity]]</f>
        <v>6</v>
      </c>
      <c r="F488" t="str">
        <f>_xlfn.XLOOKUP(MergedTable[[#This Row],[FK_CustomerID]], Customers[CustomerID], Customers[CustomerName])</f>
        <v>Franny Kienlein</v>
      </c>
      <c r="G488" t="str">
        <f>_xlfn.XLOOKUP(MergedTable[[#This Row],[FK_CustomerID]], Customers[CustomerID], Customers[Email])</f>
        <v>fkienleindi@trellian.com</v>
      </c>
      <c r="H488" t="str">
        <f>_xlfn.XLOOKUP(MergedTable[[#This Row],[FK_CustomerID]], Customers[CustomerID], Customers[Country])</f>
        <v>Ireland</v>
      </c>
      <c r="I488" t="str">
        <f>IF(_xlfn.XLOOKUP(MergedTable[[#This Row],[FK_CustomerID]], Customers[CustomerID], Customers[HasLoyalty]), "Yes", "No")</f>
        <v>Yes</v>
      </c>
      <c r="J488" t="str" cm="1">
        <f t="array" ref="J488">INDEX(Products[],
    MATCH(MergedTable[[#This Row],[FK_ProductID]:[FK_ProductID]], Products[[ProductID]:[ProductID]], 0),
    MATCH(MergedTable[[#Headers],[CoffeeType]], Products[#Headers], 0))</f>
        <v>Lib</v>
      </c>
      <c r="K488" t="str" cm="1">
        <f t="array" ref="K488">_xlfn.SWITCH(MergedTable[[#This Row],[CoffeeType]],
    "Rob", "Robusta",
    "Exc", "Excelsa",
    "Ara", "Arabica",
    "Lib", "Liberica")</f>
        <v>Liberica</v>
      </c>
      <c r="L488" t="str" cm="1">
        <f t="array" ref="L488">INDEX(Products[],
    MATCH(MergedTable[[#This Row],[FK_ProductID]:[FK_ProductID]], Products[[ProductID]:[ProductID]], 0),
    MATCH(MergedTable[[#Headers],[RoastType]], Products[#Headers], 0))</f>
        <v>M</v>
      </c>
      <c r="M488" t="str" cm="1">
        <f t="array" ref="M488">_xlfn.SWITCH(MergedTable[[#This Row],[RoastType]],
    "L", "Light",
    "M", "Medium",
    "D", "Dark")</f>
        <v>Medium</v>
      </c>
      <c r="N488" s="6" cm="1">
        <f t="array" ref="N488">INDEX(Products[],
    MATCH(MergedTable[[#This Row],[FK_ProductID]:[FK_ProductID]], Products[[ProductID]:[ProductID]], 0),
    MATCH(MergedTable[[#Headers],[SizeKg]], Products[#Headers], 0))</f>
        <v>0.5</v>
      </c>
      <c r="O488" s="1" cm="1">
        <f t="array" ref="O488">INDEX(Products[],
    MATCH(MergedTable[[#This Row],[FK_ProductID]:[FK_ProductID]], Products[[ProductID]:[ProductID]], 0),
    MATCH(MergedTable[[#Headers],[AmtUnitPrice]], Products[#Headers], 0))</f>
        <v>8.73</v>
      </c>
      <c r="P488" s="1">
        <f>MergedTable[[#This Row],[AmtUnitPrice]] * MergedTable[[#This Row],[Quantity]]</f>
        <v>52.38</v>
      </c>
    </row>
    <row r="489" spans="1:16" x14ac:dyDescent="0.25">
      <c r="A489" t="str">
        <f>Orders[[#This Row],[OrderID]]</f>
        <v>RXI-67978-260</v>
      </c>
      <c r="B489" s="9">
        <f>Orders[[#This Row],[DtOrder]]</f>
        <v>44093</v>
      </c>
      <c r="C489" t="str">
        <f>Orders[[#This Row],[FK_CustomerID]]</f>
        <v>48418-60841-CC</v>
      </c>
      <c r="D489" t="str">
        <f>Orders[[#This Row],[FK_ProductID]]</f>
        <v>E-D-1</v>
      </c>
      <c r="E489" s="4">
        <f>Orders[[#This Row],[Quantity]]</f>
        <v>6</v>
      </c>
      <c r="F489" t="str">
        <f>_xlfn.XLOOKUP(MergedTable[[#This Row],[FK_CustomerID]], Customers[CustomerID], Customers[CustomerName])</f>
        <v>Klarika Egglestone</v>
      </c>
      <c r="G489" t="str">
        <f>_xlfn.XLOOKUP(MergedTable[[#This Row],[FK_CustomerID]], Customers[CustomerID], Customers[Email])</f>
        <v>kegglestonedj@sphinn.com</v>
      </c>
      <c r="H489" t="str">
        <f>_xlfn.XLOOKUP(MergedTable[[#This Row],[FK_CustomerID]], Customers[CustomerID], Customers[Country])</f>
        <v>Ireland</v>
      </c>
      <c r="I489" t="str">
        <f>IF(_xlfn.XLOOKUP(MergedTable[[#This Row],[FK_CustomerID]], Customers[CustomerID], Customers[HasLoyalty]), "Yes", "No")</f>
        <v>No</v>
      </c>
      <c r="J489" t="str" cm="1">
        <f t="array" ref="J489">INDEX(Products[],
    MATCH(MergedTable[[#This Row],[FK_ProductID]:[FK_ProductID]], Products[[ProductID]:[ProductID]], 0),
    MATCH(MergedTable[[#Headers],[CoffeeType]], Products[#Headers], 0))</f>
        <v>Exc</v>
      </c>
      <c r="K489" t="str" cm="1">
        <f t="array" ref="K489">_xlfn.SWITCH(MergedTable[[#This Row],[CoffeeType]],
    "Rob", "Robusta",
    "Exc", "Excelsa",
    "Ara", "Arabica",
    "Lib", "Liberica")</f>
        <v>Excelsa</v>
      </c>
      <c r="L489" t="str" cm="1">
        <f t="array" ref="L489">INDEX(Products[],
    MATCH(MergedTable[[#This Row],[FK_ProductID]:[FK_ProductID]], Products[[ProductID]:[ProductID]], 0),
    MATCH(MergedTable[[#Headers],[RoastType]], Products[#Headers], 0))</f>
        <v>D</v>
      </c>
      <c r="M489" t="str" cm="1">
        <f t="array" ref="M489">_xlfn.SWITCH(MergedTable[[#This Row],[RoastType]],
    "L", "Light",
    "M", "Medium",
    "D", "Dark")</f>
        <v>Dark</v>
      </c>
      <c r="N489" s="6" cm="1">
        <f t="array" ref="N489">INDEX(Products[],
    MATCH(MergedTable[[#This Row],[FK_ProductID]:[FK_ProductID]], Products[[ProductID]:[ProductID]], 0),
    MATCH(MergedTable[[#Headers],[SizeKg]], Products[#Headers], 0))</f>
        <v>1</v>
      </c>
      <c r="O489" s="1" cm="1">
        <f t="array" ref="O489">INDEX(Products[],
    MATCH(MergedTable[[#This Row],[FK_ProductID]:[FK_ProductID]], Products[[ProductID]:[ProductID]], 0),
    MATCH(MergedTable[[#Headers],[AmtUnitPrice]], Products[#Headers], 0))</f>
        <v>12.15</v>
      </c>
      <c r="P489" s="1">
        <f>MergedTable[[#This Row],[AmtUnitPrice]] * MergedTable[[#This Row],[Quantity]]</f>
        <v>72.900000000000006</v>
      </c>
    </row>
    <row r="490" spans="1:16" x14ac:dyDescent="0.25">
      <c r="A490" t="str">
        <f>Orders[[#This Row],[OrderID]]</f>
        <v>LKE-14821-285</v>
      </c>
      <c r="B490" s="9">
        <f>Orders[[#This Row],[DtOrder]]</f>
        <v>43954</v>
      </c>
      <c r="C490" t="str">
        <f>Orders[[#This Row],[FK_CustomerID]]</f>
        <v>13736-92418-JS</v>
      </c>
      <c r="D490" t="str">
        <f>Orders[[#This Row],[FK_ProductID]]</f>
        <v>R-M-0.2</v>
      </c>
      <c r="E490" s="4">
        <f>Orders[[#This Row],[Quantity]]</f>
        <v>5</v>
      </c>
      <c r="F490" t="str">
        <f>_xlfn.XLOOKUP(MergedTable[[#This Row],[FK_CustomerID]], Customers[CustomerID], Customers[CustomerName])</f>
        <v>Becky Semkins</v>
      </c>
      <c r="G490" t="str">
        <f>_xlfn.XLOOKUP(MergedTable[[#This Row],[FK_CustomerID]], Customers[CustomerID], Customers[Email])</f>
        <v>bsemkinsdk@unc.edu</v>
      </c>
      <c r="H490" t="str">
        <f>_xlfn.XLOOKUP(MergedTable[[#This Row],[FK_CustomerID]], Customers[CustomerID], Customers[Country])</f>
        <v>Ireland</v>
      </c>
      <c r="I490" t="str">
        <f>IF(_xlfn.XLOOKUP(MergedTable[[#This Row],[FK_CustomerID]], Customers[CustomerID], Customers[HasLoyalty]), "Yes", "No")</f>
        <v>Yes</v>
      </c>
      <c r="J490" t="str" cm="1">
        <f t="array" ref="J490">INDEX(Products[],
    MATCH(MergedTable[[#This Row],[FK_ProductID]:[FK_ProductID]], Products[[ProductID]:[ProductID]], 0),
    MATCH(MergedTable[[#Headers],[CoffeeType]], Products[#Headers], 0))</f>
        <v>Rob</v>
      </c>
      <c r="K490" t="str" cm="1">
        <f t="array" ref="K490">_xlfn.SWITCH(MergedTable[[#This Row],[CoffeeType]],
    "Rob", "Robusta",
    "Exc", "Excelsa",
    "Ara", "Arabica",
    "Lib", "Liberica")</f>
        <v>Robusta</v>
      </c>
      <c r="L490" t="str" cm="1">
        <f t="array" ref="L490">INDEX(Products[],
    MATCH(MergedTable[[#This Row],[FK_ProductID]:[FK_ProductID]], Products[[ProductID]:[ProductID]], 0),
    MATCH(MergedTable[[#Headers],[RoastType]], Products[#Headers], 0))</f>
        <v>M</v>
      </c>
      <c r="M490" t="str" cm="1">
        <f t="array" ref="M490">_xlfn.SWITCH(MergedTable[[#This Row],[RoastType]],
    "L", "Light",
    "M", "Medium",
    "D", "Dark")</f>
        <v>Medium</v>
      </c>
      <c r="N490" s="6" cm="1">
        <f t="array" ref="N490">INDEX(Products[],
    MATCH(MergedTable[[#This Row],[FK_ProductID]:[FK_ProductID]], Products[[ProductID]:[ProductID]], 0),
    MATCH(MergedTable[[#Headers],[SizeKg]], Products[#Headers], 0))</f>
        <v>0.2</v>
      </c>
      <c r="O490" s="1" cm="1">
        <f t="array" ref="O490">INDEX(Products[],
    MATCH(MergedTable[[#This Row],[FK_ProductID]:[FK_ProductID]], Products[[ProductID]:[ProductID]], 0),
    MATCH(MergedTable[[#Headers],[AmtUnitPrice]], Products[#Headers], 0))</f>
        <v>2.9849999999999999</v>
      </c>
      <c r="P490" s="1">
        <f>MergedTable[[#This Row],[AmtUnitPrice]] * MergedTable[[#This Row],[Quantity]]</f>
        <v>14.924999999999999</v>
      </c>
    </row>
    <row r="491" spans="1:16" x14ac:dyDescent="0.25">
      <c r="A491" t="str">
        <f>Orders[[#This Row],[OrderID]]</f>
        <v>LRK-97117-150</v>
      </c>
      <c r="B491" s="9">
        <f>Orders[[#This Row],[DtOrder]]</f>
        <v>43654</v>
      </c>
      <c r="C491" t="str">
        <f>Orders[[#This Row],[FK_CustomerID]]</f>
        <v>33000-22405-LO</v>
      </c>
      <c r="D491" t="str">
        <f>Orders[[#This Row],[FK_ProductID]]</f>
        <v>L-L-1</v>
      </c>
      <c r="E491" s="4">
        <f>Orders[[#This Row],[Quantity]]</f>
        <v>6</v>
      </c>
      <c r="F491" t="str">
        <f>_xlfn.XLOOKUP(MergedTable[[#This Row],[FK_CustomerID]], Customers[CustomerID], Customers[CustomerName])</f>
        <v>Sean Lorenzetti</v>
      </c>
      <c r="G491" t="str">
        <f>_xlfn.XLOOKUP(MergedTable[[#This Row],[FK_CustomerID]], Customers[CustomerID], Customers[Email])</f>
        <v>slorenzettidl@is.gd</v>
      </c>
      <c r="H491" t="str">
        <f>_xlfn.XLOOKUP(MergedTable[[#This Row],[FK_CustomerID]], Customers[CustomerID], Customers[Country])</f>
        <v>United States</v>
      </c>
      <c r="I491" t="str">
        <f>IF(_xlfn.XLOOKUP(MergedTable[[#This Row],[FK_CustomerID]], Customers[CustomerID], Customers[HasLoyalty]), "Yes", "No")</f>
        <v>No</v>
      </c>
      <c r="J491" t="str" cm="1">
        <f t="array" ref="J491">INDEX(Products[],
    MATCH(MergedTable[[#This Row],[FK_ProductID]:[FK_ProductID]], Products[[ProductID]:[ProductID]], 0),
    MATCH(MergedTable[[#Headers],[CoffeeType]], Products[#Headers], 0))</f>
        <v>Lib</v>
      </c>
      <c r="K491" t="str" cm="1">
        <f t="array" ref="K491">_xlfn.SWITCH(MergedTable[[#This Row],[CoffeeType]],
    "Rob", "Robusta",
    "Exc", "Excelsa",
    "Ara", "Arabica",
    "Lib", "Liberica")</f>
        <v>Liberica</v>
      </c>
      <c r="L491" t="str" cm="1">
        <f t="array" ref="L491">INDEX(Products[],
    MATCH(MergedTable[[#This Row],[FK_ProductID]:[FK_ProductID]], Products[[ProductID]:[ProductID]], 0),
    MATCH(MergedTable[[#Headers],[RoastType]], Products[#Headers], 0))</f>
        <v>L</v>
      </c>
      <c r="M491" t="str" cm="1">
        <f t="array" ref="M491">_xlfn.SWITCH(MergedTable[[#This Row],[RoastType]],
    "L", "Light",
    "M", "Medium",
    "D", "Dark")</f>
        <v>Light</v>
      </c>
      <c r="N491" s="6" cm="1">
        <f t="array" ref="N491">INDEX(Products[],
    MATCH(MergedTable[[#This Row],[FK_ProductID]:[FK_ProductID]], Products[[ProductID]:[ProductID]], 0),
    MATCH(MergedTable[[#Headers],[SizeKg]], Products[#Headers], 0))</f>
        <v>1</v>
      </c>
      <c r="O491" s="1" cm="1">
        <f t="array" ref="O491">INDEX(Products[],
    MATCH(MergedTable[[#This Row],[FK_ProductID]:[FK_ProductID]], Products[[ProductID]:[ProductID]], 0),
    MATCH(MergedTable[[#Headers],[AmtUnitPrice]], Products[#Headers], 0))</f>
        <v>15.85</v>
      </c>
      <c r="P491" s="1">
        <f>MergedTable[[#This Row],[AmtUnitPrice]] * MergedTable[[#This Row],[Quantity]]</f>
        <v>95.1</v>
      </c>
    </row>
    <row r="492" spans="1:16" x14ac:dyDescent="0.25">
      <c r="A492" t="str">
        <f>Orders[[#This Row],[OrderID]]</f>
        <v>IGK-51227-573</v>
      </c>
      <c r="B492" s="9">
        <f>Orders[[#This Row],[DtOrder]]</f>
        <v>43764</v>
      </c>
      <c r="C492" t="str">
        <f>Orders[[#This Row],[FK_CustomerID]]</f>
        <v>46959-60474-LT</v>
      </c>
      <c r="D492" t="str">
        <f>Orders[[#This Row],[FK_ProductID]]</f>
        <v>L-D-0.5</v>
      </c>
      <c r="E492" s="4">
        <f>Orders[[#This Row],[Quantity]]</f>
        <v>2</v>
      </c>
      <c r="F492" t="str">
        <f>_xlfn.XLOOKUP(MergedTable[[#This Row],[FK_CustomerID]], Customers[CustomerID], Customers[CustomerName])</f>
        <v>Bob Giannazzi</v>
      </c>
      <c r="G492" t="str">
        <f>_xlfn.XLOOKUP(MergedTable[[#This Row],[FK_CustomerID]], Customers[CustomerID], Customers[Email])</f>
        <v>bgiannazzidm@apple.com</v>
      </c>
      <c r="H492" t="str">
        <f>_xlfn.XLOOKUP(MergedTable[[#This Row],[FK_CustomerID]], Customers[CustomerID], Customers[Country])</f>
        <v>United States</v>
      </c>
      <c r="I492" t="str">
        <f>IF(_xlfn.XLOOKUP(MergedTable[[#This Row],[FK_CustomerID]], Customers[CustomerID], Customers[HasLoyalty]), "Yes", "No")</f>
        <v>No</v>
      </c>
      <c r="J492" t="str" cm="1">
        <f t="array" ref="J492">INDEX(Products[],
    MATCH(MergedTable[[#This Row],[FK_ProductID]:[FK_ProductID]], Products[[ProductID]:[ProductID]], 0),
    MATCH(MergedTable[[#Headers],[CoffeeType]], Products[#Headers], 0))</f>
        <v>Lib</v>
      </c>
      <c r="K492" t="str" cm="1">
        <f t="array" ref="K492">_xlfn.SWITCH(MergedTable[[#This Row],[CoffeeType]],
    "Rob", "Robusta",
    "Exc", "Excelsa",
    "Ara", "Arabica",
    "Lib", "Liberica")</f>
        <v>Liberica</v>
      </c>
      <c r="L492" t="str" cm="1">
        <f t="array" ref="L492">INDEX(Products[],
    MATCH(MergedTable[[#This Row],[FK_ProductID]:[FK_ProductID]], Products[[ProductID]:[ProductID]], 0),
    MATCH(MergedTable[[#Headers],[RoastType]], Products[#Headers], 0))</f>
        <v>D</v>
      </c>
      <c r="M492" t="str" cm="1">
        <f t="array" ref="M492">_xlfn.SWITCH(MergedTable[[#This Row],[RoastType]],
    "L", "Light",
    "M", "Medium",
    "D", "Dark")</f>
        <v>Dark</v>
      </c>
      <c r="N492" s="6" cm="1">
        <f t="array" ref="N492">INDEX(Products[],
    MATCH(MergedTable[[#This Row],[FK_ProductID]:[FK_ProductID]], Products[[ProductID]:[ProductID]], 0),
    MATCH(MergedTable[[#Headers],[SizeKg]], Products[#Headers], 0))</f>
        <v>0.5</v>
      </c>
      <c r="O492" s="1" cm="1">
        <f t="array" ref="O492">INDEX(Products[],
    MATCH(MergedTable[[#This Row],[FK_ProductID]:[FK_ProductID]], Products[[ProductID]:[ProductID]], 0),
    MATCH(MergedTable[[#Headers],[AmtUnitPrice]], Products[#Headers], 0))</f>
        <v>7.77</v>
      </c>
      <c r="P492" s="1">
        <f>MergedTable[[#This Row],[AmtUnitPrice]] * MergedTable[[#This Row],[Quantity]]</f>
        <v>15.54</v>
      </c>
    </row>
    <row r="493" spans="1:16" x14ac:dyDescent="0.25">
      <c r="A493" t="str">
        <f>Orders[[#This Row],[OrderID]]</f>
        <v>ZAY-43009-775</v>
      </c>
      <c r="B493" s="9">
        <f>Orders[[#This Row],[DtOrder]]</f>
        <v>44101</v>
      </c>
      <c r="C493" t="str">
        <f>Orders[[#This Row],[FK_CustomerID]]</f>
        <v>73431-39823-UP</v>
      </c>
      <c r="D493" t="str">
        <f>Orders[[#This Row],[FK_ProductID]]</f>
        <v>L-D-0.2</v>
      </c>
      <c r="E493" s="4">
        <f>Orders[[#This Row],[Quantity]]</f>
        <v>6</v>
      </c>
      <c r="F493" t="str">
        <f>_xlfn.XLOOKUP(MergedTable[[#This Row],[FK_CustomerID]], Customers[CustomerID], Customers[CustomerName])</f>
        <v>Kendra Backshell</v>
      </c>
      <c r="G493" t="str">
        <f>_xlfn.XLOOKUP(MergedTable[[#This Row],[FK_CustomerID]], Customers[CustomerID], Customers[Email])</f>
        <v/>
      </c>
      <c r="H493" t="str">
        <f>_xlfn.XLOOKUP(MergedTable[[#This Row],[FK_CustomerID]], Customers[CustomerID], Customers[Country])</f>
        <v>United States</v>
      </c>
      <c r="I493" t="str">
        <f>IF(_xlfn.XLOOKUP(MergedTable[[#This Row],[FK_CustomerID]], Customers[CustomerID], Customers[HasLoyalty]), "Yes", "No")</f>
        <v>No</v>
      </c>
      <c r="J493" t="str" cm="1">
        <f t="array" ref="J493">INDEX(Products[],
    MATCH(MergedTable[[#This Row],[FK_ProductID]:[FK_ProductID]], Products[[ProductID]:[ProductID]], 0),
    MATCH(MergedTable[[#Headers],[CoffeeType]], Products[#Headers], 0))</f>
        <v>Lib</v>
      </c>
      <c r="K493" t="str" cm="1">
        <f t="array" ref="K493">_xlfn.SWITCH(MergedTable[[#This Row],[CoffeeType]],
    "Rob", "Robusta",
    "Exc", "Excelsa",
    "Ara", "Arabica",
    "Lib", "Liberica")</f>
        <v>Liberica</v>
      </c>
      <c r="L493" t="str" cm="1">
        <f t="array" ref="L493">INDEX(Products[],
    MATCH(MergedTable[[#This Row],[FK_ProductID]:[FK_ProductID]], Products[[ProductID]:[ProductID]], 0),
    MATCH(MergedTable[[#Headers],[RoastType]], Products[#Headers], 0))</f>
        <v>D</v>
      </c>
      <c r="M493" t="str" cm="1">
        <f t="array" ref="M493">_xlfn.SWITCH(MergedTable[[#This Row],[RoastType]],
    "L", "Light",
    "M", "Medium",
    "D", "Dark")</f>
        <v>Dark</v>
      </c>
      <c r="N493" s="6" cm="1">
        <f t="array" ref="N493">INDEX(Products[],
    MATCH(MergedTable[[#This Row],[FK_ProductID]:[FK_ProductID]], Products[[ProductID]:[ProductID]], 0),
    MATCH(MergedTable[[#Headers],[SizeKg]], Products[#Headers], 0))</f>
        <v>0.2</v>
      </c>
      <c r="O493" s="1" cm="1">
        <f t="array" ref="O493">INDEX(Products[],
    MATCH(MergedTable[[#This Row],[FK_ProductID]:[FK_ProductID]], Products[[ProductID]:[ProductID]], 0),
    MATCH(MergedTable[[#Headers],[AmtUnitPrice]], Products[#Headers], 0))</f>
        <v>3.8849999999999998</v>
      </c>
      <c r="P493" s="1">
        <f>MergedTable[[#This Row],[AmtUnitPrice]] * MergedTable[[#This Row],[Quantity]]</f>
        <v>23.31</v>
      </c>
    </row>
    <row r="494" spans="1:16" x14ac:dyDescent="0.25">
      <c r="A494" t="str">
        <f>Orders[[#This Row],[OrderID]]</f>
        <v>EMA-63190-618</v>
      </c>
      <c r="B494" s="9">
        <f>Orders[[#This Row],[DtOrder]]</f>
        <v>44620</v>
      </c>
      <c r="C494" t="str">
        <f>Orders[[#This Row],[FK_CustomerID]]</f>
        <v>90993-98984-JK</v>
      </c>
      <c r="D494" t="str">
        <f>Orders[[#This Row],[FK_ProductID]]</f>
        <v>E-M-0.2</v>
      </c>
      <c r="E494" s="4">
        <f>Orders[[#This Row],[Quantity]]</f>
        <v>1</v>
      </c>
      <c r="F494" t="str">
        <f>_xlfn.XLOOKUP(MergedTable[[#This Row],[FK_CustomerID]], Customers[CustomerID], Customers[CustomerName])</f>
        <v>Uriah Lethbrig</v>
      </c>
      <c r="G494" t="str">
        <f>_xlfn.XLOOKUP(MergedTable[[#This Row],[FK_CustomerID]], Customers[CustomerID], Customers[Email])</f>
        <v>ulethbrigdo@hc360.com</v>
      </c>
      <c r="H494" t="str">
        <f>_xlfn.XLOOKUP(MergedTable[[#This Row],[FK_CustomerID]], Customers[CustomerID], Customers[Country])</f>
        <v>United States</v>
      </c>
      <c r="I494" t="str">
        <f>IF(_xlfn.XLOOKUP(MergedTable[[#This Row],[FK_CustomerID]], Customers[CustomerID], Customers[HasLoyalty]), "Yes", "No")</f>
        <v>Yes</v>
      </c>
      <c r="J494" t="str" cm="1">
        <f t="array" ref="J494">INDEX(Products[],
    MATCH(MergedTable[[#This Row],[FK_ProductID]:[FK_ProductID]], Products[[ProductID]:[ProductID]], 0),
    MATCH(MergedTable[[#Headers],[CoffeeType]], Products[#Headers], 0))</f>
        <v>Exc</v>
      </c>
      <c r="K494" t="str" cm="1">
        <f t="array" ref="K494">_xlfn.SWITCH(MergedTable[[#This Row],[CoffeeType]],
    "Rob", "Robusta",
    "Exc", "Excelsa",
    "Ara", "Arabica",
    "Lib", "Liberica")</f>
        <v>Excelsa</v>
      </c>
      <c r="L494" t="str" cm="1">
        <f t="array" ref="L494">INDEX(Products[],
    MATCH(MergedTable[[#This Row],[FK_ProductID]:[FK_ProductID]], Products[[ProductID]:[ProductID]], 0),
    MATCH(MergedTable[[#Headers],[RoastType]], Products[#Headers], 0))</f>
        <v>M</v>
      </c>
      <c r="M494" t="str" cm="1">
        <f t="array" ref="M494">_xlfn.SWITCH(MergedTable[[#This Row],[RoastType]],
    "L", "Light",
    "M", "Medium",
    "D", "Dark")</f>
        <v>Medium</v>
      </c>
      <c r="N494" s="6" cm="1">
        <f t="array" ref="N494">INDEX(Products[],
    MATCH(MergedTable[[#This Row],[FK_ProductID]:[FK_ProductID]], Products[[ProductID]:[ProductID]], 0),
    MATCH(MergedTable[[#Headers],[SizeKg]], Products[#Headers], 0))</f>
        <v>0.2</v>
      </c>
      <c r="O494" s="1" cm="1">
        <f t="array" ref="O494">INDEX(Products[],
    MATCH(MergedTable[[#This Row],[FK_ProductID]:[FK_ProductID]], Products[[ProductID]:[ProductID]], 0),
    MATCH(MergedTable[[#Headers],[AmtUnitPrice]], Products[#Headers], 0))</f>
        <v>4.125</v>
      </c>
      <c r="P494" s="1">
        <f>MergedTable[[#This Row],[AmtUnitPrice]] * MergedTable[[#This Row],[Quantity]]</f>
        <v>4.125</v>
      </c>
    </row>
    <row r="495" spans="1:16" x14ac:dyDescent="0.25">
      <c r="A495" t="str">
        <f>Orders[[#This Row],[OrderID]]</f>
        <v>FBI-35855-418</v>
      </c>
      <c r="B495" s="9">
        <f>Orders[[#This Row],[DtOrder]]</f>
        <v>44090</v>
      </c>
      <c r="C495" t="str">
        <f>Orders[[#This Row],[FK_CustomerID]]</f>
        <v>06552-04430-AG</v>
      </c>
      <c r="D495" t="str">
        <f>Orders[[#This Row],[FK_ProductID]]</f>
        <v>R-M-0.5</v>
      </c>
      <c r="E495" s="4">
        <f>Orders[[#This Row],[Quantity]]</f>
        <v>6</v>
      </c>
      <c r="F495" t="str">
        <f>_xlfn.XLOOKUP(MergedTable[[#This Row],[FK_CustomerID]], Customers[CustomerID], Customers[CustomerName])</f>
        <v>Sky Farnish</v>
      </c>
      <c r="G495" t="str">
        <f>_xlfn.XLOOKUP(MergedTable[[#This Row],[FK_CustomerID]], Customers[CustomerID], Customers[Email])</f>
        <v>sfarnishdp@dmoz.org</v>
      </c>
      <c r="H495" t="str">
        <f>_xlfn.XLOOKUP(MergedTable[[#This Row],[FK_CustomerID]], Customers[CustomerID], Customers[Country])</f>
        <v>United Kingdom</v>
      </c>
      <c r="I495" t="str">
        <f>IF(_xlfn.XLOOKUP(MergedTable[[#This Row],[FK_CustomerID]], Customers[CustomerID], Customers[HasLoyalty]), "Yes", "No")</f>
        <v>No</v>
      </c>
      <c r="J495" t="str" cm="1">
        <f t="array" ref="J495">INDEX(Products[],
    MATCH(MergedTable[[#This Row],[FK_ProductID]:[FK_ProductID]], Products[[ProductID]:[ProductID]], 0),
    MATCH(MergedTable[[#Headers],[CoffeeType]], Products[#Headers], 0))</f>
        <v>Rob</v>
      </c>
      <c r="K495" t="str" cm="1">
        <f t="array" ref="K495">_xlfn.SWITCH(MergedTable[[#This Row],[CoffeeType]],
    "Rob", "Robusta",
    "Exc", "Excelsa",
    "Ara", "Arabica",
    "Lib", "Liberica")</f>
        <v>Robusta</v>
      </c>
      <c r="L495" t="str" cm="1">
        <f t="array" ref="L495">INDEX(Products[],
    MATCH(MergedTable[[#This Row],[FK_ProductID]:[FK_ProductID]], Products[[ProductID]:[ProductID]], 0),
    MATCH(MergedTable[[#Headers],[RoastType]], Products[#Headers], 0))</f>
        <v>M</v>
      </c>
      <c r="M495" t="str" cm="1">
        <f t="array" ref="M495">_xlfn.SWITCH(MergedTable[[#This Row],[RoastType]],
    "L", "Light",
    "M", "Medium",
    "D", "Dark")</f>
        <v>Medium</v>
      </c>
      <c r="N495" s="6" cm="1">
        <f t="array" ref="N495">INDEX(Products[],
    MATCH(MergedTable[[#This Row],[FK_ProductID]:[FK_ProductID]], Products[[ProductID]:[ProductID]], 0),
    MATCH(MergedTable[[#Headers],[SizeKg]], Products[#Headers], 0))</f>
        <v>0.5</v>
      </c>
      <c r="O495" s="1" cm="1">
        <f t="array" ref="O495">INDEX(Products[],
    MATCH(MergedTable[[#This Row],[FK_ProductID]:[FK_ProductID]], Products[[ProductID]:[ProductID]], 0),
    MATCH(MergedTable[[#Headers],[AmtUnitPrice]], Products[#Headers], 0))</f>
        <v>5.97</v>
      </c>
      <c r="P495" s="1">
        <f>MergedTable[[#This Row],[AmtUnitPrice]] * MergedTable[[#This Row],[Quantity]]</f>
        <v>35.82</v>
      </c>
    </row>
    <row r="496" spans="1:16" x14ac:dyDescent="0.25">
      <c r="A496" t="str">
        <f>Orders[[#This Row],[OrderID]]</f>
        <v>TXB-80533-417</v>
      </c>
      <c r="B496" s="9">
        <f>Orders[[#This Row],[DtOrder]]</f>
        <v>44132</v>
      </c>
      <c r="C496" t="str">
        <f>Orders[[#This Row],[FK_CustomerID]]</f>
        <v>54597-57004-QM</v>
      </c>
      <c r="D496" t="str">
        <f>Orders[[#This Row],[FK_ProductID]]</f>
        <v>L-L-1</v>
      </c>
      <c r="E496" s="4">
        <f>Orders[[#This Row],[Quantity]]</f>
        <v>2</v>
      </c>
      <c r="F496" t="str">
        <f>_xlfn.XLOOKUP(MergedTable[[#This Row],[FK_CustomerID]], Customers[CustomerID], Customers[CustomerName])</f>
        <v>Felicia Jecock</v>
      </c>
      <c r="G496" t="str">
        <f>_xlfn.XLOOKUP(MergedTable[[#This Row],[FK_CustomerID]], Customers[CustomerID], Customers[Email])</f>
        <v>fjecockdq@unicef.org</v>
      </c>
      <c r="H496" t="str">
        <f>_xlfn.XLOOKUP(MergedTable[[#This Row],[FK_CustomerID]], Customers[CustomerID], Customers[Country])</f>
        <v>United States</v>
      </c>
      <c r="I496" t="str">
        <f>IF(_xlfn.XLOOKUP(MergedTable[[#This Row],[FK_CustomerID]], Customers[CustomerID], Customers[HasLoyalty]), "Yes", "No")</f>
        <v>No</v>
      </c>
      <c r="J496" t="str" cm="1">
        <f t="array" ref="J496">INDEX(Products[],
    MATCH(MergedTable[[#This Row],[FK_ProductID]:[FK_ProductID]], Products[[ProductID]:[ProductID]], 0),
    MATCH(MergedTable[[#Headers],[CoffeeType]], Products[#Headers], 0))</f>
        <v>Lib</v>
      </c>
      <c r="K496" t="str" cm="1">
        <f t="array" ref="K496">_xlfn.SWITCH(MergedTable[[#This Row],[CoffeeType]],
    "Rob", "Robusta",
    "Exc", "Excelsa",
    "Ara", "Arabica",
    "Lib", "Liberica")</f>
        <v>Liberica</v>
      </c>
      <c r="L496" t="str" cm="1">
        <f t="array" ref="L496">INDEX(Products[],
    MATCH(MergedTable[[#This Row],[FK_ProductID]:[FK_ProductID]], Products[[ProductID]:[ProductID]], 0),
    MATCH(MergedTable[[#Headers],[RoastType]], Products[#Headers], 0))</f>
        <v>L</v>
      </c>
      <c r="M496" t="str" cm="1">
        <f t="array" ref="M496">_xlfn.SWITCH(MergedTable[[#This Row],[RoastType]],
    "L", "Light",
    "M", "Medium",
    "D", "Dark")</f>
        <v>Light</v>
      </c>
      <c r="N496" s="6" cm="1">
        <f t="array" ref="N496">INDEX(Products[],
    MATCH(MergedTable[[#This Row],[FK_ProductID]:[FK_ProductID]], Products[[ProductID]:[ProductID]], 0),
    MATCH(MergedTable[[#Headers],[SizeKg]], Products[#Headers], 0))</f>
        <v>1</v>
      </c>
      <c r="O496" s="1" cm="1">
        <f t="array" ref="O496">INDEX(Products[],
    MATCH(MergedTable[[#This Row],[FK_ProductID]:[FK_ProductID]], Products[[ProductID]:[ProductID]], 0),
    MATCH(MergedTable[[#Headers],[AmtUnitPrice]], Products[#Headers], 0))</f>
        <v>15.85</v>
      </c>
      <c r="P496" s="1">
        <f>MergedTable[[#This Row],[AmtUnitPrice]] * MergedTable[[#This Row],[Quantity]]</f>
        <v>31.7</v>
      </c>
    </row>
    <row r="497" spans="1:16" x14ac:dyDescent="0.25">
      <c r="A497" t="str">
        <f>Orders[[#This Row],[OrderID]]</f>
        <v>MBM-00112-248</v>
      </c>
      <c r="B497" s="9">
        <f>Orders[[#This Row],[DtOrder]]</f>
        <v>43710</v>
      </c>
      <c r="C497" t="str">
        <f>Orders[[#This Row],[FK_CustomerID]]</f>
        <v>50238-24377-ZS</v>
      </c>
      <c r="D497" t="str">
        <f>Orders[[#This Row],[FK_ProductID]]</f>
        <v>L-L-1</v>
      </c>
      <c r="E497" s="4">
        <f>Orders[[#This Row],[Quantity]]</f>
        <v>5</v>
      </c>
      <c r="F497" t="str">
        <f>_xlfn.XLOOKUP(MergedTable[[#This Row],[FK_CustomerID]], Customers[CustomerID], Customers[CustomerName])</f>
        <v>Currey MacAllister</v>
      </c>
      <c r="G497" t="str">
        <f>_xlfn.XLOOKUP(MergedTable[[#This Row],[FK_CustomerID]], Customers[CustomerID], Customers[Email])</f>
        <v/>
      </c>
      <c r="H497" t="str">
        <f>_xlfn.XLOOKUP(MergedTable[[#This Row],[FK_CustomerID]], Customers[CustomerID], Customers[Country])</f>
        <v>United States</v>
      </c>
      <c r="I497" t="str">
        <f>IF(_xlfn.XLOOKUP(MergedTable[[#This Row],[FK_CustomerID]], Customers[CustomerID], Customers[HasLoyalty]), "Yes", "No")</f>
        <v>Yes</v>
      </c>
      <c r="J497" t="str" cm="1">
        <f t="array" ref="J497">INDEX(Products[],
    MATCH(MergedTable[[#This Row],[FK_ProductID]:[FK_ProductID]], Products[[ProductID]:[ProductID]], 0),
    MATCH(MergedTable[[#Headers],[CoffeeType]], Products[#Headers], 0))</f>
        <v>Lib</v>
      </c>
      <c r="K497" t="str" cm="1">
        <f t="array" ref="K497">_xlfn.SWITCH(MergedTable[[#This Row],[CoffeeType]],
    "Rob", "Robusta",
    "Exc", "Excelsa",
    "Ara", "Arabica",
    "Lib", "Liberica")</f>
        <v>Liberica</v>
      </c>
      <c r="L497" t="str" cm="1">
        <f t="array" ref="L497">INDEX(Products[],
    MATCH(MergedTable[[#This Row],[FK_ProductID]:[FK_ProductID]], Products[[ProductID]:[ProductID]], 0),
    MATCH(MergedTable[[#Headers],[RoastType]], Products[#Headers], 0))</f>
        <v>L</v>
      </c>
      <c r="M497" t="str" cm="1">
        <f t="array" ref="M497">_xlfn.SWITCH(MergedTable[[#This Row],[RoastType]],
    "L", "Light",
    "M", "Medium",
    "D", "Dark")</f>
        <v>Light</v>
      </c>
      <c r="N497" s="6" cm="1">
        <f t="array" ref="N497">INDEX(Products[],
    MATCH(MergedTable[[#This Row],[FK_ProductID]:[FK_ProductID]], Products[[ProductID]:[ProductID]], 0),
    MATCH(MergedTable[[#Headers],[SizeKg]], Products[#Headers], 0))</f>
        <v>1</v>
      </c>
      <c r="O497" s="1" cm="1">
        <f t="array" ref="O497">INDEX(Products[],
    MATCH(MergedTable[[#This Row],[FK_ProductID]:[FK_ProductID]], Products[[ProductID]:[ProductID]], 0),
    MATCH(MergedTable[[#Headers],[AmtUnitPrice]], Products[#Headers], 0))</f>
        <v>15.85</v>
      </c>
      <c r="P497" s="1">
        <f>MergedTable[[#This Row],[AmtUnitPrice]] * MergedTable[[#This Row],[Quantity]]</f>
        <v>79.25</v>
      </c>
    </row>
    <row r="498" spans="1:16" x14ac:dyDescent="0.25">
      <c r="A498" t="str">
        <f>Orders[[#This Row],[OrderID]]</f>
        <v>EUO-69145-988</v>
      </c>
      <c r="B498" s="9">
        <f>Orders[[#This Row],[DtOrder]]</f>
        <v>44438</v>
      </c>
      <c r="C498" t="str">
        <f>Orders[[#This Row],[FK_CustomerID]]</f>
        <v>60370-41934-IF</v>
      </c>
      <c r="D498" t="str">
        <f>Orders[[#This Row],[FK_ProductID]]</f>
        <v>E-D-0.2</v>
      </c>
      <c r="E498" s="4">
        <f>Orders[[#This Row],[Quantity]]</f>
        <v>3</v>
      </c>
      <c r="F498" t="str">
        <f>_xlfn.XLOOKUP(MergedTable[[#This Row],[FK_CustomerID]], Customers[CustomerID], Customers[CustomerName])</f>
        <v>Hamlen Pallister</v>
      </c>
      <c r="G498" t="str">
        <f>_xlfn.XLOOKUP(MergedTable[[#This Row],[FK_CustomerID]], Customers[CustomerID], Customers[Email])</f>
        <v>hpallisterds@ning.com</v>
      </c>
      <c r="H498" t="str">
        <f>_xlfn.XLOOKUP(MergedTable[[#This Row],[FK_CustomerID]], Customers[CustomerID], Customers[Country])</f>
        <v>United States</v>
      </c>
      <c r="I498" t="str">
        <f>IF(_xlfn.XLOOKUP(MergedTable[[#This Row],[FK_CustomerID]], Customers[CustomerID], Customers[HasLoyalty]), "Yes", "No")</f>
        <v>No</v>
      </c>
      <c r="J498" t="str" cm="1">
        <f t="array" ref="J498">INDEX(Products[],
    MATCH(MergedTable[[#This Row],[FK_ProductID]:[FK_ProductID]], Products[[ProductID]:[ProductID]], 0),
    MATCH(MergedTable[[#Headers],[CoffeeType]], Products[#Headers], 0))</f>
        <v>Exc</v>
      </c>
      <c r="K498" t="str" cm="1">
        <f t="array" ref="K498">_xlfn.SWITCH(MergedTable[[#This Row],[CoffeeType]],
    "Rob", "Robusta",
    "Exc", "Excelsa",
    "Ara", "Arabica",
    "Lib", "Liberica")</f>
        <v>Excelsa</v>
      </c>
      <c r="L498" t="str" cm="1">
        <f t="array" ref="L498">INDEX(Products[],
    MATCH(MergedTable[[#This Row],[FK_ProductID]:[FK_ProductID]], Products[[ProductID]:[ProductID]], 0),
    MATCH(MergedTable[[#Headers],[RoastType]], Products[#Headers], 0))</f>
        <v>D</v>
      </c>
      <c r="M498" t="str" cm="1">
        <f t="array" ref="M498">_xlfn.SWITCH(MergedTable[[#This Row],[RoastType]],
    "L", "Light",
    "M", "Medium",
    "D", "Dark")</f>
        <v>Dark</v>
      </c>
      <c r="N498" s="6" cm="1">
        <f t="array" ref="N498">INDEX(Products[],
    MATCH(MergedTable[[#This Row],[FK_ProductID]:[FK_ProductID]], Products[[ProductID]:[ProductID]], 0),
    MATCH(MergedTable[[#Headers],[SizeKg]], Products[#Headers], 0))</f>
        <v>0.2</v>
      </c>
      <c r="O498" s="1" cm="1">
        <f t="array" ref="O498">INDEX(Products[],
    MATCH(MergedTable[[#This Row],[FK_ProductID]:[FK_ProductID]], Products[[ProductID]:[ProductID]], 0),
    MATCH(MergedTable[[#Headers],[AmtUnitPrice]], Products[#Headers], 0))</f>
        <v>3.645</v>
      </c>
      <c r="P498" s="1">
        <f>MergedTable[[#This Row],[AmtUnitPrice]] * MergedTable[[#This Row],[Quantity]]</f>
        <v>10.935</v>
      </c>
    </row>
    <row r="499" spans="1:16" x14ac:dyDescent="0.25">
      <c r="A499" t="str">
        <f>Orders[[#This Row],[OrderID]]</f>
        <v>GYA-80327-368</v>
      </c>
      <c r="B499" s="9">
        <f>Orders[[#This Row],[DtOrder]]</f>
        <v>44351</v>
      </c>
      <c r="C499" t="str">
        <f>Orders[[#This Row],[FK_CustomerID]]</f>
        <v>06899-54551-EH</v>
      </c>
      <c r="D499" t="str">
        <f>Orders[[#This Row],[FK_ProductID]]</f>
        <v>A-D-1</v>
      </c>
      <c r="E499" s="4">
        <f>Orders[[#This Row],[Quantity]]</f>
        <v>4</v>
      </c>
      <c r="F499" t="str">
        <f>_xlfn.XLOOKUP(MergedTable[[#This Row],[FK_CustomerID]], Customers[CustomerID], Customers[CustomerName])</f>
        <v>Chantal Mersh</v>
      </c>
      <c r="G499" t="str">
        <f>_xlfn.XLOOKUP(MergedTable[[#This Row],[FK_CustomerID]], Customers[CustomerID], Customers[Email])</f>
        <v>cmershdt@drupal.org</v>
      </c>
      <c r="H499" t="str">
        <f>_xlfn.XLOOKUP(MergedTable[[#This Row],[FK_CustomerID]], Customers[CustomerID], Customers[Country])</f>
        <v>Ireland</v>
      </c>
      <c r="I499" t="str">
        <f>IF(_xlfn.XLOOKUP(MergedTable[[#This Row],[FK_CustomerID]], Customers[CustomerID], Customers[HasLoyalty]), "Yes", "No")</f>
        <v>No</v>
      </c>
      <c r="J499" t="str" cm="1">
        <f t="array" ref="J499">INDEX(Products[],
    MATCH(MergedTable[[#This Row],[FK_ProductID]:[FK_ProductID]], Products[[ProductID]:[ProductID]], 0),
    MATCH(MergedTable[[#Headers],[CoffeeType]], Products[#Headers], 0))</f>
        <v>Ara</v>
      </c>
      <c r="K499" t="str" cm="1">
        <f t="array" ref="K499">_xlfn.SWITCH(MergedTable[[#This Row],[CoffeeType]],
    "Rob", "Robusta",
    "Exc", "Excelsa",
    "Ara", "Arabica",
    "Lib", "Liberica")</f>
        <v>Arabica</v>
      </c>
      <c r="L499" t="str" cm="1">
        <f t="array" ref="L499">INDEX(Products[],
    MATCH(MergedTable[[#This Row],[FK_ProductID]:[FK_ProductID]], Products[[ProductID]:[ProductID]], 0),
    MATCH(MergedTable[[#Headers],[RoastType]], Products[#Headers], 0))</f>
        <v>D</v>
      </c>
      <c r="M499" t="str" cm="1">
        <f t="array" ref="M499">_xlfn.SWITCH(MergedTable[[#This Row],[RoastType]],
    "L", "Light",
    "M", "Medium",
    "D", "Dark")</f>
        <v>Dark</v>
      </c>
      <c r="N499" s="6" cm="1">
        <f t="array" ref="N499">INDEX(Products[],
    MATCH(MergedTable[[#This Row],[FK_ProductID]:[FK_ProductID]], Products[[ProductID]:[ProductID]], 0),
    MATCH(MergedTable[[#Headers],[SizeKg]], Products[#Headers], 0))</f>
        <v>1</v>
      </c>
      <c r="O499" s="1" cm="1">
        <f t="array" ref="O499">INDEX(Products[],
    MATCH(MergedTable[[#This Row],[FK_ProductID]:[FK_ProductID]], Products[[ProductID]:[ProductID]], 0),
    MATCH(MergedTable[[#Headers],[AmtUnitPrice]], Products[#Headers], 0))</f>
        <v>9.9499999999999993</v>
      </c>
      <c r="P499" s="1">
        <f>MergedTable[[#This Row],[AmtUnitPrice]] * MergedTable[[#This Row],[Quantity]]</f>
        <v>39.799999999999997</v>
      </c>
    </row>
    <row r="500" spans="1:16" x14ac:dyDescent="0.25">
      <c r="A500" t="str">
        <f>Orders[[#This Row],[OrderID]]</f>
        <v>TNW-41601-420</v>
      </c>
      <c r="B500" s="9">
        <f>Orders[[#This Row],[DtOrder]]</f>
        <v>44159</v>
      </c>
      <c r="C500" t="str">
        <f>Orders[[#This Row],[FK_CustomerID]]</f>
        <v>66458-91190-YC</v>
      </c>
      <c r="D500" t="str">
        <f>Orders[[#This Row],[FK_ProductID]]</f>
        <v>R-M-1</v>
      </c>
      <c r="E500" s="4">
        <f>Orders[[#This Row],[Quantity]]</f>
        <v>5</v>
      </c>
      <c r="F500" t="str">
        <f>_xlfn.XLOOKUP(MergedTable[[#This Row],[FK_CustomerID]], Customers[CustomerID], Customers[CustomerName])</f>
        <v>Marja Urion</v>
      </c>
      <c r="G500" t="str">
        <f>_xlfn.XLOOKUP(MergedTable[[#This Row],[FK_CustomerID]], Customers[CustomerID], Customers[Email])</f>
        <v>murione5@alexa.com</v>
      </c>
      <c r="H500" t="str">
        <f>_xlfn.XLOOKUP(MergedTable[[#This Row],[FK_CustomerID]], Customers[CustomerID], Customers[Country])</f>
        <v>Ireland</v>
      </c>
      <c r="I500" t="str">
        <f>IF(_xlfn.XLOOKUP(MergedTable[[#This Row],[FK_CustomerID]], Customers[CustomerID], Customers[HasLoyalty]), "Yes", "No")</f>
        <v>Yes</v>
      </c>
      <c r="J500" t="str" cm="1">
        <f t="array" ref="J500">INDEX(Products[],
    MATCH(MergedTable[[#This Row],[FK_ProductID]:[FK_ProductID]], Products[[ProductID]:[ProductID]], 0),
    MATCH(MergedTable[[#Headers],[CoffeeType]], Products[#Headers], 0))</f>
        <v>Rob</v>
      </c>
      <c r="K500" t="str" cm="1">
        <f t="array" ref="K500">_xlfn.SWITCH(MergedTable[[#This Row],[CoffeeType]],
    "Rob", "Robusta",
    "Exc", "Excelsa",
    "Ara", "Arabica",
    "Lib", "Liberica")</f>
        <v>Robusta</v>
      </c>
      <c r="L500" t="str" cm="1">
        <f t="array" ref="L500">INDEX(Products[],
    MATCH(MergedTable[[#This Row],[FK_ProductID]:[FK_ProductID]], Products[[ProductID]:[ProductID]], 0),
    MATCH(MergedTable[[#Headers],[RoastType]], Products[#Headers], 0))</f>
        <v>M</v>
      </c>
      <c r="M500" t="str" cm="1">
        <f t="array" ref="M500">_xlfn.SWITCH(MergedTable[[#This Row],[RoastType]],
    "L", "Light",
    "M", "Medium",
    "D", "Dark")</f>
        <v>Medium</v>
      </c>
      <c r="N500" s="6" cm="1">
        <f t="array" ref="N500">INDEX(Products[],
    MATCH(MergedTable[[#This Row],[FK_ProductID]:[FK_ProductID]], Products[[ProductID]:[ProductID]], 0),
    MATCH(MergedTable[[#Headers],[SizeKg]], Products[#Headers], 0))</f>
        <v>1</v>
      </c>
      <c r="O500" s="1" cm="1">
        <f t="array" ref="O500">INDEX(Products[],
    MATCH(MergedTable[[#This Row],[FK_ProductID]:[FK_ProductID]], Products[[ProductID]:[ProductID]], 0),
    MATCH(MergedTable[[#Headers],[AmtUnitPrice]], Products[#Headers], 0))</f>
        <v>9.9499999999999993</v>
      </c>
      <c r="P500" s="1">
        <f>MergedTable[[#This Row],[AmtUnitPrice]] * MergedTable[[#This Row],[Quantity]]</f>
        <v>49.75</v>
      </c>
    </row>
    <row r="501" spans="1:16" x14ac:dyDescent="0.25">
      <c r="A501" t="str">
        <f>Orders[[#This Row],[OrderID]]</f>
        <v>ALR-62963-723</v>
      </c>
      <c r="B501" s="9">
        <f>Orders[[#This Row],[DtOrder]]</f>
        <v>44003</v>
      </c>
      <c r="C501" t="str">
        <f>Orders[[#This Row],[FK_CustomerID]]</f>
        <v>80463-43913-WZ</v>
      </c>
      <c r="D501" t="str">
        <f>Orders[[#This Row],[FK_ProductID]]</f>
        <v>R-D-0.2</v>
      </c>
      <c r="E501" s="4">
        <f>Orders[[#This Row],[Quantity]]</f>
        <v>3</v>
      </c>
      <c r="F501" t="str">
        <f>_xlfn.XLOOKUP(MergedTable[[#This Row],[FK_CustomerID]], Customers[CustomerID], Customers[CustomerName])</f>
        <v>Malynda Purbrick</v>
      </c>
      <c r="G501" t="str">
        <f>_xlfn.XLOOKUP(MergedTable[[#This Row],[FK_CustomerID]], Customers[CustomerID], Customers[Email])</f>
        <v/>
      </c>
      <c r="H501" t="str">
        <f>_xlfn.XLOOKUP(MergedTable[[#This Row],[FK_CustomerID]], Customers[CustomerID], Customers[Country])</f>
        <v>Ireland</v>
      </c>
      <c r="I501" t="str">
        <f>IF(_xlfn.XLOOKUP(MergedTable[[#This Row],[FK_CustomerID]], Customers[CustomerID], Customers[HasLoyalty]), "Yes", "No")</f>
        <v>Yes</v>
      </c>
      <c r="J501" t="str" cm="1">
        <f t="array" ref="J501">INDEX(Products[],
    MATCH(MergedTable[[#This Row],[FK_ProductID]:[FK_ProductID]], Products[[ProductID]:[ProductID]], 0),
    MATCH(MergedTable[[#Headers],[CoffeeType]], Products[#Headers], 0))</f>
        <v>Rob</v>
      </c>
      <c r="K501" t="str" cm="1">
        <f t="array" ref="K501">_xlfn.SWITCH(MergedTable[[#This Row],[CoffeeType]],
    "Rob", "Robusta",
    "Exc", "Excelsa",
    "Ara", "Arabica",
    "Lib", "Liberica")</f>
        <v>Robusta</v>
      </c>
      <c r="L501" t="str" cm="1">
        <f t="array" ref="L501">INDEX(Products[],
    MATCH(MergedTable[[#This Row],[FK_ProductID]:[FK_ProductID]], Products[[ProductID]:[ProductID]], 0),
    MATCH(MergedTable[[#Headers],[RoastType]], Products[#Headers], 0))</f>
        <v>D</v>
      </c>
      <c r="M501" t="str" cm="1">
        <f t="array" ref="M501">_xlfn.SWITCH(MergedTable[[#This Row],[RoastType]],
    "L", "Light",
    "M", "Medium",
    "D", "Dark")</f>
        <v>Dark</v>
      </c>
      <c r="N501" s="6" cm="1">
        <f t="array" ref="N501">INDEX(Products[],
    MATCH(MergedTable[[#This Row],[FK_ProductID]:[FK_ProductID]], Products[[ProductID]:[ProductID]], 0),
    MATCH(MergedTable[[#Headers],[SizeKg]], Products[#Headers], 0))</f>
        <v>0.2</v>
      </c>
      <c r="O501" s="1" cm="1">
        <f t="array" ref="O501">INDEX(Products[],
    MATCH(MergedTable[[#This Row],[FK_ProductID]:[FK_ProductID]], Products[[ProductID]:[ProductID]], 0),
    MATCH(MergedTable[[#Headers],[AmtUnitPrice]], Products[#Headers], 0))</f>
        <v>2.6850000000000001</v>
      </c>
      <c r="P501" s="1">
        <f>MergedTable[[#This Row],[AmtUnitPrice]] * MergedTable[[#This Row],[Quantity]]</f>
        <v>8.0549999999999997</v>
      </c>
    </row>
    <row r="502" spans="1:16" x14ac:dyDescent="0.25">
      <c r="A502" t="str">
        <f>Orders[[#This Row],[OrderID]]</f>
        <v>JIG-27636-870</v>
      </c>
      <c r="B502" s="9">
        <f>Orders[[#This Row],[DtOrder]]</f>
        <v>44025</v>
      </c>
      <c r="C502" t="str">
        <f>Orders[[#This Row],[FK_CustomerID]]</f>
        <v>67204-04870-LG</v>
      </c>
      <c r="D502" t="str">
        <f>Orders[[#This Row],[FK_ProductID]]</f>
        <v>R-L-1</v>
      </c>
      <c r="E502" s="4">
        <f>Orders[[#This Row],[Quantity]]</f>
        <v>4</v>
      </c>
      <c r="F502" t="str">
        <f>_xlfn.XLOOKUP(MergedTable[[#This Row],[FK_CustomerID]], Customers[CustomerID], Customers[CustomerName])</f>
        <v>Alf Housaman</v>
      </c>
      <c r="G502" t="str">
        <f>_xlfn.XLOOKUP(MergedTable[[#This Row],[FK_CustomerID]], Customers[CustomerID], Customers[Email])</f>
        <v/>
      </c>
      <c r="H502" t="str">
        <f>_xlfn.XLOOKUP(MergedTable[[#This Row],[FK_CustomerID]], Customers[CustomerID], Customers[Country])</f>
        <v>United States</v>
      </c>
      <c r="I502" t="str">
        <f>IF(_xlfn.XLOOKUP(MergedTable[[#This Row],[FK_CustomerID]], Customers[CustomerID], Customers[HasLoyalty]), "Yes", "No")</f>
        <v>No</v>
      </c>
      <c r="J502" t="str" cm="1">
        <f t="array" ref="J502">INDEX(Products[],
    MATCH(MergedTable[[#This Row],[FK_ProductID]:[FK_ProductID]], Products[[ProductID]:[ProductID]], 0),
    MATCH(MergedTable[[#Headers],[CoffeeType]], Products[#Headers], 0))</f>
        <v>Rob</v>
      </c>
      <c r="K502" t="str" cm="1">
        <f t="array" ref="K502">_xlfn.SWITCH(MergedTable[[#This Row],[CoffeeType]],
    "Rob", "Robusta",
    "Exc", "Excelsa",
    "Ara", "Arabica",
    "Lib", "Liberica")</f>
        <v>Robusta</v>
      </c>
      <c r="L502" t="str" cm="1">
        <f t="array" ref="L502">INDEX(Products[],
    MATCH(MergedTable[[#This Row],[FK_ProductID]:[FK_ProductID]], Products[[ProductID]:[ProductID]], 0),
    MATCH(MergedTable[[#Headers],[RoastType]], Products[#Headers], 0))</f>
        <v>L</v>
      </c>
      <c r="M502" t="str" cm="1">
        <f t="array" ref="M502">_xlfn.SWITCH(MergedTable[[#This Row],[RoastType]],
    "L", "Light",
    "M", "Medium",
    "D", "Dark")</f>
        <v>Light</v>
      </c>
      <c r="N502" s="6" cm="1">
        <f t="array" ref="N502">INDEX(Products[],
    MATCH(MergedTable[[#This Row],[FK_ProductID]:[FK_ProductID]], Products[[ProductID]:[ProductID]], 0),
    MATCH(MergedTable[[#Headers],[SizeKg]], Products[#Headers], 0))</f>
        <v>1</v>
      </c>
      <c r="O502" s="1" cm="1">
        <f t="array" ref="O502">INDEX(Products[],
    MATCH(MergedTable[[#This Row],[FK_ProductID]:[FK_ProductID]], Products[[ProductID]:[ProductID]], 0),
    MATCH(MergedTable[[#Headers],[AmtUnitPrice]], Products[#Headers], 0))</f>
        <v>11.95</v>
      </c>
      <c r="P502" s="1">
        <f>MergedTable[[#This Row],[AmtUnitPrice]] * MergedTable[[#This Row],[Quantity]]</f>
        <v>47.8</v>
      </c>
    </row>
    <row r="503" spans="1:16" x14ac:dyDescent="0.25">
      <c r="A503" t="str">
        <f>Orders[[#This Row],[OrderID]]</f>
        <v>CTE-31437-326</v>
      </c>
      <c r="B503" s="9">
        <f>Orders[[#This Row],[DtOrder]]</f>
        <v>43467</v>
      </c>
      <c r="C503" t="str">
        <f>Orders[[#This Row],[FK_CustomerID]]</f>
        <v>22721-63196-UJ</v>
      </c>
      <c r="D503" t="str">
        <f>Orders[[#This Row],[FK_ProductID]]</f>
        <v>R-M-0.2</v>
      </c>
      <c r="E503" s="4">
        <f>Orders[[#This Row],[Quantity]]</f>
        <v>4</v>
      </c>
      <c r="F503" t="str">
        <f>_xlfn.XLOOKUP(MergedTable[[#This Row],[FK_CustomerID]], Customers[CustomerID], Customers[CustomerName])</f>
        <v>Gladi Ducker</v>
      </c>
      <c r="G503" t="str">
        <f>_xlfn.XLOOKUP(MergedTable[[#This Row],[FK_CustomerID]], Customers[CustomerID], Customers[Email])</f>
        <v>gduckerdx@patch.com</v>
      </c>
      <c r="H503" t="str">
        <f>_xlfn.XLOOKUP(MergedTable[[#This Row],[FK_CustomerID]], Customers[CustomerID], Customers[Country])</f>
        <v>United Kingdom</v>
      </c>
      <c r="I503" t="str">
        <f>IF(_xlfn.XLOOKUP(MergedTable[[#This Row],[FK_CustomerID]], Customers[CustomerID], Customers[HasLoyalty]), "Yes", "No")</f>
        <v>No</v>
      </c>
      <c r="J503" t="str" cm="1">
        <f t="array" ref="J503">INDEX(Products[],
    MATCH(MergedTable[[#This Row],[FK_ProductID]:[FK_ProductID]], Products[[ProductID]:[ProductID]], 0),
    MATCH(MergedTable[[#Headers],[CoffeeType]], Products[#Headers], 0))</f>
        <v>Rob</v>
      </c>
      <c r="K503" t="str" cm="1">
        <f t="array" ref="K503">_xlfn.SWITCH(MergedTable[[#This Row],[CoffeeType]],
    "Rob", "Robusta",
    "Exc", "Excelsa",
    "Ara", "Arabica",
    "Lib", "Liberica")</f>
        <v>Robusta</v>
      </c>
      <c r="L503" t="str" cm="1">
        <f t="array" ref="L503">INDEX(Products[],
    MATCH(MergedTable[[#This Row],[FK_ProductID]:[FK_ProductID]], Products[[ProductID]:[ProductID]], 0),
    MATCH(MergedTable[[#Headers],[RoastType]], Products[#Headers], 0))</f>
        <v>M</v>
      </c>
      <c r="M503" t="str" cm="1">
        <f t="array" ref="M503">_xlfn.SWITCH(MergedTable[[#This Row],[RoastType]],
    "L", "Light",
    "M", "Medium",
    "D", "Dark")</f>
        <v>Medium</v>
      </c>
      <c r="N503" s="6" cm="1">
        <f t="array" ref="N503">INDEX(Products[],
    MATCH(MergedTable[[#This Row],[FK_ProductID]:[FK_ProductID]], Products[[ProductID]:[ProductID]], 0),
    MATCH(MergedTable[[#Headers],[SizeKg]], Products[#Headers], 0))</f>
        <v>0.2</v>
      </c>
      <c r="O503" s="1" cm="1">
        <f t="array" ref="O503">INDEX(Products[],
    MATCH(MergedTable[[#This Row],[FK_ProductID]:[FK_ProductID]], Products[[ProductID]:[ProductID]], 0),
    MATCH(MergedTable[[#Headers],[AmtUnitPrice]], Products[#Headers], 0))</f>
        <v>2.9849999999999999</v>
      </c>
      <c r="P503" s="1">
        <f>MergedTable[[#This Row],[AmtUnitPrice]] * MergedTable[[#This Row],[Quantity]]</f>
        <v>11.94</v>
      </c>
    </row>
    <row r="504" spans="1:16" x14ac:dyDescent="0.25">
      <c r="A504" t="str">
        <f>Orders[[#This Row],[OrderID]]</f>
        <v>CTE-31437-326</v>
      </c>
      <c r="B504" s="9">
        <f>Orders[[#This Row],[DtOrder]]</f>
        <v>43467</v>
      </c>
      <c r="C504" t="str">
        <f>Orders[[#This Row],[FK_CustomerID]]</f>
        <v>22721-63196-UJ</v>
      </c>
      <c r="D504" t="str">
        <f>Orders[[#This Row],[FK_ProductID]]</f>
        <v>E-M-0.2</v>
      </c>
      <c r="E504" s="4">
        <f>Orders[[#This Row],[Quantity]]</f>
        <v>4</v>
      </c>
      <c r="F504" t="str">
        <f>_xlfn.XLOOKUP(MergedTable[[#This Row],[FK_CustomerID]], Customers[CustomerID], Customers[CustomerName])</f>
        <v>Gladi Ducker</v>
      </c>
      <c r="G504" t="str">
        <f>_xlfn.XLOOKUP(MergedTable[[#This Row],[FK_CustomerID]], Customers[CustomerID], Customers[Email])</f>
        <v>gduckerdx@patch.com</v>
      </c>
      <c r="H504" t="str">
        <f>_xlfn.XLOOKUP(MergedTable[[#This Row],[FK_CustomerID]], Customers[CustomerID], Customers[Country])</f>
        <v>United Kingdom</v>
      </c>
      <c r="I504" t="str">
        <f>IF(_xlfn.XLOOKUP(MergedTable[[#This Row],[FK_CustomerID]], Customers[CustomerID], Customers[HasLoyalty]), "Yes", "No")</f>
        <v>No</v>
      </c>
      <c r="J504" t="str" cm="1">
        <f t="array" ref="J504">INDEX(Products[],
    MATCH(MergedTable[[#This Row],[FK_ProductID]:[FK_ProductID]], Products[[ProductID]:[ProductID]], 0),
    MATCH(MergedTable[[#Headers],[CoffeeType]], Products[#Headers], 0))</f>
        <v>Exc</v>
      </c>
      <c r="K504" t="str" cm="1">
        <f t="array" ref="K504">_xlfn.SWITCH(MergedTable[[#This Row],[CoffeeType]],
    "Rob", "Robusta",
    "Exc", "Excelsa",
    "Ara", "Arabica",
    "Lib", "Liberica")</f>
        <v>Excelsa</v>
      </c>
      <c r="L504" t="str" cm="1">
        <f t="array" ref="L504">INDEX(Products[],
    MATCH(MergedTable[[#This Row],[FK_ProductID]:[FK_ProductID]], Products[[ProductID]:[ProductID]], 0),
    MATCH(MergedTable[[#Headers],[RoastType]], Products[#Headers], 0))</f>
        <v>M</v>
      </c>
      <c r="M504" t="str" cm="1">
        <f t="array" ref="M504">_xlfn.SWITCH(MergedTable[[#This Row],[RoastType]],
    "L", "Light",
    "M", "Medium",
    "D", "Dark")</f>
        <v>Medium</v>
      </c>
      <c r="N504" s="6" cm="1">
        <f t="array" ref="N504">INDEX(Products[],
    MATCH(MergedTable[[#This Row],[FK_ProductID]:[FK_ProductID]], Products[[ProductID]:[ProductID]], 0),
    MATCH(MergedTable[[#Headers],[SizeKg]], Products[#Headers], 0))</f>
        <v>0.2</v>
      </c>
      <c r="O504" s="1" cm="1">
        <f t="array" ref="O504">INDEX(Products[],
    MATCH(MergedTable[[#This Row],[FK_ProductID]:[FK_ProductID]], Products[[ProductID]:[ProductID]], 0),
    MATCH(MergedTable[[#Headers],[AmtUnitPrice]], Products[#Headers], 0))</f>
        <v>4.125</v>
      </c>
      <c r="P504" s="1">
        <f>MergedTable[[#This Row],[AmtUnitPrice]] * MergedTable[[#This Row],[Quantity]]</f>
        <v>16.5</v>
      </c>
    </row>
    <row r="505" spans="1:16" x14ac:dyDescent="0.25">
      <c r="A505" t="str">
        <f>Orders[[#This Row],[OrderID]]</f>
        <v>CTE-31437-326</v>
      </c>
      <c r="B505" s="9">
        <f>Orders[[#This Row],[DtOrder]]</f>
        <v>43467</v>
      </c>
      <c r="C505" t="str">
        <f>Orders[[#This Row],[FK_CustomerID]]</f>
        <v>22721-63196-UJ</v>
      </c>
      <c r="D505" t="str">
        <f>Orders[[#This Row],[FK_ProductID]]</f>
        <v>L-D-1</v>
      </c>
      <c r="E505" s="4">
        <f>Orders[[#This Row],[Quantity]]</f>
        <v>4</v>
      </c>
      <c r="F505" t="str">
        <f>_xlfn.XLOOKUP(MergedTable[[#This Row],[FK_CustomerID]], Customers[CustomerID], Customers[CustomerName])</f>
        <v>Gladi Ducker</v>
      </c>
      <c r="G505" t="str">
        <f>_xlfn.XLOOKUP(MergedTable[[#This Row],[FK_CustomerID]], Customers[CustomerID], Customers[Email])</f>
        <v>gduckerdx@patch.com</v>
      </c>
      <c r="H505" t="str">
        <f>_xlfn.XLOOKUP(MergedTable[[#This Row],[FK_CustomerID]], Customers[CustomerID], Customers[Country])</f>
        <v>United Kingdom</v>
      </c>
      <c r="I505" t="str">
        <f>IF(_xlfn.XLOOKUP(MergedTable[[#This Row],[FK_CustomerID]], Customers[CustomerID], Customers[HasLoyalty]), "Yes", "No")</f>
        <v>No</v>
      </c>
      <c r="J505" t="str" cm="1">
        <f t="array" ref="J505">INDEX(Products[],
    MATCH(MergedTable[[#This Row],[FK_ProductID]:[FK_ProductID]], Products[[ProductID]:[ProductID]], 0),
    MATCH(MergedTable[[#Headers],[CoffeeType]], Products[#Headers], 0))</f>
        <v>Lib</v>
      </c>
      <c r="K505" t="str" cm="1">
        <f t="array" ref="K505">_xlfn.SWITCH(MergedTable[[#This Row],[CoffeeType]],
    "Rob", "Robusta",
    "Exc", "Excelsa",
    "Ara", "Arabica",
    "Lib", "Liberica")</f>
        <v>Liberica</v>
      </c>
      <c r="L505" t="str" cm="1">
        <f t="array" ref="L505">INDEX(Products[],
    MATCH(MergedTable[[#This Row],[FK_ProductID]:[FK_ProductID]], Products[[ProductID]:[ProductID]], 0),
    MATCH(MergedTable[[#Headers],[RoastType]], Products[#Headers], 0))</f>
        <v>D</v>
      </c>
      <c r="M505" t="str" cm="1">
        <f t="array" ref="M505">_xlfn.SWITCH(MergedTable[[#This Row],[RoastType]],
    "L", "Light",
    "M", "Medium",
    "D", "Dark")</f>
        <v>Dark</v>
      </c>
      <c r="N505" s="6" cm="1">
        <f t="array" ref="N505">INDEX(Products[],
    MATCH(MergedTable[[#This Row],[FK_ProductID]:[FK_ProductID]], Products[[ProductID]:[ProductID]], 0),
    MATCH(MergedTable[[#Headers],[SizeKg]], Products[#Headers], 0))</f>
        <v>1</v>
      </c>
      <c r="O505" s="1" cm="1">
        <f t="array" ref="O505">INDEX(Products[],
    MATCH(MergedTable[[#This Row],[FK_ProductID]:[FK_ProductID]], Products[[ProductID]:[ProductID]], 0),
    MATCH(MergedTable[[#Headers],[AmtUnitPrice]], Products[#Headers], 0))</f>
        <v>12.95</v>
      </c>
      <c r="P505" s="1">
        <f>MergedTable[[#This Row],[AmtUnitPrice]] * MergedTable[[#This Row],[Quantity]]</f>
        <v>51.8</v>
      </c>
    </row>
    <row r="506" spans="1:16" x14ac:dyDescent="0.25">
      <c r="A506" t="str">
        <f>Orders[[#This Row],[OrderID]]</f>
        <v>CTE-31437-326</v>
      </c>
      <c r="B506" s="9">
        <f>Orders[[#This Row],[DtOrder]]</f>
        <v>43467</v>
      </c>
      <c r="C506" t="str">
        <f>Orders[[#This Row],[FK_CustomerID]]</f>
        <v>22721-63196-UJ</v>
      </c>
      <c r="D506" t="str">
        <f>Orders[[#This Row],[FK_ProductID]]</f>
        <v>L-L-0.2</v>
      </c>
      <c r="E506" s="4">
        <f>Orders[[#This Row],[Quantity]]</f>
        <v>3</v>
      </c>
      <c r="F506" t="str">
        <f>_xlfn.XLOOKUP(MergedTable[[#This Row],[FK_CustomerID]], Customers[CustomerID], Customers[CustomerName])</f>
        <v>Gladi Ducker</v>
      </c>
      <c r="G506" t="str">
        <f>_xlfn.XLOOKUP(MergedTable[[#This Row],[FK_CustomerID]], Customers[CustomerID], Customers[Email])</f>
        <v>gduckerdx@patch.com</v>
      </c>
      <c r="H506" t="str">
        <f>_xlfn.XLOOKUP(MergedTable[[#This Row],[FK_CustomerID]], Customers[CustomerID], Customers[Country])</f>
        <v>United Kingdom</v>
      </c>
      <c r="I506" t="str">
        <f>IF(_xlfn.XLOOKUP(MergedTable[[#This Row],[FK_CustomerID]], Customers[CustomerID], Customers[HasLoyalty]), "Yes", "No")</f>
        <v>No</v>
      </c>
      <c r="J506" t="str" cm="1">
        <f t="array" ref="J506">INDEX(Products[],
    MATCH(MergedTable[[#This Row],[FK_ProductID]:[FK_ProductID]], Products[[ProductID]:[ProductID]], 0),
    MATCH(MergedTable[[#Headers],[CoffeeType]], Products[#Headers], 0))</f>
        <v>Lib</v>
      </c>
      <c r="K506" t="str" cm="1">
        <f t="array" ref="K506">_xlfn.SWITCH(MergedTable[[#This Row],[CoffeeType]],
    "Rob", "Robusta",
    "Exc", "Excelsa",
    "Ara", "Arabica",
    "Lib", "Liberica")</f>
        <v>Liberica</v>
      </c>
      <c r="L506" t="str" cm="1">
        <f t="array" ref="L506">INDEX(Products[],
    MATCH(MergedTable[[#This Row],[FK_ProductID]:[FK_ProductID]], Products[[ProductID]:[ProductID]], 0),
    MATCH(MergedTable[[#Headers],[RoastType]], Products[#Headers], 0))</f>
        <v>L</v>
      </c>
      <c r="M506" t="str" cm="1">
        <f t="array" ref="M506">_xlfn.SWITCH(MergedTable[[#This Row],[RoastType]],
    "L", "Light",
    "M", "Medium",
    "D", "Dark")</f>
        <v>Light</v>
      </c>
      <c r="N506" s="6" cm="1">
        <f t="array" ref="N506">INDEX(Products[],
    MATCH(MergedTable[[#This Row],[FK_ProductID]:[FK_ProductID]], Products[[ProductID]:[ProductID]], 0),
    MATCH(MergedTable[[#Headers],[SizeKg]], Products[#Headers], 0))</f>
        <v>0.2</v>
      </c>
      <c r="O506" s="1" cm="1">
        <f t="array" ref="O506">INDEX(Products[],
    MATCH(MergedTable[[#This Row],[FK_ProductID]:[FK_ProductID]], Products[[ProductID]:[ProductID]], 0),
    MATCH(MergedTable[[#Headers],[AmtUnitPrice]], Products[#Headers], 0))</f>
        <v>4.7549999999999999</v>
      </c>
      <c r="P506" s="1">
        <f>MergedTable[[#This Row],[AmtUnitPrice]] * MergedTable[[#This Row],[Quantity]]</f>
        <v>14.265000000000001</v>
      </c>
    </row>
    <row r="507" spans="1:16" x14ac:dyDescent="0.25">
      <c r="A507" t="str">
        <f>Orders[[#This Row],[OrderID]]</f>
        <v>SLD-63003-334</v>
      </c>
      <c r="B507" s="9">
        <f>Orders[[#This Row],[DtOrder]]</f>
        <v>44609</v>
      </c>
      <c r="C507" t="str">
        <f>Orders[[#This Row],[FK_CustomerID]]</f>
        <v>55515-37571-RS</v>
      </c>
      <c r="D507" t="str">
        <f>Orders[[#This Row],[FK_ProductID]]</f>
        <v>L-M-0.2</v>
      </c>
      <c r="E507" s="4">
        <f>Orders[[#This Row],[Quantity]]</f>
        <v>6</v>
      </c>
      <c r="F507" t="str">
        <f>_xlfn.XLOOKUP(MergedTable[[#This Row],[FK_CustomerID]], Customers[CustomerID], Customers[CustomerName])</f>
        <v>Wain Stearley</v>
      </c>
      <c r="G507" t="str">
        <f>_xlfn.XLOOKUP(MergedTable[[#This Row],[FK_CustomerID]], Customers[CustomerID], Customers[Email])</f>
        <v>wstearleye1@census.gov</v>
      </c>
      <c r="H507" t="str">
        <f>_xlfn.XLOOKUP(MergedTable[[#This Row],[FK_CustomerID]], Customers[CustomerID], Customers[Country])</f>
        <v>United States</v>
      </c>
      <c r="I507" t="str">
        <f>IF(_xlfn.XLOOKUP(MergedTable[[#This Row],[FK_CustomerID]], Customers[CustomerID], Customers[HasLoyalty]), "Yes", "No")</f>
        <v>No</v>
      </c>
      <c r="J507" t="str" cm="1">
        <f t="array" ref="J507">INDEX(Products[],
    MATCH(MergedTable[[#This Row],[FK_ProductID]:[FK_ProductID]], Products[[ProductID]:[ProductID]], 0),
    MATCH(MergedTable[[#Headers],[CoffeeType]], Products[#Headers], 0))</f>
        <v>Lib</v>
      </c>
      <c r="K507" t="str" cm="1">
        <f t="array" ref="K507">_xlfn.SWITCH(MergedTable[[#This Row],[CoffeeType]],
    "Rob", "Robusta",
    "Exc", "Excelsa",
    "Ara", "Arabica",
    "Lib", "Liberica")</f>
        <v>Liberica</v>
      </c>
      <c r="L507" t="str" cm="1">
        <f t="array" ref="L507">INDEX(Products[],
    MATCH(MergedTable[[#This Row],[FK_ProductID]:[FK_ProductID]], Products[[ProductID]:[ProductID]], 0),
    MATCH(MergedTable[[#Headers],[RoastType]], Products[#Headers], 0))</f>
        <v>M</v>
      </c>
      <c r="M507" t="str" cm="1">
        <f t="array" ref="M507">_xlfn.SWITCH(MergedTable[[#This Row],[RoastType]],
    "L", "Light",
    "M", "Medium",
    "D", "Dark")</f>
        <v>Medium</v>
      </c>
      <c r="N507" s="6" cm="1">
        <f t="array" ref="N507">INDEX(Products[],
    MATCH(MergedTable[[#This Row],[FK_ProductID]:[FK_ProductID]], Products[[ProductID]:[ProductID]], 0),
    MATCH(MergedTable[[#Headers],[SizeKg]], Products[#Headers], 0))</f>
        <v>0.2</v>
      </c>
      <c r="O507" s="1" cm="1">
        <f t="array" ref="O507">INDEX(Products[],
    MATCH(MergedTable[[#This Row],[FK_ProductID]:[FK_ProductID]], Products[[ProductID]:[ProductID]], 0),
    MATCH(MergedTable[[#Headers],[AmtUnitPrice]], Products[#Headers], 0))</f>
        <v>4.3650000000000002</v>
      </c>
      <c r="P507" s="1">
        <f>MergedTable[[#This Row],[AmtUnitPrice]] * MergedTable[[#This Row],[Quantity]]</f>
        <v>26.19</v>
      </c>
    </row>
    <row r="508" spans="1:16" x14ac:dyDescent="0.25">
      <c r="A508" t="str">
        <f>Orders[[#This Row],[OrderID]]</f>
        <v>BXN-64230-789</v>
      </c>
      <c r="B508" s="9">
        <f>Orders[[#This Row],[DtOrder]]</f>
        <v>44184</v>
      </c>
      <c r="C508" t="str">
        <f>Orders[[#This Row],[FK_CustomerID]]</f>
        <v>25598-77476-CB</v>
      </c>
      <c r="D508" t="str">
        <f>Orders[[#This Row],[FK_ProductID]]</f>
        <v>A-L-1</v>
      </c>
      <c r="E508" s="4">
        <f>Orders[[#This Row],[Quantity]]</f>
        <v>2</v>
      </c>
      <c r="F508" t="str">
        <f>_xlfn.XLOOKUP(MergedTable[[#This Row],[FK_CustomerID]], Customers[CustomerID], Customers[CustomerName])</f>
        <v>Diane-marie Wincer</v>
      </c>
      <c r="G508" t="str">
        <f>_xlfn.XLOOKUP(MergedTable[[#This Row],[FK_CustomerID]], Customers[CustomerID], Customers[Email])</f>
        <v>dwincere2@marriott.com</v>
      </c>
      <c r="H508" t="str">
        <f>_xlfn.XLOOKUP(MergedTable[[#This Row],[FK_CustomerID]], Customers[CustomerID], Customers[Country])</f>
        <v>United States</v>
      </c>
      <c r="I508" t="str">
        <f>IF(_xlfn.XLOOKUP(MergedTable[[#This Row],[FK_CustomerID]], Customers[CustomerID], Customers[HasLoyalty]), "Yes", "No")</f>
        <v>Yes</v>
      </c>
      <c r="J508" t="str" cm="1">
        <f t="array" ref="J508">INDEX(Products[],
    MATCH(MergedTable[[#This Row],[FK_ProductID]:[FK_ProductID]], Products[[ProductID]:[ProductID]], 0),
    MATCH(MergedTable[[#Headers],[CoffeeType]], Products[#Headers], 0))</f>
        <v>Ara</v>
      </c>
      <c r="K508" t="str" cm="1">
        <f t="array" ref="K508">_xlfn.SWITCH(MergedTable[[#This Row],[CoffeeType]],
    "Rob", "Robusta",
    "Exc", "Excelsa",
    "Ara", "Arabica",
    "Lib", "Liberica")</f>
        <v>Arabica</v>
      </c>
      <c r="L508" t="str" cm="1">
        <f t="array" ref="L508">INDEX(Products[],
    MATCH(MergedTable[[#This Row],[FK_ProductID]:[FK_ProductID]], Products[[ProductID]:[ProductID]], 0),
    MATCH(MergedTable[[#Headers],[RoastType]], Products[#Headers], 0))</f>
        <v>L</v>
      </c>
      <c r="M508" t="str" cm="1">
        <f t="array" ref="M508">_xlfn.SWITCH(MergedTable[[#This Row],[RoastType]],
    "L", "Light",
    "M", "Medium",
    "D", "Dark")</f>
        <v>Light</v>
      </c>
      <c r="N508" s="6" cm="1">
        <f t="array" ref="N508">INDEX(Products[],
    MATCH(MergedTable[[#This Row],[FK_ProductID]:[FK_ProductID]], Products[[ProductID]:[ProductID]], 0),
    MATCH(MergedTable[[#Headers],[SizeKg]], Products[#Headers], 0))</f>
        <v>1</v>
      </c>
      <c r="O508" s="1" cm="1">
        <f t="array" ref="O508">INDEX(Products[],
    MATCH(MergedTable[[#This Row],[FK_ProductID]:[FK_ProductID]], Products[[ProductID]:[ProductID]], 0),
    MATCH(MergedTable[[#Headers],[AmtUnitPrice]], Products[#Headers], 0))</f>
        <v>12.95</v>
      </c>
      <c r="P508" s="1">
        <f>MergedTable[[#This Row],[AmtUnitPrice]] * MergedTable[[#This Row],[Quantity]]</f>
        <v>25.9</v>
      </c>
    </row>
    <row r="509" spans="1:16" x14ac:dyDescent="0.25">
      <c r="A509" t="str">
        <f>Orders[[#This Row],[OrderID]]</f>
        <v>XEE-37895-169</v>
      </c>
      <c r="B509" s="9">
        <f>Orders[[#This Row],[DtOrder]]</f>
        <v>43516</v>
      </c>
      <c r="C509" t="str">
        <f>Orders[[#This Row],[FK_CustomerID]]</f>
        <v>14888-85625-TM</v>
      </c>
      <c r="D509" t="str">
        <f>Orders[[#This Row],[FK_ProductID]]</f>
        <v>A-L-2.5</v>
      </c>
      <c r="E509" s="4">
        <f>Orders[[#This Row],[Quantity]]</f>
        <v>3</v>
      </c>
      <c r="F509" t="str">
        <f>_xlfn.XLOOKUP(MergedTable[[#This Row],[FK_CustomerID]], Customers[CustomerID], Customers[CustomerName])</f>
        <v>Perry Lyfield</v>
      </c>
      <c r="G509" t="str">
        <f>_xlfn.XLOOKUP(MergedTable[[#This Row],[FK_CustomerID]], Customers[CustomerID], Customers[Email])</f>
        <v>plyfielde3@baidu.com</v>
      </c>
      <c r="H509" t="str">
        <f>_xlfn.XLOOKUP(MergedTable[[#This Row],[FK_CustomerID]], Customers[CustomerID], Customers[Country])</f>
        <v>United States</v>
      </c>
      <c r="I509" t="str">
        <f>IF(_xlfn.XLOOKUP(MergedTable[[#This Row],[FK_CustomerID]], Customers[CustomerID], Customers[HasLoyalty]), "Yes", "No")</f>
        <v>Yes</v>
      </c>
      <c r="J509" t="str" cm="1">
        <f t="array" ref="J509">INDEX(Products[],
    MATCH(MergedTable[[#This Row],[FK_ProductID]:[FK_ProductID]], Products[[ProductID]:[ProductID]], 0),
    MATCH(MergedTable[[#Headers],[CoffeeType]], Products[#Headers], 0))</f>
        <v>Ara</v>
      </c>
      <c r="K509" t="str" cm="1">
        <f t="array" ref="K509">_xlfn.SWITCH(MergedTable[[#This Row],[CoffeeType]],
    "Rob", "Robusta",
    "Exc", "Excelsa",
    "Ara", "Arabica",
    "Lib", "Liberica")</f>
        <v>Arabica</v>
      </c>
      <c r="L509" t="str" cm="1">
        <f t="array" ref="L509">INDEX(Products[],
    MATCH(MergedTable[[#This Row],[FK_ProductID]:[FK_ProductID]], Products[[ProductID]:[ProductID]], 0),
    MATCH(MergedTable[[#Headers],[RoastType]], Products[#Headers], 0))</f>
        <v>L</v>
      </c>
      <c r="M509" t="str" cm="1">
        <f t="array" ref="M509">_xlfn.SWITCH(MergedTable[[#This Row],[RoastType]],
    "L", "Light",
    "M", "Medium",
    "D", "Dark")</f>
        <v>Light</v>
      </c>
      <c r="N509" s="6" cm="1">
        <f t="array" ref="N509">INDEX(Products[],
    MATCH(MergedTable[[#This Row],[FK_ProductID]:[FK_ProductID]], Products[[ProductID]:[ProductID]], 0),
    MATCH(MergedTable[[#Headers],[SizeKg]], Products[#Headers], 0))</f>
        <v>2.5</v>
      </c>
      <c r="O509" s="1" cm="1">
        <f t="array" ref="O509">INDEX(Products[],
    MATCH(MergedTable[[#This Row],[FK_ProductID]:[FK_ProductID]], Products[[ProductID]:[ProductID]], 0),
    MATCH(MergedTable[[#Headers],[AmtUnitPrice]], Products[#Headers], 0))</f>
        <v>29.785</v>
      </c>
      <c r="P509" s="1">
        <f>MergedTable[[#This Row],[AmtUnitPrice]] * MergedTable[[#This Row],[Quantity]]</f>
        <v>89.355000000000004</v>
      </c>
    </row>
    <row r="510" spans="1:16" x14ac:dyDescent="0.25">
      <c r="A510" t="str">
        <f>Orders[[#This Row],[OrderID]]</f>
        <v>ZTX-80764-911</v>
      </c>
      <c r="B510" s="9">
        <f>Orders[[#This Row],[DtOrder]]</f>
        <v>44210</v>
      </c>
      <c r="C510" t="str">
        <f>Orders[[#This Row],[FK_CustomerID]]</f>
        <v>92793-68332-NR</v>
      </c>
      <c r="D510" t="str">
        <f>Orders[[#This Row],[FK_ProductID]]</f>
        <v>L-D-0.5</v>
      </c>
      <c r="E510" s="4">
        <f>Orders[[#This Row],[Quantity]]</f>
        <v>6</v>
      </c>
      <c r="F510" t="str">
        <f>_xlfn.XLOOKUP(MergedTable[[#This Row],[FK_CustomerID]], Customers[CustomerID], Customers[CustomerName])</f>
        <v>Heall Perris</v>
      </c>
      <c r="G510" t="str">
        <f>_xlfn.XLOOKUP(MergedTable[[#This Row],[FK_CustomerID]], Customers[CustomerID], Customers[Email])</f>
        <v>hperrise4@studiopress.com</v>
      </c>
      <c r="H510" t="str">
        <f>_xlfn.XLOOKUP(MergedTable[[#This Row],[FK_CustomerID]], Customers[CustomerID], Customers[Country])</f>
        <v>Ireland</v>
      </c>
      <c r="I510" t="str">
        <f>IF(_xlfn.XLOOKUP(MergedTable[[#This Row],[FK_CustomerID]], Customers[CustomerID], Customers[HasLoyalty]), "Yes", "No")</f>
        <v>No</v>
      </c>
      <c r="J510" t="str" cm="1">
        <f t="array" ref="J510">INDEX(Products[],
    MATCH(MergedTable[[#This Row],[FK_ProductID]:[FK_ProductID]], Products[[ProductID]:[ProductID]], 0),
    MATCH(MergedTable[[#Headers],[CoffeeType]], Products[#Headers], 0))</f>
        <v>Lib</v>
      </c>
      <c r="K510" t="str" cm="1">
        <f t="array" ref="K510">_xlfn.SWITCH(MergedTable[[#This Row],[CoffeeType]],
    "Rob", "Robusta",
    "Exc", "Excelsa",
    "Ara", "Arabica",
    "Lib", "Liberica")</f>
        <v>Liberica</v>
      </c>
      <c r="L510" t="str" cm="1">
        <f t="array" ref="L510">INDEX(Products[],
    MATCH(MergedTable[[#This Row],[FK_ProductID]:[FK_ProductID]], Products[[ProductID]:[ProductID]], 0),
    MATCH(MergedTable[[#Headers],[RoastType]], Products[#Headers], 0))</f>
        <v>D</v>
      </c>
      <c r="M510" t="str" cm="1">
        <f t="array" ref="M510">_xlfn.SWITCH(MergedTable[[#This Row],[RoastType]],
    "L", "Light",
    "M", "Medium",
    "D", "Dark")</f>
        <v>Dark</v>
      </c>
      <c r="N510" s="6" cm="1">
        <f t="array" ref="N510">INDEX(Products[],
    MATCH(MergedTable[[#This Row],[FK_ProductID]:[FK_ProductID]], Products[[ProductID]:[ProductID]], 0),
    MATCH(MergedTable[[#Headers],[SizeKg]], Products[#Headers], 0))</f>
        <v>0.5</v>
      </c>
      <c r="O510" s="1" cm="1">
        <f t="array" ref="O510">INDEX(Products[],
    MATCH(MergedTable[[#This Row],[FK_ProductID]:[FK_ProductID]], Products[[ProductID]:[ProductID]], 0),
    MATCH(MergedTable[[#Headers],[AmtUnitPrice]], Products[#Headers], 0))</f>
        <v>7.77</v>
      </c>
      <c r="P510" s="1">
        <f>MergedTable[[#This Row],[AmtUnitPrice]] * MergedTable[[#This Row],[Quantity]]</f>
        <v>46.62</v>
      </c>
    </row>
    <row r="511" spans="1:16" x14ac:dyDescent="0.25">
      <c r="A511" t="str">
        <f>Orders[[#This Row],[OrderID]]</f>
        <v>WVT-88135-549</v>
      </c>
      <c r="B511" s="9">
        <f>Orders[[#This Row],[DtOrder]]</f>
        <v>43785</v>
      </c>
      <c r="C511" t="str">
        <f>Orders[[#This Row],[FK_CustomerID]]</f>
        <v>66458-91190-YC</v>
      </c>
      <c r="D511" t="str">
        <f>Orders[[#This Row],[FK_ProductID]]</f>
        <v>A-D-1</v>
      </c>
      <c r="E511" s="4">
        <f>Orders[[#This Row],[Quantity]]</f>
        <v>3</v>
      </c>
      <c r="F511" t="str">
        <f>_xlfn.XLOOKUP(MergedTable[[#This Row],[FK_CustomerID]], Customers[CustomerID], Customers[CustomerName])</f>
        <v>Marja Urion</v>
      </c>
      <c r="G511" t="str">
        <f>_xlfn.XLOOKUP(MergedTable[[#This Row],[FK_CustomerID]], Customers[CustomerID], Customers[Email])</f>
        <v>murione5@alexa.com</v>
      </c>
      <c r="H511" t="str">
        <f>_xlfn.XLOOKUP(MergedTable[[#This Row],[FK_CustomerID]], Customers[CustomerID], Customers[Country])</f>
        <v>Ireland</v>
      </c>
      <c r="I511" t="str">
        <f>IF(_xlfn.XLOOKUP(MergedTable[[#This Row],[FK_CustomerID]], Customers[CustomerID], Customers[HasLoyalty]), "Yes", "No")</f>
        <v>Yes</v>
      </c>
      <c r="J511" t="str" cm="1">
        <f t="array" ref="J511">INDEX(Products[],
    MATCH(MergedTable[[#This Row],[FK_ProductID]:[FK_ProductID]], Products[[ProductID]:[ProductID]], 0),
    MATCH(MergedTable[[#Headers],[CoffeeType]], Products[#Headers], 0))</f>
        <v>Ara</v>
      </c>
      <c r="K511" t="str" cm="1">
        <f t="array" ref="K511">_xlfn.SWITCH(MergedTable[[#This Row],[CoffeeType]],
    "Rob", "Robusta",
    "Exc", "Excelsa",
    "Ara", "Arabica",
    "Lib", "Liberica")</f>
        <v>Arabica</v>
      </c>
      <c r="L511" t="str" cm="1">
        <f t="array" ref="L511">INDEX(Products[],
    MATCH(MergedTable[[#This Row],[FK_ProductID]:[FK_ProductID]], Products[[ProductID]:[ProductID]], 0),
    MATCH(MergedTable[[#Headers],[RoastType]], Products[#Headers], 0))</f>
        <v>D</v>
      </c>
      <c r="M511" t="str" cm="1">
        <f t="array" ref="M511">_xlfn.SWITCH(MergedTable[[#This Row],[RoastType]],
    "L", "Light",
    "M", "Medium",
    "D", "Dark")</f>
        <v>Dark</v>
      </c>
      <c r="N511" s="6" cm="1">
        <f t="array" ref="N511">INDEX(Products[],
    MATCH(MergedTable[[#This Row],[FK_ProductID]:[FK_ProductID]], Products[[ProductID]:[ProductID]], 0),
    MATCH(MergedTable[[#Headers],[SizeKg]], Products[#Headers], 0))</f>
        <v>1</v>
      </c>
      <c r="O511" s="1" cm="1">
        <f t="array" ref="O511">INDEX(Products[],
    MATCH(MergedTable[[#This Row],[FK_ProductID]:[FK_ProductID]], Products[[ProductID]:[ProductID]], 0),
    MATCH(MergedTable[[#Headers],[AmtUnitPrice]], Products[#Headers], 0))</f>
        <v>9.9499999999999993</v>
      </c>
      <c r="P511" s="1">
        <f>MergedTable[[#This Row],[AmtUnitPrice]] * MergedTable[[#This Row],[Quantity]]</f>
        <v>29.849999999999998</v>
      </c>
    </row>
    <row r="512" spans="1:16" x14ac:dyDescent="0.25">
      <c r="A512" t="str">
        <f>Orders[[#This Row],[OrderID]]</f>
        <v>IPA-94170-889</v>
      </c>
      <c r="B512" s="9">
        <f>Orders[[#This Row],[DtOrder]]</f>
        <v>43803</v>
      </c>
      <c r="C512" t="str">
        <f>Orders[[#This Row],[FK_CustomerID]]</f>
        <v>64439-27325-LG</v>
      </c>
      <c r="D512" t="str">
        <f>Orders[[#This Row],[FK_ProductID]]</f>
        <v>R-L-0.2</v>
      </c>
      <c r="E512" s="4">
        <f>Orders[[#This Row],[Quantity]]</f>
        <v>3</v>
      </c>
      <c r="F512" t="str">
        <f>_xlfn.XLOOKUP(MergedTable[[#This Row],[FK_CustomerID]], Customers[CustomerID], Customers[CustomerName])</f>
        <v>Camellia Kid</v>
      </c>
      <c r="G512" t="str">
        <f>_xlfn.XLOOKUP(MergedTable[[#This Row],[FK_CustomerID]], Customers[CustomerID], Customers[Email])</f>
        <v>ckide6@narod.ru</v>
      </c>
      <c r="H512" t="str">
        <f>_xlfn.XLOOKUP(MergedTable[[#This Row],[FK_CustomerID]], Customers[CustomerID], Customers[Country])</f>
        <v>Ireland</v>
      </c>
      <c r="I512" t="str">
        <f>IF(_xlfn.XLOOKUP(MergedTable[[#This Row],[FK_CustomerID]], Customers[CustomerID], Customers[HasLoyalty]), "Yes", "No")</f>
        <v>Yes</v>
      </c>
      <c r="J512" t="str" cm="1">
        <f t="array" ref="J512">INDEX(Products[],
    MATCH(MergedTable[[#This Row],[FK_ProductID]:[FK_ProductID]], Products[[ProductID]:[ProductID]], 0),
    MATCH(MergedTable[[#Headers],[CoffeeType]], Products[#Headers], 0))</f>
        <v>Rob</v>
      </c>
      <c r="K512" t="str" cm="1">
        <f t="array" ref="K512">_xlfn.SWITCH(MergedTable[[#This Row],[CoffeeType]],
    "Rob", "Robusta",
    "Exc", "Excelsa",
    "Ara", "Arabica",
    "Lib", "Liberica")</f>
        <v>Robusta</v>
      </c>
      <c r="L512" t="str" cm="1">
        <f t="array" ref="L512">INDEX(Products[],
    MATCH(MergedTable[[#This Row],[FK_ProductID]:[FK_ProductID]], Products[[ProductID]:[ProductID]], 0),
    MATCH(MergedTable[[#Headers],[RoastType]], Products[#Headers], 0))</f>
        <v>L</v>
      </c>
      <c r="M512" t="str" cm="1">
        <f t="array" ref="M512">_xlfn.SWITCH(MergedTable[[#This Row],[RoastType]],
    "L", "Light",
    "M", "Medium",
    "D", "Dark")</f>
        <v>Light</v>
      </c>
      <c r="N512" s="6" cm="1">
        <f t="array" ref="N512">INDEX(Products[],
    MATCH(MergedTable[[#This Row],[FK_ProductID]:[FK_ProductID]], Products[[ProductID]:[ProductID]], 0),
    MATCH(MergedTable[[#Headers],[SizeKg]], Products[#Headers], 0))</f>
        <v>0.2</v>
      </c>
      <c r="O512" s="1" cm="1">
        <f t="array" ref="O512">INDEX(Products[],
    MATCH(MergedTable[[#This Row],[FK_ProductID]:[FK_ProductID]], Products[[ProductID]:[ProductID]], 0),
    MATCH(MergedTable[[#Headers],[AmtUnitPrice]], Products[#Headers], 0))</f>
        <v>3.585</v>
      </c>
      <c r="P512" s="1">
        <f>MergedTable[[#This Row],[AmtUnitPrice]] * MergedTable[[#This Row],[Quantity]]</f>
        <v>10.754999999999999</v>
      </c>
    </row>
    <row r="513" spans="1:16" x14ac:dyDescent="0.25">
      <c r="A513" t="str">
        <f>Orders[[#This Row],[OrderID]]</f>
        <v>YQL-63755-365</v>
      </c>
      <c r="B513" s="9">
        <f>Orders[[#This Row],[DtOrder]]</f>
        <v>44043</v>
      </c>
      <c r="C513" t="str">
        <f>Orders[[#This Row],[FK_CustomerID]]</f>
        <v>78570-76770-LB</v>
      </c>
      <c r="D513" t="str">
        <f>Orders[[#This Row],[FK_ProductID]]</f>
        <v>A-M-0.2</v>
      </c>
      <c r="E513" s="4">
        <f>Orders[[#This Row],[Quantity]]</f>
        <v>4</v>
      </c>
      <c r="F513" t="str">
        <f>_xlfn.XLOOKUP(MergedTable[[#This Row],[FK_CustomerID]], Customers[CustomerID], Customers[CustomerName])</f>
        <v>Carolann Beine</v>
      </c>
      <c r="G513" t="str">
        <f>_xlfn.XLOOKUP(MergedTable[[#This Row],[FK_CustomerID]], Customers[CustomerID], Customers[Email])</f>
        <v>cbeinee7@xinhuanet.com</v>
      </c>
      <c r="H513" t="str">
        <f>_xlfn.XLOOKUP(MergedTable[[#This Row],[FK_CustomerID]], Customers[CustomerID], Customers[Country])</f>
        <v>United States</v>
      </c>
      <c r="I513" t="str">
        <f>IF(_xlfn.XLOOKUP(MergedTable[[#This Row],[FK_CustomerID]], Customers[CustomerID], Customers[HasLoyalty]), "Yes", "No")</f>
        <v>Yes</v>
      </c>
      <c r="J513" t="str" cm="1">
        <f t="array" ref="J513">INDEX(Products[],
    MATCH(MergedTable[[#This Row],[FK_ProductID]:[FK_ProductID]], Products[[ProductID]:[ProductID]], 0),
    MATCH(MergedTable[[#Headers],[CoffeeType]], Products[#Headers], 0))</f>
        <v>Ara</v>
      </c>
      <c r="K513" t="str" cm="1">
        <f t="array" ref="K513">_xlfn.SWITCH(MergedTable[[#This Row],[CoffeeType]],
    "Rob", "Robusta",
    "Exc", "Excelsa",
    "Ara", "Arabica",
    "Lib", "Liberica")</f>
        <v>Arabica</v>
      </c>
      <c r="L513" t="str" cm="1">
        <f t="array" ref="L513">INDEX(Products[],
    MATCH(MergedTable[[#This Row],[FK_ProductID]:[FK_ProductID]], Products[[ProductID]:[ProductID]], 0),
    MATCH(MergedTable[[#Headers],[RoastType]], Products[#Headers], 0))</f>
        <v>M</v>
      </c>
      <c r="M513" t="str" cm="1">
        <f t="array" ref="M513">_xlfn.SWITCH(MergedTable[[#This Row],[RoastType]],
    "L", "Light",
    "M", "Medium",
    "D", "Dark")</f>
        <v>Medium</v>
      </c>
      <c r="N513" s="6" cm="1">
        <f t="array" ref="N513">INDEX(Products[],
    MATCH(MergedTable[[#This Row],[FK_ProductID]:[FK_ProductID]], Products[[ProductID]:[ProductID]], 0),
    MATCH(MergedTable[[#Headers],[SizeKg]], Products[#Headers], 0))</f>
        <v>0.2</v>
      </c>
      <c r="O513" s="1" cm="1">
        <f t="array" ref="O513">INDEX(Products[],
    MATCH(MergedTable[[#This Row],[FK_ProductID]:[FK_ProductID]], Products[[ProductID]:[ProductID]], 0),
    MATCH(MergedTable[[#Headers],[AmtUnitPrice]], Products[#Headers], 0))</f>
        <v>3.375</v>
      </c>
      <c r="P513" s="1">
        <f>MergedTable[[#This Row],[AmtUnitPrice]] * MergedTable[[#This Row],[Quantity]]</f>
        <v>13.5</v>
      </c>
    </row>
    <row r="514" spans="1:16" x14ac:dyDescent="0.25">
      <c r="A514" t="str">
        <f>Orders[[#This Row],[OrderID]]</f>
        <v>RKW-81145-984</v>
      </c>
      <c r="B514" s="9">
        <f>Orders[[#This Row],[DtOrder]]</f>
        <v>43535</v>
      </c>
      <c r="C514" t="str">
        <f>Orders[[#This Row],[FK_CustomerID]]</f>
        <v>98661-69719-VI</v>
      </c>
      <c r="D514" t="str">
        <f>Orders[[#This Row],[FK_ProductID]]</f>
        <v>L-L-1</v>
      </c>
      <c r="E514" s="4">
        <f>Orders[[#This Row],[Quantity]]</f>
        <v>3</v>
      </c>
      <c r="F514" t="str">
        <f>_xlfn.XLOOKUP(MergedTable[[#This Row],[FK_CustomerID]], Customers[CustomerID], Customers[CustomerName])</f>
        <v>Celia Bakeup</v>
      </c>
      <c r="G514" t="str">
        <f>_xlfn.XLOOKUP(MergedTable[[#This Row],[FK_CustomerID]], Customers[CustomerID], Customers[Email])</f>
        <v>cbakeupe8@globo.com</v>
      </c>
      <c r="H514" t="str">
        <f>_xlfn.XLOOKUP(MergedTable[[#This Row],[FK_CustomerID]], Customers[CustomerID], Customers[Country])</f>
        <v>United States</v>
      </c>
      <c r="I514" t="str">
        <f>IF(_xlfn.XLOOKUP(MergedTable[[#This Row],[FK_CustomerID]], Customers[CustomerID], Customers[HasLoyalty]), "Yes", "No")</f>
        <v>No</v>
      </c>
      <c r="J514" t="str" cm="1">
        <f t="array" ref="J514">INDEX(Products[],
    MATCH(MergedTable[[#This Row],[FK_ProductID]:[FK_ProductID]], Products[[ProductID]:[ProductID]], 0),
    MATCH(MergedTable[[#Headers],[CoffeeType]], Products[#Headers], 0))</f>
        <v>Lib</v>
      </c>
      <c r="K514" t="str" cm="1">
        <f t="array" ref="K514">_xlfn.SWITCH(MergedTable[[#This Row],[CoffeeType]],
    "Rob", "Robusta",
    "Exc", "Excelsa",
    "Ara", "Arabica",
    "Lib", "Liberica")</f>
        <v>Liberica</v>
      </c>
      <c r="L514" t="str" cm="1">
        <f t="array" ref="L514">INDEX(Products[],
    MATCH(MergedTable[[#This Row],[FK_ProductID]:[FK_ProductID]], Products[[ProductID]:[ProductID]], 0),
    MATCH(MergedTable[[#Headers],[RoastType]], Products[#Headers], 0))</f>
        <v>L</v>
      </c>
      <c r="M514" t="str" cm="1">
        <f t="array" ref="M514">_xlfn.SWITCH(MergedTable[[#This Row],[RoastType]],
    "L", "Light",
    "M", "Medium",
    "D", "Dark")</f>
        <v>Light</v>
      </c>
      <c r="N514" s="6" cm="1">
        <f t="array" ref="N514">INDEX(Products[],
    MATCH(MergedTable[[#This Row],[FK_ProductID]:[FK_ProductID]], Products[[ProductID]:[ProductID]], 0),
    MATCH(MergedTable[[#Headers],[SizeKg]], Products[#Headers], 0))</f>
        <v>1</v>
      </c>
      <c r="O514" s="1" cm="1">
        <f t="array" ref="O514">INDEX(Products[],
    MATCH(MergedTable[[#This Row],[FK_ProductID]:[FK_ProductID]], Products[[ProductID]:[ProductID]], 0),
    MATCH(MergedTable[[#Headers],[AmtUnitPrice]], Products[#Headers], 0))</f>
        <v>15.85</v>
      </c>
      <c r="P514" s="1">
        <f>MergedTable[[#This Row],[AmtUnitPrice]] * MergedTable[[#This Row],[Quantity]]</f>
        <v>47.55</v>
      </c>
    </row>
    <row r="515" spans="1:16" x14ac:dyDescent="0.25">
      <c r="A515" t="str">
        <f>Orders[[#This Row],[OrderID]]</f>
        <v>MBT-23379-866</v>
      </c>
      <c r="B515" s="9">
        <f>Orders[[#This Row],[DtOrder]]</f>
        <v>44691</v>
      </c>
      <c r="C515" t="str">
        <f>Orders[[#This Row],[FK_CustomerID]]</f>
        <v>82990-92703-IX</v>
      </c>
      <c r="D515" t="str">
        <f>Orders[[#This Row],[FK_ProductID]]</f>
        <v>L-L-1</v>
      </c>
      <c r="E515" s="4">
        <f>Orders[[#This Row],[Quantity]]</f>
        <v>5</v>
      </c>
      <c r="F515" t="str">
        <f>_xlfn.XLOOKUP(MergedTable[[#This Row],[FK_CustomerID]], Customers[CustomerID], Customers[CustomerName])</f>
        <v>Nataniel Helkin</v>
      </c>
      <c r="G515" t="str">
        <f>_xlfn.XLOOKUP(MergedTable[[#This Row],[FK_CustomerID]], Customers[CustomerID], Customers[Email])</f>
        <v>nhelkine9@example.com</v>
      </c>
      <c r="H515" t="str">
        <f>_xlfn.XLOOKUP(MergedTable[[#This Row],[FK_CustomerID]], Customers[CustomerID], Customers[Country])</f>
        <v>United States</v>
      </c>
      <c r="I515" t="str">
        <f>IF(_xlfn.XLOOKUP(MergedTable[[#This Row],[FK_CustomerID]], Customers[CustomerID], Customers[HasLoyalty]), "Yes", "No")</f>
        <v>No</v>
      </c>
      <c r="J515" t="str" cm="1">
        <f t="array" ref="J515">INDEX(Products[],
    MATCH(MergedTable[[#This Row],[FK_ProductID]:[FK_ProductID]], Products[[ProductID]:[ProductID]], 0),
    MATCH(MergedTable[[#Headers],[CoffeeType]], Products[#Headers], 0))</f>
        <v>Lib</v>
      </c>
      <c r="K515" t="str" cm="1">
        <f t="array" ref="K515">_xlfn.SWITCH(MergedTable[[#This Row],[CoffeeType]],
    "Rob", "Robusta",
    "Exc", "Excelsa",
    "Ara", "Arabica",
    "Lib", "Liberica")</f>
        <v>Liberica</v>
      </c>
      <c r="L515" t="str" cm="1">
        <f t="array" ref="L515">INDEX(Products[],
    MATCH(MergedTable[[#This Row],[FK_ProductID]:[FK_ProductID]], Products[[ProductID]:[ProductID]], 0),
    MATCH(MergedTable[[#Headers],[RoastType]], Products[#Headers], 0))</f>
        <v>L</v>
      </c>
      <c r="M515" t="str" cm="1">
        <f t="array" ref="M515">_xlfn.SWITCH(MergedTable[[#This Row],[RoastType]],
    "L", "Light",
    "M", "Medium",
    "D", "Dark")</f>
        <v>Light</v>
      </c>
      <c r="N515" s="6" cm="1">
        <f t="array" ref="N515">INDEX(Products[],
    MATCH(MergedTable[[#This Row],[FK_ProductID]:[FK_ProductID]], Products[[ProductID]:[ProductID]], 0),
    MATCH(MergedTable[[#Headers],[SizeKg]], Products[#Headers], 0))</f>
        <v>1</v>
      </c>
      <c r="O515" s="1" cm="1">
        <f t="array" ref="O515">INDEX(Products[],
    MATCH(MergedTable[[#This Row],[FK_ProductID]:[FK_ProductID]], Products[[ProductID]:[ProductID]], 0),
    MATCH(MergedTable[[#Headers],[AmtUnitPrice]], Products[#Headers], 0))</f>
        <v>15.85</v>
      </c>
      <c r="P515" s="1">
        <f>MergedTable[[#This Row],[AmtUnitPrice]] * MergedTable[[#This Row],[Quantity]]</f>
        <v>79.25</v>
      </c>
    </row>
    <row r="516" spans="1:16" x14ac:dyDescent="0.25">
      <c r="A516" t="str">
        <f>Orders[[#This Row],[OrderID]]</f>
        <v>GEJ-39834-935</v>
      </c>
      <c r="B516" s="9">
        <f>Orders[[#This Row],[DtOrder]]</f>
        <v>44555</v>
      </c>
      <c r="C516" t="str">
        <f>Orders[[#This Row],[FK_CustomerID]]</f>
        <v>49412-86877-VY</v>
      </c>
      <c r="D516" t="str">
        <f>Orders[[#This Row],[FK_ProductID]]</f>
        <v>L-M-0.2</v>
      </c>
      <c r="E516" s="4">
        <f>Orders[[#This Row],[Quantity]]</f>
        <v>6</v>
      </c>
      <c r="F516" t="str">
        <f>_xlfn.XLOOKUP(MergedTable[[#This Row],[FK_CustomerID]], Customers[CustomerID], Customers[CustomerName])</f>
        <v>Pippo Witherington</v>
      </c>
      <c r="G516" t="str">
        <f>_xlfn.XLOOKUP(MergedTable[[#This Row],[FK_CustomerID]], Customers[CustomerID], Customers[Email])</f>
        <v>pwitheringtonea@networkadvertising.org</v>
      </c>
      <c r="H516" t="str">
        <f>_xlfn.XLOOKUP(MergedTable[[#This Row],[FK_CustomerID]], Customers[CustomerID], Customers[Country])</f>
        <v>United States</v>
      </c>
      <c r="I516" t="str">
        <f>IF(_xlfn.XLOOKUP(MergedTable[[#This Row],[FK_CustomerID]], Customers[CustomerID], Customers[HasLoyalty]), "Yes", "No")</f>
        <v>Yes</v>
      </c>
      <c r="J516" t="str" cm="1">
        <f t="array" ref="J516">INDEX(Products[],
    MATCH(MergedTable[[#This Row],[FK_ProductID]:[FK_ProductID]], Products[[ProductID]:[ProductID]], 0),
    MATCH(MergedTable[[#Headers],[CoffeeType]], Products[#Headers], 0))</f>
        <v>Lib</v>
      </c>
      <c r="K516" t="str" cm="1">
        <f t="array" ref="K516">_xlfn.SWITCH(MergedTable[[#This Row],[CoffeeType]],
    "Rob", "Robusta",
    "Exc", "Excelsa",
    "Ara", "Arabica",
    "Lib", "Liberica")</f>
        <v>Liberica</v>
      </c>
      <c r="L516" t="str" cm="1">
        <f t="array" ref="L516">INDEX(Products[],
    MATCH(MergedTable[[#This Row],[FK_ProductID]:[FK_ProductID]], Products[[ProductID]:[ProductID]], 0),
    MATCH(MergedTable[[#Headers],[RoastType]], Products[#Headers], 0))</f>
        <v>M</v>
      </c>
      <c r="M516" t="str" cm="1">
        <f t="array" ref="M516">_xlfn.SWITCH(MergedTable[[#This Row],[RoastType]],
    "L", "Light",
    "M", "Medium",
    "D", "Dark")</f>
        <v>Medium</v>
      </c>
      <c r="N516" s="6" cm="1">
        <f t="array" ref="N516">INDEX(Products[],
    MATCH(MergedTable[[#This Row],[FK_ProductID]:[FK_ProductID]], Products[[ProductID]:[ProductID]], 0),
    MATCH(MergedTable[[#Headers],[SizeKg]], Products[#Headers], 0))</f>
        <v>0.2</v>
      </c>
      <c r="O516" s="1" cm="1">
        <f t="array" ref="O516">INDEX(Products[],
    MATCH(MergedTable[[#This Row],[FK_ProductID]:[FK_ProductID]], Products[[ProductID]:[ProductID]], 0),
    MATCH(MergedTable[[#Headers],[AmtUnitPrice]], Products[#Headers], 0))</f>
        <v>4.3650000000000002</v>
      </c>
      <c r="P516" s="1">
        <f>MergedTable[[#This Row],[AmtUnitPrice]] * MergedTable[[#This Row],[Quantity]]</f>
        <v>26.19</v>
      </c>
    </row>
    <row r="517" spans="1:16" x14ac:dyDescent="0.25">
      <c r="A517" t="str">
        <f>Orders[[#This Row],[OrderID]]</f>
        <v>KRW-91640-596</v>
      </c>
      <c r="B517" s="9">
        <f>Orders[[#This Row],[DtOrder]]</f>
        <v>44673</v>
      </c>
      <c r="C517" t="str">
        <f>Orders[[#This Row],[FK_CustomerID]]</f>
        <v>70879-00984-FJ</v>
      </c>
      <c r="D517" t="str">
        <f>Orders[[#This Row],[FK_ProductID]]</f>
        <v>R-L-0.5</v>
      </c>
      <c r="E517" s="4">
        <f>Orders[[#This Row],[Quantity]]</f>
        <v>3</v>
      </c>
      <c r="F517" t="str">
        <f>_xlfn.XLOOKUP(MergedTable[[#This Row],[FK_CustomerID]], Customers[CustomerID], Customers[CustomerName])</f>
        <v>Tildie Tilzey</v>
      </c>
      <c r="G517" t="str">
        <f>_xlfn.XLOOKUP(MergedTable[[#This Row],[FK_CustomerID]], Customers[CustomerID], Customers[Email])</f>
        <v>ttilzeyeb@hostgator.com</v>
      </c>
      <c r="H517" t="str">
        <f>_xlfn.XLOOKUP(MergedTable[[#This Row],[FK_CustomerID]], Customers[CustomerID], Customers[Country])</f>
        <v>United States</v>
      </c>
      <c r="I517" t="str">
        <f>IF(_xlfn.XLOOKUP(MergedTable[[#This Row],[FK_CustomerID]], Customers[CustomerID], Customers[HasLoyalty]), "Yes", "No")</f>
        <v>No</v>
      </c>
      <c r="J517" t="str" cm="1">
        <f t="array" ref="J517">INDEX(Products[],
    MATCH(MergedTable[[#This Row],[FK_ProductID]:[FK_ProductID]], Products[[ProductID]:[ProductID]], 0),
    MATCH(MergedTable[[#Headers],[CoffeeType]], Products[#Headers], 0))</f>
        <v>Rob</v>
      </c>
      <c r="K517" t="str" cm="1">
        <f t="array" ref="K517">_xlfn.SWITCH(MergedTable[[#This Row],[CoffeeType]],
    "Rob", "Robusta",
    "Exc", "Excelsa",
    "Ara", "Arabica",
    "Lib", "Liberica")</f>
        <v>Robusta</v>
      </c>
      <c r="L517" t="str" cm="1">
        <f t="array" ref="L517">INDEX(Products[],
    MATCH(MergedTable[[#This Row],[FK_ProductID]:[FK_ProductID]], Products[[ProductID]:[ProductID]], 0),
    MATCH(MergedTable[[#Headers],[RoastType]], Products[#Headers], 0))</f>
        <v>L</v>
      </c>
      <c r="M517" t="str" cm="1">
        <f t="array" ref="M517">_xlfn.SWITCH(MergedTable[[#This Row],[RoastType]],
    "L", "Light",
    "M", "Medium",
    "D", "Dark")</f>
        <v>Light</v>
      </c>
      <c r="N517" s="6" cm="1">
        <f t="array" ref="N517">INDEX(Products[],
    MATCH(MergedTable[[#This Row],[FK_ProductID]:[FK_ProductID]], Products[[ProductID]:[ProductID]], 0),
    MATCH(MergedTable[[#Headers],[SizeKg]], Products[#Headers], 0))</f>
        <v>0.5</v>
      </c>
      <c r="O517" s="1" cm="1">
        <f t="array" ref="O517">INDEX(Products[],
    MATCH(MergedTable[[#This Row],[FK_ProductID]:[FK_ProductID]], Products[[ProductID]:[ProductID]], 0),
    MATCH(MergedTable[[#Headers],[AmtUnitPrice]], Products[#Headers], 0))</f>
        <v>7.17</v>
      </c>
      <c r="P517" s="1">
        <f>MergedTable[[#This Row],[AmtUnitPrice]] * MergedTable[[#This Row],[Quantity]]</f>
        <v>21.509999999999998</v>
      </c>
    </row>
    <row r="518" spans="1:16" x14ac:dyDescent="0.25">
      <c r="A518" t="str">
        <f>Orders[[#This Row],[OrderID]]</f>
        <v>AOT-70449-651</v>
      </c>
      <c r="B518" s="9">
        <f>Orders[[#This Row],[DtOrder]]</f>
        <v>44723</v>
      </c>
      <c r="C518" t="str">
        <f>Orders[[#This Row],[FK_CustomerID]]</f>
        <v>53414-73391-CR</v>
      </c>
      <c r="D518" t="str">
        <f>Orders[[#This Row],[FK_ProductID]]</f>
        <v>R-D-2.5</v>
      </c>
      <c r="E518" s="4">
        <f>Orders[[#This Row],[Quantity]]</f>
        <v>5</v>
      </c>
      <c r="F518" t="str">
        <f>_xlfn.XLOOKUP(MergedTable[[#This Row],[FK_CustomerID]], Customers[CustomerID], Customers[CustomerName])</f>
        <v>Cindra Burling</v>
      </c>
      <c r="G518" t="str">
        <f>_xlfn.XLOOKUP(MergedTable[[#This Row],[FK_CustomerID]], Customers[CustomerID], Customers[Email])</f>
        <v/>
      </c>
      <c r="H518" t="str">
        <f>_xlfn.XLOOKUP(MergedTable[[#This Row],[FK_CustomerID]], Customers[CustomerID], Customers[Country])</f>
        <v>United States</v>
      </c>
      <c r="I518" t="str">
        <f>IF(_xlfn.XLOOKUP(MergedTable[[#This Row],[FK_CustomerID]], Customers[CustomerID], Customers[HasLoyalty]), "Yes", "No")</f>
        <v>Yes</v>
      </c>
      <c r="J518" t="str" cm="1">
        <f t="array" ref="J518">INDEX(Products[],
    MATCH(MergedTable[[#This Row],[FK_ProductID]:[FK_ProductID]], Products[[ProductID]:[ProductID]], 0),
    MATCH(MergedTable[[#Headers],[CoffeeType]], Products[#Headers], 0))</f>
        <v>Rob</v>
      </c>
      <c r="K518" t="str" cm="1">
        <f t="array" ref="K518">_xlfn.SWITCH(MergedTable[[#This Row],[CoffeeType]],
    "Rob", "Robusta",
    "Exc", "Excelsa",
    "Ara", "Arabica",
    "Lib", "Liberica")</f>
        <v>Robusta</v>
      </c>
      <c r="L518" t="str" cm="1">
        <f t="array" ref="L518">INDEX(Products[],
    MATCH(MergedTable[[#This Row],[FK_ProductID]:[FK_ProductID]], Products[[ProductID]:[ProductID]], 0),
    MATCH(MergedTable[[#Headers],[RoastType]], Products[#Headers], 0))</f>
        <v>D</v>
      </c>
      <c r="M518" t="str" cm="1">
        <f t="array" ref="M518">_xlfn.SWITCH(MergedTable[[#This Row],[RoastType]],
    "L", "Light",
    "M", "Medium",
    "D", "Dark")</f>
        <v>Dark</v>
      </c>
      <c r="N518" s="6" cm="1">
        <f t="array" ref="N518">INDEX(Products[],
    MATCH(MergedTable[[#This Row],[FK_ProductID]:[FK_ProductID]], Products[[ProductID]:[ProductID]], 0),
    MATCH(MergedTable[[#Headers],[SizeKg]], Products[#Headers], 0))</f>
        <v>2.5</v>
      </c>
      <c r="O518" s="1" cm="1">
        <f t="array" ref="O518">INDEX(Products[],
    MATCH(MergedTable[[#This Row],[FK_ProductID]:[FK_ProductID]], Products[[ProductID]:[ProductID]], 0),
    MATCH(MergedTable[[#Headers],[AmtUnitPrice]], Products[#Headers], 0))</f>
        <v>20.585000000000001</v>
      </c>
      <c r="P518" s="1">
        <f>MergedTable[[#This Row],[AmtUnitPrice]] * MergedTable[[#This Row],[Quantity]]</f>
        <v>102.92500000000001</v>
      </c>
    </row>
    <row r="519" spans="1:16" x14ac:dyDescent="0.25">
      <c r="A519" t="str">
        <f>Orders[[#This Row],[OrderID]]</f>
        <v>DGC-21813-731</v>
      </c>
      <c r="B519" s="9">
        <f>Orders[[#This Row],[DtOrder]]</f>
        <v>44678</v>
      </c>
      <c r="C519" t="str">
        <f>Orders[[#This Row],[FK_CustomerID]]</f>
        <v>43606-83072-OA</v>
      </c>
      <c r="D519" t="str">
        <f>Orders[[#This Row],[FK_ProductID]]</f>
        <v>L-D-0.2</v>
      </c>
      <c r="E519" s="4">
        <f>Orders[[#This Row],[Quantity]]</f>
        <v>2</v>
      </c>
      <c r="F519" t="str">
        <f>_xlfn.XLOOKUP(MergedTable[[#This Row],[FK_CustomerID]], Customers[CustomerID], Customers[CustomerName])</f>
        <v>Channa Belamy</v>
      </c>
      <c r="G519" t="str">
        <f>_xlfn.XLOOKUP(MergedTable[[#This Row],[FK_CustomerID]], Customers[CustomerID], Customers[Email])</f>
        <v/>
      </c>
      <c r="H519" t="str">
        <f>_xlfn.XLOOKUP(MergedTable[[#This Row],[FK_CustomerID]], Customers[CustomerID], Customers[Country])</f>
        <v>United States</v>
      </c>
      <c r="I519" t="str">
        <f>IF(_xlfn.XLOOKUP(MergedTable[[#This Row],[FK_CustomerID]], Customers[CustomerID], Customers[HasLoyalty]), "Yes", "No")</f>
        <v>No</v>
      </c>
      <c r="J519" t="str" cm="1">
        <f t="array" ref="J519">INDEX(Products[],
    MATCH(MergedTable[[#This Row],[FK_ProductID]:[FK_ProductID]], Products[[ProductID]:[ProductID]], 0),
    MATCH(MergedTable[[#Headers],[CoffeeType]], Products[#Headers], 0))</f>
        <v>Lib</v>
      </c>
      <c r="K519" t="str" cm="1">
        <f t="array" ref="K519">_xlfn.SWITCH(MergedTable[[#This Row],[CoffeeType]],
    "Rob", "Robusta",
    "Exc", "Excelsa",
    "Ara", "Arabica",
    "Lib", "Liberica")</f>
        <v>Liberica</v>
      </c>
      <c r="L519" t="str" cm="1">
        <f t="array" ref="L519">INDEX(Products[],
    MATCH(MergedTable[[#This Row],[FK_ProductID]:[FK_ProductID]], Products[[ProductID]:[ProductID]], 0),
    MATCH(MergedTable[[#Headers],[RoastType]], Products[#Headers], 0))</f>
        <v>D</v>
      </c>
      <c r="M519" t="str" cm="1">
        <f t="array" ref="M519">_xlfn.SWITCH(MergedTable[[#This Row],[RoastType]],
    "L", "Light",
    "M", "Medium",
    "D", "Dark")</f>
        <v>Dark</v>
      </c>
      <c r="N519" s="6" cm="1">
        <f t="array" ref="N519">INDEX(Products[],
    MATCH(MergedTable[[#This Row],[FK_ProductID]:[FK_ProductID]], Products[[ProductID]:[ProductID]], 0),
    MATCH(MergedTable[[#Headers],[SizeKg]], Products[#Headers], 0))</f>
        <v>0.2</v>
      </c>
      <c r="O519" s="1" cm="1">
        <f t="array" ref="O519">INDEX(Products[],
    MATCH(MergedTable[[#This Row],[FK_ProductID]:[FK_ProductID]], Products[[ProductID]:[ProductID]], 0),
    MATCH(MergedTable[[#Headers],[AmtUnitPrice]], Products[#Headers], 0))</f>
        <v>3.8849999999999998</v>
      </c>
      <c r="P519" s="1">
        <f>MergedTable[[#This Row],[AmtUnitPrice]] * MergedTable[[#This Row],[Quantity]]</f>
        <v>7.77</v>
      </c>
    </row>
    <row r="520" spans="1:16" x14ac:dyDescent="0.25">
      <c r="A520" t="str">
        <f>Orders[[#This Row],[OrderID]]</f>
        <v>JBE-92943-643</v>
      </c>
      <c r="B520" s="9">
        <f>Orders[[#This Row],[DtOrder]]</f>
        <v>44194</v>
      </c>
      <c r="C520" t="str">
        <f>Orders[[#This Row],[FK_CustomerID]]</f>
        <v>84466-22864-CE</v>
      </c>
      <c r="D520" t="str">
        <f>Orders[[#This Row],[FK_ProductID]]</f>
        <v>E-D-2.5</v>
      </c>
      <c r="E520" s="4">
        <f>Orders[[#This Row],[Quantity]]</f>
        <v>5</v>
      </c>
      <c r="F520" t="str">
        <f>_xlfn.XLOOKUP(MergedTable[[#This Row],[FK_CustomerID]], Customers[CustomerID], Customers[CustomerName])</f>
        <v>Karl Imorts</v>
      </c>
      <c r="G520" t="str">
        <f>_xlfn.XLOOKUP(MergedTable[[#This Row],[FK_CustomerID]], Customers[CustomerID], Customers[Email])</f>
        <v>kimortsee@alexa.com</v>
      </c>
      <c r="H520" t="str">
        <f>_xlfn.XLOOKUP(MergedTable[[#This Row],[FK_CustomerID]], Customers[CustomerID], Customers[Country])</f>
        <v>United States</v>
      </c>
      <c r="I520" t="str">
        <f>IF(_xlfn.XLOOKUP(MergedTable[[#This Row],[FK_CustomerID]], Customers[CustomerID], Customers[HasLoyalty]), "Yes", "No")</f>
        <v>No</v>
      </c>
      <c r="J520" t="str" cm="1">
        <f t="array" ref="J520">INDEX(Products[],
    MATCH(MergedTable[[#This Row],[FK_ProductID]:[FK_ProductID]], Products[[ProductID]:[ProductID]], 0),
    MATCH(MergedTable[[#Headers],[CoffeeType]], Products[#Headers], 0))</f>
        <v>Exc</v>
      </c>
      <c r="K520" t="str" cm="1">
        <f t="array" ref="K520">_xlfn.SWITCH(MergedTable[[#This Row],[CoffeeType]],
    "Rob", "Robusta",
    "Exc", "Excelsa",
    "Ara", "Arabica",
    "Lib", "Liberica")</f>
        <v>Excelsa</v>
      </c>
      <c r="L520" t="str" cm="1">
        <f t="array" ref="L520">INDEX(Products[],
    MATCH(MergedTable[[#This Row],[FK_ProductID]:[FK_ProductID]], Products[[ProductID]:[ProductID]], 0),
    MATCH(MergedTable[[#Headers],[RoastType]], Products[#Headers], 0))</f>
        <v>D</v>
      </c>
      <c r="M520" t="str" cm="1">
        <f t="array" ref="M520">_xlfn.SWITCH(MergedTable[[#This Row],[RoastType]],
    "L", "Light",
    "M", "Medium",
    "D", "Dark")</f>
        <v>Dark</v>
      </c>
      <c r="N520" s="6" cm="1">
        <f t="array" ref="N520">INDEX(Products[],
    MATCH(MergedTable[[#This Row],[FK_ProductID]:[FK_ProductID]], Products[[ProductID]:[ProductID]], 0),
    MATCH(MergedTable[[#Headers],[SizeKg]], Products[#Headers], 0))</f>
        <v>2.5</v>
      </c>
      <c r="O520" s="1" cm="1">
        <f t="array" ref="O520">INDEX(Products[],
    MATCH(MergedTable[[#This Row],[FK_ProductID]:[FK_ProductID]], Products[[ProductID]:[ProductID]], 0),
    MATCH(MergedTable[[#Headers],[AmtUnitPrice]], Products[#Headers], 0))</f>
        <v>27.945</v>
      </c>
      <c r="P520" s="1">
        <f>MergedTable[[#This Row],[AmtUnitPrice]] * MergedTable[[#This Row],[Quantity]]</f>
        <v>139.72499999999999</v>
      </c>
    </row>
    <row r="521" spans="1:16" x14ac:dyDescent="0.25">
      <c r="A521" t="str">
        <f>Orders[[#This Row],[OrderID]]</f>
        <v>ZIL-34948-499</v>
      </c>
      <c r="B521" s="9">
        <f>Orders[[#This Row],[DtOrder]]</f>
        <v>44026</v>
      </c>
      <c r="C521" t="str">
        <f>Orders[[#This Row],[FK_CustomerID]]</f>
        <v>66458-91190-YC</v>
      </c>
      <c r="D521" t="str">
        <f>Orders[[#This Row],[FK_ProductID]]</f>
        <v>A-D-0.5</v>
      </c>
      <c r="E521" s="4">
        <f>Orders[[#This Row],[Quantity]]</f>
        <v>2</v>
      </c>
      <c r="F521" t="str">
        <f>_xlfn.XLOOKUP(MergedTable[[#This Row],[FK_CustomerID]], Customers[CustomerID], Customers[CustomerName])</f>
        <v>Marja Urion</v>
      </c>
      <c r="G521" t="str">
        <f>_xlfn.XLOOKUP(MergedTable[[#This Row],[FK_CustomerID]], Customers[CustomerID], Customers[Email])</f>
        <v>murione5@alexa.com</v>
      </c>
      <c r="H521" t="str">
        <f>_xlfn.XLOOKUP(MergedTable[[#This Row],[FK_CustomerID]], Customers[CustomerID], Customers[Country])</f>
        <v>Ireland</v>
      </c>
      <c r="I521" t="str">
        <f>IF(_xlfn.XLOOKUP(MergedTable[[#This Row],[FK_CustomerID]], Customers[CustomerID], Customers[HasLoyalty]), "Yes", "No")</f>
        <v>Yes</v>
      </c>
      <c r="J521" t="str" cm="1">
        <f t="array" ref="J521">INDEX(Products[],
    MATCH(MergedTable[[#This Row],[FK_ProductID]:[FK_ProductID]], Products[[ProductID]:[ProductID]], 0),
    MATCH(MergedTable[[#Headers],[CoffeeType]], Products[#Headers], 0))</f>
        <v>Ara</v>
      </c>
      <c r="K521" t="str" cm="1">
        <f t="array" ref="K521">_xlfn.SWITCH(MergedTable[[#This Row],[CoffeeType]],
    "Rob", "Robusta",
    "Exc", "Excelsa",
    "Ara", "Arabica",
    "Lib", "Liberica")</f>
        <v>Arabica</v>
      </c>
      <c r="L521" t="str" cm="1">
        <f t="array" ref="L521">INDEX(Products[],
    MATCH(MergedTable[[#This Row],[FK_ProductID]:[FK_ProductID]], Products[[ProductID]:[ProductID]], 0),
    MATCH(MergedTable[[#Headers],[RoastType]], Products[#Headers], 0))</f>
        <v>D</v>
      </c>
      <c r="M521" t="str" cm="1">
        <f t="array" ref="M521">_xlfn.SWITCH(MergedTable[[#This Row],[RoastType]],
    "L", "Light",
    "M", "Medium",
    "D", "Dark")</f>
        <v>Dark</v>
      </c>
      <c r="N521" s="6" cm="1">
        <f t="array" ref="N521">INDEX(Products[],
    MATCH(MergedTable[[#This Row],[FK_ProductID]:[FK_ProductID]], Products[[ProductID]:[ProductID]], 0),
    MATCH(MergedTable[[#Headers],[SizeKg]], Products[#Headers], 0))</f>
        <v>0.5</v>
      </c>
      <c r="O521" s="1" cm="1">
        <f t="array" ref="O521">INDEX(Products[],
    MATCH(MergedTable[[#This Row],[FK_ProductID]:[FK_ProductID]], Products[[ProductID]:[ProductID]], 0),
    MATCH(MergedTable[[#Headers],[AmtUnitPrice]], Products[#Headers], 0))</f>
        <v>5.97</v>
      </c>
      <c r="P521" s="1">
        <f>MergedTable[[#This Row],[AmtUnitPrice]] * MergedTable[[#This Row],[Quantity]]</f>
        <v>11.94</v>
      </c>
    </row>
    <row r="522" spans="1:16" x14ac:dyDescent="0.25">
      <c r="A522" t="str">
        <f>Orders[[#This Row],[OrderID]]</f>
        <v>JSU-23781-256</v>
      </c>
      <c r="B522" s="9">
        <f>Orders[[#This Row],[DtOrder]]</f>
        <v>44446</v>
      </c>
      <c r="C522" t="str">
        <f>Orders[[#This Row],[FK_CustomerID]]</f>
        <v>76499-89100-JQ</v>
      </c>
      <c r="D522" t="str">
        <f>Orders[[#This Row],[FK_ProductID]]</f>
        <v>L-D-0.2</v>
      </c>
      <c r="E522" s="4">
        <f>Orders[[#This Row],[Quantity]]</f>
        <v>1</v>
      </c>
      <c r="F522" t="str">
        <f>_xlfn.XLOOKUP(MergedTable[[#This Row],[FK_CustomerID]], Customers[CustomerID], Customers[CustomerName])</f>
        <v>Mag Armistead</v>
      </c>
      <c r="G522" t="str">
        <f>_xlfn.XLOOKUP(MergedTable[[#This Row],[FK_CustomerID]], Customers[CustomerID], Customers[Email])</f>
        <v>marmisteadeg@blogtalkradio.com</v>
      </c>
      <c r="H522" t="str">
        <f>_xlfn.XLOOKUP(MergedTable[[#This Row],[FK_CustomerID]], Customers[CustomerID], Customers[Country])</f>
        <v>United States</v>
      </c>
      <c r="I522" t="str">
        <f>IF(_xlfn.XLOOKUP(MergedTable[[#This Row],[FK_CustomerID]], Customers[CustomerID], Customers[HasLoyalty]), "Yes", "No")</f>
        <v>No</v>
      </c>
      <c r="J522" t="str" cm="1">
        <f t="array" ref="J522">INDEX(Products[],
    MATCH(MergedTable[[#This Row],[FK_ProductID]:[FK_ProductID]], Products[[ProductID]:[ProductID]], 0),
    MATCH(MergedTable[[#Headers],[CoffeeType]], Products[#Headers], 0))</f>
        <v>Lib</v>
      </c>
      <c r="K522" t="str" cm="1">
        <f t="array" ref="K522">_xlfn.SWITCH(MergedTable[[#This Row],[CoffeeType]],
    "Rob", "Robusta",
    "Exc", "Excelsa",
    "Ara", "Arabica",
    "Lib", "Liberica")</f>
        <v>Liberica</v>
      </c>
      <c r="L522" t="str" cm="1">
        <f t="array" ref="L522">INDEX(Products[],
    MATCH(MergedTable[[#This Row],[FK_ProductID]:[FK_ProductID]], Products[[ProductID]:[ProductID]], 0),
    MATCH(MergedTable[[#Headers],[RoastType]], Products[#Headers], 0))</f>
        <v>D</v>
      </c>
      <c r="M522" t="str" cm="1">
        <f t="array" ref="M522">_xlfn.SWITCH(MergedTable[[#This Row],[RoastType]],
    "L", "Light",
    "M", "Medium",
    "D", "Dark")</f>
        <v>Dark</v>
      </c>
      <c r="N522" s="6" cm="1">
        <f t="array" ref="N522">INDEX(Products[],
    MATCH(MergedTable[[#This Row],[FK_ProductID]:[FK_ProductID]], Products[[ProductID]:[ProductID]], 0),
    MATCH(MergedTable[[#Headers],[SizeKg]], Products[#Headers], 0))</f>
        <v>0.2</v>
      </c>
      <c r="O522" s="1" cm="1">
        <f t="array" ref="O522">INDEX(Products[],
    MATCH(MergedTable[[#This Row],[FK_ProductID]:[FK_ProductID]], Products[[ProductID]:[ProductID]], 0),
    MATCH(MergedTable[[#Headers],[AmtUnitPrice]], Products[#Headers], 0))</f>
        <v>3.8849999999999998</v>
      </c>
      <c r="P522" s="1">
        <f>MergedTable[[#This Row],[AmtUnitPrice]] * MergedTable[[#This Row],[Quantity]]</f>
        <v>3.8849999999999998</v>
      </c>
    </row>
    <row r="523" spans="1:16" x14ac:dyDescent="0.25">
      <c r="A523" t="str">
        <f>Orders[[#This Row],[OrderID]]</f>
        <v>JSU-23781-256</v>
      </c>
      <c r="B523" s="9">
        <f>Orders[[#This Row],[DtOrder]]</f>
        <v>44446</v>
      </c>
      <c r="C523" t="str">
        <f>Orders[[#This Row],[FK_CustomerID]]</f>
        <v>76499-89100-JQ</v>
      </c>
      <c r="D523" t="str">
        <f>Orders[[#This Row],[FK_ProductID]]</f>
        <v>R-M-1</v>
      </c>
      <c r="E523" s="4">
        <f>Orders[[#This Row],[Quantity]]</f>
        <v>4</v>
      </c>
      <c r="F523" t="str">
        <f>_xlfn.XLOOKUP(MergedTable[[#This Row],[FK_CustomerID]], Customers[CustomerID], Customers[CustomerName])</f>
        <v>Mag Armistead</v>
      </c>
      <c r="G523" t="str">
        <f>_xlfn.XLOOKUP(MergedTable[[#This Row],[FK_CustomerID]], Customers[CustomerID], Customers[Email])</f>
        <v>marmisteadeg@blogtalkradio.com</v>
      </c>
      <c r="H523" t="str">
        <f>_xlfn.XLOOKUP(MergedTable[[#This Row],[FK_CustomerID]], Customers[CustomerID], Customers[Country])</f>
        <v>United States</v>
      </c>
      <c r="I523" t="str">
        <f>IF(_xlfn.XLOOKUP(MergedTable[[#This Row],[FK_CustomerID]], Customers[CustomerID], Customers[HasLoyalty]), "Yes", "No")</f>
        <v>No</v>
      </c>
      <c r="J523" t="str" cm="1">
        <f t="array" ref="J523">INDEX(Products[],
    MATCH(MergedTable[[#This Row],[FK_ProductID]:[FK_ProductID]], Products[[ProductID]:[ProductID]], 0),
    MATCH(MergedTable[[#Headers],[CoffeeType]], Products[#Headers], 0))</f>
        <v>Rob</v>
      </c>
      <c r="K523" t="str" cm="1">
        <f t="array" ref="K523">_xlfn.SWITCH(MergedTable[[#This Row],[CoffeeType]],
    "Rob", "Robusta",
    "Exc", "Excelsa",
    "Ara", "Arabica",
    "Lib", "Liberica")</f>
        <v>Robusta</v>
      </c>
      <c r="L523" t="str" cm="1">
        <f t="array" ref="L523">INDEX(Products[],
    MATCH(MergedTable[[#This Row],[FK_ProductID]:[FK_ProductID]], Products[[ProductID]:[ProductID]], 0),
    MATCH(MergedTable[[#Headers],[RoastType]], Products[#Headers], 0))</f>
        <v>M</v>
      </c>
      <c r="M523" t="str" cm="1">
        <f t="array" ref="M523">_xlfn.SWITCH(MergedTable[[#This Row],[RoastType]],
    "L", "Light",
    "M", "Medium",
    "D", "Dark")</f>
        <v>Medium</v>
      </c>
      <c r="N523" s="6" cm="1">
        <f t="array" ref="N523">INDEX(Products[],
    MATCH(MergedTable[[#This Row],[FK_ProductID]:[FK_ProductID]], Products[[ProductID]:[ProductID]], 0),
    MATCH(MergedTable[[#Headers],[SizeKg]], Products[#Headers], 0))</f>
        <v>1</v>
      </c>
      <c r="O523" s="1" cm="1">
        <f t="array" ref="O523">INDEX(Products[],
    MATCH(MergedTable[[#This Row],[FK_ProductID]:[FK_ProductID]], Products[[ProductID]:[ProductID]], 0),
    MATCH(MergedTable[[#Headers],[AmtUnitPrice]], Products[#Headers], 0))</f>
        <v>9.9499999999999993</v>
      </c>
      <c r="P523" s="1">
        <f>MergedTable[[#This Row],[AmtUnitPrice]] * MergedTable[[#This Row],[Quantity]]</f>
        <v>39.799999999999997</v>
      </c>
    </row>
    <row r="524" spans="1:16" x14ac:dyDescent="0.25">
      <c r="A524" t="str">
        <f>Orders[[#This Row],[OrderID]]</f>
        <v>VPX-44956-367</v>
      </c>
      <c r="B524" s="9">
        <f>Orders[[#This Row],[DtOrder]]</f>
        <v>43625</v>
      </c>
      <c r="C524" t="str">
        <f>Orders[[#This Row],[FK_CustomerID]]</f>
        <v>39582-35773-ZJ</v>
      </c>
      <c r="D524" t="str">
        <f>Orders[[#This Row],[FK_ProductID]]</f>
        <v>R-M-0.5</v>
      </c>
      <c r="E524" s="4">
        <f>Orders[[#This Row],[Quantity]]</f>
        <v>5</v>
      </c>
      <c r="F524" t="str">
        <f>_xlfn.XLOOKUP(MergedTable[[#This Row],[FK_CustomerID]], Customers[CustomerID], Customers[CustomerName])</f>
        <v>Vasili Upstone</v>
      </c>
      <c r="G524" t="str">
        <f>_xlfn.XLOOKUP(MergedTable[[#This Row],[FK_CustomerID]], Customers[CustomerID], Customers[Email])</f>
        <v>vupstoneei@google.pl</v>
      </c>
      <c r="H524" t="str">
        <f>_xlfn.XLOOKUP(MergedTable[[#This Row],[FK_CustomerID]], Customers[CustomerID], Customers[Country])</f>
        <v>United States</v>
      </c>
      <c r="I524" t="str">
        <f>IF(_xlfn.XLOOKUP(MergedTable[[#This Row],[FK_CustomerID]], Customers[CustomerID], Customers[HasLoyalty]), "Yes", "No")</f>
        <v>No</v>
      </c>
      <c r="J524" t="str" cm="1">
        <f t="array" ref="J524">INDEX(Products[],
    MATCH(MergedTable[[#This Row],[FK_ProductID]:[FK_ProductID]], Products[[ProductID]:[ProductID]], 0),
    MATCH(MergedTable[[#Headers],[CoffeeType]], Products[#Headers], 0))</f>
        <v>Rob</v>
      </c>
      <c r="K524" t="str" cm="1">
        <f t="array" ref="K524">_xlfn.SWITCH(MergedTable[[#This Row],[CoffeeType]],
    "Rob", "Robusta",
    "Exc", "Excelsa",
    "Ara", "Arabica",
    "Lib", "Liberica")</f>
        <v>Robusta</v>
      </c>
      <c r="L524" t="str" cm="1">
        <f t="array" ref="L524">INDEX(Products[],
    MATCH(MergedTable[[#This Row],[FK_ProductID]:[FK_ProductID]], Products[[ProductID]:[ProductID]], 0),
    MATCH(MergedTable[[#Headers],[RoastType]], Products[#Headers], 0))</f>
        <v>M</v>
      </c>
      <c r="M524" t="str" cm="1">
        <f t="array" ref="M524">_xlfn.SWITCH(MergedTable[[#This Row],[RoastType]],
    "L", "Light",
    "M", "Medium",
    "D", "Dark")</f>
        <v>Medium</v>
      </c>
      <c r="N524" s="6" cm="1">
        <f t="array" ref="N524">INDEX(Products[],
    MATCH(MergedTable[[#This Row],[FK_ProductID]:[FK_ProductID]], Products[[ProductID]:[ProductID]], 0),
    MATCH(MergedTable[[#Headers],[SizeKg]], Products[#Headers], 0))</f>
        <v>0.5</v>
      </c>
      <c r="O524" s="1" cm="1">
        <f t="array" ref="O524">INDEX(Products[],
    MATCH(MergedTable[[#This Row],[FK_ProductID]:[FK_ProductID]], Products[[ProductID]:[ProductID]], 0),
    MATCH(MergedTable[[#Headers],[AmtUnitPrice]], Products[#Headers], 0))</f>
        <v>5.97</v>
      </c>
      <c r="P524" s="1">
        <f>MergedTable[[#This Row],[AmtUnitPrice]] * MergedTable[[#This Row],[Quantity]]</f>
        <v>29.849999999999998</v>
      </c>
    </row>
    <row r="525" spans="1:16" x14ac:dyDescent="0.25">
      <c r="A525" t="str">
        <f>Orders[[#This Row],[OrderID]]</f>
        <v>VTB-46451-959</v>
      </c>
      <c r="B525" s="9">
        <f>Orders[[#This Row],[DtOrder]]</f>
        <v>44129</v>
      </c>
      <c r="C525" t="str">
        <f>Orders[[#This Row],[FK_CustomerID]]</f>
        <v>66240-46962-IO</v>
      </c>
      <c r="D525" t="str">
        <f>Orders[[#This Row],[FK_ProductID]]</f>
        <v>L-D-2.5</v>
      </c>
      <c r="E525" s="4">
        <f>Orders[[#This Row],[Quantity]]</f>
        <v>1</v>
      </c>
      <c r="F525" t="str">
        <f>_xlfn.XLOOKUP(MergedTable[[#This Row],[FK_CustomerID]], Customers[CustomerID], Customers[CustomerName])</f>
        <v>Berty Beelby</v>
      </c>
      <c r="G525" t="str">
        <f>_xlfn.XLOOKUP(MergedTable[[#This Row],[FK_CustomerID]], Customers[CustomerID], Customers[Email])</f>
        <v>bbeelbyej@rediff.com</v>
      </c>
      <c r="H525" t="str">
        <f>_xlfn.XLOOKUP(MergedTable[[#This Row],[FK_CustomerID]], Customers[CustomerID], Customers[Country])</f>
        <v>Ireland</v>
      </c>
      <c r="I525" t="str">
        <f>IF(_xlfn.XLOOKUP(MergedTable[[#This Row],[FK_CustomerID]], Customers[CustomerID], Customers[HasLoyalty]), "Yes", "No")</f>
        <v>No</v>
      </c>
      <c r="J525" t="str" cm="1">
        <f t="array" ref="J525">INDEX(Products[],
    MATCH(MergedTable[[#This Row],[FK_ProductID]:[FK_ProductID]], Products[[ProductID]:[ProductID]], 0),
    MATCH(MergedTable[[#Headers],[CoffeeType]], Products[#Headers], 0))</f>
        <v>Lib</v>
      </c>
      <c r="K525" t="str" cm="1">
        <f t="array" ref="K525">_xlfn.SWITCH(MergedTable[[#This Row],[CoffeeType]],
    "Rob", "Robusta",
    "Exc", "Excelsa",
    "Ara", "Arabica",
    "Lib", "Liberica")</f>
        <v>Liberica</v>
      </c>
      <c r="L525" t="str" cm="1">
        <f t="array" ref="L525">INDEX(Products[],
    MATCH(MergedTable[[#This Row],[FK_ProductID]:[FK_ProductID]], Products[[ProductID]:[ProductID]], 0),
    MATCH(MergedTable[[#Headers],[RoastType]], Products[#Headers], 0))</f>
        <v>D</v>
      </c>
      <c r="M525" t="str" cm="1">
        <f t="array" ref="M525">_xlfn.SWITCH(MergedTable[[#This Row],[RoastType]],
    "L", "Light",
    "M", "Medium",
    "D", "Dark")</f>
        <v>Dark</v>
      </c>
      <c r="N525" s="6" cm="1">
        <f t="array" ref="N525">INDEX(Products[],
    MATCH(MergedTable[[#This Row],[FK_ProductID]:[FK_ProductID]], Products[[ProductID]:[ProductID]], 0),
    MATCH(MergedTable[[#Headers],[SizeKg]], Products[#Headers], 0))</f>
        <v>2.5</v>
      </c>
      <c r="O525" s="1" cm="1">
        <f t="array" ref="O525">INDEX(Products[],
    MATCH(MergedTable[[#This Row],[FK_ProductID]:[FK_ProductID]], Products[[ProductID]:[ProductID]], 0),
    MATCH(MergedTable[[#Headers],[AmtUnitPrice]], Products[#Headers], 0))</f>
        <v>29.785</v>
      </c>
      <c r="P525" s="1">
        <f>MergedTable[[#This Row],[AmtUnitPrice]] * MergedTable[[#This Row],[Quantity]]</f>
        <v>29.785</v>
      </c>
    </row>
    <row r="526" spans="1:16" x14ac:dyDescent="0.25">
      <c r="A526" t="str">
        <f>Orders[[#This Row],[OrderID]]</f>
        <v>DNZ-11665-950</v>
      </c>
      <c r="B526" s="9">
        <f>Orders[[#This Row],[DtOrder]]</f>
        <v>44255</v>
      </c>
      <c r="C526" t="str">
        <f>Orders[[#This Row],[FK_CustomerID]]</f>
        <v>10637-45522-ID</v>
      </c>
      <c r="D526" t="str">
        <f>Orders[[#This Row],[FK_ProductID]]</f>
        <v>L-L-2.5</v>
      </c>
      <c r="E526" s="4">
        <f>Orders[[#This Row],[Quantity]]</f>
        <v>2</v>
      </c>
      <c r="F526" t="str">
        <f>_xlfn.XLOOKUP(MergedTable[[#This Row],[FK_CustomerID]], Customers[CustomerID], Customers[CustomerName])</f>
        <v>Erny Stenyng</v>
      </c>
      <c r="G526" t="str">
        <f>_xlfn.XLOOKUP(MergedTable[[#This Row],[FK_CustomerID]], Customers[CustomerID], Customers[Email])</f>
        <v/>
      </c>
      <c r="H526" t="str">
        <f>_xlfn.XLOOKUP(MergedTable[[#This Row],[FK_CustomerID]], Customers[CustomerID], Customers[Country])</f>
        <v>United States</v>
      </c>
      <c r="I526" t="str">
        <f>IF(_xlfn.XLOOKUP(MergedTable[[#This Row],[FK_CustomerID]], Customers[CustomerID], Customers[HasLoyalty]), "Yes", "No")</f>
        <v>No</v>
      </c>
      <c r="J526" t="str" cm="1">
        <f t="array" ref="J526">INDEX(Products[],
    MATCH(MergedTable[[#This Row],[FK_ProductID]:[FK_ProductID]], Products[[ProductID]:[ProductID]], 0),
    MATCH(MergedTable[[#Headers],[CoffeeType]], Products[#Headers], 0))</f>
        <v>Lib</v>
      </c>
      <c r="K526" t="str" cm="1">
        <f t="array" ref="K526">_xlfn.SWITCH(MergedTable[[#This Row],[CoffeeType]],
    "Rob", "Robusta",
    "Exc", "Excelsa",
    "Ara", "Arabica",
    "Lib", "Liberica")</f>
        <v>Liberica</v>
      </c>
      <c r="L526" t="str" cm="1">
        <f t="array" ref="L526">INDEX(Products[],
    MATCH(MergedTable[[#This Row],[FK_ProductID]:[FK_ProductID]], Products[[ProductID]:[ProductID]], 0),
    MATCH(MergedTable[[#Headers],[RoastType]], Products[#Headers], 0))</f>
        <v>L</v>
      </c>
      <c r="M526" t="str" cm="1">
        <f t="array" ref="M526">_xlfn.SWITCH(MergedTable[[#This Row],[RoastType]],
    "L", "Light",
    "M", "Medium",
    "D", "Dark")</f>
        <v>Light</v>
      </c>
      <c r="N526" s="6" cm="1">
        <f t="array" ref="N526">INDEX(Products[],
    MATCH(MergedTable[[#This Row],[FK_ProductID]:[FK_ProductID]], Products[[ProductID]:[ProductID]], 0),
    MATCH(MergedTable[[#Headers],[SizeKg]], Products[#Headers], 0))</f>
        <v>2.5</v>
      </c>
      <c r="O526" s="1" cm="1">
        <f t="array" ref="O526">INDEX(Products[],
    MATCH(MergedTable[[#This Row],[FK_ProductID]:[FK_ProductID]], Products[[ProductID]:[ProductID]], 0),
    MATCH(MergedTable[[#Headers],[AmtUnitPrice]], Products[#Headers], 0))</f>
        <v>36.454999999999998</v>
      </c>
      <c r="P526" s="1">
        <f>MergedTable[[#This Row],[AmtUnitPrice]] * MergedTable[[#This Row],[Quantity]]</f>
        <v>72.91</v>
      </c>
    </row>
    <row r="527" spans="1:16" x14ac:dyDescent="0.25">
      <c r="A527" t="str">
        <f>Orders[[#This Row],[OrderID]]</f>
        <v>ITR-54735-364</v>
      </c>
      <c r="B527" s="9">
        <f>Orders[[#This Row],[DtOrder]]</f>
        <v>44038</v>
      </c>
      <c r="C527" t="str">
        <f>Orders[[#This Row],[FK_CustomerID]]</f>
        <v>92599-58687-CS</v>
      </c>
      <c r="D527" t="str">
        <f>Orders[[#This Row],[FK_ProductID]]</f>
        <v>R-D-0.2</v>
      </c>
      <c r="E527" s="4">
        <f>Orders[[#This Row],[Quantity]]</f>
        <v>5</v>
      </c>
      <c r="F527" t="str">
        <f>_xlfn.XLOOKUP(MergedTable[[#This Row],[FK_CustomerID]], Customers[CustomerID], Customers[CustomerName])</f>
        <v>Edin Yantsurev</v>
      </c>
      <c r="G527" t="str">
        <f>_xlfn.XLOOKUP(MergedTable[[#This Row],[FK_CustomerID]], Customers[CustomerID], Customers[Email])</f>
        <v/>
      </c>
      <c r="H527" t="str">
        <f>_xlfn.XLOOKUP(MergedTable[[#This Row],[FK_CustomerID]], Customers[CustomerID], Customers[Country])</f>
        <v>United States</v>
      </c>
      <c r="I527" t="str">
        <f>IF(_xlfn.XLOOKUP(MergedTable[[#This Row],[FK_CustomerID]], Customers[CustomerID], Customers[HasLoyalty]), "Yes", "No")</f>
        <v>Yes</v>
      </c>
      <c r="J527" t="str" cm="1">
        <f t="array" ref="J527">INDEX(Products[],
    MATCH(MergedTable[[#This Row],[FK_ProductID]:[FK_ProductID]], Products[[ProductID]:[ProductID]], 0),
    MATCH(MergedTable[[#Headers],[CoffeeType]], Products[#Headers], 0))</f>
        <v>Rob</v>
      </c>
      <c r="K527" t="str" cm="1">
        <f t="array" ref="K527">_xlfn.SWITCH(MergedTable[[#This Row],[CoffeeType]],
    "Rob", "Robusta",
    "Exc", "Excelsa",
    "Ara", "Arabica",
    "Lib", "Liberica")</f>
        <v>Robusta</v>
      </c>
      <c r="L527" t="str" cm="1">
        <f t="array" ref="L527">INDEX(Products[],
    MATCH(MergedTable[[#This Row],[FK_ProductID]:[FK_ProductID]], Products[[ProductID]:[ProductID]], 0),
    MATCH(MergedTable[[#Headers],[RoastType]], Products[#Headers], 0))</f>
        <v>D</v>
      </c>
      <c r="M527" t="str" cm="1">
        <f t="array" ref="M527">_xlfn.SWITCH(MergedTable[[#This Row],[RoastType]],
    "L", "Light",
    "M", "Medium",
    "D", "Dark")</f>
        <v>Dark</v>
      </c>
      <c r="N527" s="6" cm="1">
        <f t="array" ref="N527">INDEX(Products[],
    MATCH(MergedTable[[#This Row],[FK_ProductID]:[FK_ProductID]], Products[[ProductID]:[ProductID]], 0),
    MATCH(MergedTable[[#Headers],[SizeKg]], Products[#Headers], 0))</f>
        <v>0.2</v>
      </c>
      <c r="O527" s="1" cm="1">
        <f t="array" ref="O527">INDEX(Products[],
    MATCH(MergedTable[[#This Row],[FK_ProductID]:[FK_ProductID]], Products[[ProductID]:[ProductID]], 0),
    MATCH(MergedTable[[#Headers],[AmtUnitPrice]], Products[#Headers], 0))</f>
        <v>2.6850000000000001</v>
      </c>
      <c r="P527" s="1">
        <f>MergedTable[[#This Row],[AmtUnitPrice]] * MergedTable[[#This Row],[Quantity]]</f>
        <v>13.425000000000001</v>
      </c>
    </row>
    <row r="528" spans="1:16" x14ac:dyDescent="0.25">
      <c r="A528" t="str">
        <f>Orders[[#This Row],[OrderID]]</f>
        <v>YDS-02797-307</v>
      </c>
      <c r="B528" s="9">
        <f>Orders[[#This Row],[DtOrder]]</f>
        <v>44717</v>
      </c>
      <c r="C528" t="str">
        <f>Orders[[#This Row],[FK_CustomerID]]</f>
        <v>06058-48844-PI</v>
      </c>
      <c r="D528" t="str">
        <f>Orders[[#This Row],[FK_ProductID]]</f>
        <v>E-M-2.5</v>
      </c>
      <c r="E528" s="4">
        <f>Orders[[#This Row],[Quantity]]</f>
        <v>4</v>
      </c>
      <c r="F528" t="str">
        <f>_xlfn.XLOOKUP(MergedTable[[#This Row],[FK_CustomerID]], Customers[CustomerID], Customers[CustomerName])</f>
        <v>Webb Speechly</v>
      </c>
      <c r="G528" t="str">
        <f>_xlfn.XLOOKUP(MergedTable[[#This Row],[FK_CustomerID]], Customers[CustomerID], Customers[Email])</f>
        <v>wspeechlyem@amazon.com</v>
      </c>
      <c r="H528" t="str">
        <f>_xlfn.XLOOKUP(MergedTable[[#This Row],[FK_CustomerID]], Customers[CustomerID], Customers[Country])</f>
        <v>United States</v>
      </c>
      <c r="I528" t="str">
        <f>IF(_xlfn.XLOOKUP(MergedTable[[#This Row],[FK_CustomerID]], Customers[CustomerID], Customers[HasLoyalty]), "Yes", "No")</f>
        <v>Yes</v>
      </c>
      <c r="J528" t="str" cm="1">
        <f t="array" ref="J528">INDEX(Products[],
    MATCH(MergedTable[[#This Row],[FK_ProductID]:[FK_ProductID]], Products[[ProductID]:[ProductID]], 0),
    MATCH(MergedTable[[#Headers],[CoffeeType]], Products[#Headers], 0))</f>
        <v>Exc</v>
      </c>
      <c r="K528" t="str" cm="1">
        <f t="array" ref="K528">_xlfn.SWITCH(MergedTable[[#This Row],[CoffeeType]],
    "Rob", "Robusta",
    "Exc", "Excelsa",
    "Ara", "Arabica",
    "Lib", "Liberica")</f>
        <v>Excelsa</v>
      </c>
      <c r="L528" t="str" cm="1">
        <f t="array" ref="L528">INDEX(Products[],
    MATCH(MergedTable[[#This Row],[FK_ProductID]:[FK_ProductID]], Products[[ProductID]:[ProductID]], 0),
    MATCH(MergedTable[[#Headers],[RoastType]], Products[#Headers], 0))</f>
        <v>M</v>
      </c>
      <c r="M528" t="str" cm="1">
        <f t="array" ref="M528">_xlfn.SWITCH(MergedTable[[#This Row],[RoastType]],
    "L", "Light",
    "M", "Medium",
    "D", "Dark")</f>
        <v>Medium</v>
      </c>
      <c r="N528" s="6" cm="1">
        <f t="array" ref="N528">INDEX(Products[],
    MATCH(MergedTable[[#This Row],[FK_ProductID]:[FK_ProductID]], Products[[ProductID]:[ProductID]], 0),
    MATCH(MergedTable[[#Headers],[SizeKg]], Products[#Headers], 0))</f>
        <v>2.5</v>
      </c>
      <c r="O528" s="1" cm="1">
        <f t="array" ref="O528">INDEX(Products[],
    MATCH(MergedTable[[#This Row],[FK_ProductID]:[FK_ProductID]], Products[[ProductID]:[ProductID]], 0),
    MATCH(MergedTable[[#Headers],[AmtUnitPrice]], Products[#Headers], 0))</f>
        <v>31.625</v>
      </c>
      <c r="P528" s="1">
        <f>MergedTable[[#This Row],[AmtUnitPrice]] * MergedTable[[#This Row],[Quantity]]</f>
        <v>126.5</v>
      </c>
    </row>
    <row r="529" spans="1:16" x14ac:dyDescent="0.25">
      <c r="A529" t="str">
        <f>Orders[[#This Row],[OrderID]]</f>
        <v>BPG-68988-842</v>
      </c>
      <c r="B529" s="9">
        <f>Orders[[#This Row],[DtOrder]]</f>
        <v>43517</v>
      </c>
      <c r="C529" t="str">
        <f>Orders[[#This Row],[FK_CustomerID]]</f>
        <v>53631-24432-SY</v>
      </c>
      <c r="D529" t="str">
        <f>Orders[[#This Row],[FK_ProductID]]</f>
        <v>E-M-0.5</v>
      </c>
      <c r="E529" s="4">
        <f>Orders[[#This Row],[Quantity]]</f>
        <v>5</v>
      </c>
      <c r="F529" t="str">
        <f>_xlfn.XLOOKUP(MergedTable[[#This Row],[FK_CustomerID]], Customers[CustomerID], Customers[CustomerName])</f>
        <v>Irvine Phillpot</v>
      </c>
      <c r="G529" t="str">
        <f>_xlfn.XLOOKUP(MergedTable[[#This Row],[FK_CustomerID]], Customers[CustomerID], Customers[Email])</f>
        <v>iphillpoten@buzzfeed.com</v>
      </c>
      <c r="H529" t="str">
        <f>_xlfn.XLOOKUP(MergedTable[[#This Row],[FK_CustomerID]], Customers[CustomerID], Customers[Country])</f>
        <v>United Kingdom</v>
      </c>
      <c r="I529" t="str">
        <f>IF(_xlfn.XLOOKUP(MergedTable[[#This Row],[FK_CustomerID]], Customers[CustomerID], Customers[HasLoyalty]), "Yes", "No")</f>
        <v>No</v>
      </c>
      <c r="J529" t="str" cm="1">
        <f t="array" ref="J529">INDEX(Products[],
    MATCH(MergedTable[[#This Row],[FK_ProductID]:[FK_ProductID]], Products[[ProductID]:[ProductID]], 0),
    MATCH(MergedTable[[#Headers],[CoffeeType]], Products[#Headers], 0))</f>
        <v>Exc</v>
      </c>
      <c r="K529" t="str" cm="1">
        <f t="array" ref="K529">_xlfn.SWITCH(MergedTable[[#This Row],[CoffeeType]],
    "Rob", "Robusta",
    "Exc", "Excelsa",
    "Ara", "Arabica",
    "Lib", "Liberica")</f>
        <v>Excelsa</v>
      </c>
      <c r="L529" t="str" cm="1">
        <f t="array" ref="L529">INDEX(Products[],
    MATCH(MergedTable[[#This Row],[FK_ProductID]:[FK_ProductID]], Products[[ProductID]:[ProductID]], 0),
    MATCH(MergedTable[[#Headers],[RoastType]], Products[#Headers], 0))</f>
        <v>M</v>
      </c>
      <c r="M529" t="str" cm="1">
        <f t="array" ref="M529">_xlfn.SWITCH(MergedTable[[#This Row],[RoastType]],
    "L", "Light",
    "M", "Medium",
    "D", "Dark")</f>
        <v>Medium</v>
      </c>
      <c r="N529" s="6" cm="1">
        <f t="array" ref="N529">INDEX(Products[],
    MATCH(MergedTable[[#This Row],[FK_ProductID]:[FK_ProductID]], Products[[ProductID]:[ProductID]], 0),
    MATCH(MergedTable[[#Headers],[SizeKg]], Products[#Headers], 0))</f>
        <v>0.5</v>
      </c>
      <c r="O529" s="1" cm="1">
        <f t="array" ref="O529">INDEX(Products[],
    MATCH(MergedTable[[#This Row],[FK_ProductID]:[FK_ProductID]], Products[[ProductID]:[ProductID]], 0),
    MATCH(MergedTable[[#Headers],[AmtUnitPrice]], Products[#Headers], 0))</f>
        <v>8.25</v>
      </c>
      <c r="P529" s="1">
        <f>MergedTable[[#This Row],[AmtUnitPrice]] * MergedTable[[#This Row],[Quantity]]</f>
        <v>41.25</v>
      </c>
    </row>
    <row r="530" spans="1:16" x14ac:dyDescent="0.25">
      <c r="A530" t="str">
        <f>Orders[[#This Row],[OrderID]]</f>
        <v>XZG-51938-658</v>
      </c>
      <c r="B530" s="9">
        <f>Orders[[#This Row],[DtOrder]]</f>
        <v>43926</v>
      </c>
      <c r="C530" t="str">
        <f>Orders[[#This Row],[FK_CustomerID]]</f>
        <v>18275-73980-KL</v>
      </c>
      <c r="D530" t="str">
        <f>Orders[[#This Row],[FK_ProductID]]</f>
        <v>E-L-0.5</v>
      </c>
      <c r="E530" s="4">
        <f>Orders[[#This Row],[Quantity]]</f>
        <v>6</v>
      </c>
      <c r="F530" t="str">
        <f>_xlfn.XLOOKUP(MergedTable[[#This Row],[FK_CustomerID]], Customers[CustomerID], Customers[CustomerName])</f>
        <v>Lem Pennacci</v>
      </c>
      <c r="G530" t="str">
        <f>_xlfn.XLOOKUP(MergedTable[[#This Row],[FK_CustomerID]], Customers[CustomerID], Customers[Email])</f>
        <v>lpennaccieo@statcounter.com</v>
      </c>
      <c r="H530" t="str">
        <f>_xlfn.XLOOKUP(MergedTable[[#This Row],[FK_CustomerID]], Customers[CustomerID], Customers[Country])</f>
        <v>United States</v>
      </c>
      <c r="I530" t="str">
        <f>IF(_xlfn.XLOOKUP(MergedTable[[#This Row],[FK_CustomerID]], Customers[CustomerID], Customers[HasLoyalty]), "Yes", "No")</f>
        <v>No</v>
      </c>
      <c r="J530" t="str" cm="1">
        <f t="array" ref="J530">INDEX(Products[],
    MATCH(MergedTable[[#This Row],[FK_ProductID]:[FK_ProductID]], Products[[ProductID]:[ProductID]], 0),
    MATCH(MergedTable[[#Headers],[CoffeeType]], Products[#Headers], 0))</f>
        <v>Exc</v>
      </c>
      <c r="K530" t="str" cm="1">
        <f t="array" ref="K530">_xlfn.SWITCH(MergedTable[[#This Row],[CoffeeType]],
    "Rob", "Robusta",
    "Exc", "Excelsa",
    "Ara", "Arabica",
    "Lib", "Liberica")</f>
        <v>Excelsa</v>
      </c>
      <c r="L530" t="str" cm="1">
        <f t="array" ref="L530">INDEX(Products[],
    MATCH(MergedTable[[#This Row],[FK_ProductID]:[FK_ProductID]], Products[[ProductID]:[ProductID]], 0),
    MATCH(MergedTable[[#Headers],[RoastType]], Products[#Headers], 0))</f>
        <v>L</v>
      </c>
      <c r="M530" t="str" cm="1">
        <f t="array" ref="M530">_xlfn.SWITCH(MergedTable[[#This Row],[RoastType]],
    "L", "Light",
    "M", "Medium",
    "D", "Dark")</f>
        <v>Light</v>
      </c>
      <c r="N530" s="6" cm="1">
        <f t="array" ref="N530">INDEX(Products[],
    MATCH(MergedTable[[#This Row],[FK_ProductID]:[FK_ProductID]], Products[[ProductID]:[ProductID]], 0),
    MATCH(MergedTable[[#Headers],[SizeKg]], Products[#Headers], 0))</f>
        <v>0.5</v>
      </c>
      <c r="O530" s="1" cm="1">
        <f t="array" ref="O530">INDEX(Products[],
    MATCH(MergedTable[[#This Row],[FK_ProductID]:[FK_ProductID]], Products[[ProductID]:[ProductID]], 0),
    MATCH(MergedTable[[#Headers],[AmtUnitPrice]], Products[#Headers], 0))</f>
        <v>8.91</v>
      </c>
      <c r="P530" s="1">
        <f>MergedTable[[#This Row],[AmtUnitPrice]] * MergedTable[[#This Row],[Quantity]]</f>
        <v>53.46</v>
      </c>
    </row>
    <row r="531" spans="1:16" x14ac:dyDescent="0.25">
      <c r="A531" t="str">
        <f>Orders[[#This Row],[OrderID]]</f>
        <v>KAR-24978-271</v>
      </c>
      <c r="B531" s="9">
        <f>Orders[[#This Row],[DtOrder]]</f>
        <v>43475</v>
      </c>
      <c r="C531" t="str">
        <f>Orders[[#This Row],[FK_CustomerID]]</f>
        <v>23187-65750-HZ</v>
      </c>
      <c r="D531" t="str">
        <f>Orders[[#This Row],[FK_ProductID]]</f>
        <v>R-M-1</v>
      </c>
      <c r="E531" s="4">
        <f>Orders[[#This Row],[Quantity]]</f>
        <v>6</v>
      </c>
      <c r="F531" t="str">
        <f>_xlfn.XLOOKUP(MergedTable[[#This Row],[FK_CustomerID]], Customers[CustomerID], Customers[CustomerName])</f>
        <v>Starr Arpin</v>
      </c>
      <c r="G531" t="str">
        <f>_xlfn.XLOOKUP(MergedTable[[#This Row],[FK_CustomerID]], Customers[CustomerID], Customers[Email])</f>
        <v>sarpinep@moonfruit.com</v>
      </c>
      <c r="H531" t="str">
        <f>_xlfn.XLOOKUP(MergedTable[[#This Row],[FK_CustomerID]], Customers[CustomerID], Customers[Country])</f>
        <v>United States</v>
      </c>
      <c r="I531" t="str">
        <f>IF(_xlfn.XLOOKUP(MergedTable[[#This Row],[FK_CustomerID]], Customers[CustomerID], Customers[HasLoyalty]), "Yes", "No")</f>
        <v>No</v>
      </c>
      <c r="J531" t="str" cm="1">
        <f t="array" ref="J531">INDEX(Products[],
    MATCH(MergedTable[[#This Row],[FK_ProductID]:[FK_ProductID]], Products[[ProductID]:[ProductID]], 0),
    MATCH(MergedTable[[#Headers],[CoffeeType]], Products[#Headers], 0))</f>
        <v>Rob</v>
      </c>
      <c r="K531" t="str" cm="1">
        <f t="array" ref="K531">_xlfn.SWITCH(MergedTable[[#This Row],[CoffeeType]],
    "Rob", "Robusta",
    "Exc", "Excelsa",
    "Ara", "Arabica",
    "Lib", "Liberica")</f>
        <v>Robusta</v>
      </c>
      <c r="L531" t="str" cm="1">
        <f t="array" ref="L531">INDEX(Products[],
    MATCH(MergedTable[[#This Row],[FK_ProductID]:[FK_ProductID]], Products[[ProductID]:[ProductID]], 0),
    MATCH(MergedTable[[#Headers],[RoastType]], Products[#Headers], 0))</f>
        <v>M</v>
      </c>
      <c r="M531" t="str" cm="1">
        <f t="array" ref="M531">_xlfn.SWITCH(MergedTable[[#This Row],[RoastType]],
    "L", "Light",
    "M", "Medium",
    "D", "Dark")</f>
        <v>Medium</v>
      </c>
      <c r="N531" s="6" cm="1">
        <f t="array" ref="N531">INDEX(Products[],
    MATCH(MergedTable[[#This Row],[FK_ProductID]:[FK_ProductID]], Products[[ProductID]:[ProductID]], 0),
    MATCH(MergedTable[[#Headers],[SizeKg]], Products[#Headers], 0))</f>
        <v>1</v>
      </c>
      <c r="O531" s="1" cm="1">
        <f t="array" ref="O531">INDEX(Products[],
    MATCH(MergedTable[[#This Row],[FK_ProductID]:[FK_ProductID]], Products[[ProductID]:[ProductID]], 0),
    MATCH(MergedTable[[#Headers],[AmtUnitPrice]], Products[#Headers], 0))</f>
        <v>9.9499999999999993</v>
      </c>
      <c r="P531" s="1">
        <f>MergedTable[[#This Row],[AmtUnitPrice]] * MergedTable[[#This Row],[Quantity]]</f>
        <v>59.699999999999996</v>
      </c>
    </row>
    <row r="532" spans="1:16" x14ac:dyDescent="0.25">
      <c r="A532" t="str">
        <f>Orders[[#This Row],[OrderID]]</f>
        <v>FQK-28730-361</v>
      </c>
      <c r="B532" s="9">
        <f>Orders[[#This Row],[DtOrder]]</f>
        <v>44663</v>
      </c>
      <c r="C532" t="str">
        <f>Orders[[#This Row],[FK_CustomerID]]</f>
        <v>22725-79522-GP</v>
      </c>
      <c r="D532" t="str">
        <f>Orders[[#This Row],[FK_ProductID]]</f>
        <v>R-M-1</v>
      </c>
      <c r="E532" s="4">
        <f>Orders[[#This Row],[Quantity]]</f>
        <v>6</v>
      </c>
      <c r="F532" t="str">
        <f>_xlfn.XLOOKUP(MergedTable[[#This Row],[FK_CustomerID]], Customers[CustomerID], Customers[CustomerName])</f>
        <v>Donny Fries</v>
      </c>
      <c r="G532" t="str">
        <f>_xlfn.XLOOKUP(MergedTable[[#This Row],[FK_CustomerID]], Customers[CustomerID], Customers[Email])</f>
        <v>dfrieseq@cargocollective.com</v>
      </c>
      <c r="H532" t="str">
        <f>_xlfn.XLOOKUP(MergedTable[[#This Row],[FK_CustomerID]], Customers[CustomerID], Customers[Country])</f>
        <v>United States</v>
      </c>
      <c r="I532" t="str">
        <f>IF(_xlfn.XLOOKUP(MergedTable[[#This Row],[FK_CustomerID]], Customers[CustomerID], Customers[HasLoyalty]), "Yes", "No")</f>
        <v>No</v>
      </c>
      <c r="J532" t="str" cm="1">
        <f t="array" ref="J532">INDEX(Products[],
    MATCH(MergedTable[[#This Row],[FK_ProductID]:[FK_ProductID]], Products[[ProductID]:[ProductID]], 0),
    MATCH(MergedTable[[#Headers],[CoffeeType]], Products[#Headers], 0))</f>
        <v>Rob</v>
      </c>
      <c r="K532" t="str" cm="1">
        <f t="array" ref="K532">_xlfn.SWITCH(MergedTable[[#This Row],[CoffeeType]],
    "Rob", "Robusta",
    "Exc", "Excelsa",
    "Ara", "Arabica",
    "Lib", "Liberica")</f>
        <v>Robusta</v>
      </c>
      <c r="L532" t="str" cm="1">
        <f t="array" ref="L532">INDEX(Products[],
    MATCH(MergedTable[[#This Row],[FK_ProductID]:[FK_ProductID]], Products[[ProductID]:[ProductID]], 0),
    MATCH(MergedTable[[#Headers],[RoastType]], Products[#Headers], 0))</f>
        <v>M</v>
      </c>
      <c r="M532" t="str" cm="1">
        <f t="array" ref="M532">_xlfn.SWITCH(MergedTable[[#This Row],[RoastType]],
    "L", "Light",
    "M", "Medium",
    "D", "Dark")</f>
        <v>Medium</v>
      </c>
      <c r="N532" s="6" cm="1">
        <f t="array" ref="N532">INDEX(Products[],
    MATCH(MergedTable[[#This Row],[FK_ProductID]:[FK_ProductID]], Products[[ProductID]:[ProductID]], 0),
    MATCH(MergedTable[[#Headers],[SizeKg]], Products[#Headers], 0))</f>
        <v>1</v>
      </c>
      <c r="O532" s="1" cm="1">
        <f t="array" ref="O532">INDEX(Products[],
    MATCH(MergedTable[[#This Row],[FK_ProductID]:[FK_ProductID]], Products[[ProductID]:[ProductID]], 0),
    MATCH(MergedTable[[#Headers],[AmtUnitPrice]], Products[#Headers], 0))</f>
        <v>9.9499999999999993</v>
      </c>
      <c r="P532" s="1">
        <f>MergedTable[[#This Row],[AmtUnitPrice]] * MergedTable[[#This Row],[Quantity]]</f>
        <v>59.699999999999996</v>
      </c>
    </row>
    <row r="533" spans="1:16" x14ac:dyDescent="0.25">
      <c r="A533" t="str">
        <f>Orders[[#This Row],[OrderID]]</f>
        <v>BGB-67996-089</v>
      </c>
      <c r="B533" s="9">
        <f>Orders[[#This Row],[DtOrder]]</f>
        <v>44591</v>
      </c>
      <c r="C533" t="str">
        <f>Orders[[#This Row],[FK_CustomerID]]</f>
        <v>06279-72603-JE</v>
      </c>
      <c r="D533" t="str">
        <f>Orders[[#This Row],[FK_ProductID]]</f>
        <v>R-D-1</v>
      </c>
      <c r="E533" s="4">
        <f>Orders[[#This Row],[Quantity]]</f>
        <v>5</v>
      </c>
      <c r="F533" t="str">
        <f>_xlfn.XLOOKUP(MergedTable[[#This Row],[FK_CustomerID]], Customers[CustomerID], Customers[CustomerName])</f>
        <v>Rana Sharer</v>
      </c>
      <c r="G533" t="str">
        <f>_xlfn.XLOOKUP(MergedTable[[#This Row],[FK_CustomerID]], Customers[CustomerID], Customers[Email])</f>
        <v>rsharerer@flavors.me</v>
      </c>
      <c r="H533" t="str">
        <f>_xlfn.XLOOKUP(MergedTable[[#This Row],[FK_CustomerID]], Customers[CustomerID], Customers[Country])</f>
        <v>United States</v>
      </c>
      <c r="I533" t="str">
        <f>IF(_xlfn.XLOOKUP(MergedTable[[#This Row],[FK_CustomerID]], Customers[CustomerID], Customers[HasLoyalty]), "Yes", "No")</f>
        <v>No</v>
      </c>
      <c r="J533" t="str" cm="1">
        <f t="array" ref="J533">INDEX(Products[],
    MATCH(MergedTable[[#This Row],[FK_ProductID]:[FK_ProductID]], Products[[ProductID]:[ProductID]], 0),
    MATCH(MergedTable[[#Headers],[CoffeeType]], Products[#Headers], 0))</f>
        <v>Rob</v>
      </c>
      <c r="K533" t="str" cm="1">
        <f t="array" ref="K533">_xlfn.SWITCH(MergedTable[[#This Row],[CoffeeType]],
    "Rob", "Robusta",
    "Exc", "Excelsa",
    "Ara", "Arabica",
    "Lib", "Liberica")</f>
        <v>Robusta</v>
      </c>
      <c r="L533" t="str" cm="1">
        <f t="array" ref="L533">INDEX(Products[],
    MATCH(MergedTable[[#This Row],[FK_ProductID]:[FK_ProductID]], Products[[ProductID]:[ProductID]], 0),
    MATCH(MergedTable[[#Headers],[RoastType]], Products[#Headers], 0))</f>
        <v>D</v>
      </c>
      <c r="M533" t="str" cm="1">
        <f t="array" ref="M533">_xlfn.SWITCH(MergedTable[[#This Row],[RoastType]],
    "L", "Light",
    "M", "Medium",
    "D", "Dark")</f>
        <v>Dark</v>
      </c>
      <c r="N533" s="6" cm="1">
        <f t="array" ref="N533">INDEX(Products[],
    MATCH(MergedTable[[#This Row],[FK_ProductID]:[FK_ProductID]], Products[[ProductID]:[ProductID]], 0),
    MATCH(MergedTable[[#Headers],[SizeKg]], Products[#Headers], 0))</f>
        <v>1</v>
      </c>
      <c r="O533" s="1" cm="1">
        <f t="array" ref="O533">INDEX(Products[],
    MATCH(MergedTable[[#This Row],[FK_ProductID]:[FK_ProductID]], Products[[ProductID]:[ProductID]], 0),
    MATCH(MergedTable[[#Headers],[AmtUnitPrice]], Products[#Headers], 0))</f>
        <v>8.9499999999999993</v>
      </c>
      <c r="P533" s="1">
        <f>MergedTable[[#This Row],[AmtUnitPrice]] * MergedTable[[#This Row],[Quantity]]</f>
        <v>44.75</v>
      </c>
    </row>
    <row r="534" spans="1:16" x14ac:dyDescent="0.25">
      <c r="A534" t="str">
        <f>Orders[[#This Row],[OrderID]]</f>
        <v>XMC-20620-809</v>
      </c>
      <c r="B534" s="9">
        <f>Orders[[#This Row],[DtOrder]]</f>
        <v>44330</v>
      </c>
      <c r="C534" t="str">
        <f>Orders[[#This Row],[FK_CustomerID]]</f>
        <v>83543-79246-ON</v>
      </c>
      <c r="D534" t="str">
        <f>Orders[[#This Row],[FK_ProductID]]</f>
        <v>E-M-0.5</v>
      </c>
      <c r="E534" s="4">
        <f>Orders[[#This Row],[Quantity]]</f>
        <v>2</v>
      </c>
      <c r="F534" t="str">
        <f>_xlfn.XLOOKUP(MergedTable[[#This Row],[FK_CustomerID]], Customers[CustomerID], Customers[CustomerName])</f>
        <v>Nannie Naseby</v>
      </c>
      <c r="G534" t="str">
        <f>_xlfn.XLOOKUP(MergedTable[[#This Row],[FK_CustomerID]], Customers[CustomerID], Customers[Email])</f>
        <v>nnasebyes@umich.edu</v>
      </c>
      <c r="H534" t="str">
        <f>_xlfn.XLOOKUP(MergedTable[[#This Row],[FK_CustomerID]], Customers[CustomerID], Customers[Country])</f>
        <v>United States</v>
      </c>
      <c r="I534" t="str">
        <f>IF(_xlfn.XLOOKUP(MergedTable[[#This Row],[FK_CustomerID]], Customers[CustomerID], Customers[HasLoyalty]), "Yes", "No")</f>
        <v>Yes</v>
      </c>
      <c r="J534" t="str" cm="1">
        <f t="array" ref="J534">INDEX(Products[],
    MATCH(MergedTable[[#This Row],[FK_ProductID]:[FK_ProductID]], Products[[ProductID]:[ProductID]], 0),
    MATCH(MergedTable[[#Headers],[CoffeeType]], Products[#Headers], 0))</f>
        <v>Exc</v>
      </c>
      <c r="K534" t="str" cm="1">
        <f t="array" ref="K534">_xlfn.SWITCH(MergedTable[[#This Row],[CoffeeType]],
    "Rob", "Robusta",
    "Exc", "Excelsa",
    "Ara", "Arabica",
    "Lib", "Liberica")</f>
        <v>Excelsa</v>
      </c>
      <c r="L534" t="str" cm="1">
        <f t="array" ref="L534">INDEX(Products[],
    MATCH(MergedTable[[#This Row],[FK_ProductID]:[FK_ProductID]], Products[[ProductID]:[ProductID]], 0),
    MATCH(MergedTable[[#Headers],[RoastType]], Products[#Headers], 0))</f>
        <v>M</v>
      </c>
      <c r="M534" t="str" cm="1">
        <f t="array" ref="M534">_xlfn.SWITCH(MergedTable[[#This Row],[RoastType]],
    "L", "Light",
    "M", "Medium",
    "D", "Dark")</f>
        <v>Medium</v>
      </c>
      <c r="N534" s="6" cm="1">
        <f t="array" ref="N534">INDEX(Products[],
    MATCH(MergedTable[[#This Row],[FK_ProductID]:[FK_ProductID]], Products[[ProductID]:[ProductID]], 0),
    MATCH(MergedTable[[#Headers],[SizeKg]], Products[#Headers], 0))</f>
        <v>0.5</v>
      </c>
      <c r="O534" s="1" cm="1">
        <f t="array" ref="O534">INDEX(Products[],
    MATCH(MergedTable[[#This Row],[FK_ProductID]:[FK_ProductID]], Products[[ProductID]:[ProductID]], 0),
    MATCH(MergedTable[[#Headers],[AmtUnitPrice]], Products[#Headers], 0))</f>
        <v>8.25</v>
      </c>
      <c r="P534" s="1">
        <f>MergedTable[[#This Row],[AmtUnitPrice]] * MergedTable[[#This Row],[Quantity]]</f>
        <v>16.5</v>
      </c>
    </row>
    <row r="535" spans="1:16" x14ac:dyDescent="0.25">
      <c r="A535" t="str">
        <f>Orders[[#This Row],[OrderID]]</f>
        <v>ZSO-58292-191</v>
      </c>
      <c r="B535" s="9">
        <f>Orders[[#This Row],[DtOrder]]</f>
        <v>44724</v>
      </c>
      <c r="C535" t="str">
        <f>Orders[[#This Row],[FK_CustomerID]]</f>
        <v>66794-66795-VW</v>
      </c>
      <c r="D535" t="str">
        <f>Orders[[#This Row],[FK_ProductID]]</f>
        <v>R-D-0.5</v>
      </c>
      <c r="E535" s="4">
        <f>Orders[[#This Row],[Quantity]]</f>
        <v>4</v>
      </c>
      <c r="F535" t="str">
        <f>_xlfn.XLOOKUP(MergedTable[[#This Row],[FK_CustomerID]], Customers[CustomerID], Customers[CustomerName])</f>
        <v>Rea Offell</v>
      </c>
      <c r="G535" t="str">
        <f>_xlfn.XLOOKUP(MergedTable[[#This Row],[FK_CustomerID]], Customers[CustomerID], Customers[Email])</f>
        <v/>
      </c>
      <c r="H535" t="str">
        <f>_xlfn.XLOOKUP(MergedTable[[#This Row],[FK_CustomerID]], Customers[CustomerID], Customers[Country])</f>
        <v>United States</v>
      </c>
      <c r="I535" t="str">
        <f>IF(_xlfn.XLOOKUP(MergedTable[[#This Row],[FK_CustomerID]], Customers[CustomerID], Customers[HasLoyalty]), "Yes", "No")</f>
        <v>No</v>
      </c>
      <c r="J535" t="str" cm="1">
        <f t="array" ref="J535">INDEX(Products[],
    MATCH(MergedTable[[#This Row],[FK_ProductID]:[FK_ProductID]], Products[[ProductID]:[ProductID]], 0),
    MATCH(MergedTable[[#Headers],[CoffeeType]], Products[#Headers], 0))</f>
        <v>Rob</v>
      </c>
      <c r="K535" t="str" cm="1">
        <f t="array" ref="K535">_xlfn.SWITCH(MergedTable[[#This Row],[CoffeeType]],
    "Rob", "Robusta",
    "Exc", "Excelsa",
    "Ara", "Arabica",
    "Lib", "Liberica")</f>
        <v>Robusta</v>
      </c>
      <c r="L535" t="str" cm="1">
        <f t="array" ref="L535">INDEX(Products[],
    MATCH(MergedTable[[#This Row],[FK_ProductID]:[FK_ProductID]], Products[[ProductID]:[ProductID]], 0),
    MATCH(MergedTable[[#Headers],[RoastType]], Products[#Headers], 0))</f>
        <v>D</v>
      </c>
      <c r="M535" t="str" cm="1">
        <f t="array" ref="M535">_xlfn.SWITCH(MergedTable[[#This Row],[RoastType]],
    "L", "Light",
    "M", "Medium",
    "D", "Dark")</f>
        <v>Dark</v>
      </c>
      <c r="N535" s="6" cm="1">
        <f t="array" ref="N535">INDEX(Products[],
    MATCH(MergedTable[[#This Row],[FK_ProductID]:[FK_ProductID]], Products[[ProductID]:[ProductID]], 0),
    MATCH(MergedTable[[#Headers],[SizeKg]], Products[#Headers], 0))</f>
        <v>0.5</v>
      </c>
      <c r="O535" s="1" cm="1">
        <f t="array" ref="O535">INDEX(Products[],
    MATCH(MergedTable[[#This Row],[FK_ProductID]:[FK_ProductID]], Products[[ProductID]:[ProductID]], 0),
    MATCH(MergedTable[[#Headers],[AmtUnitPrice]], Products[#Headers], 0))</f>
        <v>5.37</v>
      </c>
      <c r="P535" s="1">
        <f>MergedTable[[#This Row],[AmtUnitPrice]] * MergedTable[[#This Row],[Quantity]]</f>
        <v>21.48</v>
      </c>
    </row>
    <row r="536" spans="1:16" x14ac:dyDescent="0.25">
      <c r="A536" t="str">
        <f>Orders[[#This Row],[OrderID]]</f>
        <v>LWJ-06793-303</v>
      </c>
      <c r="B536" s="9">
        <f>Orders[[#This Row],[DtOrder]]</f>
        <v>44563</v>
      </c>
      <c r="C536" t="str">
        <f>Orders[[#This Row],[FK_CustomerID]]</f>
        <v>95424-67020-AP</v>
      </c>
      <c r="D536" t="str">
        <f>Orders[[#This Row],[FK_ProductID]]</f>
        <v>R-M-2.5</v>
      </c>
      <c r="E536" s="4">
        <f>Orders[[#This Row],[Quantity]]</f>
        <v>2</v>
      </c>
      <c r="F536" t="str">
        <f>_xlfn.XLOOKUP(MergedTable[[#This Row],[FK_CustomerID]], Customers[CustomerID], Customers[CustomerName])</f>
        <v>Kris O'Cullen</v>
      </c>
      <c r="G536" t="str">
        <f>_xlfn.XLOOKUP(MergedTable[[#This Row],[FK_CustomerID]], Customers[CustomerID], Customers[Email])</f>
        <v>koculleneu@ca.gov</v>
      </c>
      <c r="H536" t="str">
        <f>_xlfn.XLOOKUP(MergedTable[[#This Row],[FK_CustomerID]], Customers[CustomerID], Customers[Country])</f>
        <v>Ireland</v>
      </c>
      <c r="I536" t="str">
        <f>IF(_xlfn.XLOOKUP(MergedTable[[#This Row],[FK_CustomerID]], Customers[CustomerID], Customers[HasLoyalty]), "Yes", "No")</f>
        <v>Yes</v>
      </c>
      <c r="J536" t="str" cm="1">
        <f t="array" ref="J536">INDEX(Products[],
    MATCH(MergedTable[[#This Row],[FK_ProductID]:[FK_ProductID]], Products[[ProductID]:[ProductID]], 0),
    MATCH(MergedTable[[#Headers],[CoffeeType]], Products[#Headers], 0))</f>
        <v>Rob</v>
      </c>
      <c r="K536" t="str" cm="1">
        <f t="array" ref="K536">_xlfn.SWITCH(MergedTable[[#This Row],[CoffeeType]],
    "Rob", "Robusta",
    "Exc", "Excelsa",
    "Ara", "Arabica",
    "Lib", "Liberica")</f>
        <v>Robusta</v>
      </c>
      <c r="L536" t="str" cm="1">
        <f t="array" ref="L536">INDEX(Products[],
    MATCH(MergedTable[[#This Row],[FK_ProductID]:[FK_ProductID]], Products[[ProductID]:[ProductID]], 0),
    MATCH(MergedTable[[#Headers],[RoastType]], Products[#Headers], 0))</f>
        <v>M</v>
      </c>
      <c r="M536" t="str" cm="1">
        <f t="array" ref="M536">_xlfn.SWITCH(MergedTable[[#This Row],[RoastType]],
    "L", "Light",
    "M", "Medium",
    "D", "Dark")</f>
        <v>Medium</v>
      </c>
      <c r="N536" s="6" cm="1">
        <f t="array" ref="N536">INDEX(Products[],
    MATCH(MergedTable[[#This Row],[FK_ProductID]:[FK_ProductID]], Products[[ProductID]:[ProductID]], 0),
    MATCH(MergedTable[[#Headers],[SizeKg]], Products[#Headers], 0))</f>
        <v>2.5</v>
      </c>
      <c r="O536" s="1" cm="1">
        <f t="array" ref="O536">INDEX(Products[],
    MATCH(MergedTable[[#This Row],[FK_ProductID]:[FK_ProductID]], Products[[ProductID]:[ProductID]], 0),
    MATCH(MergedTable[[#Headers],[AmtUnitPrice]], Products[#Headers], 0))</f>
        <v>22.885000000000002</v>
      </c>
      <c r="P536" s="1">
        <f>MergedTable[[#This Row],[AmtUnitPrice]] * MergedTable[[#This Row],[Quantity]]</f>
        <v>45.77</v>
      </c>
    </row>
    <row r="537" spans="1:16" x14ac:dyDescent="0.25">
      <c r="A537" t="str">
        <f>Orders[[#This Row],[OrderID]]</f>
        <v>FLM-82229-989</v>
      </c>
      <c r="B537" s="9">
        <f>Orders[[#This Row],[DtOrder]]</f>
        <v>44585</v>
      </c>
      <c r="C537" t="str">
        <f>Orders[[#This Row],[FK_CustomerID]]</f>
        <v>73017-69644-MS</v>
      </c>
      <c r="D537" t="str">
        <f>Orders[[#This Row],[FK_ProductID]]</f>
        <v>L-L-0.2</v>
      </c>
      <c r="E537" s="4">
        <f>Orders[[#This Row],[Quantity]]</f>
        <v>2</v>
      </c>
      <c r="F537" t="str">
        <f>_xlfn.XLOOKUP(MergedTable[[#This Row],[FK_CustomerID]], Customers[CustomerID], Customers[CustomerName])</f>
        <v>Timoteo Glisane</v>
      </c>
      <c r="G537" t="str">
        <f>_xlfn.XLOOKUP(MergedTable[[#This Row],[FK_CustomerID]], Customers[CustomerID], Customers[Email])</f>
        <v/>
      </c>
      <c r="H537" t="str">
        <f>_xlfn.XLOOKUP(MergedTable[[#This Row],[FK_CustomerID]], Customers[CustomerID], Customers[Country])</f>
        <v>Ireland</v>
      </c>
      <c r="I537" t="str">
        <f>IF(_xlfn.XLOOKUP(MergedTable[[#This Row],[FK_CustomerID]], Customers[CustomerID], Customers[HasLoyalty]), "Yes", "No")</f>
        <v>No</v>
      </c>
      <c r="J537" t="str" cm="1">
        <f t="array" ref="J537">INDEX(Products[],
    MATCH(MergedTable[[#This Row],[FK_ProductID]:[FK_ProductID]], Products[[ProductID]:[ProductID]], 0),
    MATCH(MergedTable[[#Headers],[CoffeeType]], Products[#Headers], 0))</f>
        <v>Lib</v>
      </c>
      <c r="K537" t="str" cm="1">
        <f t="array" ref="K537">_xlfn.SWITCH(MergedTable[[#This Row],[CoffeeType]],
    "Rob", "Robusta",
    "Exc", "Excelsa",
    "Ara", "Arabica",
    "Lib", "Liberica")</f>
        <v>Liberica</v>
      </c>
      <c r="L537" t="str" cm="1">
        <f t="array" ref="L537">INDEX(Products[],
    MATCH(MergedTable[[#This Row],[FK_ProductID]:[FK_ProductID]], Products[[ProductID]:[ProductID]], 0),
    MATCH(MergedTable[[#Headers],[RoastType]], Products[#Headers], 0))</f>
        <v>L</v>
      </c>
      <c r="M537" t="str" cm="1">
        <f t="array" ref="M537">_xlfn.SWITCH(MergedTable[[#This Row],[RoastType]],
    "L", "Light",
    "M", "Medium",
    "D", "Dark")</f>
        <v>Light</v>
      </c>
      <c r="N537" s="6" cm="1">
        <f t="array" ref="N537">INDEX(Products[],
    MATCH(MergedTable[[#This Row],[FK_ProductID]:[FK_ProductID]], Products[[ProductID]:[ProductID]], 0),
    MATCH(MergedTable[[#Headers],[SizeKg]], Products[#Headers], 0))</f>
        <v>0.2</v>
      </c>
      <c r="O537" s="1" cm="1">
        <f t="array" ref="O537">INDEX(Products[],
    MATCH(MergedTable[[#This Row],[FK_ProductID]:[FK_ProductID]], Products[[ProductID]:[ProductID]], 0),
    MATCH(MergedTable[[#Headers],[AmtUnitPrice]], Products[#Headers], 0))</f>
        <v>4.7549999999999999</v>
      </c>
      <c r="P537" s="1">
        <f>MergedTable[[#This Row],[AmtUnitPrice]] * MergedTable[[#This Row],[Quantity]]</f>
        <v>9.51</v>
      </c>
    </row>
    <row r="538" spans="1:16" x14ac:dyDescent="0.25">
      <c r="A538" t="str">
        <f>Orders[[#This Row],[OrderID]]</f>
        <v>CPV-90280-133</v>
      </c>
      <c r="B538" s="9">
        <f>Orders[[#This Row],[DtOrder]]</f>
        <v>43544</v>
      </c>
      <c r="C538" t="str">
        <f>Orders[[#This Row],[FK_CustomerID]]</f>
        <v>66458-91190-YC</v>
      </c>
      <c r="D538" t="str">
        <f>Orders[[#This Row],[FK_ProductID]]</f>
        <v>R-D-0.2</v>
      </c>
      <c r="E538" s="4">
        <f>Orders[[#This Row],[Quantity]]</f>
        <v>3</v>
      </c>
      <c r="F538" t="str">
        <f>_xlfn.XLOOKUP(MergedTable[[#This Row],[FK_CustomerID]], Customers[CustomerID], Customers[CustomerName])</f>
        <v>Marja Urion</v>
      </c>
      <c r="G538" t="str">
        <f>_xlfn.XLOOKUP(MergedTable[[#This Row],[FK_CustomerID]], Customers[CustomerID], Customers[Email])</f>
        <v>murione5@alexa.com</v>
      </c>
      <c r="H538" t="str">
        <f>_xlfn.XLOOKUP(MergedTable[[#This Row],[FK_CustomerID]], Customers[CustomerID], Customers[Country])</f>
        <v>Ireland</v>
      </c>
      <c r="I538" t="str">
        <f>IF(_xlfn.XLOOKUP(MergedTable[[#This Row],[FK_CustomerID]], Customers[CustomerID], Customers[HasLoyalty]), "Yes", "No")</f>
        <v>Yes</v>
      </c>
      <c r="J538" t="str" cm="1">
        <f t="array" ref="J538">INDEX(Products[],
    MATCH(MergedTable[[#This Row],[FK_ProductID]:[FK_ProductID]], Products[[ProductID]:[ProductID]], 0),
    MATCH(MergedTable[[#Headers],[CoffeeType]], Products[#Headers], 0))</f>
        <v>Rob</v>
      </c>
      <c r="K538" t="str" cm="1">
        <f t="array" ref="K538">_xlfn.SWITCH(MergedTable[[#This Row],[CoffeeType]],
    "Rob", "Robusta",
    "Exc", "Excelsa",
    "Ara", "Arabica",
    "Lib", "Liberica")</f>
        <v>Robusta</v>
      </c>
      <c r="L538" t="str" cm="1">
        <f t="array" ref="L538">INDEX(Products[],
    MATCH(MergedTable[[#This Row],[FK_ProductID]:[FK_ProductID]], Products[[ProductID]:[ProductID]], 0),
    MATCH(MergedTable[[#Headers],[RoastType]], Products[#Headers], 0))</f>
        <v>D</v>
      </c>
      <c r="M538" t="str" cm="1">
        <f t="array" ref="M538">_xlfn.SWITCH(MergedTable[[#This Row],[RoastType]],
    "L", "Light",
    "M", "Medium",
    "D", "Dark")</f>
        <v>Dark</v>
      </c>
      <c r="N538" s="6" cm="1">
        <f t="array" ref="N538">INDEX(Products[],
    MATCH(MergedTable[[#This Row],[FK_ProductID]:[FK_ProductID]], Products[[ProductID]:[ProductID]], 0),
    MATCH(MergedTable[[#Headers],[SizeKg]], Products[#Headers], 0))</f>
        <v>0.2</v>
      </c>
      <c r="O538" s="1" cm="1">
        <f t="array" ref="O538">INDEX(Products[],
    MATCH(MergedTable[[#This Row],[FK_ProductID]:[FK_ProductID]], Products[[ProductID]:[ProductID]], 0),
    MATCH(MergedTable[[#Headers],[AmtUnitPrice]], Products[#Headers], 0))</f>
        <v>2.6850000000000001</v>
      </c>
      <c r="P538" s="1">
        <f>MergedTable[[#This Row],[AmtUnitPrice]] * MergedTable[[#This Row],[Quantity]]</f>
        <v>8.0549999999999997</v>
      </c>
    </row>
    <row r="539" spans="1:16" x14ac:dyDescent="0.25">
      <c r="A539" t="str">
        <f>Orders[[#This Row],[OrderID]]</f>
        <v>OGW-60685-912</v>
      </c>
      <c r="B539" s="9">
        <f>Orders[[#This Row],[DtOrder]]</f>
        <v>44156</v>
      </c>
      <c r="C539" t="str">
        <f>Orders[[#This Row],[FK_CustomerID]]</f>
        <v>67423-10113-LM</v>
      </c>
      <c r="D539" t="str">
        <f>Orders[[#This Row],[FK_ProductID]]</f>
        <v>E-D-2.5</v>
      </c>
      <c r="E539" s="4">
        <f>Orders[[#This Row],[Quantity]]</f>
        <v>4</v>
      </c>
      <c r="F539" t="str">
        <f>_xlfn.XLOOKUP(MergedTable[[#This Row],[FK_CustomerID]], Customers[CustomerID], Customers[CustomerName])</f>
        <v>Hildegarde Brangan</v>
      </c>
      <c r="G539" t="str">
        <f>_xlfn.XLOOKUP(MergedTable[[#This Row],[FK_CustomerID]], Customers[CustomerID], Customers[Email])</f>
        <v>hbranganex@woothemes.com</v>
      </c>
      <c r="H539" t="str">
        <f>_xlfn.XLOOKUP(MergedTable[[#This Row],[FK_CustomerID]], Customers[CustomerID], Customers[Country])</f>
        <v>United States</v>
      </c>
      <c r="I539" t="str">
        <f>IF(_xlfn.XLOOKUP(MergedTable[[#This Row],[FK_CustomerID]], Customers[CustomerID], Customers[HasLoyalty]), "Yes", "No")</f>
        <v>Yes</v>
      </c>
      <c r="J539" t="str" cm="1">
        <f t="array" ref="J539">INDEX(Products[],
    MATCH(MergedTable[[#This Row],[FK_ProductID]:[FK_ProductID]], Products[[ProductID]:[ProductID]], 0),
    MATCH(MergedTable[[#Headers],[CoffeeType]], Products[#Headers], 0))</f>
        <v>Exc</v>
      </c>
      <c r="K539" t="str" cm="1">
        <f t="array" ref="K539">_xlfn.SWITCH(MergedTable[[#This Row],[CoffeeType]],
    "Rob", "Robusta",
    "Exc", "Excelsa",
    "Ara", "Arabica",
    "Lib", "Liberica")</f>
        <v>Excelsa</v>
      </c>
      <c r="L539" t="str" cm="1">
        <f t="array" ref="L539">INDEX(Products[],
    MATCH(MergedTable[[#This Row],[FK_ProductID]:[FK_ProductID]], Products[[ProductID]:[ProductID]], 0),
    MATCH(MergedTable[[#Headers],[RoastType]], Products[#Headers], 0))</f>
        <v>D</v>
      </c>
      <c r="M539" t="str" cm="1">
        <f t="array" ref="M539">_xlfn.SWITCH(MergedTable[[#This Row],[RoastType]],
    "L", "Light",
    "M", "Medium",
    "D", "Dark")</f>
        <v>Dark</v>
      </c>
      <c r="N539" s="6" cm="1">
        <f t="array" ref="N539">INDEX(Products[],
    MATCH(MergedTable[[#This Row],[FK_ProductID]:[FK_ProductID]], Products[[ProductID]:[ProductID]], 0),
    MATCH(MergedTable[[#Headers],[SizeKg]], Products[#Headers], 0))</f>
        <v>2.5</v>
      </c>
      <c r="O539" s="1" cm="1">
        <f t="array" ref="O539">INDEX(Products[],
    MATCH(MergedTable[[#This Row],[FK_ProductID]:[FK_ProductID]], Products[[ProductID]:[ProductID]], 0),
    MATCH(MergedTable[[#Headers],[AmtUnitPrice]], Products[#Headers], 0))</f>
        <v>27.945</v>
      </c>
      <c r="P539" s="1">
        <f>MergedTable[[#This Row],[AmtUnitPrice]] * MergedTable[[#This Row],[Quantity]]</f>
        <v>111.78</v>
      </c>
    </row>
    <row r="540" spans="1:16" x14ac:dyDescent="0.25">
      <c r="A540" t="str">
        <f>Orders[[#This Row],[OrderID]]</f>
        <v>DEC-11160-362</v>
      </c>
      <c r="B540" s="9">
        <f>Orders[[#This Row],[DtOrder]]</f>
        <v>44482</v>
      </c>
      <c r="C540" t="str">
        <f>Orders[[#This Row],[FK_CustomerID]]</f>
        <v>48582-05061-RY</v>
      </c>
      <c r="D540" t="str">
        <f>Orders[[#This Row],[FK_ProductID]]</f>
        <v>R-D-0.2</v>
      </c>
      <c r="E540" s="4">
        <f>Orders[[#This Row],[Quantity]]</f>
        <v>4</v>
      </c>
      <c r="F540" t="str">
        <f>_xlfn.XLOOKUP(MergedTable[[#This Row],[FK_CustomerID]], Customers[CustomerID], Customers[CustomerName])</f>
        <v>Amii Gallyon</v>
      </c>
      <c r="G540" t="str">
        <f>_xlfn.XLOOKUP(MergedTable[[#This Row],[FK_CustomerID]], Customers[CustomerID], Customers[Email])</f>
        <v>agallyoney@engadget.com</v>
      </c>
      <c r="H540" t="str">
        <f>_xlfn.XLOOKUP(MergedTable[[#This Row],[FK_CustomerID]], Customers[CustomerID], Customers[Country])</f>
        <v>United States</v>
      </c>
      <c r="I540" t="str">
        <f>IF(_xlfn.XLOOKUP(MergedTable[[#This Row],[FK_CustomerID]], Customers[CustomerID], Customers[HasLoyalty]), "Yes", "No")</f>
        <v>Yes</v>
      </c>
      <c r="J540" t="str" cm="1">
        <f t="array" ref="J540">INDEX(Products[],
    MATCH(MergedTable[[#This Row],[FK_ProductID]:[FK_ProductID]], Products[[ProductID]:[ProductID]], 0),
    MATCH(MergedTable[[#Headers],[CoffeeType]], Products[#Headers], 0))</f>
        <v>Rob</v>
      </c>
      <c r="K540" t="str" cm="1">
        <f t="array" ref="K540">_xlfn.SWITCH(MergedTable[[#This Row],[CoffeeType]],
    "Rob", "Robusta",
    "Exc", "Excelsa",
    "Ara", "Arabica",
    "Lib", "Liberica")</f>
        <v>Robusta</v>
      </c>
      <c r="L540" t="str" cm="1">
        <f t="array" ref="L540">INDEX(Products[],
    MATCH(MergedTable[[#This Row],[FK_ProductID]:[FK_ProductID]], Products[[ProductID]:[ProductID]], 0),
    MATCH(MergedTable[[#Headers],[RoastType]], Products[#Headers], 0))</f>
        <v>D</v>
      </c>
      <c r="M540" t="str" cm="1">
        <f t="array" ref="M540">_xlfn.SWITCH(MergedTable[[#This Row],[RoastType]],
    "L", "Light",
    "M", "Medium",
    "D", "Dark")</f>
        <v>Dark</v>
      </c>
      <c r="N540" s="6" cm="1">
        <f t="array" ref="N540">INDEX(Products[],
    MATCH(MergedTable[[#This Row],[FK_ProductID]:[FK_ProductID]], Products[[ProductID]:[ProductID]], 0),
    MATCH(MergedTable[[#Headers],[SizeKg]], Products[#Headers], 0))</f>
        <v>0.2</v>
      </c>
      <c r="O540" s="1" cm="1">
        <f t="array" ref="O540">INDEX(Products[],
    MATCH(MergedTable[[#This Row],[FK_ProductID]:[FK_ProductID]], Products[[ProductID]:[ProductID]], 0),
    MATCH(MergedTable[[#Headers],[AmtUnitPrice]], Products[#Headers], 0))</f>
        <v>2.6850000000000001</v>
      </c>
      <c r="P540" s="1">
        <f>MergedTable[[#This Row],[AmtUnitPrice]] * MergedTable[[#This Row],[Quantity]]</f>
        <v>10.74</v>
      </c>
    </row>
    <row r="541" spans="1:16" x14ac:dyDescent="0.25">
      <c r="A541" t="str">
        <f>Orders[[#This Row],[OrderID]]</f>
        <v>WCT-07869-499</v>
      </c>
      <c r="B541" s="9">
        <f>Orders[[#This Row],[DtOrder]]</f>
        <v>44488</v>
      </c>
      <c r="C541" t="str">
        <f>Orders[[#This Row],[FK_CustomerID]]</f>
        <v>32031-49093-KE</v>
      </c>
      <c r="D541" t="str">
        <f>Orders[[#This Row],[FK_ProductID]]</f>
        <v>R-D-0.5</v>
      </c>
      <c r="E541" s="4">
        <f>Orders[[#This Row],[Quantity]]</f>
        <v>5</v>
      </c>
      <c r="F541" t="str">
        <f>_xlfn.XLOOKUP(MergedTable[[#This Row],[FK_CustomerID]], Customers[CustomerID], Customers[CustomerName])</f>
        <v>Birgit Domange</v>
      </c>
      <c r="G541" t="str">
        <f>_xlfn.XLOOKUP(MergedTable[[#This Row],[FK_CustomerID]], Customers[CustomerID], Customers[Email])</f>
        <v>bdomangeez@yahoo.co.jp</v>
      </c>
      <c r="H541" t="str">
        <f>_xlfn.XLOOKUP(MergedTable[[#This Row],[FK_CustomerID]], Customers[CustomerID], Customers[Country])</f>
        <v>United States</v>
      </c>
      <c r="I541" t="str">
        <f>IF(_xlfn.XLOOKUP(MergedTable[[#This Row],[FK_CustomerID]], Customers[CustomerID], Customers[HasLoyalty]), "Yes", "No")</f>
        <v>No</v>
      </c>
      <c r="J541" t="str" cm="1">
        <f t="array" ref="J541">INDEX(Products[],
    MATCH(MergedTable[[#This Row],[FK_ProductID]:[FK_ProductID]], Products[[ProductID]:[ProductID]], 0),
    MATCH(MergedTable[[#Headers],[CoffeeType]], Products[#Headers], 0))</f>
        <v>Rob</v>
      </c>
      <c r="K541" t="str" cm="1">
        <f t="array" ref="K541">_xlfn.SWITCH(MergedTable[[#This Row],[CoffeeType]],
    "Rob", "Robusta",
    "Exc", "Excelsa",
    "Ara", "Arabica",
    "Lib", "Liberica")</f>
        <v>Robusta</v>
      </c>
      <c r="L541" t="str" cm="1">
        <f t="array" ref="L541">INDEX(Products[],
    MATCH(MergedTable[[#This Row],[FK_ProductID]:[FK_ProductID]], Products[[ProductID]:[ProductID]], 0),
    MATCH(MergedTable[[#Headers],[RoastType]], Products[#Headers], 0))</f>
        <v>D</v>
      </c>
      <c r="M541" t="str" cm="1">
        <f t="array" ref="M541">_xlfn.SWITCH(MergedTable[[#This Row],[RoastType]],
    "L", "Light",
    "M", "Medium",
    "D", "Dark")</f>
        <v>Dark</v>
      </c>
      <c r="N541" s="6" cm="1">
        <f t="array" ref="N541">INDEX(Products[],
    MATCH(MergedTable[[#This Row],[FK_ProductID]:[FK_ProductID]], Products[[ProductID]:[ProductID]], 0),
    MATCH(MergedTable[[#Headers],[SizeKg]], Products[#Headers], 0))</f>
        <v>0.5</v>
      </c>
      <c r="O541" s="1" cm="1">
        <f t="array" ref="O541">INDEX(Products[],
    MATCH(MergedTable[[#This Row],[FK_ProductID]:[FK_ProductID]], Products[[ProductID]:[ProductID]], 0),
    MATCH(MergedTable[[#Headers],[AmtUnitPrice]], Products[#Headers], 0))</f>
        <v>5.37</v>
      </c>
      <c r="P541" s="1">
        <f>MergedTable[[#This Row],[AmtUnitPrice]] * MergedTable[[#This Row],[Quantity]]</f>
        <v>26.85</v>
      </c>
    </row>
    <row r="542" spans="1:16" x14ac:dyDescent="0.25">
      <c r="A542" t="str">
        <f>Orders[[#This Row],[OrderID]]</f>
        <v>FHD-89872-325</v>
      </c>
      <c r="B542" s="9">
        <f>Orders[[#This Row],[DtOrder]]</f>
        <v>43584</v>
      </c>
      <c r="C542" t="str">
        <f>Orders[[#This Row],[FK_CustomerID]]</f>
        <v>31715-98714-OO</v>
      </c>
      <c r="D542" t="str">
        <f>Orders[[#This Row],[FK_ProductID]]</f>
        <v>L-L-1</v>
      </c>
      <c r="E542" s="4">
        <f>Orders[[#This Row],[Quantity]]</f>
        <v>4</v>
      </c>
      <c r="F542" t="str">
        <f>_xlfn.XLOOKUP(MergedTable[[#This Row],[FK_CustomerID]], Customers[CustomerID], Customers[CustomerName])</f>
        <v>Killian Osler</v>
      </c>
      <c r="G542" t="str">
        <f>_xlfn.XLOOKUP(MergedTable[[#This Row],[FK_CustomerID]], Customers[CustomerID], Customers[Email])</f>
        <v>koslerf0@gmpg.org</v>
      </c>
      <c r="H542" t="str">
        <f>_xlfn.XLOOKUP(MergedTable[[#This Row],[FK_CustomerID]], Customers[CustomerID], Customers[Country])</f>
        <v>United States</v>
      </c>
      <c r="I542" t="str">
        <f>IF(_xlfn.XLOOKUP(MergedTable[[#This Row],[FK_CustomerID]], Customers[CustomerID], Customers[HasLoyalty]), "Yes", "No")</f>
        <v>Yes</v>
      </c>
      <c r="J542" t="str" cm="1">
        <f t="array" ref="J542">INDEX(Products[],
    MATCH(MergedTable[[#This Row],[FK_ProductID]:[FK_ProductID]], Products[[ProductID]:[ProductID]], 0),
    MATCH(MergedTable[[#Headers],[CoffeeType]], Products[#Headers], 0))</f>
        <v>Lib</v>
      </c>
      <c r="K542" t="str" cm="1">
        <f t="array" ref="K542">_xlfn.SWITCH(MergedTable[[#This Row],[CoffeeType]],
    "Rob", "Robusta",
    "Exc", "Excelsa",
    "Ara", "Arabica",
    "Lib", "Liberica")</f>
        <v>Liberica</v>
      </c>
      <c r="L542" t="str" cm="1">
        <f t="array" ref="L542">INDEX(Products[],
    MATCH(MergedTable[[#This Row],[FK_ProductID]:[FK_ProductID]], Products[[ProductID]:[ProductID]], 0),
    MATCH(MergedTable[[#Headers],[RoastType]], Products[#Headers], 0))</f>
        <v>L</v>
      </c>
      <c r="M542" t="str" cm="1">
        <f t="array" ref="M542">_xlfn.SWITCH(MergedTable[[#This Row],[RoastType]],
    "L", "Light",
    "M", "Medium",
    "D", "Dark")</f>
        <v>Light</v>
      </c>
      <c r="N542" s="6" cm="1">
        <f t="array" ref="N542">INDEX(Products[],
    MATCH(MergedTable[[#This Row],[FK_ProductID]:[FK_ProductID]], Products[[ProductID]:[ProductID]], 0),
    MATCH(MergedTable[[#Headers],[SizeKg]], Products[#Headers], 0))</f>
        <v>1</v>
      </c>
      <c r="O542" s="1" cm="1">
        <f t="array" ref="O542">INDEX(Products[],
    MATCH(MergedTable[[#This Row],[FK_ProductID]:[FK_ProductID]], Products[[ProductID]:[ProductID]], 0),
    MATCH(MergedTable[[#Headers],[AmtUnitPrice]], Products[#Headers], 0))</f>
        <v>15.85</v>
      </c>
      <c r="P542" s="1">
        <f>MergedTable[[#This Row],[AmtUnitPrice]] * MergedTable[[#This Row],[Quantity]]</f>
        <v>63.4</v>
      </c>
    </row>
    <row r="543" spans="1:16" x14ac:dyDescent="0.25">
      <c r="A543" t="str">
        <f>Orders[[#This Row],[OrderID]]</f>
        <v>AZF-45991-584</v>
      </c>
      <c r="B543" s="9">
        <f>Orders[[#This Row],[DtOrder]]</f>
        <v>43750</v>
      </c>
      <c r="C543" t="str">
        <f>Orders[[#This Row],[FK_CustomerID]]</f>
        <v>73759-17258-KA</v>
      </c>
      <c r="D543" t="str">
        <f>Orders[[#This Row],[FK_ProductID]]</f>
        <v>A-D-2.5</v>
      </c>
      <c r="E543" s="4">
        <f>Orders[[#This Row],[Quantity]]</f>
        <v>1</v>
      </c>
      <c r="F543" t="str">
        <f>_xlfn.XLOOKUP(MergedTable[[#This Row],[FK_CustomerID]], Customers[CustomerID], Customers[CustomerName])</f>
        <v>Lora Dukes</v>
      </c>
      <c r="G543" t="str">
        <f>_xlfn.XLOOKUP(MergedTable[[#This Row],[FK_CustomerID]], Customers[CustomerID], Customers[Email])</f>
        <v/>
      </c>
      <c r="H543" t="str">
        <f>_xlfn.XLOOKUP(MergedTable[[#This Row],[FK_CustomerID]], Customers[CustomerID], Customers[Country])</f>
        <v>Ireland</v>
      </c>
      <c r="I543" t="str">
        <f>IF(_xlfn.XLOOKUP(MergedTable[[#This Row],[FK_CustomerID]], Customers[CustomerID], Customers[HasLoyalty]), "Yes", "No")</f>
        <v>Yes</v>
      </c>
      <c r="J543" t="str" cm="1">
        <f t="array" ref="J543">INDEX(Products[],
    MATCH(MergedTable[[#This Row],[FK_ProductID]:[FK_ProductID]], Products[[ProductID]:[ProductID]], 0),
    MATCH(MergedTable[[#Headers],[CoffeeType]], Products[#Headers], 0))</f>
        <v>Ara</v>
      </c>
      <c r="K543" t="str" cm="1">
        <f t="array" ref="K543">_xlfn.SWITCH(MergedTable[[#This Row],[CoffeeType]],
    "Rob", "Robusta",
    "Exc", "Excelsa",
    "Ara", "Arabica",
    "Lib", "Liberica")</f>
        <v>Arabica</v>
      </c>
      <c r="L543" t="str" cm="1">
        <f t="array" ref="L543">INDEX(Products[],
    MATCH(MergedTable[[#This Row],[FK_ProductID]:[FK_ProductID]], Products[[ProductID]:[ProductID]], 0),
    MATCH(MergedTable[[#Headers],[RoastType]], Products[#Headers], 0))</f>
        <v>D</v>
      </c>
      <c r="M543" t="str" cm="1">
        <f t="array" ref="M543">_xlfn.SWITCH(MergedTable[[#This Row],[RoastType]],
    "L", "Light",
    "M", "Medium",
    "D", "Dark")</f>
        <v>Dark</v>
      </c>
      <c r="N543" s="6" cm="1">
        <f t="array" ref="N543">INDEX(Products[],
    MATCH(MergedTable[[#This Row],[FK_ProductID]:[FK_ProductID]], Products[[ProductID]:[ProductID]], 0),
    MATCH(MergedTable[[#Headers],[SizeKg]], Products[#Headers], 0))</f>
        <v>2.5</v>
      </c>
      <c r="O543" s="1" cm="1">
        <f t="array" ref="O543">INDEX(Products[],
    MATCH(MergedTable[[#This Row],[FK_ProductID]:[FK_ProductID]], Products[[ProductID]:[ProductID]], 0),
    MATCH(MergedTable[[#Headers],[AmtUnitPrice]], Products[#Headers], 0))</f>
        <v>22.885000000000002</v>
      </c>
      <c r="P543" s="1">
        <f>MergedTable[[#This Row],[AmtUnitPrice]] * MergedTable[[#This Row],[Quantity]]</f>
        <v>22.885000000000002</v>
      </c>
    </row>
    <row r="544" spans="1:16" x14ac:dyDescent="0.25">
      <c r="A544" t="str">
        <f>Orders[[#This Row],[OrderID]]</f>
        <v>MDG-14481-513</v>
      </c>
      <c r="B544" s="9">
        <f>Orders[[#This Row],[DtOrder]]</f>
        <v>44335</v>
      </c>
      <c r="C544" t="str">
        <f>Orders[[#This Row],[FK_CustomerID]]</f>
        <v>64897-79178-MH</v>
      </c>
      <c r="D544" t="str">
        <f>Orders[[#This Row],[FK_ProductID]]</f>
        <v>A-M-2.5</v>
      </c>
      <c r="E544" s="4">
        <f>Orders[[#This Row],[Quantity]]</f>
        <v>4</v>
      </c>
      <c r="F544" t="str">
        <f>_xlfn.XLOOKUP(MergedTable[[#This Row],[FK_CustomerID]], Customers[CustomerID], Customers[CustomerName])</f>
        <v>Zack Pellett</v>
      </c>
      <c r="G544" t="str">
        <f>_xlfn.XLOOKUP(MergedTable[[#This Row],[FK_CustomerID]], Customers[CustomerID], Customers[Email])</f>
        <v>zpellettf2@dailymotion.com</v>
      </c>
      <c r="H544" t="str">
        <f>_xlfn.XLOOKUP(MergedTable[[#This Row],[FK_CustomerID]], Customers[CustomerID], Customers[Country])</f>
        <v>United States</v>
      </c>
      <c r="I544" t="str">
        <f>IF(_xlfn.XLOOKUP(MergedTable[[#This Row],[FK_CustomerID]], Customers[CustomerID], Customers[HasLoyalty]), "Yes", "No")</f>
        <v>No</v>
      </c>
      <c r="J544" t="str" cm="1">
        <f t="array" ref="J544">INDEX(Products[],
    MATCH(MergedTable[[#This Row],[FK_ProductID]:[FK_ProductID]], Products[[ProductID]:[ProductID]], 0),
    MATCH(MergedTable[[#Headers],[CoffeeType]], Products[#Headers], 0))</f>
        <v>Ara</v>
      </c>
      <c r="K544" t="str" cm="1">
        <f t="array" ref="K544">_xlfn.SWITCH(MergedTable[[#This Row],[CoffeeType]],
    "Rob", "Robusta",
    "Exc", "Excelsa",
    "Ara", "Arabica",
    "Lib", "Liberica")</f>
        <v>Arabica</v>
      </c>
      <c r="L544" t="str" cm="1">
        <f t="array" ref="L544">INDEX(Products[],
    MATCH(MergedTable[[#This Row],[FK_ProductID]:[FK_ProductID]], Products[[ProductID]:[ProductID]], 0),
    MATCH(MergedTable[[#Headers],[RoastType]], Products[#Headers], 0))</f>
        <v>M</v>
      </c>
      <c r="M544" t="str" cm="1">
        <f t="array" ref="M544">_xlfn.SWITCH(MergedTable[[#This Row],[RoastType]],
    "L", "Light",
    "M", "Medium",
    "D", "Dark")</f>
        <v>Medium</v>
      </c>
      <c r="N544" s="6" cm="1">
        <f t="array" ref="N544">INDEX(Products[],
    MATCH(MergedTable[[#This Row],[FK_ProductID]:[FK_ProductID]], Products[[ProductID]:[ProductID]], 0),
    MATCH(MergedTable[[#Headers],[SizeKg]], Products[#Headers], 0))</f>
        <v>2.5</v>
      </c>
      <c r="O544" s="1" cm="1">
        <f t="array" ref="O544">INDEX(Products[],
    MATCH(MergedTable[[#This Row],[FK_ProductID]:[FK_ProductID]], Products[[ProductID]:[ProductID]], 0),
    MATCH(MergedTable[[#Headers],[AmtUnitPrice]], Products[#Headers], 0))</f>
        <v>25.875</v>
      </c>
      <c r="P544" s="1">
        <f>MergedTable[[#This Row],[AmtUnitPrice]] * MergedTable[[#This Row],[Quantity]]</f>
        <v>103.5</v>
      </c>
    </row>
    <row r="545" spans="1:16" x14ac:dyDescent="0.25">
      <c r="A545" t="str">
        <f>Orders[[#This Row],[OrderID]]</f>
        <v>OFN-49424-848</v>
      </c>
      <c r="B545" s="9">
        <f>Orders[[#This Row],[DtOrder]]</f>
        <v>44380</v>
      </c>
      <c r="C545" t="str">
        <f>Orders[[#This Row],[FK_CustomerID]]</f>
        <v>73346-85564-JB</v>
      </c>
      <c r="D545" t="str">
        <f>Orders[[#This Row],[FK_ProductID]]</f>
        <v>R-L-2.5</v>
      </c>
      <c r="E545" s="4">
        <f>Orders[[#This Row],[Quantity]]</f>
        <v>2</v>
      </c>
      <c r="F545" t="str">
        <f>_xlfn.XLOOKUP(MergedTable[[#This Row],[FK_CustomerID]], Customers[CustomerID], Customers[CustomerName])</f>
        <v>Ilaire Sprakes</v>
      </c>
      <c r="G545" t="str">
        <f>_xlfn.XLOOKUP(MergedTable[[#This Row],[FK_CustomerID]], Customers[CustomerID], Customers[Email])</f>
        <v>isprakesf3@spiegel.de</v>
      </c>
      <c r="H545" t="str">
        <f>_xlfn.XLOOKUP(MergedTable[[#This Row],[FK_CustomerID]], Customers[CustomerID], Customers[Country])</f>
        <v>United States</v>
      </c>
      <c r="I545" t="str">
        <f>IF(_xlfn.XLOOKUP(MergedTable[[#This Row],[FK_CustomerID]], Customers[CustomerID], Customers[HasLoyalty]), "Yes", "No")</f>
        <v>No</v>
      </c>
      <c r="J545" t="str" cm="1">
        <f t="array" ref="J545">INDEX(Products[],
    MATCH(MergedTable[[#This Row],[FK_ProductID]:[FK_ProductID]], Products[[ProductID]:[ProductID]], 0),
    MATCH(MergedTable[[#Headers],[CoffeeType]], Products[#Headers], 0))</f>
        <v>Rob</v>
      </c>
      <c r="K545" t="str" cm="1">
        <f t="array" ref="K545">_xlfn.SWITCH(MergedTable[[#This Row],[CoffeeType]],
    "Rob", "Robusta",
    "Exc", "Excelsa",
    "Ara", "Arabica",
    "Lib", "Liberica")</f>
        <v>Robusta</v>
      </c>
      <c r="L545" t="str" cm="1">
        <f t="array" ref="L545">INDEX(Products[],
    MATCH(MergedTable[[#This Row],[FK_ProductID]:[FK_ProductID]], Products[[ProductID]:[ProductID]], 0),
    MATCH(MergedTable[[#Headers],[RoastType]], Products[#Headers], 0))</f>
        <v>L</v>
      </c>
      <c r="M545" t="str" cm="1">
        <f t="array" ref="M545">_xlfn.SWITCH(MergedTable[[#This Row],[RoastType]],
    "L", "Light",
    "M", "Medium",
    "D", "Dark")</f>
        <v>Light</v>
      </c>
      <c r="N545" s="6" cm="1">
        <f t="array" ref="N545">INDEX(Products[],
    MATCH(MergedTable[[#This Row],[FK_ProductID]:[FK_ProductID]], Products[[ProductID]:[ProductID]], 0),
    MATCH(MergedTable[[#Headers],[SizeKg]], Products[#Headers], 0))</f>
        <v>2.5</v>
      </c>
      <c r="O545" s="1" cm="1">
        <f t="array" ref="O545">INDEX(Products[],
    MATCH(MergedTable[[#This Row],[FK_ProductID]:[FK_ProductID]], Products[[ProductID]:[ProductID]], 0),
    MATCH(MergedTable[[#Headers],[AmtUnitPrice]], Products[#Headers], 0))</f>
        <v>27.484999999999999</v>
      </c>
      <c r="P545" s="1">
        <f>MergedTable[[#This Row],[AmtUnitPrice]] * MergedTable[[#This Row],[Quantity]]</f>
        <v>54.97</v>
      </c>
    </row>
    <row r="546" spans="1:16" x14ac:dyDescent="0.25">
      <c r="A546" t="str">
        <f>Orders[[#This Row],[OrderID]]</f>
        <v>NFA-03411-746</v>
      </c>
      <c r="B546" s="9">
        <f>Orders[[#This Row],[DtOrder]]</f>
        <v>43869</v>
      </c>
      <c r="C546" t="str">
        <f>Orders[[#This Row],[FK_CustomerID]]</f>
        <v>07476-13102-NJ</v>
      </c>
      <c r="D546" t="str">
        <f>Orders[[#This Row],[FK_ProductID]]</f>
        <v>A-L-0.5</v>
      </c>
      <c r="E546" s="4">
        <f>Orders[[#This Row],[Quantity]]</f>
        <v>2</v>
      </c>
      <c r="F546" t="str">
        <f>_xlfn.XLOOKUP(MergedTable[[#This Row],[FK_CustomerID]], Customers[CustomerID], Customers[CustomerName])</f>
        <v>Heda Fromant</v>
      </c>
      <c r="G546" t="str">
        <f>_xlfn.XLOOKUP(MergedTable[[#This Row],[FK_CustomerID]], Customers[CustomerID], Customers[Email])</f>
        <v>hfromantf4@ucsd.edu</v>
      </c>
      <c r="H546" t="str">
        <f>_xlfn.XLOOKUP(MergedTable[[#This Row],[FK_CustomerID]], Customers[CustomerID], Customers[Country])</f>
        <v>United States</v>
      </c>
      <c r="I546" t="str">
        <f>IF(_xlfn.XLOOKUP(MergedTable[[#This Row],[FK_CustomerID]], Customers[CustomerID], Customers[HasLoyalty]), "Yes", "No")</f>
        <v>No</v>
      </c>
      <c r="J546" t="str" cm="1">
        <f t="array" ref="J546">INDEX(Products[],
    MATCH(MergedTable[[#This Row],[FK_ProductID]:[FK_ProductID]], Products[[ProductID]:[ProductID]], 0),
    MATCH(MergedTable[[#Headers],[CoffeeType]], Products[#Headers], 0))</f>
        <v>Ara</v>
      </c>
      <c r="K546" t="str" cm="1">
        <f t="array" ref="K546">_xlfn.SWITCH(MergedTable[[#This Row],[CoffeeType]],
    "Rob", "Robusta",
    "Exc", "Excelsa",
    "Ara", "Arabica",
    "Lib", "Liberica")</f>
        <v>Arabica</v>
      </c>
      <c r="L546" t="str" cm="1">
        <f t="array" ref="L546">INDEX(Products[],
    MATCH(MergedTable[[#This Row],[FK_ProductID]:[FK_ProductID]], Products[[ProductID]:[ProductID]], 0),
    MATCH(MergedTable[[#Headers],[RoastType]], Products[#Headers], 0))</f>
        <v>L</v>
      </c>
      <c r="M546" t="str" cm="1">
        <f t="array" ref="M546">_xlfn.SWITCH(MergedTable[[#This Row],[RoastType]],
    "L", "Light",
    "M", "Medium",
    "D", "Dark")</f>
        <v>Light</v>
      </c>
      <c r="N546" s="6" cm="1">
        <f t="array" ref="N546">INDEX(Products[],
    MATCH(MergedTable[[#This Row],[FK_ProductID]:[FK_ProductID]], Products[[ProductID]:[ProductID]], 0),
    MATCH(MergedTable[[#Headers],[SizeKg]], Products[#Headers], 0))</f>
        <v>0.5</v>
      </c>
      <c r="O546" s="1" cm="1">
        <f t="array" ref="O546">INDEX(Products[],
    MATCH(MergedTable[[#This Row],[FK_ProductID]:[FK_ProductID]], Products[[ProductID]:[ProductID]], 0),
    MATCH(MergedTable[[#Headers],[AmtUnitPrice]], Products[#Headers], 0))</f>
        <v>7.77</v>
      </c>
      <c r="P546" s="1">
        <f>MergedTable[[#This Row],[AmtUnitPrice]] * MergedTable[[#This Row],[Quantity]]</f>
        <v>15.54</v>
      </c>
    </row>
    <row r="547" spans="1:16" x14ac:dyDescent="0.25">
      <c r="A547" t="str">
        <f>Orders[[#This Row],[OrderID]]</f>
        <v>CYM-74988-450</v>
      </c>
      <c r="B547" s="9">
        <f>Orders[[#This Row],[DtOrder]]</f>
        <v>44120</v>
      </c>
      <c r="C547" t="str">
        <f>Orders[[#This Row],[FK_CustomerID]]</f>
        <v>87223-37422-SK</v>
      </c>
      <c r="D547" t="str">
        <f>Orders[[#This Row],[FK_ProductID]]</f>
        <v>L-D-0.2</v>
      </c>
      <c r="E547" s="4">
        <f>Orders[[#This Row],[Quantity]]</f>
        <v>4</v>
      </c>
      <c r="F547" t="str">
        <f>_xlfn.XLOOKUP(MergedTable[[#This Row],[FK_CustomerID]], Customers[CustomerID], Customers[CustomerName])</f>
        <v>Rufus Flear</v>
      </c>
      <c r="G547" t="str">
        <f>_xlfn.XLOOKUP(MergedTable[[#This Row],[FK_CustomerID]], Customers[CustomerID], Customers[Email])</f>
        <v>rflearf5@artisteer.com</v>
      </c>
      <c r="H547" t="str">
        <f>_xlfn.XLOOKUP(MergedTable[[#This Row],[FK_CustomerID]], Customers[CustomerID], Customers[Country])</f>
        <v>United Kingdom</v>
      </c>
      <c r="I547" t="str">
        <f>IF(_xlfn.XLOOKUP(MergedTable[[#This Row],[FK_CustomerID]], Customers[CustomerID], Customers[HasLoyalty]), "Yes", "No")</f>
        <v>No</v>
      </c>
      <c r="J547" t="str" cm="1">
        <f t="array" ref="J547">INDEX(Products[],
    MATCH(MergedTable[[#This Row],[FK_ProductID]:[FK_ProductID]], Products[[ProductID]:[ProductID]], 0),
    MATCH(MergedTable[[#Headers],[CoffeeType]], Products[#Headers], 0))</f>
        <v>Lib</v>
      </c>
      <c r="K547" t="str" cm="1">
        <f t="array" ref="K547">_xlfn.SWITCH(MergedTable[[#This Row],[CoffeeType]],
    "Rob", "Robusta",
    "Exc", "Excelsa",
    "Ara", "Arabica",
    "Lib", "Liberica")</f>
        <v>Liberica</v>
      </c>
      <c r="L547" t="str" cm="1">
        <f t="array" ref="L547">INDEX(Products[],
    MATCH(MergedTable[[#This Row],[FK_ProductID]:[FK_ProductID]], Products[[ProductID]:[ProductID]], 0),
    MATCH(MergedTable[[#Headers],[RoastType]], Products[#Headers], 0))</f>
        <v>D</v>
      </c>
      <c r="M547" t="str" cm="1">
        <f t="array" ref="M547">_xlfn.SWITCH(MergedTable[[#This Row],[RoastType]],
    "L", "Light",
    "M", "Medium",
    "D", "Dark")</f>
        <v>Dark</v>
      </c>
      <c r="N547" s="6" cm="1">
        <f t="array" ref="N547">INDEX(Products[],
    MATCH(MergedTable[[#This Row],[FK_ProductID]:[FK_ProductID]], Products[[ProductID]:[ProductID]], 0),
    MATCH(MergedTable[[#Headers],[SizeKg]], Products[#Headers], 0))</f>
        <v>0.2</v>
      </c>
      <c r="O547" s="1" cm="1">
        <f t="array" ref="O547">INDEX(Products[],
    MATCH(MergedTable[[#This Row],[FK_ProductID]:[FK_ProductID]], Products[[ProductID]:[ProductID]], 0),
    MATCH(MergedTable[[#Headers],[AmtUnitPrice]], Products[#Headers], 0))</f>
        <v>3.8849999999999998</v>
      </c>
      <c r="P547" s="1">
        <f>MergedTable[[#This Row],[AmtUnitPrice]] * MergedTable[[#This Row],[Quantity]]</f>
        <v>15.54</v>
      </c>
    </row>
    <row r="548" spans="1:16" x14ac:dyDescent="0.25">
      <c r="A548" t="str">
        <f>Orders[[#This Row],[OrderID]]</f>
        <v>WTV-24996-658</v>
      </c>
      <c r="B548" s="9">
        <f>Orders[[#This Row],[DtOrder]]</f>
        <v>44127</v>
      </c>
      <c r="C548" t="str">
        <f>Orders[[#This Row],[FK_CustomerID]]</f>
        <v>57837-15577-YK</v>
      </c>
      <c r="D548" t="str">
        <f>Orders[[#This Row],[FK_ProductID]]</f>
        <v>E-D-2.5</v>
      </c>
      <c r="E548" s="4">
        <f>Orders[[#This Row],[Quantity]]</f>
        <v>3</v>
      </c>
      <c r="F548" t="str">
        <f>_xlfn.XLOOKUP(MergedTable[[#This Row],[FK_CustomerID]], Customers[CustomerID], Customers[CustomerName])</f>
        <v>Dom Milella</v>
      </c>
      <c r="G548" t="str">
        <f>_xlfn.XLOOKUP(MergedTable[[#This Row],[FK_CustomerID]], Customers[CustomerID], Customers[Email])</f>
        <v/>
      </c>
      <c r="H548" t="str">
        <f>_xlfn.XLOOKUP(MergedTable[[#This Row],[FK_CustomerID]], Customers[CustomerID], Customers[Country])</f>
        <v>Ireland</v>
      </c>
      <c r="I548" t="str">
        <f>IF(_xlfn.XLOOKUP(MergedTable[[#This Row],[FK_CustomerID]], Customers[CustomerID], Customers[HasLoyalty]), "Yes", "No")</f>
        <v>No</v>
      </c>
      <c r="J548" t="str" cm="1">
        <f t="array" ref="J548">INDEX(Products[],
    MATCH(MergedTable[[#This Row],[FK_ProductID]:[FK_ProductID]], Products[[ProductID]:[ProductID]], 0),
    MATCH(MergedTable[[#Headers],[CoffeeType]], Products[#Headers], 0))</f>
        <v>Exc</v>
      </c>
      <c r="K548" t="str" cm="1">
        <f t="array" ref="K548">_xlfn.SWITCH(MergedTable[[#This Row],[CoffeeType]],
    "Rob", "Robusta",
    "Exc", "Excelsa",
    "Ara", "Arabica",
    "Lib", "Liberica")</f>
        <v>Excelsa</v>
      </c>
      <c r="L548" t="str" cm="1">
        <f t="array" ref="L548">INDEX(Products[],
    MATCH(MergedTable[[#This Row],[FK_ProductID]:[FK_ProductID]], Products[[ProductID]:[ProductID]], 0),
    MATCH(MergedTable[[#Headers],[RoastType]], Products[#Headers], 0))</f>
        <v>D</v>
      </c>
      <c r="M548" t="str" cm="1">
        <f t="array" ref="M548">_xlfn.SWITCH(MergedTable[[#This Row],[RoastType]],
    "L", "Light",
    "M", "Medium",
    "D", "Dark")</f>
        <v>Dark</v>
      </c>
      <c r="N548" s="6" cm="1">
        <f t="array" ref="N548">INDEX(Products[],
    MATCH(MergedTable[[#This Row],[FK_ProductID]:[FK_ProductID]], Products[[ProductID]:[ProductID]], 0),
    MATCH(MergedTable[[#Headers],[SizeKg]], Products[#Headers], 0))</f>
        <v>2.5</v>
      </c>
      <c r="O548" s="1" cm="1">
        <f t="array" ref="O548">INDEX(Products[],
    MATCH(MergedTable[[#This Row],[FK_ProductID]:[FK_ProductID]], Products[[ProductID]:[ProductID]], 0),
    MATCH(MergedTable[[#Headers],[AmtUnitPrice]], Products[#Headers], 0))</f>
        <v>27.945</v>
      </c>
      <c r="P548" s="1">
        <f>MergedTable[[#This Row],[AmtUnitPrice]] * MergedTable[[#This Row],[Quantity]]</f>
        <v>83.835000000000008</v>
      </c>
    </row>
    <row r="549" spans="1:16" x14ac:dyDescent="0.25">
      <c r="A549" t="str">
        <f>Orders[[#This Row],[OrderID]]</f>
        <v>DSL-69915-544</v>
      </c>
      <c r="B549" s="9">
        <f>Orders[[#This Row],[DtOrder]]</f>
        <v>44265</v>
      </c>
      <c r="C549" t="str">
        <f>Orders[[#This Row],[FK_CustomerID]]</f>
        <v>10142-55267-YO</v>
      </c>
      <c r="D549" t="str">
        <f>Orders[[#This Row],[FK_ProductID]]</f>
        <v>R-L-0.2</v>
      </c>
      <c r="E549" s="4">
        <f>Orders[[#This Row],[Quantity]]</f>
        <v>3</v>
      </c>
      <c r="F549" t="str">
        <f>_xlfn.XLOOKUP(MergedTable[[#This Row],[FK_CustomerID]], Customers[CustomerID], Customers[CustomerName])</f>
        <v>Wilek Lightollers</v>
      </c>
      <c r="G549" t="str">
        <f>_xlfn.XLOOKUP(MergedTable[[#This Row],[FK_CustomerID]], Customers[CustomerID], Customers[Email])</f>
        <v>wlightollersf9@baidu.com</v>
      </c>
      <c r="H549" t="str">
        <f>_xlfn.XLOOKUP(MergedTable[[#This Row],[FK_CustomerID]], Customers[CustomerID], Customers[Country])</f>
        <v>United States</v>
      </c>
      <c r="I549" t="str">
        <f>IF(_xlfn.XLOOKUP(MergedTable[[#This Row],[FK_CustomerID]], Customers[CustomerID], Customers[HasLoyalty]), "Yes", "No")</f>
        <v>Yes</v>
      </c>
      <c r="J549" t="str" cm="1">
        <f t="array" ref="J549">INDEX(Products[],
    MATCH(MergedTable[[#This Row],[FK_ProductID]:[FK_ProductID]], Products[[ProductID]:[ProductID]], 0),
    MATCH(MergedTable[[#Headers],[CoffeeType]], Products[#Headers], 0))</f>
        <v>Rob</v>
      </c>
      <c r="K549" t="str" cm="1">
        <f t="array" ref="K549">_xlfn.SWITCH(MergedTable[[#This Row],[CoffeeType]],
    "Rob", "Robusta",
    "Exc", "Excelsa",
    "Ara", "Arabica",
    "Lib", "Liberica")</f>
        <v>Robusta</v>
      </c>
      <c r="L549" t="str" cm="1">
        <f t="array" ref="L549">INDEX(Products[],
    MATCH(MergedTable[[#This Row],[FK_ProductID]:[FK_ProductID]], Products[[ProductID]:[ProductID]], 0),
    MATCH(MergedTable[[#Headers],[RoastType]], Products[#Headers], 0))</f>
        <v>L</v>
      </c>
      <c r="M549" t="str" cm="1">
        <f t="array" ref="M549">_xlfn.SWITCH(MergedTable[[#This Row],[RoastType]],
    "L", "Light",
    "M", "Medium",
    "D", "Dark")</f>
        <v>Light</v>
      </c>
      <c r="N549" s="6" cm="1">
        <f t="array" ref="N549">INDEX(Products[],
    MATCH(MergedTable[[#This Row],[FK_ProductID]:[FK_ProductID]], Products[[ProductID]:[ProductID]], 0),
    MATCH(MergedTable[[#Headers],[SizeKg]], Products[#Headers], 0))</f>
        <v>0.2</v>
      </c>
      <c r="O549" s="1" cm="1">
        <f t="array" ref="O549">INDEX(Products[],
    MATCH(MergedTable[[#This Row],[FK_ProductID]:[FK_ProductID]], Products[[ProductID]:[ProductID]], 0),
    MATCH(MergedTable[[#Headers],[AmtUnitPrice]], Products[#Headers], 0))</f>
        <v>3.585</v>
      </c>
      <c r="P549" s="1">
        <f>MergedTable[[#This Row],[AmtUnitPrice]] * MergedTable[[#This Row],[Quantity]]</f>
        <v>10.754999999999999</v>
      </c>
    </row>
    <row r="550" spans="1:16" x14ac:dyDescent="0.25">
      <c r="A550" t="str">
        <f>Orders[[#This Row],[OrderID]]</f>
        <v>NBT-35757-542</v>
      </c>
      <c r="B550" s="9">
        <f>Orders[[#This Row],[DtOrder]]</f>
        <v>44384</v>
      </c>
      <c r="C550" t="str">
        <f>Orders[[#This Row],[FK_CustomerID]]</f>
        <v>73647-66148-VM</v>
      </c>
      <c r="D550" t="str">
        <f>Orders[[#This Row],[FK_ProductID]]</f>
        <v>E-L-0.2</v>
      </c>
      <c r="E550" s="4">
        <f>Orders[[#This Row],[Quantity]]</f>
        <v>3</v>
      </c>
      <c r="F550" t="str">
        <f>_xlfn.XLOOKUP(MergedTable[[#This Row],[FK_CustomerID]], Customers[CustomerID], Customers[CustomerName])</f>
        <v>Bette-ann Munden</v>
      </c>
      <c r="G550" t="str">
        <f>_xlfn.XLOOKUP(MergedTable[[#This Row],[FK_CustomerID]], Customers[CustomerID], Customers[Email])</f>
        <v>bmundenf8@elpais.com</v>
      </c>
      <c r="H550" t="str">
        <f>_xlfn.XLOOKUP(MergedTable[[#This Row],[FK_CustomerID]], Customers[CustomerID], Customers[Country])</f>
        <v>United States</v>
      </c>
      <c r="I550" t="str">
        <f>IF(_xlfn.XLOOKUP(MergedTable[[#This Row],[FK_CustomerID]], Customers[CustomerID], Customers[HasLoyalty]), "Yes", "No")</f>
        <v>Yes</v>
      </c>
      <c r="J550" t="str" cm="1">
        <f t="array" ref="J550">INDEX(Products[],
    MATCH(MergedTable[[#This Row],[FK_ProductID]:[FK_ProductID]], Products[[ProductID]:[ProductID]], 0),
    MATCH(MergedTable[[#Headers],[CoffeeType]], Products[#Headers], 0))</f>
        <v>Exc</v>
      </c>
      <c r="K550" t="str" cm="1">
        <f t="array" ref="K550">_xlfn.SWITCH(MergedTable[[#This Row],[CoffeeType]],
    "Rob", "Robusta",
    "Exc", "Excelsa",
    "Ara", "Arabica",
    "Lib", "Liberica")</f>
        <v>Excelsa</v>
      </c>
      <c r="L550" t="str" cm="1">
        <f t="array" ref="L550">INDEX(Products[],
    MATCH(MergedTable[[#This Row],[FK_ProductID]:[FK_ProductID]], Products[[ProductID]:[ProductID]], 0),
    MATCH(MergedTable[[#Headers],[RoastType]], Products[#Headers], 0))</f>
        <v>L</v>
      </c>
      <c r="M550" t="str" cm="1">
        <f t="array" ref="M550">_xlfn.SWITCH(MergedTable[[#This Row],[RoastType]],
    "L", "Light",
    "M", "Medium",
    "D", "Dark")</f>
        <v>Light</v>
      </c>
      <c r="N550" s="6" cm="1">
        <f t="array" ref="N550">INDEX(Products[],
    MATCH(MergedTable[[#This Row],[FK_ProductID]:[FK_ProductID]], Products[[ProductID]:[ProductID]], 0),
    MATCH(MergedTable[[#Headers],[SizeKg]], Products[#Headers], 0))</f>
        <v>0.2</v>
      </c>
      <c r="O550" s="1" cm="1">
        <f t="array" ref="O550">INDEX(Products[],
    MATCH(MergedTable[[#This Row],[FK_ProductID]:[FK_ProductID]], Products[[ProductID]:[ProductID]], 0),
    MATCH(MergedTable[[#Headers],[AmtUnitPrice]], Products[#Headers], 0))</f>
        <v>4.4550000000000001</v>
      </c>
      <c r="P550" s="1">
        <f>MergedTable[[#This Row],[AmtUnitPrice]] * MergedTable[[#This Row],[Quantity]]</f>
        <v>13.365</v>
      </c>
    </row>
    <row r="551" spans="1:16" x14ac:dyDescent="0.25">
      <c r="A551" t="str">
        <f>Orders[[#This Row],[OrderID]]</f>
        <v>OYU-25085-528</v>
      </c>
      <c r="B551" s="9">
        <f>Orders[[#This Row],[DtOrder]]</f>
        <v>44232</v>
      </c>
      <c r="C551" t="str">
        <f>Orders[[#This Row],[FK_CustomerID]]</f>
        <v>10142-55267-YO</v>
      </c>
      <c r="D551" t="str">
        <f>Orders[[#This Row],[FK_ProductID]]</f>
        <v>E-L-0.2</v>
      </c>
      <c r="E551" s="4">
        <f>Orders[[#This Row],[Quantity]]</f>
        <v>4</v>
      </c>
      <c r="F551" t="str">
        <f>_xlfn.XLOOKUP(MergedTable[[#This Row],[FK_CustomerID]], Customers[CustomerID], Customers[CustomerName])</f>
        <v>Wilek Lightollers</v>
      </c>
      <c r="G551" t="str">
        <f>_xlfn.XLOOKUP(MergedTable[[#This Row],[FK_CustomerID]], Customers[CustomerID], Customers[Email])</f>
        <v>wlightollersf9@baidu.com</v>
      </c>
      <c r="H551" t="str">
        <f>_xlfn.XLOOKUP(MergedTable[[#This Row],[FK_CustomerID]], Customers[CustomerID], Customers[Country])</f>
        <v>United States</v>
      </c>
      <c r="I551" t="str">
        <f>IF(_xlfn.XLOOKUP(MergedTable[[#This Row],[FK_CustomerID]], Customers[CustomerID], Customers[HasLoyalty]), "Yes", "No")</f>
        <v>Yes</v>
      </c>
      <c r="J551" t="str" cm="1">
        <f t="array" ref="J551">INDEX(Products[],
    MATCH(MergedTable[[#This Row],[FK_ProductID]:[FK_ProductID]], Products[[ProductID]:[ProductID]], 0),
    MATCH(MergedTable[[#Headers],[CoffeeType]], Products[#Headers], 0))</f>
        <v>Exc</v>
      </c>
      <c r="K551" t="str" cm="1">
        <f t="array" ref="K551">_xlfn.SWITCH(MergedTable[[#This Row],[CoffeeType]],
    "Rob", "Robusta",
    "Exc", "Excelsa",
    "Ara", "Arabica",
    "Lib", "Liberica")</f>
        <v>Excelsa</v>
      </c>
      <c r="L551" t="str" cm="1">
        <f t="array" ref="L551">INDEX(Products[],
    MATCH(MergedTable[[#This Row],[FK_ProductID]:[FK_ProductID]], Products[[ProductID]:[ProductID]], 0),
    MATCH(MergedTable[[#Headers],[RoastType]], Products[#Headers], 0))</f>
        <v>L</v>
      </c>
      <c r="M551" t="str" cm="1">
        <f t="array" ref="M551">_xlfn.SWITCH(MergedTable[[#This Row],[RoastType]],
    "L", "Light",
    "M", "Medium",
    "D", "Dark")</f>
        <v>Light</v>
      </c>
      <c r="N551" s="6" cm="1">
        <f t="array" ref="N551">INDEX(Products[],
    MATCH(MergedTable[[#This Row],[FK_ProductID]:[FK_ProductID]], Products[[ProductID]:[ProductID]], 0),
    MATCH(MergedTable[[#Headers],[SizeKg]], Products[#Headers], 0))</f>
        <v>0.2</v>
      </c>
      <c r="O551" s="1" cm="1">
        <f t="array" ref="O551">INDEX(Products[],
    MATCH(MergedTable[[#This Row],[FK_ProductID]:[FK_ProductID]], Products[[ProductID]:[ProductID]], 0),
    MATCH(MergedTable[[#Headers],[AmtUnitPrice]], Products[#Headers], 0))</f>
        <v>4.4550000000000001</v>
      </c>
      <c r="P551" s="1">
        <f>MergedTable[[#This Row],[AmtUnitPrice]] * MergedTable[[#This Row],[Quantity]]</f>
        <v>17.82</v>
      </c>
    </row>
    <row r="552" spans="1:16" x14ac:dyDescent="0.25">
      <c r="A552" t="str">
        <f>Orders[[#This Row],[OrderID]]</f>
        <v>XCG-07109-195</v>
      </c>
      <c r="B552" s="9">
        <f>Orders[[#This Row],[DtOrder]]</f>
        <v>44176</v>
      </c>
      <c r="C552" t="str">
        <f>Orders[[#This Row],[FK_CustomerID]]</f>
        <v>92976-19453-DT</v>
      </c>
      <c r="D552" t="str">
        <f>Orders[[#This Row],[FK_ProductID]]</f>
        <v>L-D-0.2</v>
      </c>
      <c r="E552" s="4">
        <f>Orders[[#This Row],[Quantity]]</f>
        <v>6</v>
      </c>
      <c r="F552" t="str">
        <f>_xlfn.XLOOKUP(MergedTable[[#This Row],[FK_CustomerID]], Customers[CustomerID], Customers[CustomerName])</f>
        <v>Nick Brakespear</v>
      </c>
      <c r="G552" t="str">
        <f>_xlfn.XLOOKUP(MergedTable[[#This Row],[FK_CustomerID]], Customers[CustomerID], Customers[Email])</f>
        <v>nbrakespearfa@rediff.com</v>
      </c>
      <c r="H552" t="str">
        <f>_xlfn.XLOOKUP(MergedTable[[#This Row],[FK_CustomerID]], Customers[CustomerID], Customers[Country])</f>
        <v>United States</v>
      </c>
      <c r="I552" t="str">
        <f>IF(_xlfn.XLOOKUP(MergedTable[[#This Row],[FK_CustomerID]], Customers[CustomerID], Customers[HasLoyalty]), "Yes", "No")</f>
        <v>Yes</v>
      </c>
      <c r="J552" t="str" cm="1">
        <f t="array" ref="J552">INDEX(Products[],
    MATCH(MergedTable[[#This Row],[FK_ProductID]:[FK_ProductID]], Products[[ProductID]:[ProductID]], 0),
    MATCH(MergedTable[[#Headers],[CoffeeType]], Products[#Headers], 0))</f>
        <v>Lib</v>
      </c>
      <c r="K552" t="str" cm="1">
        <f t="array" ref="K552">_xlfn.SWITCH(MergedTable[[#This Row],[CoffeeType]],
    "Rob", "Robusta",
    "Exc", "Excelsa",
    "Ara", "Arabica",
    "Lib", "Liberica")</f>
        <v>Liberica</v>
      </c>
      <c r="L552" t="str" cm="1">
        <f t="array" ref="L552">INDEX(Products[],
    MATCH(MergedTable[[#This Row],[FK_ProductID]:[FK_ProductID]], Products[[ProductID]:[ProductID]], 0),
    MATCH(MergedTable[[#Headers],[RoastType]], Products[#Headers], 0))</f>
        <v>D</v>
      </c>
      <c r="M552" t="str" cm="1">
        <f t="array" ref="M552">_xlfn.SWITCH(MergedTable[[#This Row],[RoastType]],
    "L", "Light",
    "M", "Medium",
    "D", "Dark")</f>
        <v>Dark</v>
      </c>
      <c r="N552" s="6" cm="1">
        <f t="array" ref="N552">INDEX(Products[],
    MATCH(MergedTable[[#This Row],[FK_ProductID]:[FK_ProductID]], Products[[ProductID]:[ProductID]], 0),
    MATCH(MergedTable[[#Headers],[SizeKg]], Products[#Headers], 0))</f>
        <v>0.2</v>
      </c>
      <c r="O552" s="1" cm="1">
        <f t="array" ref="O552">INDEX(Products[],
    MATCH(MergedTable[[#This Row],[FK_ProductID]:[FK_ProductID]], Products[[ProductID]:[ProductID]], 0),
    MATCH(MergedTable[[#Headers],[AmtUnitPrice]], Products[#Headers], 0))</f>
        <v>3.8849999999999998</v>
      </c>
      <c r="P552" s="1">
        <f>MergedTable[[#This Row],[AmtUnitPrice]] * MergedTable[[#This Row],[Quantity]]</f>
        <v>23.31</v>
      </c>
    </row>
    <row r="553" spans="1:16" x14ac:dyDescent="0.25">
      <c r="A553" t="str">
        <f>Orders[[#This Row],[OrderID]]</f>
        <v>YZA-25234-630</v>
      </c>
      <c r="B553" s="9">
        <f>Orders[[#This Row],[DtOrder]]</f>
        <v>44694</v>
      </c>
      <c r="C553" t="str">
        <f>Orders[[#This Row],[FK_CustomerID]]</f>
        <v>89757-51438-HX</v>
      </c>
      <c r="D553" t="str">
        <f>Orders[[#This Row],[FK_ProductID]]</f>
        <v>E-D-0.2</v>
      </c>
      <c r="E553" s="4">
        <f>Orders[[#This Row],[Quantity]]</f>
        <v>2</v>
      </c>
      <c r="F553" t="str">
        <f>_xlfn.XLOOKUP(MergedTable[[#This Row],[FK_CustomerID]], Customers[CustomerID], Customers[CustomerName])</f>
        <v>Malynda Glawsop</v>
      </c>
      <c r="G553" t="str">
        <f>_xlfn.XLOOKUP(MergedTable[[#This Row],[FK_CustomerID]], Customers[CustomerID], Customers[Email])</f>
        <v>mglawsopfb@reverbnation.com</v>
      </c>
      <c r="H553" t="str">
        <f>_xlfn.XLOOKUP(MergedTable[[#This Row],[FK_CustomerID]], Customers[CustomerID], Customers[Country])</f>
        <v>United States</v>
      </c>
      <c r="I553" t="str">
        <f>IF(_xlfn.XLOOKUP(MergedTable[[#This Row],[FK_CustomerID]], Customers[CustomerID], Customers[HasLoyalty]), "Yes", "No")</f>
        <v>No</v>
      </c>
      <c r="J553" t="str" cm="1">
        <f t="array" ref="J553">INDEX(Products[],
    MATCH(MergedTable[[#This Row],[FK_ProductID]:[FK_ProductID]], Products[[ProductID]:[ProductID]], 0),
    MATCH(MergedTable[[#Headers],[CoffeeType]], Products[#Headers], 0))</f>
        <v>Exc</v>
      </c>
      <c r="K553" t="str" cm="1">
        <f t="array" ref="K553">_xlfn.SWITCH(MergedTable[[#This Row],[CoffeeType]],
    "Rob", "Robusta",
    "Exc", "Excelsa",
    "Ara", "Arabica",
    "Lib", "Liberica")</f>
        <v>Excelsa</v>
      </c>
      <c r="L553" t="str" cm="1">
        <f t="array" ref="L553">INDEX(Products[],
    MATCH(MergedTable[[#This Row],[FK_ProductID]:[FK_ProductID]], Products[[ProductID]:[ProductID]], 0),
    MATCH(MergedTable[[#Headers],[RoastType]], Products[#Headers], 0))</f>
        <v>D</v>
      </c>
      <c r="M553" t="str" cm="1">
        <f t="array" ref="M553">_xlfn.SWITCH(MergedTable[[#This Row],[RoastType]],
    "L", "Light",
    "M", "Medium",
    "D", "Dark")</f>
        <v>Dark</v>
      </c>
      <c r="N553" s="6" cm="1">
        <f t="array" ref="N553">INDEX(Products[],
    MATCH(MergedTable[[#This Row],[FK_ProductID]:[FK_ProductID]], Products[[ProductID]:[ProductID]], 0),
    MATCH(MergedTable[[#Headers],[SizeKg]], Products[#Headers], 0))</f>
        <v>0.2</v>
      </c>
      <c r="O553" s="1" cm="1">
        <f t="array" ref="O553">INDEX(Products[],
    MATCH(MergedTable[[#This Row],[FK_ProductID]:[FK_ProductID]], Products[[ProductID]:[ProductID]], 0),
    MATCH(MergedTable[[#Headers],[AmtUnitPrice]], Products[#Headers], 0))</f>
        <v>3.645</v>
      </c>
      <c r="P553" s="1">
        <f>MergedTable[[#This Row],[AmtUnitPrice]] * MergedTable[[#This Row],[Quantity]]</f>
        <v>7.29</v>
      </c>
    </row>
    <row r="554" spans="1:16" x14ac:dyDescent="0.25">
      <c r="A554" t="str">
        <f>Orders[[#This Row],[OrderID]]</f>
        <v>OKU-29966-417</v>
      </c>
      <c r="B554" s="9">
        <f>Orders[[#This Row],[DtOrder]]</f>
        <v>43761</v>
      </c>
      <c r="C554" t="str">
        <f>Orders[[#This Row],[FK_CustomerID]]</f>
        <v>76192-13390-HZ</v>
      </c>
      <c r="D554" t="str">
        <f>Orders[[#This Row],[FK_ProductID]]</f>
        <v>E-L-0.2</v>
      </c>
      <c r="E554" s="4">
        <f>Orders[[#This Row],[Quantity]]</f>
        <v>4</v>
      </c>
      <c r="F554" t="str">
        <f>_xlfn.XLOOKUP(MergedTable[[#This Row],[FK_CustomerID]], Customers[CustomerID], Customers[CustomerName])</f>
        <v>Granville Alberts</v>
      </c>
      <c r="G554" t="str">
        <f>_xlfn.XLOOKUP(MergedTable[[#This Row],[FK_CustomerID]], Customers[CustomerID], Customers[Email])</f>
        <v>galbertsfc@etsy.com</v>
      </c>
      <c r="H554" t="str">
        <f>_xlfn.XLOOKUP(MergedTable[[#This Row],[FK_CustomerID]], Customers[CustomerID], Customers[Country])</f>
        <v>United Kingdom</v>
      </c>
      <c r="I554" t="str">
        <f>IF(_xlfn.XLOOKUP(MergedTable[[#This Row],[FK_CustomerID]], Customers[CustomerID], Customers[HasLoyalty]), "Yes", "No")</f>
        <v>Yes</v>
      </c>
      <c r="J554" t="str" cm="1">
        <f t="array" ref="J554">INDEX(Products[],
    MATCH(MergedTable[[#This Row],[FK_ProductID]:[FK_ProductID]], Products[[ProductID]:[ProductID]], 0),
    MATCH(MergedTable[[#Headers],[CoffeeType]], Products[#Headers], 0))</f>
        <v>Exc</v>
      </c>
      <c r="K554" t="str" cm="1">
        <f t="array" ref="K554">_xlfn.SWITCH(MergedTable[[#This Row],[CoffeeType]],
    "Rob", "Robusta",
    "Exc", "Excelsa",
    "Ara", "Arabica",
    "Lib", "Liberica")</f>
        <v>Excelsa</v>
      </c>
      <c r="L554" t="str" cm="1">
        <f t="array" ref="L554">INDEX(Products[],
    MATCH(MergedTable[[#This Row],[FK_ProductID]:[FK_ProductID]], Products[[ProductID]:[ProductID]], 0),
    MATCH(MergedTable[[#Headers],[RoastType]], Products[#Headers], 0))</f>
        <v>L</v>
      </c>
      <c r="M554" t="str" cm="1">
        <f t="array" ref="M554">_xlfn.SWITCH(MergedTable[[#This Row],[RoastType]],
    "L", "Light",
    "M", "Medium",
    "D", "Dark")</f>
        <v>Light</v>
      </c>
      <c r="N554" s="6" cm="1">
        <f t="array" ref="N554">INDEX(Products[],
    MATCH(MergedTable[[#This Row],[FK_ProductID]:[FK_ProductID]], Products[[ProductID]:[ProductID]], 0),
    MATCH(MergedTable[[#Headers],[SizeKg]], Products[#Headers], 0))</f>
        <v>0.2</v>
      </c>
      <c r="O554" s="1" cm="1">
        <f t="array" ref="O554">INDEX(Products[],
    MATCH(MergedTable[[#This Row],[FK_ProductID]:[FK_ProductID]], Products[[ProductID]:[ProductID]], 0),
    MATCH(MergedTable[[#Headers],[AmtUnitPrice]], Products[#Headers], 0))</f>
        <v>4.4550000000000001</v>
      </c>
      <c r="P554" s="1">
        <f>MergedTable[[#This Row],[AmtUnitPrice]] * MergedTable[[#This Row],[Quantity]]</f>
        <v>17.82</v>
      </c>
    </row>
    <row r="555" spans="1:16" x14ac:dyDescent="0.25">
      <c r="A555" t="str">
        <f>Orders[[#This Row],[OrderID]]</f>
        <v>MEX-29350-659</v>
      </c>
      <c r="B555" s="9">
        <f>Orders[[#This Row],[DtOrder]]</f>
        <v>44085</v>
      </c>
      <c r="C555" t="str">
        <f>Orders[[#This Row],[FK_CustomerID]]</f>
        <v>02009-87294-SY</v>
      </c>
      <c r="D555" t="str">
        <f>Orders[[#This Row],[FK_ProductID]]</f>
        <v>E-M-1</v>
      </c>
      <c r="E555" s="4">
        <f>Orders[[#This Row],[Quantity]]</f>
        <v>5</v>
      </c>
      <c r="F555" t="str">
        <f>_xlfn.XLOOKUP(MergedTable[[#This Row],[FK_CustomerID]], Customers[CustomerID], Customers[CustomerName])</f>
        <v>Vasily Polglase</v>
      </c>
      <c r="G555" t="str">
        <f>_xlfn.XLOOKUP(MergedTable[[#This Row],[FK_CustomerID]], Customers[CustomerID], Customers[Email])</f>
        <v>vpolglasefd@about.me</v>
      </c>
      <c r="H555" t="str">
        <f>_xlfn.XLOOKUP(MergedTable[[#This Row],[FK_CustomerID]], Customers[CustomerID], Customers[Country])</f>
        <v>United States</v>
      </c>
      <c r="I555" t="str">
        <f>IF(_xlfn.XLOOKUP(MergedTable[[#This Row],[FK_CustomerID]], Customers[CustomerID], Customers[HasLoyalty]), "Yes", "No")</f>
        <v>No</v>
      </c>
      <c r="J555" t="str" cm="1">
        <f t="array" ref="J555">INDEX(Products[],
    MATCH(MergedTable[[#This Row],[FK_ProductID]:[FK_ProductID]], Products[[ProductID]:[ProductID]], 0),
    MATCH(MergedTable[[#Headers],[CoffeeType]], Products[#Headers], 0))</f>
        <v>Exc</v>
      </c>
      <c r="K555" t="str" cm="1">
        <f t="array" ref="K555">_xlfn.SWITCH(MergedTable[[#This Row],[CoffeeType]],
    "Rob", "Robusta",
    "Exc", "Excelsa",
    "Ara", "Arabica",
    "Lib", "Liberica")</f>
        <v>Excelsa</v>
      </c>
      <c r="L555" t="str" cm="1">
        <f t="array" ref="L555">INDEX(Products[],
    MATCH(MergedTable[[#This Row],[FK_ProductID]:[FK_ProductID]], Products[[ProductID]:[ProductID]], 0),
    MATCH(MergedTable[[#Headers],[RoastType]], Products[#Headers], 0))</f>
        <v>M</v>
      </c>
      <c r="M555" t="str" cm="1">
        <f t="array" ref="M555">_xlfn.SWITCH(MergedTable[[#This Row],[RoastType]],
    "L", "Light",
    "M", "Medium",
    "D", "Dark")</f>
        <v>Medium</v>
      </c>
      <c r="N555" s="6" cm="1">
        <f t="array" ref="N555">INDEX(Products[],
    MATCH(MergedTable[[#This Row],[FK_ProductID]:[FK_ProductID]], Products[[ProductID]:[ProductID]], 0),
    MATCH(MergedTable[[#Headers],[SizeKg]], Products[#Headers], 0))</f>
        <v>1</v>
      </c>
      <c r="O555" s="1" cm="1">
        <f t="array" ref="O555">INDEX(Products[],
    MATCH(MergedTable[[#This Row],[FK_ProductID]:[FK_ProductID]], Products[[ProductID]:[ProductID]], 0),
    MATCH(MergedTable[[#Headers],[AmtUnitPrice]], Products[#Headers], 0))</f>
        <v>13.75</v>
      </c>
      <c r="P555" s="1">
        <f>MergedTable[[#This Row],[AmtUnitPrice]] * MergedTable[[#This Row],[Quantity]]</f>
        <v>68.75</v>
      </c>
    </row>
    <row r="556" spans="1:16" x14ac:dyDescent="0.25">
      <c r="A556" t="str">
        <f>Orders[[#This Row],[OrderID]]</f>
        <v>NOY-99738-977</v>
      </c>
      <c r="B556" s="9">
        <f>Orders[[#This Row],[DtOrder]]</f>
        <v>43737</v>
      </c>
      <c r="C556" t="str">
        <f>Orders[[#This Row],[FK_CustomerID]]</f>
        <v>82872-34456-LJ</v>
      </c>
      <c r="D556" t="str">
        <f>Orders[[#This Row],[FK_ProductID]]</f>
        <v>R-L-2.5</v>
      </c>
      <c r="E556" s="4">
        <f>Orders[[#This Row],[Quantity]]</f>
        <v>2</v>
      </c>
      <c r="F556" t="str">
        <f>_xlfn.XLOOKUP(MergedTable[[#This Row],[FK_CustomerID]], Customers[CustomerID], Customers[CustomerName])</f>
        <v>Madelaine Sharples</v>
      </c>
      <c r="G556" t="str">
        <f>_xlfn.XLOOKUP(MergedTable[[#This Row],[FK_CustomerID]], Customers[CustomerID], Customers[Email])</f>
        <v/>
      </c>
      <c r="H556" t="str">
        <f>_xlfn.XLOOKUP(MergedTable[[#This Row],[FK_CustomerID]], Customers[CustomerID], Customers[Country])</f>
        <v>United Kingdom</v>
      </c>
      <c r="I556" t="str">
        <f>IF(_xlfn.XLOOKUP(MergedTable[[#This Row],[FK_CustomerID]], Customers[CustomerID], Customers[HasLoyalty]), "Yes", "No")</f>
        <v>Yes</v>
      </c>
      <c r="J556" t="str" cm="1">
        <f t="array" ref="J556">INDEX(Products[],
    MATCH(MergedTable[[#This Row],[FK_ProductID]:[FK_ProductID]], Products[[ProductID]:[ProductID]], 0),
    MATCH(MergedTable[[#Headers],[CoffeeType]], Products[#Headers], 0))</f>
        <v>Rob</v>
      </c>
      <c r="K556" t="str" cm="1">
        <f t="array" ref="K556">_xlfn.SWITCH(MergedTable[[#This Row],[CoffeeType]],
    "Rob", "Robusta",
    "Exc", "Excelsa",
    "Ara", "Arabica",
    "Lib", "Liberica")</f>
        <v>Robusta</v>
      </c>
      <c r="L556" t="str" cm="1">
        <f t="array" ref="L556">INDEX(Products[],
    MATCH(MergedTable[[#This Row],[FK_ProductID]:[FK_ProductID]], Products[[ProductID]:[ProductID]], 0),
    MATCH(MergedTable[[#Headers],[RoastType]], Products[#Headers], 0))</f>
        <v>L</v>
      </c>
      <c r="M556" t="str" cm="1">
        <f t="array" ref="M556">_xlfn.SWITCH(MergedTable[[#This Row],[RoastType]],
    "L", "Light",
    "M", "Medium",
    "D", "Dark")</f>
        <v>Light</v>
      </c>
      <c r="N556" s="6" cm="1">
        <f t="array" ref="N556">INDEX(Products[],
    MATCH(MergedTable[[#This Row],[FK_ProductID]:[FK_ProductID]], Products[[ProductID]:[ProductID]], 0),
    MATCH(MergedTable[[#Headers],[SizeKg]], Products[#Headers], 0))</f>
        <v>2.5</v>
      </c>
      <c r="O556" s="1" cm="1">
        <f t="array" ref="O556">INDEX(Products[],
    MATCH(MergedTable[[#This Row],[FK_ProductID]:[FK_ProductID]], Products[[ProductID]:[ProductID]], 0),
    MATCH(MergedTable[[#Headers],[AmtUnitPrice]], Products[#Headers], 0))</f>
        <v>27.484999999999999</v>
      </c>
      <c r="P556" s="1">
        <f>MergedTable[[#This Row],[AmtUnitPrice]] * MergedTable[[#This Row],[Quantity]]</f>
        <v>54.97</v>
      </c>
    </row>
    <row r="557" spans="1:16" x14ac:dyDescent="0.25">
      <c r="A557" t="str">
        <f>Orders[[#This Row],[OrderID]]</f>
        <v>TCR-01064-030</v>
      </c>
      <c r="B557" s="9">
        <f>Orders[[#This Row],[DtOrder]]</f>
        <v>44258</v>
      </c>
      <c r="C557" t="str">
        <f>Orders[[#This Row],[FK_CustomerID]]</f>
        <v>13181-04387-LI</v>
      </c>
      <c r="D557" t="str">
        <f>Orders[[#This Row],[FK_ProductID]]</f>
        <v>E-M-1</v>
      </c>
      <c r="E557" s="4">
        <f>Orders[[#This Row],[Quantity]]</f>
        <v>6</v>
      </c>
      <c r="F557" t="str">
        <f>_xlfn.XLOOKUP(MergedTable[[#This Row],[FK_CustomerID]], Customers[CustomerID], Customers[CustomerName])</f>
        <v>Sigfrid Busch</v>
      </c>
      <c r="G557" t="str">
        <f>_xlfn.XLOOKUP(MergedTable[[#This Row],[FK_CustomerID]], Customers[CustomerID], Customers[Email])</f>
        <v>sbuschff@so-net.ne.jp</v>
      </c>
      <c r="H557" t="str">
        <f>_xlfn.XLOOKUP(MergedTable[[#This Row],[FK_CustomerID]], Customers[CustomerID], Customers[Country])</f>
        <v>Ireland</v>
      </c>
      <c r="I557" t="str">
        <f>IF(_xlfn.XLOOKUP(MergedTable[[#This Row],[FK_CustomerID]], Customers[CustomerID], Customers[HasLoyalty]), "Yes", "No")</f>
        <v>No</v>
      </c>
      <c r="J557" t="str" cm="1">
        <f t="array" ref="J557">INDEX(Products[],
    MATCH(MergedTable[[#This Row],[FK_ProductID]:[FK_ProductID]], Products[[ProductID]:[ProductID]], 0),
    MATCH(MergedTable[[#Headers],[CoffeeType]], Products[#Headers], 0))</f>
        <v>Exc</v>
      </c>
      <c r="K557" t="str" cm="1">
        <f t="array" ref="K557">_xlfn.SWITCH(MergedTable[[#This Row],[CoffeeType]],
    "Rob", "Robusta",
    "Exc", "Excelsa",
    "Ara", "Arabica",
    "Lib", "Liberica")</f>
        <v>Excelsa</v>
      </c>
      <c r="L557" t="str" cm="1">
        <f t="array" ref="L557">INDEX(Products[],
    MATCH(MergedTable[[#This Row],[FK_ProductID]:[FK_ProductID]], Products[[ProductID]:[ProductID]], 0),
    MATCH(MergedTable[[#Headers],[RoastType]], Products[#Headers], 0))</f>
        <v>M</v>
      </c>
      <c r="M557" t="str" cm="1">
        <f t="array" ref="M557">_xlfn.SWITCH(MergedTable[[#This Row],[RoastType]],
    "L", "Light",
    "M", "Medium",
    "D", "Dark")</f>
        <v>Medium</v>
      </c>
      <c r="N557" s="6" cm="1">
        <f t="array" ref="N557">INDEX(Products[],
    MATCH(MergedTable[[#This Row],[FK_ProductID]:[FK_ProductID]], Products[[ProductID]:[ProductID]], 0),
    MATCH(MergedTable[[#Headers],[SizeKg]], Products[#Headers], 0))</f>
        <v>1</v>
      </c>
      <c r="O557" s="1" cm="1">
        <f t="array" ref="O557">INDEX(Products[],
    MATCH(MergedTable[[#This Row],[FK_ProductID]:[FK_ProductID]], Products[[ProductID]:[ProductID]], 0),
    MATCH(MergedTable[[#Headers],[AmtUnitPrice]], Products[#Headers], 0))</f>
        <v>13.75</v>
      </c>
      <c r="P557" s="1">
        <f>MergedTable[[#This Row],[AmtUnitPrice]] * MergedTable[[#This Row],[Quantity]]</f>
        <v>82.5</v>
      </c>
    </row>
    <row r="558" spans="1:16" x14ac:dyDescent="0.25">
      <c r="A558" t="str">
        <f>Orders[[#This Row],[OrderID]]</f>
        <v>YUL-42750-776</v>
      </c>
      <c r="B558" s="9">
        <f>Orders[[#This Row],[DtOrder]]</f>
        <v>44523</v>
      </c>
      <c r="C558" t="str">
        <f>Orders[[#This Row],[FK_CustomerID]]</f>
        <v>24845-36117-TI</v>
      </c>
      <c r="D558" t="str">
        <f>Orders[[#This Row],[FK_ProductID]]</f>
        <v>L-M-0.2</v>
      </c>
      <c r="E558" s="4">
        <f>Orders[[#This Row],[Quantity]]</f>
        <v>2</v>
      </c>
      <c r="F558" t="str">
        <f>_xlfn.XLOOKUP(MergedTable[[#This Row],[FK_CustomerID]], Customers[CustomerID], Customers[CustomerName])</f>
        <v>Cissiee Raisbeck</v>
      </c>
      <c r="G558" t="str">
        <f>_xlfn.XLOOKUP(MergedTable[[#This Row],[FK_CustomerID]], Customers[CustomerID], Customers[Email])</f>
        <v>craisbeckfg@webnode.com</v>
      </c>
      <c r="H558" t="str">
        <f>_xlfn.XLOOKUP(MergedTable[[#This Row],[FK_CustomerID]], Customers[CustomerID], Customers[Country])</f>
        <v>United States</v>
      </c>
      <c r="I558" t="str">
        <f>IF(_xlfn.XLOOKUP(MergedTable[[#This Row],[FK_CustomerID]], Customers[CustomerID], Customers[HasLoyalty]), "Yes", "No")</f>
        <v>Yes</v>
      </c>
      <c r="J558" t="str" cm="1">
        <f t="array" ref="J558">INDEX(Products[],
    MATCH(MergedTable[[#This Row],[FK_ProductID]:[FK_ProductID]], Products[[ProductID]:[ProductID]], 0),
    MATCH(MergedTable[[#Headers],[CoffeeType]], Products[#Headers], 0))</f>
        <v>Lib</v>
      </c>
      <c r="K558" t="str" cm="1">
        <f t="array" ref="K558">_xlfn.SWITCH(MergedTable[[#This Row],[CoffeeType]],
    "Rob", "Robusta",
    "Exc", "Excelsa",
    "Ara", "Arabica",
    "Lib", "Liberica")</f>
        <v>Liberica</v>
      </c>
      <c r="L558" t="str" cm="1">
        <f t="array" ref="L558">INDEX(Products[],
    MATCH(MergedTable[[#This Row],[FK_ProductID]:[FK_ProductID]], Products[[ProductID]:[ProductID]], 0),
    MATCH(MergedTable[[#Headers],[RoastType]], Products[#Headers], 0))</f>
        <v>M</v>
      </c>
      <c r="M558" t="str" cm="1">
        <f t="array" ref="M558">_xlfn.SWITCH(MergedTable[[#This Row],[RoastType]],
    "L", "Light",
    "M", "Medium",
    "D", "Dark")</f>
        <v>Medium</v>
      </c>
      <c r="N558" s="6" cm="1">
        <f t="array" ref="N558">INDEX(Products[],
    MATCH(MergedTable[[#This Row],[FK_ProductID]:[FK_ProductID]], Products[[ProductID]:[ProductID]], 0),
    MATCH(MergedTable[[#Headers],[SizeKg]], Products[#Headers], 0))</f>
        <v>0.2</v>
      </c>
      <c r="O558" s="1" cm="1">
        <f t="array" ref="O558">INDEX(Products[],
    MATCH(MergedTable[[#This Row],[FK_ProductID]:[FK_ProductID]], Products[[ProductID]:[ProductID]], 0),
    MATCH(MergedTable[[#Headers],[AmtUnitPrice]], Products[#Headers], 0))</f>
        <v>4.3650000000000002</v>
      </c>
      <c r="P558" s="1">
        <f>MergedTable[[#This Row],[AmtUnitPrice]] * MergedTable[[#This Row],[Quantity]]</f>
        <v>8.73</v>
      </c>
    </row>
    <row r="559" spans="1:16" x14ac:dyDescent="0.25">
      <c r="A559" t="str">
        <f>Orders[[#This Row],[OrderID]]</f>
        <v>XQJ-86887-506</v>
      </c>
      <c r="B559" s="9">
        <f>Orders[[#This Row],[DtOrder]]</f>
        <v>44506</v>
      </c>
      <c r="C559" t="str">
        <f>Orders[[#This Row],[FK_CustomerID]]</f>
        <v>66458-91190-YC</v>
      </c>
      <c r="D559" t="str">
        <f>Orders[[#This Row],[FK_ProductID]]</f>
        <v>E-L-1</v>
      </c>
      <c r="E559" s="4">
        <f>Orders[[#This Row],[Quantity]]</f>
        <v>4</v>
      </c>
      <c r="F559" t="str">
        <f>_xlfn.XLOOKUP(MergedTable[[#This Row],[FK_CustomerID]], Customers[CustomerID], Customers[CustomerName])</f>
        <v>Marja Urion</v>
      </c>
      <c r="G559" t="str">
        <f>_xlfn.XLOOKUP(MergedTable[[#This Row],[FK_CustomerID]], Customers[CustomerID], Customers[Email])</f>
        <v>murione5@alexa.com</v>
      </c>
      <c r="H559" t="str">
        <f>_xlfn.XLOOKUP(MergedTable[[#This Row],[FK_CustomerID]], Customers[CustomerID], Customers[Country])</f>
        <v>Ireland</v>
      </c>
      <c r="I559" t="str">
        <f>IF(_xlfn.XLOOKUP(MergedTable[[#This Row],[FK_CustomerID]], Customers[CustomerID], Customers[HasLoyalty]), "Yes", "No")</f>
        <v>Yes</v>
      </c>
      <c r="J559" t="str" cm="1">
        <f t="array" ref="J559">INDEX(Products[],
    MATCH(MergedTable[[#This Row],[FK_ProductID]:[FK_ProductID]], Products[[ProductID]:[ProductID]], 0),
    MATCH(MergedTable[[#Headers],[CoffeeType]], Products[#Headers], 0))</f>
        <v>Exc</v>
      </c>
      <c r="K559" t="str" cm="1">
        <f t="array" ref="K559">_xlfn.SWITCH(MergedTable[[#This Row],[CoffeeType]],
    "Rob", "Robusta",
    "Exc", "Excelsa",
    "Ara", "Arabica",
    "Lib", "Liberica")</f>
        <v>Excelsa</v>
      </c>
      <c r="L559" t="str" cm="1">
        <f t="array" ref="L559">INDEX(Products[],
    MATCH(MergedTable[[#This Row],[FK_ProductID]:[FK_ProductID]], Products[[ProductID]:[ProductID]], 0),
    MATCH(MergedTable[[#Headers],[RoastType]], Products[#Headers], 0))</f>
        <v>L</v>
      </c>
      <c r="M559" t="str" cm="1">
        <f t="array" ref="M559">_xlfn.SWITCH(MergedTable[[#This Row],[RoastType]],
    "L", "Light",
    "M", "Medium",
    "D", "Dark")</f>
        <v>Light</v>
      </c>
      <c r="N559" s="6" cm="1">
        <f t="array" ref="N559">INDEX(Products[],
    MATCH(MergedTable[[#This Row],[FK_ProductID]:[FK_ProductID]], Products[[ProductID]:[ProductID]], 0),
    MATCH(MergedTable[[#Headers],[SizeKg]], Products[#Headers], 0))</f>
        <v>1</v>
      </c>
      <c r="O559" s="1" cm="1">
        <f t="array" ref="O559">INDEX(Products[],
    MATCH(MergedTable[[#This Row],[FK_ProductID]:[FK_ProductID]], Products[[ProductID]:[ProductID]], 0),
    MATCH(MergedTable[[#Headers],[AmtUnitPrice]], Products[#Headers], 0))</f>
        <v>14.85</v>
      </c>
      <c r="P559" s="1">
        <f>MergedTable[[#This Row],[AmtUnitPrice]] * MergedTable[[#This Row],[Quantity]]</f>
        <v>59.4</v>
      </c>
    </row>
    <row r="560" spans="1:16" x14ac:dyDescent="0.25">
      <c r="A560" t="str">
        <f>Orders[[#This Row],[OrderID]]</f>
        <v>CUN-90044-279</v>
      </c>
      <c r="B560" s="9">
        <f>Orders[[#This Row],[DtOrder]]</f>
        <v>44225</v>
      </c>
      <c r="C560" t="str">
        <f>Orders[[#This Row],[FK_CustomerID]]</f>
        <v>86646-65810-TD</v>
      </c>
      <c r="D560" t="str">
        <f>Orders[[#This Row],[FK_ProductID]]</f>
        <v>L-D-0.2</v>
      </c>
      <c r="E560" s="4">
        <f>Orders[[#This Row],[Quantity]]</f>
        <v>4</v>
      </c>
      <c r="F560" t="str">
        <f>_xlfn.XLOOKUP(MergedTable[[#This Row],[FK_CustomerID]], Customers[CustomerID], Customers[CustomerName])</f>
        <v>Kenton Wetherick</v>
      </c>
      <c r="G560" t="str">
        <f>_xlfn.XLOOKUP(MergedTable[[#This Row],[FK_CustomerID]], Customers[CustomerID], Customers[Email])</f>
        <v/>
      </c>
      <c r="H560" t="str">
        <f>_xlfn.XLOOKUP(MergedTable[[#This Row],[FK_CustomerID]], Customers[CustomerID], Customers[Country])</f>
        <v>United States</v>
      </c>
      <c r="I560" t="str">
        <f>IF(_xlfn.XLOOKUP(MergedTable[[#This Row],[FK_CustomerID]], Customers[CustomerID], Customers[HasLoyalty]), "Yes", "No")</f>
        <v>Yes</v>
      </c>
      <c r="J560" t="str" cm="1">
        <f t="array" ref="J560">INDEX(Products[],
    MATCH(MergedTable[[#This Row],[FK_ProductID]:[FK_ProductID]], Products[[ProductID]:[ProductID]], 0),
    MATCH(MergedTable[[#Headers],[CoffeeType]], Products[#Headers], 0))</f>
        <v>Lib</v>
      </c>
      <c r="K560" t="str" cm="1">
        <f t="array" ref="K560">_xlfn.SWITCH(MergedTable[[#This Row],[CoffeeType]],
    "Rob", "Robusta",
    "Exc", "Excelsa",
    "Ara", "Arabica",
    "Lib", "Liberica")</f>
        <v>Liberica</v>
      </c>
      <c r="L560" t="str" cm="1">
        <f t="array" ref="L560">INDEX(Products[],
    MATCH(MergedTable[[#This Row],[FK_ProductID]:[FK_ProductID]], Products[[ProductID]:[ProductID]], 0),
    MATCH(MergedTable[[#Headers],[RoastType]], Products[#Headers], 0))</f>
        <v>D</v>
      </c>
      <c r="M560" t="str" cm="1">
        <f t="array" ref="M560">_xlfn.SWITCH(MergedTable[[#This Row],[RoastType]],
    "L", "Light",
    "M", "Medium",
    "D", "Dark")</f>
        <v>Dark</v>
      </c>
      <c r="N560" s="6" cm="1">
        <f t="array" ref="N560">INDEX(Products[],
    MATCH(MergedTable[[#This Row],[FK_ProductID]:[FK_ProductID]], Products[[ProductID]:[ProductID]], 0),
    MATCH(MergedTable[[#Headers],[SizeKg]], Products[#Headers], 0))</f>
        <v>0.2</v>
      </c>
      <c r="O560" s="1" cm="1">
        <f t="array" ref="O560">INDEX(Products[],
    MATCH(MergedTable[[#This Row],[FK_ProductID]:[FK_ProductID]], Products[[ProductID]:[ProductID]], 0),
    MATCH(MergedTable[[#Headers],[AmtUnitPrice]], Products[#Headers], 0))</f>
        <v>3.8849999999999998</v>
      </c>
      <c r="P560" s="1">
        <f>MergedTable[[#This Row],[AmtUnitPrice]] * MergedTable[[#This Row],[Quantity]]</f>
        <v>15.54</v>
      </c>
    </row>
    <row r="561" spans="1:16" x14ac:dyDescent="0.25">
      <c r="A561" t="str">
        <f>Orders[[#This Row],[OrderID]]</f>
        <v>ICC-73030-502</v>
      </c>
      <c r="B561" s="9">
        <f>Orders[[#This Row],[DtOrder]]</f>
        <v>44667</v>
      </c>
      <c r="C561" t="str">
        <f>Orders[[#This Row],[FK_CustomerID]]</f>
        <v>59480-02795-IU</v>
      </c>
      <c r="D561" t="str">
        <f>Orders[[#This Row],[FK_ProductID]]</f>
        <v>A-L-1</v>
      </c>
      <c r="E561" s="4">
        <f>Orders[[#This Row],[Quantity]]</f>
        <v>3</v>
      </c>
      <c r="F561" t="str">
        <f>_xlfn.XLOOKUP(MergedTable[[#This Row],[FK_CustomerID]], Customers[CustomerID], Customers[CustomerName])</f>
        <v>Reamonn Aynold</v>
      </c>
      <c r="G561" t="str">
        <f>_xlfn.XLOOKUP(MergedTable[[#This Row],[FK_CustomerID]], Customers[CustomerID], Customers[Email])</f>
        <v>raynoldfj@ustream.tv</v>
      </c>
      <c r="H561" t="str">
        <f>_xlfn.XLOOKUP(MergedTable[[#This Row],[FK_CustomerID]], Customers[CustomerID], Customers[Country])</f>
        <v>United States</v>
      </c>
      <c r="I561" t="str">
        <f>IF(_xlfn.XLOOKUP(MergedTable[[#This Row],[FK_CustomerID]], Customers[CustomerID], Customers[HasLoyalty]), "Yes", "No")</f>
        <v>Yes</v>
      </c>
      <c r="J561" t="str" cm="1">
        <f t="array" ref="J561">INDEX(Products[],
    MATCH(MergedTable[[#This Row],[FK_ProductID]:[FK_ProductID]], Products[[ProductID]:[ProductID]], 0),
    MATCH(MergedTable[[#Headers],[CoffeeType]], Products[#Headers], 0))</f>
        <v>Ara</v>
      </c>
      <c r="K561" t="str" cm="1">
        <f t="array" ref="K561">_xlfn.SWITCH(MergedTable[[#This Row],[CoffeeType]],
    "Rob", "Robusta",
    "Exc", "Excelsa",
    "Ara", "Arabica",
    "Lib", "Liberica")</f>
        <v>Arabica</v>
      </c>
      <c r="L561" t="str" cm="1">
        <f t="array" ref="L561">INDEX(Products[],
    MATCH(MergedTable[[#This Row],[FK_ProductID]:[FK_ProductID]], Products[[ProductID]:[ProductID]], 0),
    MATCH(MergedTable[[#Headers],[RoastType]], Products[#Headers], 0))</f>
        <v>L</v>
      </c>
      <c r="M561" t="str" cm="1">
        <f t="array" ref="M561">_xlfn.SWITCH(MergedTable[[#This Row],[RoastType]],
    "L", "Light",
    "M", "Medium",
    "D", "Dark")</f>
        <v>Light</v>
      </c>
      <c r="N561" s="6" cm="1">
        <f t="array" ref="N561">INDEX(Products[],
    MATCH(MergedTable[[#This Row],[FK_ProductID]:[FK_ProductID]], Products[[ProductID]:[ProductID]], 0),
    MATCH(MergedTable[[#Headers],[SizeKg]], Products[#Headers], 0))</f>
        <v>1</v>
      </c>
      <c r="O561" s="1" cm="1">
        <f t="array" ref="O561">INDEX(Products[],
    MATCH(MergedTable[[#This Row],[FK_ProductID]:[FK_ProductID]], Products[[ProductID]:[ProductID]], 0),
    MATCH(MergedTable[[#Headers],[AmtUnitPrice]], Products[#Headers], 0))</f>
        <v>12.95</v>
      </c>
      <c r="P561" s="1">
        <f>MergedTable[[#This Row],[AmtUnitPrice]] * MergedTable[[#This Row],[Quantity]]</f>
        <v>38.849999999999994</v>
      </c>
    </row>
    <row r="562" spans="1:16" x14ac:dyDescent="0.25">
      <c r="A562" t="str">
        <f>Orders[[#This Row],[OrderID]]</f>
        <v>ADP-04506-084</v>
      </c>
      <c r="B562" s="9">
        <f>Orders[[#This Row],[DtOrder]]</f>
        <v>44401</v>
      </c>
      <c r="C562" t="str">
        <f>Orders[[#This Row],[FK_CustomerID]]</f>
        <v>61809-87758-LJ</v>
      </c>
      <c r="D562" t="str">
        <f>Orders[[#This Row],[FK_ProductID]]</f>
        <v>E-M-2.5</v>
      </c>
      <c r="E562" s="4">
        <f>Orders[[#This Row],[Quantity]]</f>
        <v>6</v>
      </c>
      <c r="F562" t="str">
        <f>_xlfn.XLOOKUP(MergedTable[[#This Row],[FK_CustomerID]], Customers[CustomerID], Customers[CustomerName])</f>
        <v>Hatty Dovydenas</v>
      </c>
      <c r="G562" t="str">
        <f>_xlfn.XLOOKUP(MergedTable[[#This Row],[FK_CustomerID]], Customers[CustomerID], Customers[Email])</f>
        <v/>
      </c>
      <c r="H562" t="str">
        <f>_xlfn.XLOOKUP(MergedTable[[#This Row],[FK_CustomerID]], Customers[CustomerID], Customers[Country])</f>
        <v>United States</v>
      </c>
      <c r="I562" t="str">
        <f>IF(_xlfn.XLOOKUP(MergedTable[[#This Row],[FK_CustomerID]], Customers[CustomerID], Customers[HasLoyalty]), "Yes", "No")</f>
        <v>Yes</v>
      </c>
      <c r="J562" t="str" cm="1">
        <f t="array" ref="J562">INDEX(Products[],
    MATCH(MergedTable[[#This Row],[FK_ProductID]:[FK_ProductID]], Products[[ProductID]:[ProductID]], 0),
    MATCH(MergedTable[[#Headers],[CoffeeType]], Products[#Headers], 0))</f>
        <v>Exc</v>
      </c>
      <c r="K562" t="str" cm="1">
        <f t="array" ref="K562">_xlfn.SWITCH(MergedTable[[#This Row],[CoffeeType]],
    "Rob", "Robusta",
    "Exc", "Excelsa",
    "Ara", "Arabica",
    "Lib", "Liberica")</f>
        <v>Excelsa</v>
      </c>
      <c r="L562" t="str" cm="1">
        <f t="array" ref="L562">INDEX(Products[],
    MATCH(MergedTable[[#This Row],[FK_ProductID]:[FK_ProductID]], Products[[ProductID]:[ProductID]], 0),
    MATCH(MergedTable[[#Headers],[RoastType]], Products[#Headers], 0))</f>
        <v>M</v>
      </c>
      <c r="M562" t="str" cm="1">
        <f t="array" ref="M562">_xlfn.SWITCH(MergedTable[[#This Row],[RoastType]],
    "L", "Light",
    "M", "Medium",
    "D", "Dark")</f>
        <v>Medium</v>
      </c>
      <c r="N562" s="6" cm="1">
        <f t="array" ref="N562">INDEX(Products[],
    MATCH(MergedTable[[#This Row],[FK_ProductID]:[FK_ProductID]], Products[[ProductID]:[ProductID]], 0),
    MATCH(MergedTable[[#Headers],[SizeKg]], Products[#Headers], 0))</f>
        <v>2.5</v>
      </c>
      <c r="O562" s="1" cm="1">
        <f t="array" ref="O562">INDEX(Products[],
    MATCH(MergedTable[[#This Row],[FK_ProductID]:[FK_ProductID]], Products[[ProductID]:[ProductID]], 0),
    MATCH(MergedTable[[#Headers],[AmtUnitPrice]], Products[#Headers], 0))</f>
        <v>31.625</v>
      </c>
      <c r="P562" s="1">
        <f>MergedTable[[#This Row],[AmtUnitPrice]] * MergedTable[[#This Row],[Quantity]]</f>
        <v>189.75</v>
      </c>
    </row>
    <row r="563" spans="1:16" x14ac:dyDescent="0.25">
      <c r="A563" t="str">
        <f>Orders[[#This Row],[OrderID]]</f>
        <v>PNU-22150-408</v>
      </c>
      <c r="B563" s="9">
        <f>Orders[[#This Row],[DtOrder]]</f>
        <v>43688</v>
      </c>
      <c r="C563" t="str">
        <f>Orders[[#This Row],[FK_CustomerID]]</f>
        <v>77408-43873-RS</v>
      </c>
      <c r="D563" t="str">
        <f>Orders[[#This Row],[FK_ProductID]]</f>
        <v>A-D-0.2</v>
      </c>
      <c r="E563" s="4">
        <f>Orders[[#This Row],[Quantity]]</f>
        <v>6</v>
      </c>
      <c r="F563" t="str">
        <f>_xlfn.XLOOKUP(MergedTable[[#This Row],[FK_CustomerID]], Customers[CustomerID], Customers[CustomerName])</f>
        <v>Nathaniel Bloxland</v>
      </c>
      <c r="G563" t="str">
        <f>_xlfn.XLOOKUP(MergedTable[[#This Row],[FK_CustomerID]], Customers[CustomerID], Customers[Email])</f>
        <v/>
      </c>
      <c r="H563" t="str">
        <f>_xlfn.XLOOKUP(MergedTable[[#This Row],[FK_CustomerID]], Customers[CustomerID], Customers[Country])</f>
        <v>Ireland</v>
      </c>
      <c r="I563" t="str">
        <f>IF(_xlfn.XLOOKUP(MergedTable[[#This Row],[FK_CustomerID]], Customers[CustomerID], Customers[HasLoyalty]), "Yes", "No")</f>
        <v>Yes</v>
      </c>
      <c r="J563" t="str" cm="1">
        <f t="array" ref="J563">INDEX(Products[],
    MATCH(MergedTable[[#This Row],[FK_ProductID]:[FK_ProductID]], Products[[ProductID]:[ProductID]], 0),
    MATCH(MergedTable[[#Headers],[CoffeeType]], Products[#Headers], 0))</f>
        <v>Ara</v>
      </c>
      <c r="K563" t="str" cm="1">
        <f t="array" ref="K563">_xlfn.SWITCH(MergedTable[[#This Row],[CoffeeType]],
    "Rob", "Robusta",
    "Exc", "Excelsa",
    "Ara", "Arabica",
    "Lib", "Liberica")</f>
        <v>Arabica</v>
      </c>
      <c r="L563" t="str" cm="1">
        <f t="array" ref="L563">INDEX(Products[],
    MATCH(MergedTable[[#This Row],[FK_ProductID]:[FK_ProductID]], Products[[ProductID]:[ProductID]], 0),
    MATCH(MergedTable[[#Headers],[RoastType]], Products[#Headers], 0))</f>
        <v>D</v>
      </c>
      <c r="M563" t="str" cm="1">
        <f t="array" ref="M563">_xlfn.SWITCH(MergedTable[[#This Row],[RoastType]],
    "L", "Light",
    "M", "Medium",
    "D", "Dark")</f>
        <v>Dark</v>
      </c>
      <c r="N563" s="6" cm="1">
        <f t="array" ref="N563">INDEX(Products[],
    MATCH(MergedTable[[#This Row],[FK_ProductID]:[FK_ProductID]], Products[[ProductID]:[ProductID]], 0),
    MATCH(MergedTable[[#Headers],[SizeKg]], Products[#Headers], 0))</f>
        <v>0.2</v>
      </c>
      <c r="O563" s="1" cm="1">
        <f t="array" ref="O563">INDEX(Products[],
    MATCH(MergedTable[[#This Row],[FK_ProductID]:[FK_ProductID]], Products[[ProductID]:[ProductID]], 0),
    MATCH(MergedTable[[#Headers],[AmtUnitPrice]], Products[#Headers], 0))</f>
        <v>2.9849999999999999</v>
      </c>
      <c r="P563" s="1">
        <f>MergedTable[[#This Row],[AmtUnitPrice]] * MergedTable[[#This Row],[Quantity]]</f>
        <v>17.91</v>
      </c>
    </row>
    <row r="564" spans="1:16" x14ac:dyDescent="0.25">
      <c r="A564" t="str">
        <f>Orders[[#This Row],[OrderID]]</f>
        <v>VSQ-07182-513</v>
      </c>
      <c r="B564" s="9">
        <f>Orders[[#This Row],[DtOrder]]</f>
        <v>43669</v>
      </c>
      <c r="C564" t="str">
        <f>Orders[[#This Row],[FK_CustomerID]]</f>
        <v>18366-65239-WF</v>
      </c>
      <c r="D564" t="str">
        <f>Orders[[#This Row],[FK_ProductID]]</f>
        <v>L-L-0.2</v>
      </c>
      <c r="E564" s="4">
        <f>Orders[[#This Row],[Quantity]]</f>
        <v>6</v>
      </c>
      <c r="F564" t="str">
        <f>_xlfn.XLOOKUP(MergedTable[[#This Row],[FK_CustomerID]], Customers[CustomerID], Customers[CustomerName])</f>
        <v>Brendan Grece</v>
      </c>
      <c r="G564" t="str">
        <f>_xlfn.XLOOKUP(MergedTable[[#This Row],[FK_CustomerID]], Customers[CustomerID], Customers[Email])</f>
        <v>bgrecefm@naver.com</v>
      </c>
      <c r="H564" t="str">
        <f>_xlfn.XLOOKUP(MergedTable[[#This Row],[FK_CustomerID]], Customers[CustomerID], Customers[Country])</f>
        <v>United Kingdom</v>
      </c>
      <c r="I564" t="str">
        <f>IF(_xlfn.XLOOKUP(MergedTable[[#This Row],[FK_CustomerID]], Customers[CustomerID], Customers[HasLoyalty]), "Yes", "No")</f>
        <v>No</v>
      </c>
      <c r="J564" t="str" cm="1">
        <f t="array" ref="J564">INDEX(Products[],
    MATCH(MergedTable[[#This Row],[FK_ProductID]:[FK_ProductID]], Products[[ProductID]:[ProductID]], 0),
    MATCH(MergedTable[[#Headers],[CoffeeType]], Products[#Headers], 0))</f>
        <v>Lib</v>
      </c>
      <c r="K564" t="str" cm="1">
        <f t="array" ref="K564">_xlfn.SWITCH(MergedTable[[#This Row],[CoffeeType]],
    "Rob", "Robusta",
    "Exc", "Excelsa",
    "Ara", "Arabica",
    "Lib", "Liberica")</f>
        <v>Liberica</v>
      </c>
      <c r="L564" t="str" cm="1">
        <f t="array" ref="L564">INDEX(Products[],
    MATCH(MergedTable[[#This Row],[FK_ProductID]:[FK_ProductID]], Products[[ProductID]:[ProductID]], 0),
    MATCH(MergedTable[[#Headers],[RoastType]], Products[#Headers], 0))</f>
        <v>L</v>
      </c>
      <c r="M564" t="str" cm="1">
        <f t="array" ref="M564">_xlfn.SWITCH(MergedTable[[#This Row],[RoastType]],
    "L", "Light",
    "M", "Medium",
    "D", "Dark")</f>
        <v>Light</v>
      </c>
      <c r="N564" s="6" cm="1">
        <f t="array" ref="N564">INDEX(Products[],
    MATCH(MergedTable[[#This Row],[FK_ProductID]:[FK_ProductID]], Products[[ProductID]:[ProductID]], 0),
    MATCH(MergedTable[[#Headers],[SizeKg]], Products[#Headers], 0))</f>
        <v>0.2</v>
      </c>
      <c r="O564" s="1" cm="1">
        <f t="array" ref="O564">INDEX(Products[],
    MATCH(MergedTable[[#This Row],[FK_ProductID]:[FK_ProductID]], Products[[ProductID]:[ProductID]], 0),
    MATCH(MergedTable[[#Headers],[AmtUnitPrice]], Products[#Headers], 0))</f>
        <v>4.7549999999999999</v>
      </c>
      <c r="P564" s="1">
        <f>MergedTable[[#This Row],[AmtUnitPrice]] * MergedTable[[#This Row],[Quantity]]</f>
        <v>28.53</v>
      </c>
    </row>
    <row r="565" spans="1:16" x14ac:dyDescent="0.25">
      <c r="A565" t="str">
        <f>Orders[[#This Row],[OrderID]]</f>
        <v>SPF-31673-217</v>
      </c>
      <c r="B565" s="9">
        <f>Orders[[#This Row],[DtOrder]]</f>
        <v>43991</v>
      </c>
      <c r="C565" t="str">
        <f>Orders[[#This Row],[FK_CustomerID]]</f>
        <v>19485-98072-PS</v>
      </c>
      <c r="D565" t="str">
        <f>Orders[[#This Row],[FK_ProductID]]</f>
        <v>E-M-1</v>
      </c>
      <c r="E565" s="4">
        <f>Orders[[#This Row],[Quantity]]</f>
        <v>6</v>
      </c>
      <c r="F565" t="str">
        <f>_xlfn.XLOOKUP(MergedTable[[#This Row],[FK_CustomerID]], Customers[CustomerID], Customers[CustomerName])</f>
        <v>Don Flintiff</v>
      </c>
      <c r="G565" t="str">
        <f>_xlfn.XLOOKUP(MergedTable[[#This Row],[FK_CustomerID]], Customers[CustomerID], Customers[Email])</f>
        <v>dflintiffg1@e-recht24.de</v>
      </c>
      <c r="H565" t="str">
        <f>_xlfn.XLOOKUP(MergedTable[[#This Row],[FK_CustomerID]], Customers[CustomerID], Customers[Country])</f>
        <v>United Kingdom</v>
      </c>
      <c r="I565" t="str">
        <f>IF(_xlfn.XLOOKUP(MergedTable[[#This Row],[FK_CustomerID]], Customers[CustomerID], Customers[HasLoyalty]), "Yes", "No")</f>
        <v>No</v>
      </c>
      <c r="J565" t="str" cm="1">
        <f t="array" ref="J565">INDEX(Products[],
    MATCH(MergedTable[[#This Row],[FK_ProductID]:[FK_ProductID]], Products[[ProductID]:[ProductID]], 0),
    MATCH(MergedTable[[#Headers],[CoffeeType]], Products[#Headers], 0))</f>
        <v>Exc</v>
      </c>
      <c r="K565" t="str" cm="1">
        <f t="array" ref="K565">_xlfn.SWITCH(MergedTable[[#This Row],[CoffeeType]],
    "Rob", "Robusta",
    "Exc", "Excelsa",
    "Ara", "Arabica",
    "Lib", "Liberica")</f>
        <v>Excelsa</v>
      </c>
      <c r="L565" t="str" cm="1">
        <f t="array" ref="L565">INDEX(Products[],
    MATCH(MergedTable[[#This Row],[FK_ProductID]:[FK_ProductID]], Products[[ProductID]:[ProductID]], 0),
    MATCH(MergedTable[[#Headers],[RoastType]], Products[#Headers], 0))</f>
        <v>M</v>
      </c>
      <c r="M565" t="str" cm="1">
        <f t="array" ref="M565">_xlfn.SWITCH(MergedTable[[#This Row],[RoastType]],
    "L", "Light",
    "M", "Medium",
    "D", "Dark")</f>
        <v>Medium</v>
      </c>
      <c r="N565" s="6" cm="1">
        <f t="array" ref="N565">INDEX(Products[],
    MATCH(MergedTable[[#This Row],[FK_ProductID]:[FK_ProductID]], Products[[ProductID]:[ProductID]], 0),
    MATCH(MergedTable[[#Headers],[SizeKg]], Products[#Headers], 0))</f>
        <v>1</v>
      </c>
      <c r="O565" s="1" cm="1">
        <f t="array" ref="O565">INDEX(Products[],
    MATCH(MergedTable[[#This Row],[FK_ProductID]:[FK_ProductID]], Products[[ProductID]:[ProductID]], 0),
    MATCH(MergedTable[[#Headers],[AmtUnitPrice]], Products[#Headers], 0))</f>
        <v>13.75</v>
      </c>
      <c r="P565" s="1">
        <f>MergedTable[[#This Row],[AmtUnitPrice]] * MergedTable[[#This Row],[Quantity]]</f>
        <v>82.5</v>
      </c>
    </row>
    <row r="566" spans="1:16" x14ac:dyDescent="0.25">
      <c r="A566" t="str">
        <f>Orders[[#This Row],[OrderID]]</f>
        <v>NEX-63825-598</v>
      </c>
      <c r="B566" s="9">
        <f>Orders[[#This Row],[DtOrder]]</f>
        <v>43883</v>
      </c>
      <c r="C566" t="str">
        <f>Orders[[#This Row],[FK_CustomerID]]</f>
        <v>72072-33025-SD</v>
      </c>
      <c r="D566" t="str">
        <f>Orders[[#This Row],[FK_ProductID]]</f>
        <v>R-L-0.5</v>
      </c>
      <c r="E566" s="4">
        <f>Orders[[#This Row],[Quantity]]</f>
        <v>2</v>
      </c>
      <c r="F566" t="str">
        <f>_xlfn.XLOOKUP(MergedTable[[#This Row],[FK_CustomerID]], Customers[CustomerID], Customers[CustomerName])</f>
        <v>Abbe Thys</v>
      </c>
      <c r="G566" t="str">
        <f>_xlfn.XLOOKUP(MergedTable[[#This Row],[FK_CustomerID]], Customers[CustomerID], Customers[Email])</f>
        <v>athysfo@cdc.gov</v>
      </c>
      <c r="H566" t="str">
        <f>_xlfn.XLOOKUP(MergedTable[[#This Row],[FK_CustomerID]], Customers[CustomerID], Customers[Country])</f>
        <v>United States</v>
      </c>
      <c r="I566" t="str">
        <f>IF(_xlfn.XLOOKUP(MergedTable[[#This Row],[FK_CustomerID]], Customers[CustomerID], Customers[HasLoyalty]), "Yes", "No")</f>
        <v>No</v>
      </c>
      <c r="J566" t="str" cm="1">
        <f t="array" ref="J566">INDEX(Products[],
    MATCH(MergedTable[[#This Row],[FK_ProductID]:[FK_ProductID]], Products[[ProductID]:[ProductID]], 0),
    MATCH(MergedTable[[#Headers],[CoffeeType]], Products[#Headers], 0))</f>
        <v>Rob</v>
      </c>
      <c r="K566" t="str" cm="1">
        <f t="array" ref="K566">_xlfn.SWITCH(MergedTable[[#This Row],[CoffeeType]],
    "Rob", "Robusta",
    "Exc", "Excelsa",
    "Ara", "Arabica",
    "Lib", "Liberica")</f>
        <v>Robusta</v>
      </c>
      <c r="L566" t="str" cm="1">
        <f t="array" ref="L566">INDEX(Products[],
    MATCH(MergedTable[[#This Row],[FK_ProductID]:[FK_ProductID]], Products[[ProductID]:[ProductID]], 0),
    MATCH(MergedTable[[#Headers],[RoastType]], Products[#Headers], 0))</f>
        <v>L</v>
      </c>
      <c r="M566" t="str" cm="1">
        <f t="array" ref="M566">_xlfn.SWITCH(MergedTable[[#This Row],[RoastType]],
    "L", "Light",
    "M", "Medium",
    "D", "Dark")</f>
        <v>Light</v>
      </c>
      <c r="N566" s="6" cm="1">
        <f t="array" ref="N566">INDEX(Products[],
    MATCH(MergedTable[[#This Row],[FK_ProductID]:[FK_ProductID]], Products[[ProductID]:[ProductID]], 0),
    MATCH(MergedTable[[#Headers],[SizeKg]], Products[#Headers], 0))</f>
        <v>0.5</v>
      </c>
      <c r="O566" s="1" cm="1">
        <f t="array" ref="O566">INDEX(Products[],
    MATCH(MergedTable[[#This Row],[FK_ProductID]:[FK_ProductID]], Products[[ProductID]:[ProductID]], 0),
    MATCH(MergedTable[[#Headers],[AmtUnitPrice]], Products[#Headers], 0))</f>
        <v>7.17</v>
      </c>
      <c r="P566" s="1">
        <f>MergedTable[[#This Row],[AmtUnitPrice]] * MergedTable[[#This Row],[Quantity]]</f>
        <v>14.34</v>
      </c>
    </row>
    <row r="567" spans="1:16" x14ac:dyDescent="0.25">
      <c r="A567" t="str">
        <f>Orders[[#This Row],[OrderID]]</f>
        <v>XPG-66112-335</v>
      </c>
      <c r="B567" s="9">
        <f>Orders[[#This Row],[DtOrder]]</f>
        <v>44031</v>
      </c>
      <c r="C567" t="str">
        <f>Orders[[#This Row],[FK_CustomerID]]</f>
        <v>58118-22461-GC</v>
      </c>
      <c r="D567" t="str">
        <f>Orders[[#This Row],[FK_ProductID]]</f>
        <v>R-D-2.5</v>
      </c>
      <c r="E567" s="4">
        <f>Orders[[#This Row],[Quantity]]</f>
        <v>4</v>
      </c>
      <c r="F567" t="str">
        <f>_xlfn.XLOOKUP(MergedTable[[#This Row],[FK_CustomerID]], Customers[CustomerID], Customers[CustomerName])</f>
        <v>Jackquelin Chugg</v>
      </c>
      <c r="G567" t="str">
        <f>_xlfn.XLOOKUP(MergedTable[[#This Row],[FK_CustomerID]], Customers[CustomerID], Customers[Email])</f>
        <v>jchuggfp@about.me</v>
      </c>
      <c r="H567" t="str">
        <f>_xlfn.XLOOKUP(MergedTable[[#This Row],[FK_CustomerID]], Customers[CustomerID], Customers[Country])</f>
        <v>United States</v>
      </c>
      <c r="I567" t="str">
        <f>IF(_xlfn.XLOOKUP(MergedTable[[#This Row],[FK_CustomerID]], Customers[CustomerID], Customers[HasLoyalty]), "Yes", "No")</f>
        <v>No</v>
      </c>
      <c r="J567" t="str" cm="1">
        <f t="array" ref="J567">INDEX(Products[],
    MATCH(MergedTable[[#This Row],[FK_ProductID]:[FK_ProductID]], Products[[ProductID]:[ProductID]], 0),
    MATCH(MergedTable[[#Headers],[CoffeeType]], Products[#Headers], 0))</f>
        <v>Rob</v>
      </c>
      <c r="K567" t="str" cm="1">
        <f t="array" ref="K567">_xlfn.SWITCH(MergedTable[[#This Row],[CoffeeType]],
    "Rob", "Robusta",
    "Exc", "Excelsa",
    "Ara", "Arabica",
    "Lib", "Liberica")</f>
        <v>Robusta</v>
      </c>
      <c r="L567" t="str" cm="1">
        <f t="array" ref="L567">INDEX(Products[],
    MATCH(MergedTable[[#This Row],[FK_ProductID]:[FK_ProductID]], Products[[ProductID]:[ProductID]], 0),
    MATCH(MergedTable[[#Headers],[RoastType]], Products[#Headers], 0))</f>
        <v>D</v>
      </c>
      <c r="M567" t="str" cm="1">
        <f t="array" ref="M567">_xlfn.SWITCH(MergedTable[[#This Row],[RoastType]],
    "L", "Light",
    "M", "Medium",
    "D", "Dark")</f>
        <v>Dark</v>
      </c>
      <c r="N567" s="6" cm="1">
        <f t="array" ref="N567">INDEX(Products[],
    MATCH(MergedTable[[#This Row],[FK_ProductID]:[FK_ProductID]], Products[[ProductID]:[ProductID]], 0),
    MATCH(MergedTable[[#Headers],[SizeKg]], Products[#Headers], 0))</f>
        <v>2.5</v>
      </c>
      <c r="O567" s="1" cm="1">
        <f t="array" ref="O567">INDEX(Products[],
    MATCH(MergedTable[[#This Row],[FK_ProductID]:[FK_ProductID]], Products[[ProductID]:[ProductID]], 0),
    MATCH(MergedTable[[#Headers],[AmtUnitPrice]], Products[#Headers], 0))</f>
        <v>20.585000000000001</v>
      </c>
      <c r="P567" s="1">
        <f>MergedTable[[#This Row],[AmtUnitPrice]] * MergedTable[[#This Row],[Quantity]]</f>
        <v>82.34</v>
      </c>
    </row>
    <row r="568" spans="1:16" x14ac:dyDescent="0.25">
      <c r="A568" t="str">
        <f>Orders[[#This Row],[OrderID]]</f>
        <v>NSQ-72210-345</v>
      </c>
      <c r="B568" s="9">
        <f>Orders[[#This Row],[DtOrder]]</f>
        <v>44459</v>
      </c>
      <c r="C568" t="str">
        <f>Orders[[#This Row],[FK_CustomerID]]</f>
        <v>90940-63327-DJ</v>
      </c>
      <c r="D568" t="str">
        <f>Orders[[#This Row],[FK_ProductID]]</f>
        <v>A-M-0.2</v>
      </c>
      <c r="E568" s="4">
        <f>Orders[[#This Row],[Quantity]]</f>
        <v>6</v>
      </c>
      <c r="F568" t="str">
        <f>_xlfn.XLOOKUP(MergedTable[[#This Row],[FK_CustomerID]], Customers[CustomerID], Customers[CustomerName])</f>
        <v>Audra Kelston</v>
      </c>
      <c r="G568" t="str">
        <f>_xlfn.XLOOKUP(MergedTable[[#This Row],[FK_CustomerID]], Customers[CustomerID], Customers[Email])</f>
        <v>akelstonfq@sakura.ne.jp</v>
      </c>
      <c r="H568" t="str">
        <f>_xlfn.XLOOKUP(MergedTable[[#This Row],[FK_CustomerID]], Customers[CustomerID], Customers[Country])</f>
        <v>United States</v>
      </c>
      <c r="I568" t="str">
        <f>IF(_xlfn.XLOOKUP(MergedTable[[#This Row],[FK_CustomerID]], Customers[CustomerID], Customers[HasLoyalty]), "Yes", "No")</f>
        <v>Yes</v>
      </c>
      <c r="J568" t="str" cm="1">
        <f t="array" ref="J568">INDEX(Products[],
    MATCH(MergedTable[[#This Row],[FK_ProductID]:[FK_ProductID]], Products[[ProductID]:[ProductID]], 0),
    MATCH(MergedTable[[#Headers],[CoffeeType]], Products[#Headers], 0))</f>
        <v>Ara</v>
      </c>
      <c r="K568" t="str" cm="1">
        <f t="array" ref="K568">_xlfn.SWITCH(MergedTable[[#This Row],[CoffeeType]],
    "Rob", "Robusta",
    "Exc", "Excelsa",
    "Ara", "Arabica",
    "Lib", "Liberica")</f>
        <v>Arabica</v>
      </c>
      <c r="L568" t="str" cm="1">
        <f t="array" ref="L568">INDEX(Products[],
    MATCH(MergedTable[[#This Row],[FK_ProductID]:[FK_ProductID]], Products[[ProductID]:[ProductID]], 0),
    MATCH(MergedTable[[#Headers],[RoastType]], Products[#Headers], 0))</f>
        <v>M</v>
      </c>
      <c r="M568" t="str" cm="1">
        <f t="array" ref="M568">_xlfn.SWITCH(MergedTable[[#This Row],[RoastType]],
    "L", "Light",
    "M", "Medium",
    "D", "Dark")</f>
        <v>Medium</v>
      </c>
      <c r="N568" s="6" cm="1">
        <f t="array" ref="N568">INDEX(Products[],
    MATCH(MergedTable[[#This Row],[FK_ProductID]:[FK_ProductID]], Products[[ProductID]:[ProductID]], 0),
    MATCH(MergedTable[[#Headers],[SizeKg]], Products[#Headers], 0))</f>
        <v>0.2</v>
      </c>
      <c r="O568" s="1" cm="1">
        <f t="array" ref="O568">INDEX(Products[],
    MATCH(MergedTable[[#This Row],[FK_ProductID]:[FK_ProductID]], Products[[ProductID]:[ProductID]], 0),
    MATCH(MergedTable[[#Headers],[AmtUnitPrice]], Products[#Headers], 0))</f>
        <v>3.375</v>
      </c>
      <c r="P568" s="1">
        <f>MergedTable[[#This Row],[AmtUnitPrice]] * MergedTable[[#This Row],[Quantity]]</f>
        <v>20.25</v>
      </c>
    </row>
    <row r="569" spans="1:16" x14ac:dyDescent="0.25">
      <c r="A569" t="str">
        <f>Orders[[#This Row],[OrderID]]</f>
        <v>XRR-28376-277</v>
      </c>
      <c r="B569" s="9">
        <f>Orders[[#This Row],[DtOrder]]</f>
        <v>44318</v>
      </c>
      <c r="C569" t="str">
        <f>Orders[[#This Row],[FK_CustomerID]]</f>
        <v>64481-42546-II</v>
      </c>
      <c r="D569" t="str">
        <f>Orders[[#This Row],[FK_ProductID]]</f>
        <v>R-L-2.5</v>
      </c>
      <c r="E569" s="4">
        <f>Orders[[#This Row],[Quantity]]</f>
        <v>6</v>
      </c>
      <c r="F569" t="str">
        <f>_xlfn.XLOOKUP(MergedTable[[#This Row],[FK_CustomerID]], Customers[CustomerID], Customers[CustomerName])</f>
        <v>Elvina Angel</v>
      </c>
      <c r="G569" t="str">
        <f>_xlfn.XLOOKUP(MergedTable[[#This Row],[FK_CustomerID]], Customers[CustomerID], Customers[Email])</f>
        <v/>
      </c>
      <c r="H569" t="str">
        <f>_xlfn.XLOOKUP(MergedTable[[#This Row],[FK_CustomerID]], Customers[CustomerID], Customers[Country])</f>
        <v>Ireland</v>
      </c>
      <c r="I569" t="str">
        <f>IF(_xlfn.XLOOKUP(MergedTable[[#This Row],[FK_CustomerID]], Customers[CustomerID], Customers[HasLoyalty]), "Yes", "No")</f>
        <v>No</v>
      </c>
      <c r="J569" t="str" cm="1">
        <f t="array" ref="J569">INDEX(Products[],
    MATCH(MergedTable[[#This Row],[FK_ProductID]:[FK_ProductID]], Products[[ProductID]:[ProductID]], 0),
    MATCH(MergedTable[[#Headers],[CoffeeType]], Products[#Headers], 0))</f>
        <v>Rob</v>
      </c>
      <c r="K569" t="str" cm="1">
        <f t="array" ref="K569">_xlfn.SWITCH(MergedTable[[#This Row],[CoffeeType]],
    "Rob", "Robusta",
    "Exc", "Excelsa",
    "Ara", "Arabica",
    "Lib", "Liberica")</f>
        <v>Robusta</v>
      </c>
      <c r="L569" t="str" cm="1">
        <f t="array" ref="L569">INDEX(Products[],
    MATCH(MergedTable[[#This Row],[FK_ProductID]:[FK_ProductID]], Products[[ProductID]:[ProductID]], 0),
    MATCH(MergedTable[[#Headers],[RoastType]], Products[#Headers], 0))</f>
        <v>L</v>
      </c>
      <c r="M569" t="str" cm="1">
        <f t="array" ref="M569">_xlfn.SWITCH(MergedTable[[#This Row],[RoastType]],
    "L", "Light",
    "M", "Medium",
    "D", "Dark")</f>
        <v>Light</v>
      </c>
      <c r="N569" s="6" cm="1">
        <f t="array" ref="N569">INDEX(Products[],
    MATCH(MergedTable[[#This Row],[FK_ProductID]:[FK_ProductID]], Products[[ProductID]:[ProductID]], 0),
    MATCH(MergedTable[[#Headers],[SizeKg]], Products[#Headers], 0))</f>
        <v>2.5</v>
      </c>
      <c r="O569" s="1" cm="1">
        <f t="array" ref="O569">INDEX(Products[],
    MATCH(MergedTable[[#This Row],[FK_ProductID]:[FK_ProductID]], Products[[ProductID]:[ProductID]], 0),
    MATCH(MergedTable[[#Headers],[AmtUnitPrice]], Products[#Headers], 0))</f>
        <v>27.484999999999999</v>
      </c>
      <c r="P569" s="1">
        <f>MergedTable[[#This Row],[AmtUnitPrice]] * MergedTable[[#This Row],[Quantity]]</f>
        <v>164.91</v>
      </c>
    </row>
    <row r="570" spans="1:16" x14ac:dyDescent="0.25">
      <c r="A570" t="str">
        <f>Orders[[#This Row],[OrderID]]</f>
        <v>WHQ-25197-475</v>
      </c>
      <c r="B570" s="9">
        <f>Orders[[#This Row],[DtOrder]]</f>
        <v>44526</v>
      </c>
      <c r="C570" t="str">
        <f>Orders[[#This Row],[FK_CustomerID]]</f>
        <v>27536-28463-NJ</v>
      </c>
      <c r="D570" t="str">
        <f>Orders[[#This Row],[FK_ProductID]]</f>
        <v>L-L-0.2</v>
      </c>
      <c r="E570" s="4">
        <f>Orders[[#This Row],[Quantity]]</f>
        <v>4</v>
      </c>
      <c r="F570" t="str">
        <f>_xlfn.XLOOKUP(MergedTable[[#This Row],[FK_CustomerID]], Customers[CustomerID], Customers[CustomerName])</f>
        <v>Claiborne Mottram</v>
      </c>
      <c r="G570" t="str">
        <f>_xlfn.XLOOKUP(MergedTable[[#This Row],[FK_CustomerID]], Customers[CustomerID], Customers[Email])</f>
        <v>cmottramfs@harvard.edu</v>
      </c>
      <c r="H570" t="str">
        <f>_xlfn.XLOOKUP(MergedTable[[#This Row],[FK_CustomerID]], Customers[CustomerID], Customers[Country])</f>
        <v>United States</v>
      </c>
      <c r="I570" t="str">
        <f>IF(_xlfn.XLOOKUP(MergedTable[[#This Row],[FK_CustomerID]], Customers[CustomerID], Customers[HasLoyalty]), "Yes", "No")</f>
        <v>Yes</v>
      </c>
      <c r="J570" t="str" cm="1">
        <f t="array" ref="J570">INDEX(Products[],
    MATCH(MergedTable[[#This Row],[FK_ProductID]:[FK_ProductID]], Products[[ProductID]:[ProductID]], 0),
    MATCH(MergedTable[[#Headers],[CoffeeType]], Products[#Headers], 0))</f>
        <v>Lib</v>
      </c>
      <c r="K570" t="str" cm="1">
        <f t="array" ref="K570">_xlfn.SWITCH(MergedTable[[#This Row],[CoffeeType]],
    "Rob", "Robusta",
    "Exc", "Excelsa",
    "Ara", "Arabica",
    "Lib", "Liberica")</f>
        <v>Liberica</v>
      </c>
      <c r="L570" t="str" cm="1">
        <f t="array" ref="L570">INDEX(Products[],
    MATCH(MergedTable[[#This Row],[FK_ProductID]:[FK_ProductID]], Products[[ProductID]:[ProductID]], 0),
    MATCH(MergedTable[[#Headers],[RoastType]], Products[#Headers], 0))</f>
        <v>L</v>
      </c>
      <c r="M570" t="str" cm="1">
        <f t="array" ref="M570">_xlfn.SWITCH(MergedTable[[#This Row],[RoastType]],
    "L", "Light",
    "M", "Medium",
    "D", "Dark")</f>
        <v>Light</v>
      </c>
      <c r="N570" s="6" cm="1">
        <f t="array" ref="N570">INDEX(Products[],
    MATCH(MergedTable[[#This Row],[FK_ProductID]:[FK_ProductID]], Products[[ProductID]:[ProductID]], 0),
    MATCH(MergedTable[[#Headers],[SizeKg]], Products[#Headers], 0))</f>
        <v>0.2</v>
      </c>
      <c r="O570" s="1" cm="1">
        <f t="array" ref="O570">INDEX(Products[],
    MATCH(MergedTable[[#This Row],[FK_ProductID]:[FK_ProductID]], Products[[ProductID]:[ProductID]], 0),
    MATCH(MergedTable[[#Headers],[AmtUnitPrice]], Products[#Headers], 0))</f>
        <v>4.7549999999999999</v>
      </c>
      <c r="P570" s="1">
        <f>MergedTable[[#This Row],[AmtUnitPrice]] * MergedTable[[#This Row],[Quantity]]</f>
        <v>19.02</v>
      </c>
    </row>
    <row r="571" spans="1:16" x14ac:dyDescent="0.25">
      <c r="A571" t="str">
        <f>Orders[[#This Row],[OrderID]]</f>
        <v>HMB-30634-745</v>
      </c>
      <c r="B571" s="9">
        <f>Orders[[#This Row],[DtOrder]]</f>
        <v>43879</v>
      </c>
      <c r="C571" t="str">
        <f>Orders[[#This Row],[FK_CustomerID]]</f>
        <v>19485-98072-PS</v>
      </c>
      <c r="D571" t="str">
        <f>Orders[[#This Row],[FK_ProductID]]</f>
        <v>A-D-2.5</v>
      </c>
      <c r="E571" s="4">
        <f>Orders[[#This Row],[Quantity]]</f>
        <v>6</v>
      </c>
      <c r="F571" t="str">
        <f>_xlfn.XLOOKUP(MergedTable[[#This Row],[FK_CustomerID]], Customers[CustomerID], Customers[CustomerName])</f>
        <v>Don Flintiff</v>
      </c>
      <c r="G571" t="str">
        <f>_xlfn.XLOOKUP(MergedTable[[#This Row],[FK_CustomerID]], Customers[CustomerID], Customers[Email])</f>
        <v>dflintiffg1@e-recht24.de</v>
      </c>
      <c r="H571" t="str">
        <f>_xlfn.XLOOKUP(MergedTable[[#This Row],[FK_CustomerID]], Customers[CustomerID], Customers[Country])</f>
        <v>United Kingdom</v>
      </c>
      <c r="I571" t="str">
        <f>IF(_xlfn.XLOOKUP(MergedTable[[#This Row],[FK_CustomerID]], Customers[CustomerID], Customers[HasLoyalty]), "Yes", "No")</f>
        <v>No</v>
      </c>
      <c r="J571" t="str" cm="1">
        <f t="array" ref="J571">INDEX(Products[],
    MATCH(MergedTable[[#This Row],[FK_ProductID]:[FK_ProductID]], Products[[ProductID]:[ProductID]], 0),
    MATCH(MergedTable[[#Headers],[CoffeeType]], Products[#Headers], 0))</f>
        <v>Ara</v>
      </c>
      <c r="K571" t="str" cm="1">
        <f t="array" ref="K571">_xlfn.SWITCH(MergedTable[[#This Row],[CoffeeType]],
    "Rob", "Robusta",
    "Exc", "Excelsa",
    "Ara", "Arabica",
    "Lib", "Liberica")</f>
        <v>Arabica</v>
      </c>
      <c r="L571" t="str" cm="1">
        <f t="array" ref="L571">INDEX(Products[],
    MATCH(MergedTable[[#This Row],[FK_ProductID]:[FK_ProductID]], Products[[ProductID]:[ProductID]], 0),
    MATCH(MergedTable[[#Headers],[RoastType]], Products[#Headers], 0))</f>
        <v>D</v>
      </c>
      <c r="M571" t="str" cm="1">
        <f t="array" ref="M571">_xlfn.SWITCH(MergedTable[[#This Row],[RoastType]],
    "L", "Light",
    "M", "Medium",
    "D", "Dark")</f>
        <v>Dark</v>
      </c>
      <c r="N571" s="6" cm="1">
        <f t="array" ref="N571">INDEX(Products[],
    MATCH(MergedTable[[#This Row],[FK_ProductID]:[FK_ProductID]], Products[[ProductID]:[ProductID]], 0),
    MATCH(MergedTable[[#Headers],[SizeKg]], Products[#Headers], 0))</f>
        <v>2.5</v>
      </c>
      <c r="O571" s="1" cm="1">
        <f t="array" ref="O571">INDEX(Products[],
    MATCH(MergedTable[[#This Row],[FK_ProductID]:[FK_ProductID]], Products[[ProductID]:[ProductID]], 0),
    MATCH(MergedTable[[#Headers],[AmtUnitPrice]], Products[#Headers], 0))</f>
        <v>22.885000000000002</v>
      </c>
      <c r="P571" s="1">
        <f>MergedTable[[#This Row],[AmtUnitPrice]] * MergedTable[[#This Row],[Quantity]]</f>
        <v>137.31</v>
      </c>
    </row>
    <row r="572" spans="1:16" x14ac:dyDescent="0.25">
      <c r="A572" t="str">
        <f>Orders[[#This Row],[OrderID]]</f>
        <v>XTL-68000-371</v>
      </c>
      <c r="B572" s="9">
        <f>Orders[[#This Row],[DtOrder]]</f>
        <v>43928</v>
      </c>
      <c r="C572" t="str">
        <f>Orders[[#This Row],[FK_CustomerID]]</f>
        <v>70140-82812-KD</v>
      </c>
      <c r="D572" t="str">
        <f>Orders[[#This Row],[FK_ProductID]]</f>
        <v>A-M-0.5</v>
      </c>
      <c r="E572" s="4">
        <f>Orders[[#This Row],[Quantity]]</f>
        <v>4</v>
      </c>
      <c r="F572" t="str">
        <f>_xlfn.XLOOKUP(MergedTable[[#This Row],[FK_CustomerID]], Customers[CustomerID], Customers[CustomerName])</f>
        <v>Donalt Sangwin</v>
      </c>
      <c r="G572" t="str">
        <f>_xlfn.XLOOKUP(MergedTable[[#This Row],[FK_CustomerID]], Customers[CustomerID], Customers[Email])</f>
        <v>dsangwinfu@weebly.com</v>
      </c>
      <c r="H572" t="str">
        <f>_xlfn.XLOOKUP(MergedTable[[#This Row],[FK_CustomerID]], Customers[CustomerID], Customers[Country])</f>
        <v>United States</v>
      </c>
      <c r="I572" t="str">
        <f>IF(_xlfn.XLOOKUP(MergedTable[[#This Row],[FK_CustomerID]], Customers[CustomerID], Customers[HasLoyalty]), "Yes", "No")</f>
        <v>No</v>
      </c>
      <c r="J572" t="str" cm="1">
        <f t="array" ref="J572">INDEX(Products[],
    MATCH(MergedTable[[#This Row],[FK_ProductID]:[FK_ProductID]], Products[[ProductID]:[ProductID]], 0),
    MATCH(MergedTable[[#Headers],[CoffeeType]], Products[#Headers], 0))</f>
        <v>Ara</v>
      </c>
      <c r="K572" t="str" cm="1">
        <f t="array" ref="K572">_xlfn.SWITCH(MergedTable[[#This Row],[CoffeeType]],
    "Rob", "Robusta",
    "Exc", "Excelsa",
    "Ara", "Arabica",
    "Lib", "Liberica")</f>
        <v>Arabica</v>
      </c>
      <c r="L572" t="str" cm="1">
        <f t="array" ref="L572">INDEX(Products[],
    MATCH(MergedTable[[#This Row],[FK_ProductID]:[FK_ProductID]], Products[[ProductID]:[ProductID]], 0),
    MATCH(MergedTable[[#Headers],[RoastType]], Products[#Headers], 0))</f>
        <v>M</v>
      </c>
      <c r="M572" t="str" cm="1">
        <f t="array" ref="M572">_xlfn.SWITCH(MergedTable[[#This Row],[RoastType]],
    "L", "Light",
    "M", "Medium",
    "D", "Dark")</f>
        <v>Medium</v>
      </c>
      <c r="N572" s="6" cm="1">
        <f t="array" ref="N572">INDEX(Products[],
    MATCH(MergedTable[[#This Row],[FK_ProductID]:[FK_ProductID]], Products[[ProductID]:[ProductID]], 0),
    MATCH(MergedTable[[#Headers],[SizeKg]], Products[#Headers], 0))</f>
        <v>0.5</v>
      </c>
      <c r="O572" s="1" cm="1">
        <f t="array" ref="O572">INDEX(Products[],
    MATCH(MergedTable[[#This Row],[FK_ProductID]:[FK_ProductID]], Products[[ProductID]:[ProductID]], 0),
    MATCH(MergedTable[[#Headers],[AmtUnitPrice]], Products[#Headers], 0))</f>
        <v>6.75</v>
      </c>
      <c r="P572" s="1">
        <f>MergedTable[[#This Row],[AmtUnitPrice]] * MergedTable[[#This Row],[Quantity]]</f>
        <v>27</v>
      </c>
    </row>
    <row r="573" spans="1:16" x14ac:dyDescent="0.25">
      <c r="A573" t="str">
        <f>Orders[[#This Row],[OrderID]]</f>
        <v>YES-51109-625</v>
      </c>
      <c r="B573" s="9">
        <f>Orders[[#This Row],[DtOrder]]</f>
        <v>44592</v>
      </c>
      <c r="C573" t="str">
        <f>Orders[[#This Row],[FK_CustomerID]]</f>
        <v>91895-55605-LS</v>
      </c>
      <c r="D573" t="str">
        <f>Orders[[#This Row],[FK_ProductID]]</f>
        <v>E-L-0.5</v>
      </c>
      <c r="E573" s="4">
        <f>Orders[[#This Row],[Quantity]]</f>
        <v>4</v>
      </c>
      <c r="F573" t="str">
        <f>_xlfn.XLOOKUP(MergedTable[[#This Row],[FK_CustomerID]], Customers[CustomerID], Customers[CustomerName])</f>
        <v>Elizabet Aizikowitz</v>
      </c>
      <c r="G573" t="str">
        <f>_xlfn.XLOOKUP(MergedTable[[#This Row],[FK_CustomerID]], Customers[CustomerID], Customers[Email])</f>
        <v>eaizikowitzfv@virginia.edu</v>
      </c>
      <c r="H573" t="str">
        <f>_xlfn.XLOOKUP(MergedTable[[#This Row],[FK_CustomerID]], Customers[CustomerID], Customers[Country])</f>
        <v>United Kingdom</v>
      </c>
      <c r="I573" t="str">
        <f>IF(_xlfn.XLOOKUP(MergedTable[[#This Row],[FK_CustomerID]], Customers[CustomerID], Customers[HasLoyalty]), "Yes", "No")</f>
        <v>No</v>
      </c>
      <c r="J573" t="str" cm="1">
        <f t="array" ref="J573">INDEX(Products[],
    MATCH(MergedTable[[#This Row],[FK_ProductID]:[FK_ProductID]], Products[[ProductID]:[ProductID]], 0),
    MATCH(MergedTable[[#Headers],[CoffeeType]], Products[#Headers], 0))</f>
        <v>Exc</v>
      </c>
      <c r="K573" t="str" cm="1">
        <f t="array" ref="K573">_xlfn.SWITCH(MergedTable[[#This Row],[CoffeeType]],
    "Rob", "Robusta",
    "Exc", "Excelsa",
    "Ara", "Arabica",
    "Lib", "Liberica")</f>
        <v>Excelsa</v>
      </c>
      <c r="L573" t="str" cm="1">
        <f t="array" ref="L573">INDEX(Products[],
    MATCH(MergedTable[[#This Row],[FK_ProductID]:[FK_ProductID]], Products[[ProductID]:[ProductID]], 0),
    MATCH(MergedTable[[#Headers],[RoastType]], Products[#Headers], 0))</f>
        <v>L</v>
      </c>
      <c r="M573" t="str" cm="1">
        <f t="array" ref="M573">_xlfn.SWITCH(MergedTable[[#This Row],[RoastType]],
    "L", "Light",
    "M", "Medium",
    "D", "Dark")</f>
        <v>Light</v>
      </c>
      <c r="N573" s="6" cm="1">
        <f t="array" ref="N573">INDEX(Products[],
    MATCH(MergedTable[[#This Row],[FK_ProductID]:[FK_ProductID]], Products[[ProductID]:[ProductID]], 0),
    MATCH(MergedTable[[#Headers],[SizeKg]], Products[#Headers], 0))</f>
        <v>0.5</v>
      </c>
      <c r="O573" s="1" cm="1">
        <f t="array" ref="O573">INDEX(Products[],
    MATCH(MergedTable[[#This Row],[FK_ProductID]:[FK_ProductID]], Products[[ProductID]:[ProductID]], 0),
    MATCH(MergedTable[[#Headers],[AmtUnitPrice]], Products[#Headers], 0))</f>
        <v>8.91</v>
      </c>
      <c r="P573" s="1">
        <f>MergedTable[[#This Row],[AmtUnitPrice]] * MergedTable[[#This Row],[Quantity]]</f>
        <v>35.64</v>
      </c>
    </row>
    <row r="574" spans="1:16" x14ac:dyDescent="0.25">
      <c r="A574" t="str">
        <f>Orders[[#This Row],[OrderID]]</f>
        <v>EAY-89850-211</v>
      </c>
      <c r="B574" s="9">
        <f>Orders[[#This Row],[DtOrder]]</f>
        <v>43515</v>
      </c>
      <c r="C574" t="str">
        <f>Orders[[#This Row],[FK_CustomerID]]</f>
        <v>43155-71724-XP</v>
      </c>
      <c r="D574" t="str">
        <f>Orders[[#This Row],[FK_ProductID]]</f>
        <v>A-D-0.2</v>
      </c>
      <c r="E574" s="4">
        <f>Orders[[#This Row],[Quantity]]</f>
        <v>2</v>
      </c>
      <c r="F574" t="str">
        <f>_xlfn.XLOOKUP(MergedTable[[#This Row],[FK_CustomerID]], Customers[CustomerID], Customers[CustomerName])</f>
        <v>Herbie Peppard</v>
      </c>
      <c r="G574" t="str">
        <f>_xlfn.XLOOKUP(MergedTable[[#This Row],[FK_CustomerID]], Customers[CustomerID], Customers[Email])</f>
        <v/>
      </c>
      <c r="H574" t="str">
        <f>_xlfn.XLOOKUP(MergedTable[[#This Row],[FK_CustomerID]], Customers[CustomerID], Customers[Country])</f>
        <v>United States</v>
      </c>
      <c r="I574" t="str">
        <f>IF(_xlfn.XLOOKUP(MergedTable[[#This Row],[FK_CustomerID]], Customers[CustomerID], Customers[HasLoyalty]), "Yes", "No")</f>
        <v>Yes</v>
      </c>
      <c r="J574" t="str" cm="1">
        <f t="array" ref="J574">INDEX(Products[],
    MATCH(MergedTable[[#This Row],[FK_ProductID]:[FK_ProductID]], Products[[ProductID]:[ProductID]], 0),
    MATCH(MergedTable[[#Headers],[CoffeeType]], Products[#Headers], 0))</f>
        <v>Ara</v>
      </c>
      <c r="K574" t="str" cm="1">
        <f t="array" ref="K574">_xlfn.SWITCH(MergedTable[[#This Row],[CoffeeType]],
    "Rob", "Robusta",
    "Exc", "Excelsa",
    "Ara", "Arabica",
    "Lib", "Liberica")</f>
        <v>Arabica</v>
      </c>
      <c r="L574" t="str" cm="1">
        <f t="array" ref="L574">INDEX(Products[],
    MATCH(MergedTable[[#This Row],[FK_ProductID]:[FK_ProductID]], Products[[ProductID]:[ProductID]], 0),
    MATCH(MergedTable[[#Headers],[RoastType]], Products[#Headers], 0))</f>
        <v>D</v>
      </c>
      <c r="M574" t="str" cm="1">
        <f t="array" ref="M574">_xlfn.SWITCH(MergedTable[[#This Row],[RoastType]],
    "L", "Light",
    "M", "Medium",
    "D", "Dark")</f>
        <v>Dark</v>
      </c>
      <c r="N574" s="6" cm="1">
        <f t="array" ref="N574">INDEX(Products[],
    MATCH(MergedTable[[#This Row],[FK_ProductID]:[FK_ProductID]], Products[[ProductID]:[ProductID]], 0),
    MATCH(MergedTable[[#Headers],[SizeKg]], Products[#Headers], 0))</f>
        <v>0.2</v>
      </c>
      <c r="O574" s="1" cm="1">
        <f t="array" ref="O574">INDEX(Products[],
    MATCH(MergedTable[[#This Row],[FK_ProductID]:[FK_ProductID]], Products[[ProductID]:[ProductID]], 0),
    MATCH(MergedTable[[#Headers],[AmtUnitPrice]], Products[#Headers], 0))</f>
        <v>2.9849999999999999</v>
      </c>
      <c r="P574" s="1">
        <f>MergedTable[[#This Row],[AmtUnitPrice]] * MergedTable[[#This Row],[Quantity]]</f>
        <v>5.97</v>
      </c>
    </row>
    <row r="575" spans="1:16" x14ac:dyDescent="0.25">
      <c r="A575" t="str">
        <f>Orders[[#This Row],[OrderID]]</f>
        <v>IOQ-84840-827</v>
      </c>
      <c r="B575" s="9">
        <f>Orders[[#This Row],[DtOrder]]</f>
        <v>43781</v>
      </c>
      <c r="C575" t="str">
        <f>Orders[[#This Row],[FK_CustomerID]]</f>
        <v>32038-81174-JF</v>
      </c>
      <c r="D575" t="str">
        <f>Orders[[#This Row],[FK_ProductID]]</f>
        <v>A-M-1</v>
      </c>
      <c r="E575" s="4">
        <f>Orders[[#This Row],[Quantity]]</f>
        <v>6</v>
      </c>
      <c r="F575" t="str">
        <f>_xlfn.XLOOKUP(MergedTable[[#This Row],[FK_CustomerID]], Customers[CustomerID], Customers[CustomerName])</f>
        <v>Cornie Venour</v>
      </c>
      <c r="G575" t="str">
        <f>_xlfn.XLOOKUP(MergedTable[[#This Row],[FK_CustomerID]], Customers[CustomerID], Customers[Email])</f>
        <v>cvenourfx@ask.com</v>
      </c>
      <c r="H575" t="str">
        <f>_xlfn.XLOOKUP(MergedTable[[#This Row],[FK_CustomerID]], Customers[CustomerID], Customers[Country])</f>
        <v>United States</v>
      </c>
      <c r="I575" t="str">
        <f>IF(_xlfn.XLOOKUP(MergedTable[[#This Row],[FK_CustomerID]], Customers[CustomerID], Customers[HasLoyalty]), "Yes", "No")</f>
        <v>No</v>
      </c>
      <c r="J575" t="str" cm="1">
        <f t="array" ref="J575">INDEX(Products[],
    MATCH(MergedTable[[#This Row],[FK_ProductID]:[FK_ProductID]], Products[[ProductID]:[ProductID]], 0),
    MATCH(MergedTable[[#Headers],[CoffeeType]], Products[#Headers], 0))</f>
        <v>Ara</v>
      </c>
      <c r="K575" t="str" cm="1">
        <f t="array" ref="K575">_xlfn.SWITCH(MergedTable[[#This Row],[CoffeeType]],
    "Rob", "Robusta",
    "Exc", "Excelsa",
    "Ara", "Arabica",
    "Lib", "Liberica")</f>
        <v>Arabica</v>
      </c>
      <c r="L575" t="str" cm="1">
        <f t="array" ref="L575">INDEX(Products[],
    MATCH(MergedTable[[#This Row],[FK_ProductID]:[FK_ProductID]], Products[[ProductID]:[ProductID]], 0),
    MATCH(MergedTable[[#Headers],[RoastType]], Products[#Headers], 0))</f>
        <v>M</v>
      </c>
      <c r="M575" t="str" cm="1">
        <f t="array" ref="M575">_xlfn.SWITCH(MergedTable[[#This Row],[RoastType]],
    "L", "Light",
    "M", "Medium",
    "D", "Dark")</f>
        <v>Medium</v>
      </c>
      <c r="N575" s="6" cm="1">
        <f t="array" ref="N575">INDEX(Products[],
    MATCH(MergedTable[[#This Row],[FK_ProductID]:[FK_ProductID]], Products[[ProductID]:[ProductID]], 0),
    MATCH(MergedTable[[#Headers],[SizeKg]], Products[#Headers], 0))</f>
        <v>1</v>
      </c>
      <c r="O575" s="1" cm="1">
        <f t="array" ref="O575">INDEX(Products[],
    MATCH(MergedTable[[#This Row],[FK_ProductID]:[FK_ProductID]], Products[[ProductID]:[ProductID]], 0),
    MATCH(MergedTable[[#Headers],[AmtUnitPrice]], Products[#Headers], 0))</f>
        <v>11.25</v>
      </c>
      <c r="P575" s="1">
        <f>MergedTable[[#This Row],[AmtUnitPrice]] * MergedTable[[#This Row],[Quantity]]</f>
        <v>67.5</v>
      </c>
    </row>
    <row r="576" spans="1:16" x14ac:dyDescent="0.25">
      <c r="A576" t="str">
        <f>Orders[[#This Row],[OrderID]]</f>
        <v>FBD-56220-430</v>
      </c>
      <c r="B576" s="9">
        <f>Orders[[#This Row],[DtOrder]]</f>
        <v>44697</v>
      </c>
      <c r="C576" t="str">
        <f>Orders[[#This Row],[FK_CustomerID]]</f>
        <v>59205-20324-NB</v>
      </c>
      <c r="D576" t="str">
        <f>Orders[[#This Row],[FK_ProductID]]</f>
        <v>R-L-0.2</v>
      </c>
      <c r="E576" s="4">
        <f>Orders[[#This Row],[Quantity]]</f>
        <v>6</v>
      </c>
      <c r="F576" t="str">
        <f>_xlfn.XLOOKUP(MergedTable[[#This Row],[FK_CustomerID]], Customers[CustomerID], Customers[CustomerName])</f>
        <v>Maggy Harby</v>
      </c>
      <c r="G576" t="str">
        <f>_xlfn.XLOOKUP(MergedTable[[#This Row],[FK_CustomerID]], Customers[CustomerID], Customers[Email])</f>
        <v>mharbyfy@163.com</v>
      </c>
      <c r="H576" t="str">
        <f>_xlfn.XLOOKUP(MergedTable[[#This Row],[FK_CustomerID]], Customers[CustomerID], Customers[Country])</f>
        <v>United States</v>
      </c>
      <c r="I576" t="str">
        <f>IF(_xlfn.XLOOKUP(MergedTable[[#This Row],[FK_CustomerID]], Customers[CustomerID], Customers[HasLoyalty]), "Yes", "No")</f>
        <v>Yes</v>
      </c>
      <c r="J576" t="str" cm="1">
        <f t="array" ref="J576">INDEX(Products[],
    MATCH(MergedTable[[#This Row],[FK_ProductID]:[FK_ProductID]], Products[[ProductID]:[ProductID]], 0),
    MATCH(MergedTable[[#Headers],[CoffeeType]], Products[#Headers], 0))</f>
        <v>Rob</v>
      </c>
      <c r="K576" t="str" cm="1">
        <f t="array" ref="K576">_xlfn.SWITCH(MergedTable[[#This Row],[CoffeeType]],
    "Rob", "Robusta",
    "Exc", "Excelsa",
    "Ara", "Arabica",
    "Lib", "Liberica")</f>
        <v>Robusta</v>
      </c>
      <c r="L576" t="str" cm="1">
        <f t="array" ref="L576">INDEX(Products[],
    MATCH(MergedTable[[#This Row],[FK_ProductID]:[FK_ProductID]], Products[[ProductID]:[ProductID]], 0),
    MATCH(MergedTable[[#Headers],[RoastType]], Products[#Headers], 0))</f>
        <v>L</v>
      </c>
      <c r="M576" t="str" cm="1">
        <f t="array" ref="M576">_xlfn.SWITCH(MergedTable[[#This Row],[RoastType]],
    "L", "Light",
    "M", "Medium",
    "D", "Dark")</f>
        <v>Light</v>
      </c>
      <c r="N576" s="6" cm="1">
        <f t="array" ref="N576">INDEX(Products[],
    MATCH(MergedTable[[#This Row],[FK_ProductID]:[FK_ProductID]], Products[[ProductID]:[ProductID]], 0),
    MATCH(MergedTable[[#Headers],[SizeKg]], Products[#Headers], 0))</f>
        <v>0.2</v>
      </c>
      <c r="O576" s="1" cm="1">
        <f t="array" ref="O576">INDEX(Products[],
    MATCH(MergedTable[[#This Row],[FK_ProductID]:[FK_ProductID]], Products[[ProductID]:[ProductID]], 0),
    MATCH(MergedTable[[#Headers],[AmtUnitPrice]], Products[#Headers], 0))</f>
        <v>3.585</v>
      </c>
      <c r="P576" s="1">
        <f>MergedTable[[#This Row],[AmtUnitPrice]] * MergedTable[[#This Row],[Quantity]]</f>
        <v>21.509999999999998</v>
      </c>
    </row>
    <row r="577" spans="1:16" x14ac:dyDescent="0.25">
      <c r="A577" t="str">
        <f>Orders[[#This Row],[OrderID]]</f>
        <v>COV-52659-202</v>
      </c>
      <c r="B577" s="9">
        <f>Orders[[#This Row],[DtOrder]]</f>
        <v>44239</v>
      </c>
      <c r="C577" t="str">
        <f>Orders[[#This Row],[FK_CustomerID]]</f>
        <v>99899-54612-NX</v>
      </c>
      <c r="D577" t="str">
        <f>Orders[[#This Row],[FK_ProductID]]</f>
        <v>L-M-2.5</v>
      </c>
      <c r="E577" s="4">
        <f>Orders[[#This Row],[Quantity]]</f>
        <v>2</v>
      </c>
      <c r="F577" t="str">
        <f>_xlfn.XLOOKUP(MergedTable[[#This Row],[FK_CustomerID]], Customers[CustomerID], Customers[CustomerName])</f>
        <v>Reggie Thickpenny</v>
      </c>
      <c r="G577" t="str">
        <f>_xlfn.XLOOKUP(MergedTable[[#This Row],[FK_CustomerID]], Customers[CustomerID], Customers[Email])</f>
        <v>rthickpennyfz@cafepress.com</v>
      </c>
      <c r="H577" t="str">
        <f>_xlfn.XLOOKUP(MergedTable[[#This Row],[FK_CustomerID]], Customers[CustomerID], Customers[Country])</f>
        <v>United States</v>
      </c>
      <c r="I577" t="str">
        <f>IF(_xlfn.XLOOKUP(MergedTable[[#This Row],[FK_CustomerID]], Customers[CustomerID], Customers[HasLoyalty]), "Yes", "No")</f>
        <v>No</v>
      </c>
      <c r="J577" t="str" cm="1">
        <f t="array" ref="J577">INDEX(Products[],
    MATCH(MergedTable[[#This Row],[FK_ProductID]:[FK_ProductID]], Products[[ProductID]:[ProductID]], 0),
    MATCH(MergedTable[[#Headers],[CoffeeType]], Products[#Headers], 0))</f>
        <v>Lib</v>
      </c>
      <c r="K577" t="str" cm="1">
        <f t="array" ref="K577">_xlfn.SWITCH(MergedTable[[#This Row],[CoffeeType]],
    "Rob", "Robusta",
    "Exc", "Excelsa",
    "Ara", "Arabica",
    "Lib", "Liberica")</f>
        <v>Liberica</v>
      </c>
      <c r="L577" t="str" cm="1">
        <f t="array" ref="L577">INDEX(Products[],
    MATCH(MergedTable[[#This Row],[FK_ProductID]:[FK_ProductID]], Products[[ProductID]:[ProductID]], 0),
    MATCH(MergedTable[[#Headers],[RoastType]], Products[#Headers], 0))</f>
        <v>M</v>
      </c>
      <c r="M577" t="str" cm="1">
        <f t="array" ref="M577">_xlfn.SWITCH(MergedTable[[#This Row],[RoastType]],
    "L", "Light",
    "M", "Medium",
    "D", "Dark")</f>
        <v>Medium</v>
      </c>
      <c r="N577" s="6" cm="1">
        <f t="array" ref="N577">INDEX(Products[],
    MATCH(MergedTable[[#This Row],[FK_ProductID]:[FK_ProductID]], Products[[ProductID]:[ProductID]], 0),
    MATCH(MergedTable[[#Headers],[SizeKg]], Products[#Headers], 0))</f>
        <v>2.5</v>
      </c>
      <c r="O577" s="1" cm="1">
        <f t="array" ref="O577">INDEX(Products[],
    MATCH(MergedTable[[#This Row],[FK_ProductID]:[FK_ProductID]], Products[[ProductID]:[ProductID]], 0),
    MATCH(MergedTable[[#Headers],[AmtUnitPrice]], Products[#Headers], 0))</f>
        <v>33.465000000000003</v>
      </c>
      <c r="P577" s="1">
        <f>MergedTable[[#This Row],[AmtUnitPrice]] * MergedTable[[#This Row],[Quantity]]</f>
        <v>66.930000000000007</v>
      </c>
    </row>
    <row r="578" spans="1:16" x14ac:dyDescent="0.25">
      <c r="A578" t="str">
        <f>Orders[[#This Row],[OrderID]]</f>
        <v>YUO-76652-814</v>
      </c>
      <c r="B578" s="9">
        <f>Orders[[#This Row],[DtOrder]]</f>
        <v>44290</v>
      </c>
      <c r="C578" t="str">
        <f>Orders[[#This Row],[FK_CustomerID]]</f>
        <v>26248-84194-FI</v>
      </c>
      <c r="D578" t="str">
        <f>Orders[[#This Row],[FK_ProductID]]</f>
        <v>A-D-0.2</v>
      </c>
      <c r="E578" s="4">
        <f>Orders[[#This Row],[Quantity]]</f>
        <v>6</v>
      </c>
      <c r="F578" t="str">
        <f>_xlfn.XLOOKUP(MergedTable[[#This Row],[FK_CustomerID]], Customers[CustomerID], Customers[CustomerName])</f>
        <v>Phyllys Ormerod</v>
      </c>
      <c r="G578" t="str">
        <f>_xlfn.XLOOKUP(MergedTable[[#This Row],[FK_CustomerID]], Customers[CustomerID], Customers[Email])</f>
        <v>pormerodg0@redcross.org</v>
      </c>
      <c r="H578" t="str">
        <f>_xlfn.XLOOKUP(MergedTable[[#This Row],[FK_CustomerID]], Customers[CustomerID], Customers[Country])</f>
        <v>United States</v>
      </c>
      <c r="I578" t="str">
        <f>IF(_xlfn.XLOOKUP(MergedTable[[#This Row],[FK_CustomerID]], Customers[CustomerID], Customers[HasLoyalty]), "Yes", "No")</f>
        <v>No</v>
      </c>
      <c r="J578" t="str" cm="1">
        <f t="array" ref="J578">INDEX(Products[],
    MATCH(MergedTable[[#This Row],[FK_ProductID]:[FK_ProductID]], Products[[ProductID]:[ProductID]], 0),
    MATCH(MergedTable[[#Headers],[CoffeeType]], Products[#Headers], 0))</f>
        <v>Ara</v>
      </c>
      <c r="K578" t="str" cm="1">
        <f t="array" ref="K578">_xlfn.SWITCH(MergedTable[[#This Row],[CoffeeType]],
    "Rob", "Robusta",
    "Exc", "Excelsa",
    "Ara", "Arabica",
    "Lib", "Liberica")</f>
        <v>Arabica</v>
      </c>
      <c r="L578" t="str" cm="1">
        <f t="array" ref="L578">INDEX(Products[],
    MATCH(MergedTable[[#This Row],[FK_ProductID]:[FK_ProductID]], Products[[ProductID]:[ProductID]], 0),
    MATCH(MergedTable[[#Headers],[RoastType]], Products[#Headers], 0))</f>
        <v>D</v>
      </c>
      <c r="M578" t="str" cm="1">
        <f t="array" ref="M578">_xlfn.SWITCH(MergedTable[[#This Row],[RoastType]],
    "L", "Light",
    "M", "Medium",
    "D", "Dark")</f>
        <v>Dark</v>
      </c>
      <c r="N578" s="6" cm="1">
        <f t="array" ref="N578">INDEX(Products[],
    MATCH(MergedTable[[#This Row],[FK_ProductID]:[FK_ProductID]], Products[[ProductID]:[ProductID]], 0),
    MATCH(MergedTable[[#Headers],[SizeKg]], Products[#Headers], 0))</f>
        <v>0.2</v>
      </c>
      <c r="O578" s="1" cm="1">
        <f t="array" ref="O578">INDEX(Products[],
    MATCH(MergedTable[[#This Row],[FK_ProductID]:[FK_ProductID]], Products[[ProductID]:[ProductID]], 0),
    MATCH(MergedTable[[#Headers],[AmtUnitPrice]], Products[#Headers], 0))</f>
        <v>2.9849999999999999</v>
      </c>
      <c r="P578" s="1">
        <f>MergedTable[[#This Row],[AmtUnitPrice]] * MergedTable[[#This Row],[Quantity]]</f>
        <v>17.91</v>
      </c>
    </row>
    <row r="579" spans="1:16" x14ac:dyDescent="0.25">
      <c r="A579" t="str">
        <f>Orders[[#This Row],[OrderID]]</f>
        <v>PBT-36926-102</v>
      </c>
      <c r="B579" s="9">
        <f>Orders[[#This Row],[DtOrder]]</f>
        <v>44410</v>
      </c>
      <c r="C579" t="str">
        <f>Orders[[#This Row],[FK_CustomerID]]</f>
        <v>19485-98072-PS</v>
      </c>
      <c r="D579" t="str">
        <f>Orders[[#This Row],[FK_ProductID]]</f>
        <v>L-M-1</v>
      </c>
      <c r="E579" s="4">
        <f>Orders[[#This Row],[Quantity]]</f>
        <v>4</v>
      </c>
      <c r="F579" t="str">
        <f>_xlfn.XLOOKUP(MergedTable[[#This Row],[FK_CustomerID]], Customers[CustomerID], Customers[CustomerName])</f>
        <v>Don Flintiff</v>
      </c>
      <c r="G579" t="str">
        <f>_xlfn.XLOOKUP(MergedTable[[#This Row],[FK_CustomerID]], Customers[CustomerID], Customers[Email])</f>
        <v>dflintiffg1@e-recht24.de</v>
      </c>
      <c r="H579" t="str">
        <f>_xlfn.XLOOKUP(MergedTable[[#This Row],[FK_CustomerID]], Customers[CustomerID], Customers[Country])</f>
        <v>United Kingdom</v>
      </c>
      <c r="I579" t="str">
        <f>IF(_xlfn.XLOOKUP(MergedTable[[#This Row],[FK_CustomerID]], Customers[CustomerID], Customers[HasLoyalty]), "Yes", "No")</f>
        <v>No</v>
      </c>
      <c r="J579" t="str" cm="1">
        <f t="array" ref="J579">INDEX(Products[],
    MATCH(MergedTable[[#This Row],[FK_ProductID]:[FK_ProductID]], Products[[ProductID]:[ProductID]], 0),
    MATCH(MergedTable[[#Headers],[CoffeeType]], Products[#Headers], 0))</f>
        <v>Lib</v>
      </c>
      <c r="K579" t="str" cm="1">
        <f t="array" ref="K579">_xlfn.SWITCH(MergedTable[[#This Row],[CoffeeType]],
    "Rob", "Robusta",
    "Exc", "Excelsa",
    "Ara", "Arabica",
    "Lib", "Liberica")</f>
        <v>Liberica</v>
      </c>
      <c r="L579" t="str" cm="1">
        <f t="array" ref="L579">INDEX(Products[],
    MATCH(MergedTable[[#This Row],[FK_ProductID]:[FK_ProductID]], Products[[ProductID]:[ProductID]], 0),
    MATCH(MergedTable[[#Headers],[RoastType]], Products[#Headers], 0))</f>
        <v>M</v>
      </c>
      <c r="M579" t="str" cm="1">
        <f t="array" ref="M579">_xlfn.SWITCH(MergedTable[[#This Row],[RoastType]],
    "L", "Light",
    "M", "Medium",
    "D", "Dark")</f>
        <v>Medium</v>
      </c>
      <c r="N579" s="6" cm="1">
        <f t="array" ref="N579">INDEX(Products[],
    MATCH(MergedTable[[#This Row],[FK_ProductID]:[FK_ProductID]], Products[[ProductID]:[ProductID]], 0),
    MATCH(MergedTable[[#Headers],[SizeKg]], Products[#Headers], 0))</f>
        <v>1</v>
      </c>
      <c r="O579" s="1" cm="1">
        <f t="array" ref="O579">INDEX(Products[],
    MATCH(MergedTable[[#This Row],[FK_ProductID]:[FK_ProductID]], Products[[ProductID]:[ProductID]], 0),
    MATCH(MergedTable[[#Headers],[AmtUnitPrice]], Products[#Headers], 0))</f>
        <v>14.55</v>
      </c>
      <c r="P579" s="1">
        <f>MergedTable[[#This Row],[AmtUnitPrice]] * MergedTable[[#This Row],[Quantity]]</f>
        <v>58.2</v>
      </c>
    </row>
    <row r="580" spans="1:16" x14ac:dyDescent="0.25">
      <c r="A580" t="str">
        <f>Orders[[#This Row],[OrderID]]</f>
        <v>BLV-60087-454</v>
      </c>
      <c r="B580" s="9">
        <f>Orders[[#This Row],[DtOrder]]</f>
        <v>44720</v>
      </c>
      <c r="C580" t="str">
        <f>Orders[[#This Row],[FK_CustomerID]]</f>
        <v>84493-71314-WX</v>
      </c>
      <c r="D580" t="str">
        <f>Orders[[#This Row],[FK_ProductID]]</f>
        <v>E-L-0.2</v>
      </c>
      <c r="E580" s="4">
        <f>Orders[[#This Row],[Quantity]]</f>
        <v>3</v>
      </c>
      <c r="F580" t="str">
        <f>_xlfn.XLOOKUP(MergedTable[[#This Row],[FK_CustomerID]], Customers[CustomerID], Customers[CustomerName])</f>
        <v>Tymon Zanetti</v>
      </c>
      <c r="G580" t="str">
        <f>_xlfn.XLOOKUP(MergedTable[[#This Row],[FK_CustomerID]], Customers[CustomerID], Customers[Email])</f>
        <v>tzanettig2@gravatar.com</v>
      </c>
      <c r="H580" t="str">
        <f>_xlfn.XLOOKUP(MergedTable[[#This Row],[FK_CustomerID]], Customers[CustomerID], Customers[Country])</f>
        <v>Ireland</v>
      </c>
      <c r="I580" t="str">
        <f>IF(_xlfn.XLOOKUP(MergedTable[[#This Row],[FK_CustomerID]], Customers[CustomerID], Customers[HasLoyalty]), "Yes", "No")</f>
        <v>No</v>
      </c>
      <c r="J580" t="str" cm="1">
        <f t="array" ref="J580">INDEX(Products[],
    MATCH(MergedTable[[#This Row],[FK_ProductID]:[FK_ProductID]], Products[[ProductID]:[ProductID]], 0),
    MATCH(MergedTable[[#Headers],[CoffeeType]], Products[#Headers], 0))</f>
        <v>Exc</v>
      </c>
      <c r="K580" t="str" cm="1">
        <f t="array" ref="K580">_xlfn.SWITCH(MergedTable[[#This Row],[CoffeeType]],
    "Rob", "Robusta",
    "Exc", "Excelsa",
    "Ara", "Arabica",
    "Lib", "Liberica")</f>
        <v>Excelsa</v>
      </c>
      <c r="L580" t="str" cm="1">
        <f t="array" ref="L580">INDEX(Products[],
    MATCH(MergedTable[[#This Row],[FK_ProductID]:[FK_ProductID]], Products[[ProductID]:[ProductID]], 0),
    MATCH(MergedTable[[#Headers],[RoastType]], Products[#Headers], 0))</f>
        <v>L</v>
      </c>
      <c r="M580" t="str" cm="1">
        <f t="array" ref="M580">_xlfn.SWITCH(MergedTable[[#This Row],[RoastType]],
    "L", "Light",
    "M", "Medium",
    "D", "Dark")</f>
        <v>Light</v>
      </c>
      <c r="N580" s="6" cm="1">
        <f t="array" ref="N580">INDEX(Products[],
    MATCH(MergedTable[[#This Row],[FK_ProductID]:[FK_ProductID]], Products[[ProductID]:[ProductID]], 0),
    MATCH(MergedTable[[#Headers],[SizeKg]], Products[#Headers], 0))</f>
        <v>0.2</v>
      </c>
      <c r="O580" s="1" cm="1">
        <f t="array" ref="O580">INDEX(Products[],
    MATCH(MergedTable[[#This Row],[FK_ProductID]:[FK_ProductID]], Products[[ProductID]:[ProductID]], 0),
    MATCH(MergedTable[[#Headers],[AmtUnitPrice]], Products[#Headers], 0))</f>
        <v>4.4550000000000001</v>
      </c>
      <c r="P580" s="1">
        <f>MergedTable[[#This Row],[AmtUnitPrice]] * MergedTable[[#This Row],[Quantity]]</f>
        <v>13.365</v>
      </c>
    </row>
    <row r="581" spans="1:16" x14ac:dyDescent="0.25">
      <c r="A581" t="str">
        <f>Orders[[#This Row],[OrderID]]</f>
        <v>BLV-60087-454</v>
      </c>
      <c r="B581" s="9">
        <f>Orders[[#This Row],[DtOrder]]</f>
        <v>44720</v>
      </c>
      <c r="C581" t="str">
        <f>Orders[[#This Row],[FK_CustomerID]]</f>
        <v>84493-71314-WX</v>
      </c>
      <c r="D581" t="str">
        <f>Orders[[#This Row],[FK_ProductID]]</f>
        <v>A-M-0.5</v>
      </c>
      <c r="E581" s="4">
        <f>Orders[[#This Row],[Quantity]]</f>
        <v>5</v>
      </c>
      <c r="F581" t="str">
        <f>_xlfn.XLOOKUP(MergedTable[[#This Row],[FK_CustomerID]], Customers[CustomerID], Customers[CustomerName])</f>
        <v>Tymon Zanetti</v>
      </c>
      <c r="G581" t="str">
        <f>_xlfn.XLOOKUP(MergedTable[[#This Row],[FK_CustomerID]], Customers[CustomerID], Customers[Email])</f>
        <v>tzanettig2@gravatar.com</v>
      </c>
      <c r="H581" t="str">
        <f>_xlfn.XLOOKUP(MergedTable[[#This Row],[FK_CustomerID]], Customers[CustomerID], Customers[Country])</f>
        <v>Ireland</v>
      </c>
      <c r="I581" t="str">
        <f>IF(_xlfn.XLOOKUP(MergedTable[[#This Row],[FK_CustomerID]], Customers[CustomerID], Customers[HasLoyalty]), "Yes", "No")</f>
        <v>No</v>
      </c>
      <c r="J581" t="str" cm="1">
        <f t="array" ref="J581">INDEX(Products[],
    MATCH(MergedTable[[#This Row],[FK_ProductID]:[FK_ProductID]], Products[[ProductID]:[ProductID]], 0),
    MATCH(MergedTable[[#Headers],[CoffeeType]], Products[#Headers], 0))</f>
        <v>Ara</v>
      </c>
      <c r="K581" t="str" cm="1">
        <f t="array" ref="K581">_xlfn.SWITCH(MergedTable[[#This Row],[CoffeeType]],
    "Rob", "Robusta",
    "Exc", "Excelsa",
    "Ara", "Arabica",
    "Lib", "Liberica")</f>
        <v>Arabica</v>
      </c>
      <c r="L581" t="str" cm="1">
        <f t="array" ref="L581">INDEX(Products[],
    MATCH(MergedTable[[#This Row],[FK_ProductID]:[FK_ProductID]], Products[[ProductID]:[ProductID]], 0),
    MATCH(MergedTable[[#Headers],[RoastType]], Products[#Headers], 0))</f>
        <v>M</v>
      </c>
      <c r="M581" t="str" cm="1">
        <f t="array" ref="M581">_xlfn.SWITCH(MergedTable[[#This Row],[RoastType]],
    "L", "Light",
    "M", "Medium",
    "D", "Dark")</f>
        <v>Medium</v>
      </c>
      <c r="N581" s="6" cm="1">
        <f t="array" ref="N581">INDEX(Products[],
    MATCH(MergedTable[[#This Row],[FK_ProductID]:[FK_ProductID]], Products[[ProductID]:[ProductID]], 0),
    MATCH(MergedTable[[#Headers],[SizeKg]], Products[#Headers], 0))</f>
        <v>0.5</v>
      </c>
      <c r="O581" s="1" cm="1">
        <f t="array" ref="O581">INDEX(Products[],
    MATCH(MergedTable[[#This Row],[FK_ProductID]:[FK_ProductID]], Products[[ProductID]:[ProductID]], 0),
    MATCH(MergedTable[[#Headers],[AmtUnitPrice]], Products[#Headers], 0))</f>
        <v>6.75</v>
      </c>
      <c r="P581" s="1">
        <f>MergedTable[[#This Row],[AmtUnitPrice]] * MergedTable[[#This Row],[Quantity]]</f>
        <v>33.75</v>
      </c>
    </row>
    <row r="582" spans="1:16" x14ac:dyDescent="0.25">
      <c r="A582" t="str">
        <f>Orders[[#This Row],[OrderID]]</f>
        <v>QYC-63914-195</v>
      </c>
      <c r="B582" s="9">
        <f>Orders[[#This Row],[DtOrder]]</f>
        <v>43965</v>
      </c>
      <c r="C582" t="str">
        <f>Orders[[#This Row],[FK_CustomerID]]</f>
        <v>39789-43945-IV</v>
      </c>
      <c r="D582" t="str">
        <f>Orders[[#This Row],[FK_ProductID]]</f>
        <v>E-L-1</v>
      </c>
      <c r="E582" s="4">
        <f>Orders[[#This Row],[Quantity]]</f>
        <v>3</v>
      </c>
      <c r="F582" t="str">
        <f>_xlfn.XLOOKUP(MergedTable[[#This Row],[FK_CustomerID]], Customers[CustomerID], Customers[CustomerName])</f>
        <v>Reinaldos Kirtley</v>
      </c>
      <c r="G582" t="str">
        <f>_xlfn.XLOOKUP(MergedTable[[#This Row],[FK_CustomerID]], Customers[CustomerID], Customers[Email])</f>
        <v>rkirtleyg4@hatena.ne.jp</v>
      </c>
      <c r="H582" t="str">
        <f>_xlfn.XLOOKUP(MergedTable[[#This Row],[FK_CustomerID]], Customers[CustomerID], Customers[Country])</f>
        <v>United States</v>
      </c>
      <c r="I582" t="str">
        <f>IF(_xlfn.XLOOKUP(MergedTable[[#This Row],[FK_CustomerID]], Customers[CustomerID], Customers[HasLoyalty]), "Yes", "No")</f>
        <v>Yes</v>
      </c>
      <c r="J582" t="str" cm="1">
        <f t="array" ref="J582">INDEX(Products[],
    MATCH(MergedTable[[#This Row],[FK_ProductID]:[FK_ProductID]], Products[[ProductID]:[ProductID]], 0),
    MATCH(MergedTable[[#Headers],[CoffeeType]], Products[#Headers], 0))</f>
        <v>Exc</v>
      </c>
      <c r="K582" t="str" cm="1">
        <f t="array" ref="K582">_xlfn.SWITCH(MergedTable[[#This Row],[CoffeeType]],
    "Rob", "Robusta",
    "Exc", "Excelsa",
    "Ara", "Arabica",
    "Lib", "Liberica")</f>
        <v>Excelsa</v>
      </c>
      <c r="L582" t="str" cm="1">
        <f t="array" ref="L582">INDEX(Products[],
    MATCH(MergedTable[[#This Row],[FK_ProductID]:[FK_ProductID]], Products[[ProductID]:[ProductID]], 0),
    MATCH(MergedTable[[#Headers],[RoastType]], Products[#Headers], 0))</f>
        <v>L</v>
      </c>
      <c r="M582" t="str" cm="1">
        <f t="array" ref="M582">_xlfn.SWITCH(MergedTable[[#This Row],[RoastType]],
    "L", "Light",
    "M", "Medium",
    "D", "Dark")</f>
        <v>Light</v>
      </c>
      <c r="N582" s="6" cm="1">
        <f t="array" ref="N582">INDEX(Products[],
    MATCH(MergedTable[[#This Row],[FK_ProductID]:[FK_ProductID]], Products[[ProductID]:[ProductID]], 0),
    MATCH(MergedTable[[#Headers],[SizeKg]], Products[#Headers], 0))</f>
        <v>1</v>
      </c>
      <c r="O582" s="1" cm="1">
        <f t="array" ref="O582">INDEX(Products[],
    MATCH(MergedTable[[#This Row],[FK_ProductID]:[FK_ProductID]], Products[[ProductID]:[ProductID]], 0),
    MATCH(MergedTable[[#Headers],[AmtUnitPrice]], Products[#Headers], 0))</f>
        <v>14.85</v>
      </c>
      <c r="P582" s="1">
        <f>MergedTable[[#This Row],[AmtUnitPrice]] * MergedTable[[#This Row],[Quantity]]</f>
        <v>44.55</v>
      </c>
    </row>
    <row r="583" spans="1:16" x14ac:dyDescent="0.25">
      <c r="A583" t="str">
        <f>Orders[[#This Row],[OrderID]]</f>
        <v>OIB-77163-890</v>
      </c>
      <c r="B583" s="9">
        <f>Orders[[#This Row],[DtOrder]]</f>
        <v>44190</v>
      </c>
      <c r="C583" t="str">
        <f>Orders[[#This Row],[FK_CustomerID]]</f>
        <v>38972-89678-ZM</v>
      </c>
      <c r="D583" t="str">
        <f>Orders[[#This Row],[FK_ProductID]]</f>
        <v>E-L-0.5</v>
      </c>
      <c r="E583" s="4">
        <f>Orders[[#This Row],[Quantity]]</f>
        <v>5</v>
      </c>
      <c r="F583" t="str">
        <f>_xlfn.XLOOKUP(MergedTable[[#This Row],[FK_CustomerID]], Customers[CustomerID], Customers[CustomerName])</f>
        <v>Carney Clemencet</v>
      </c>
      <c r="G583" t="str">
        <f>_xlfn.XLOOKUP(MergedTable[[#This Row],[FK_CustomerID]], Customers[CustomerID], Customers[Email])</f>
        <v>cclemencetg5@weather.com</v>
      </c>
      <c r="H583" t="str">
        <f>_xlfn.XLOOKUP(MergedTable[[#This Row],[FK_CustomerID]], Customers[CustomerID], Customers[Country])</f>
        <v>United Kingdom</v>
      </c>
      <c r="I583" t="str">
        <f>IF(_xlfn.XLOOKUP(MergedTable[[#This Row],[FK_CustomerID]], Customers[CustomerID], Customers[HasLoyalty]), "Yes", "No")</f>
        <v>Yes</v>
      </c>
      <c r="J583" t="str" cm="1">
        <f t="array" ref="J583">INDEX(Products[],
    MATCH(MergedTable[[#This Row],[FK_ProductID]:[FK_ProductID]], Products[[ProductID]:[ProductID]], 0),
    MATCH(MergedTable[[#Headers],[CoffeeType]], Products[#Headers], 0))</f>
        <v>Exc</v>
      </c>
      <c r="K583" t="str" cm="1">
        <f t="array" ref="K583">_xlfn.SWITCH(MergedTable[[#This Row],[CoffeeType]],
    "Rob", "Robusta",
    "Exc", "Excelsa",
    "Ara", "Arabica",
    "Lib", "Liberica")</f>
        <v>Excelsa</v>
      </c>
      <c r="L583" t="str" cm="1">
        <f t="array" ref="L583">INDEX(Products[],
    MATCH(MergedTable[[#This Row],[FK_ProductID]:[FK_ProductID]], Products[[ProductID]:[ProductID]], 0),
    MATCH(MergedTable[[#Headers],[RoastType]], Products[#Headers], 0))</f>
        <v>L</v>
      </c>
      <c r="M583" t="str" cm="1">
        <f t="array" ref="M583">_xlfn.SWITCH(MergedTable[[#This Row],[RoastType]],
    "L", "Light",
    "M", "Medium",
    "D", "Dark")</f>
        <v>Light</v>
      </c>
      <c r="N583" s="6" cm="1">
        <f t="array" ref="N583">INDEX(Products[],
    MATCH(MergedTable[[#This Row],[FK_ProductID]:[FK_ProductID]], Products[[ProductID]:[ProductID]], 0),
    MATCH(MergedTable[[#Headers],[SizeKg]], Products[#Headers], 0))</f>
        <v>0.5</v>
      </c>
      <c r="O583" s="1" cm="1">
        <f t="array" ref="O583">INDEX(Products[],
    MATCH(MergedTable[[#This Row],[FK_ProductID]:[FK_ProductID]], Products[[ProductID]:[ProductID]], 0),
    MATCH(MergedTable[[#Headers],[AmtUnitPrice]], Products[#Headers], 0))</f>
        <v>8.91</v>
      </c>
      <c r="P583" s="1">
        <f>MergedTable[[#This Row],[AmtUnitPrice]] * MergedTable[[#This Row],[Quantity]]</f>
        <v>44.55</v>
      </c>
    </row>
    <row r="584" spans="1:16" x14ac:dyDescent="0.25">
      <c r="A584" t="str">
        <f>Orders[[#This Row],[OrderID]]</f>
        <v>SGS-87525-238</v>
      </c>
      <c r="B584" s="9">
        <f>Orders[[#This Row],[DtOrder]]</f>
        <v>44382</v>
      </c>
      <c r="C584" t="str">
        <f>Orders[[#This Row],[FK_CustomerID]]</f>
        <v>91465-84526-IJ</v>
      </c>
      <c r="D584" t="str">
        <f>Orders[[#This Row],[FK_ProductID]]</f>
        <v>E-D-1</v>
      </c>
      <c r="E584" s="4">
        <f>Orders[[#This Row],[Quantity]]</f>
        <v>5</v>
      </c>
      <c r="F584" t="str">
        <f>_xlfn.XLOOKUP(MergedTable[[#This Row],[FK_CustomerID]], Customers[CustomerID], Customers[CustomerName])</f>
        <v>Russell Donet</v>
      </c>
      <c r="G584" t="str">
        <f>_xlfn.XLOOKUP(MergedTable[[#This Row],[FK_CustomerID]], Customers[CustomerID], Customers[Email])</f>
        <v>rdonetg6@oakley.com</v>
      </c>
      <c r="H584" t="str">
        <f>_xlfn.XLOOKUP(MergedTable[[#This Row],[FK_CustomerID]], Customers[CustomerID], Customers[Country])</f>
        <v>United States</v>
      </c>
      <c r="I584" t="str">
        <f>IF(_xlfn.XLOOKUP(MergedTable[[#This Row],[FK_CustomerID]], Customers[CustomerID], Customers[HasLoyalty]), "Yes", "No")</f>
        <v>No</v>
      </c>
      <c r="J584" t="str" cm="1">
        <f t="array" ref="J584">INDEX(Products[],
    MATCH(MergedTable[[#This Row],[FK_ProductID]:[FK_ProductID]], Products[[ProductID]:[ProductID]], 0),
    MATCH(MergedTable[[#Headers],[CoffeeType]], Products[#Headers], 0))</f>
        <v>Exc</v>
      </c>
      <c r="K584" t="str" cm="1">
        <f t="array" ref="K584">_xlfn.SWITCH(MergedTable[[#This Row],[CoffeeType]],
    "Rob", "Robusta",
    "Exc", "Excelsa",
    "Ara", "Arabica",
    "Lib", "Liberica")</f>
        <v>Excelsa</v>
      </c>
      <c r="L584" t="str" cm="1">
        <f t="array" ref="L584">INDEX(Products[],
    MATCH(MergedTable[[#This Row],[FK_ProductID]:[FK_ProductID]], Products[[ProductID]:[ProductID]], 0),
    MATCH(MergedTable[[#Headers],[RoastType]], Products[#Headers], 0))</f>
        <v>D</v>
      </c>
      <c r="M584" t="str" cm="1">
        <f t="array" ref="M584">_xlfn.SWITCH(MergedTable[[#This Row],[RoastType]],
    "L", "Light",
    "M", "Medium",
    "D", "Dark")</f>
        <v>Dark</v>
      </c>
      <c r="N584" s="6" cm="1">
        <f t="array" ref="N584">INDEX(Products[],
    MATCH(MergedTable[[#This Row],[FK_ProductID]:[FK_ProductID]], Products[[ProductID]:[ProductID]], 0),
    MATCH(MergedTable[[#Headers],[SizeKg]], Products[#Headers], 0))</f>
        <v>1</v>
      </c>
      <c r="O584" s="1" cm="1">
        <f t="array" ref="O584">INDEX(Products[],
    MATCH(MergedTable[[#This Row],[FK_ProductID]:[FK_ProductID]], Products[[ProductID]:[ProductID]], 0),
    MATCH(MergedTable[[#Headers],[AmtUnitPrice]], Products[#Headers], 0))</f>
        <v>12.15</v>
      </c>
      <c r="P584" s="1">
        <f>MergedTable[[#This Row],[AmtUnitPrice]] * MergedTable[[#This Row],[Quantity]]</f>
        <v>60.75</v>
      </c>
    </row>
    <row r="585" spans="1:16" x14ac:dyDescent="0.25">
      <c r="A585" t="str">
        <f>Orders[[#This Row],[OrderID]]</f>
        <v>GQR-12490-152</v>
      </c>
      <c r="B585" s="9">
        <f>Orders[[#This Row],[DtOrder]]</f>
        <v>43538</v>
      </c>
      <c r="C585" t="str">
        <f>Orders[[#This Row],[FK_CustomerID]]</f>
        <v>22832-98538-RB</v>
      </c>
      <c r="D585" t="str">
        <f>Orders[[#This Row],[FK_ProductID]]</f>
        <v>R-L-0.2</v>
      </c>
      <c r="E585" s="4">
        <f>Orders[[#This Row],[Quantity]]</f>
        <v>1</v>
      </c>
      <c r="F585" t="str">
        <f>_xlfn.XLOOKUP(MergedTable[[#This Row],[FK_CustomerID]], Customers[CustomerID], Customers[CustomerName])</f>
        <v>Sidney Gawen</v>
      </c>
      <c r="G585" t="str">
        <f>_xlfn.XLOOKUP(MergedTable[[#This Row],[FK_CustomerID]], Customers[CustomerID], Customers[Email])</f>
        <v>sgaweng7@creativecommons.org</v>
      </c>
      <c r="H585" t="str">
        <f>_xlfn.XLOOKUP(MergedTable[[#This Row],[FK_CustomerID]], Customers[CustomerID], Customers[Country])</f>
        <v>United States</v>
      </c>
      <c r="I585" t="str">
        <f>IF(_xlfn.XLOOKUP(MergedTable[[#This Row],[FK_CustomerID]], Customers[CustomerID], Customers[HasLoyalty]), "Yes", "No")</f>
        <v>Yes</v>
      </c>
      <c r="J585" t="str" cm="1">
        <f t="array" ref="J585">INDEX(Products[],
    MATCH(MergedTable[[#This Row],[FK_ProductID]:[FK_ProductID]], Products[[ProductID]:[ProductID]], 0),
    MATCH(MergedTable[[#Headers],[CoffeeType]], Products[#Headers], 0))</f>
        <v>Rob</v>
      </c>
      <c r="K585" t="str" cm="1">
        <f t="array" ref="K585">_xlfn.SWITCH(MergedTable[[#This Row],[CoffeeType]],
    "Rob", "Robusta",
    "Exc", "Excelsa",
    "Ara", "Arabica",
    "Lib", "Liberica")</f>
        <v>Robusta</v>
      </c>
      <c r="L585" t="str" cm="1">
        <f t="array" ref="L585">INDEX(Products[],
    MATCH(MergedTable[[#This Row],[FK_ProductID]:[FK_ProductID]], Products[[ProductID]:[ProductID]], 0),
    MATCH(MergedTable[[#Headers],[RoastType]], Products[#Headers], 0))</f>
        <v>L</v>
      </c>
      <c r="M585" t="str" cm="1">
        <f t="array" ref="M585">_xlfn.SWITCH(MergedTable[[#This Row],[RoastType]],
    "L", "Light",
    "M", "Medium",
    "D", "Dark")</f>
        <v>Light</v>
      </c>
      <c r="N585" s="6" cm="1">
        <f t="array" ref="N585">INDEX(Products[],
    MATCH(MergedTable[[#This Row],[FK_ProductID]:[FK_ProductID]], Products[[ProductID]:[ProductID]], 0),
    MATCH(MergedTable[[#Headers],[SizeKg]], Products[#Headers], 0))</f>
        <v>0.2</v>
      </c>
      <c r="O585" s="1" cm="1">
        <f t="array" ref="O585">INDEX(Products[],
    MATCH(MergedTable[[#This Row],[FK_ProductID]:[FK_ProductID]], Products[[ProductID]:[ProductID]], 0),
    MATCH(MergedTable[[#Headers],[AmtUnitPrice]], Products[#Headers], 0))</f>
        <v>3.585</v>
      </c>
      <c r="P585" s="1">
        <f>MergedTable[[#This Row],[AmtUnitPrice]] * MergedTable[[#This Row],[Quantity]]</f>
        <v>3.585</v>
      </c>
    </row>
    <row r="586" spans="1:16" x14ac:dyDescent="0.25">
      <c r="A586" t="str">
        <f>Orders[[#This Row],[OrderID]]</f>
        <v>UOJ-28238-299</v>
      </c>
      <c r="B586" s="9">
        <f>Orders[[#This Row],[DtOrder]]</f>
        <v>44262</v>
      </c>
      <c r="C586" t="str">
        <f>Orders[[#This Row],[FK_CustomerID]]</f>
        <v>30844-91890-ZA</v>
      </c>
      <c r="D586" t="str">
        <f>Orders[[#This Row],[FK_ProductID]]</f>
        <v>R-L-0.2</v>
      </c>
      <c r="E586" s="4">
        <f>Orders[[#This Row],[Quantity]]</f>
        <v>6</v>
      </c>
      <c r="F586" t="str">
        <f>_xlfn.XLOOKUP(MergedTable[[#This Row],[FK_CustomerID]], Customers[CustomerID], Customers[CustomerName])</f>
        <v>Rickey Readie</v>
      </c>
      <c r="G586" t="str">
        <f>_xlfn.XLOOKUP(MergedTable[[#This Row],[FK_CustomerID]], Customers[CustomerID], Customers[Email])</f>
        <v>rreadieg8@guardian.co.uk</v>
      </c>
      <c r="H586" t="str">
        <f>_xlfn.XLOOKUP(MergedTable[[#This Row],[FK_CustomerID]], Customers[CustomerID], Customers[Country])</f>
        <v>United States</v>
      </c>
      <c r="I586" t="str">
        <f>IF(_xlfn.XLOOKUP(MergedTable[[#This Row],[FK_CustomerID]], Customers[CustomerID], Customers[HasLoyalty]), "Yes", "No")</f>
        <v>No</v>
      </c>
      <c r="J586" t="str" cm="1">
        <f t="array" ref="J586">INDEX(Products[],
    MATCH(MergedTable[[#This Row],[FK_ProductID]:[FK_ProductID]], Products[[ProductID]:[ProductID]], 0),
    MATCH(MergedTable[[#Headers],[CoffeeType]], Products[#Headers], 0))</f>
        <v>Rob</v>
      </c>
      <c r="K586" t="str" cm="1">
        <f t="array" ref="K586">_xlfn.SWITCH(MergedTable[[#This Row],[CoffeeType]],
    "Rob", "Robusta",
    "Exc", "Excelsa",
    "Ara", "Arabica",
    "Lib", "Liberica")</f>
        <v>Robusta</v>
      </c>
      <c r="L586" t="str" cm="1">
        <f t="array" ref="L586">INDEX(Products[],
    MATCH(MergedTable[[#This Row],[FK_ProductID]:[FK_ProductID]], Products[[ProductID]:[ProductID]], 0),
    MATCH(MergedTable[[#Headers],[RoastType]], Products[#Headers], 0))</f>
        <v>L</v>
      </c>
      <c r="M586" t="str" cm="1">
        <f t="array" ref="M586">_xlfn.SWITCH(MergedTable[[#This Row],[RoastType]],
    "L", "Light",
    "M", "Medium",
    "D", "Dark")</f>
        <v>Light</v>
      </c>
      <c r="N586" s="6" cm="1">
        <f t="array" ref="N586">INDEX(Products[],
    MATCH(MergedTable[[#This Row],[FK_ProductID]:[FK_ProductID]], Products[[ProductID]:[ProductID]], 0),
    MATCH(MergedTable[[#Headers],[SizeKg]], Products[#Headers], 0))</f>
        <v>0.2</v>
      </c>
      <c r="O586" s="1" cm="1">
        <f t="array" ref="O586">INDEX(Products[],
    MATCH(MergedTable[[#This Row],[FK_ProductID]:[FK_ProductID]], Products[[ProductID]:[ProductID]], 0),
    MATCH(MergedTable[[#Headers],[AmtUnitPrice]], Products[#Headers], 0))</f>
        <v>3.585</v>
      </c>
      <c r="P586" s="1">
        <f>MergedTable[[#This Row],[AmtUnitPrice]] * MergedTable[[#This Row],[Quantity]]</f>
        <v>21.509999999999998</v>
      </c>
    </row>
    <row r="587" spans="1:16" x14ac:dyDescent="0.25">
      <c r="A587" t="str">
        <f>Orders[[#This Row],[OrderID]]</f>
        <v>ETD-58130-674</v>
      </c>
      <c r="B587" s="9">
        <f>Orders[[#This Row],[DtOrder]]</f>
        <v>44505</v>
      </c>
      <c r="C587" t="str">
        <f>Orders[[#This Row],[FK_CustomerID]]</f>
        <v>05325-97750-WP</v>
      </c>
      <c r="D587" t="str">
        <f>Orders[[#This Row],[FK_ProductID]]</f>
        <v>E-M-0.5</v>
      </c>
      <c r="E587" s="4">
        <f>Orders[[#This Row],[Quantity]]</f>
        <v>2</v>
      </c>
      <c r="F587" t="str">
        <f>_xlfn.XLOOKUP(MergedTable[[#This Row],[FK_CustomerID]], Customers[CustomerID], Customers[CustomerName])</f>
        <v>Cody Verissimo</v>
      </c>
      <c r="G587" t="str">
        <f>_xlfn.XLOOKUP(MergedTable[[#This Row],[FK_CustomerID]], Customers[CustomerID], Customers[Email])</f>
        <v>cverissimogh@theglobeandmail.com</v>
      </c>
      <c r="H587" t="str">
        <f>_xlfn.XLOOKUP(MergedTable[[#This Row],[FK_CustomerID]], Customers[CustomerID], Customers[Country])</f>
        <v>United Kingdom</v>
      </c>
      <c r="I587" t="str">
        <f>IF(_xlfn.XLOOKUP(MergedTable[[#This Row],[FK_CustomerID]], Customers[CustomerID], Customers[HasLoyalty]), "Yes", "No")</f>
        <v>Yes</v>
      </c>
      <c r="J587" t="str" cm="1">
        <f t="array" ref="J587">INDEX(Products[],
    MATCH(MergedTable[[#This Row],[FK_ProductID]:[FK_ProductID]], Products[[ProductID]:[ProductID]], 0),
    MATCH(MergedTable[[#Headers],[CoffeeType]], Products[#Headers], 0))</f>
        <v>Exc</v>
      </c>
      <c r="K587" t="str" cm="1">
        <f t="array" ref="K587">_xlfn.SWITCH(MergedTable[[#This Row],[CoffeeType]],
    "Rob", "Robusta",
    "Exc", "Excelsa",
    "Ara", "Arabica",
    "Lib", "Liberica")</f>
        <v>Excelsa</v>
      </c>
      <c r="L587" t="str" cm="1">
        <f t="array" ref="L587">INDEX(Products[],
    MATCH(MergedTable[[#This Row],[FK_ProductID]:[FK_ProductID]], Products[[ProductID]:[ProductID]], 0),
    MATCH(MergedTable[[#Headers],[RoastType]], Products[#Headers], 0))</f>
        <v>M</v>
      </c>
      <c r="M587" t="str" cm="1">
        <f t="array" ref="M587">_xlfn.SWITCH(MergedTable[[#This Row],[RoastType]],
    "L", "Light",
    "M", "Medium",
    "D", "Dark")</f>
        <v>Medium</v>
      </c>
      <c r="N587" s="6" cm="1">
        <f t="array" ref="N587">INDEX(Products[],
    MATCH(MergedTable[[#This Row],[FK_ProductID]:[FK_ProductID]], Products[[ProductID]:[ProductID]], 0),
    MATCH(MergedTable[[#Headers],[SizeKg]], Products[#Headers], 0))</f>
        <v>0.5</v>
      </c>
      <c r="O587" s="1" cm="1">
        <f t="array" ref="O587">INDEX(Products[],
    MATCH(MergedTable[[#This Row],[FK_ProductID]:[FK_ProductID]], Products[[ProductID]:[ProductID]], 0),
    MATCH(MergedTable[[#Headers],[AmtUnitPrice]], Products[#Headers], 0))</f>
        <v>8.25</v>
      </c>
      <c r="P587" s="1">
        <f>MergedTable[[#This Row],[AmtUnitPrice]] * MergedTable[[#This Row],[Quantity]]</f>
        <v>16.5</v>
      </c>
    </row>
    <row r="588" spans="1:16" x14ac:dyDescent="0.25">
      <c r="A588" t="str">
        <f>Orders[[#This Row],[OrderID]]</f>
        <v>UPF-60123-025</v>
      </c>
      <c r="B588" s="9">
        <f>Orders[[#This Row],[DtOrder]]</f>
        <v>43867</v>
      </c>
      <c r="C588" t="str">
        <f>Orders[[#This Row],[FK_CustomerID]]</f>
        <v>88992-49081-AT</v>
      </c>
      <c r="D588" t="str">
        <f>Orders[[#This Row],[FK_ProductID]]</f>
        <v>R-L-2.5</v>
      </c>
      <c r="E588" s="4">
        <f>Orders[[#This Row],[Quantity]]</f>
        <v>3</v>
      </c>
      <c r="F588" t="str">
        <f>_xlfn.XLOOKUP(MergedTable[[#This Row],[FK_CustomerID]], Customers[CustomerID], Customers[CustomerName])</f>
        <v>Zilvia Claisse</v>
      </c>
      <c r="G588" t="str">
        <f>_xlfn.XLOOKUP(MergedTable[[#This Row],[FK_CustomerID]], Customers[CustomerID], Customers[Email])</f>
        <v/>
      </c>
      <c r="H588" t="str">
        <f>_xlfn.XLOOKUP(MergedTable[[#This Row],[FK_CustomerID]], Customers[CustomerID], Customers[Country])</f>
        <v>United States</v>
      </c>
      <c r="I588" t="str">
        <f>IF(_xlfn.XLOOKUP(MergedTable[[#This Row],[FK_CustomerID]], Customers[CustomerID], Customers[HasLoyalty]), "Yes", "No")</f>
        <v>No</v>
      </c>
      <c r="J588" t="str" cm="1">
        <f t="array" ref="J588">INDEX(Products[],
    MATCH(MergedTable[[#This Row],[FK_ProductID]:[FK_ProductID]], Products[[ProductID]:[ProductID]], 0),
    MATCH(MergedTable[[#Headers],[CoffeeType]], Products[#Headers], 0))</f>
        <v>Rob</v>
      </c>
      <c r="K588" t="str" cm="1">
        <f t="array" ref="K588">_xlfn.SWITCH(MergedTable[[#This Row],[CoffeeType]],
    "Rob", "Robusta",
    "Exc", "Excelsa",
    "Ara", "Arabica",
    "Lib", "Liberica")</f>
        <v>Robusta</v>
      </c>
      <c r="L588" t="str" cm="1">
        <f t="array" ref="L588">INDEX(Products[],
    MATCH(MergedTable[[#This Row],[FK_ProductID]:[FK_ProductID]], Products[[ProductID]:[ProductID]], 0),
    MATCH(MergedTable[[#Headers],[RoastType]], Products[#Headers], 0))</f>
        <v>L</v>
      </c>
      <c r="M588" t="str" cm="1">
        <f t="array" ref="M588">_xlfn.SWITCH(MergedTable[[#This Row],[RoastType]],
    "L", "Light",
    "M", "Medium",
    "D", "Dark")</f>
        <v>Light</v>
      </c>
      <c r="N588" s="6" cm="1">
        <f t="array" ref="N588">INDEX(Products[],
    MATCH(MergedTable[[#This Row],[FK_ProductID]:[FK_ProductID]], Products[[ProductID]:[ProductID]], 0),
    MATCH(MergedTable[[#Headers],[SizeKg]], Products[#Headers], 0))</f>
        <v>2.5</v>
      </c>
      <c r="O588" s="1" cm="1">
        <f t="array" ref="O588">INDEX(Products[],
    MATCH(MergedTable[[#This Row],[FK_ProductID]:[FK_ProductID]], Products[[ProductID]:[ProductID]], 0),
    MATCH(MergedTable[[#Headers],[AmtUnitPrice]], Products[#Headers], 0))</f>
        <v>27.484999999999999</v>
      </c>
      <c r="P588" s="1">
        <f>MergedTable[[#This Row],[AmtUnitPrice]] * MergedTable[[#This Row],[Quantity]]</f>
        <v>82.454999999999998</v>
      </c>
    </row>
    <row r="589" spans="1:16" x14ac:dyDescent="0.25">
      <c r="A589" t="str">
        <f>Orders[[#This Row],[OrderID]]</f>
        <v>NQS-01613-687</v>
      </c>
      <c r="B589" s="9">
        <f>Orders[[#This Row],[DtOrder]]</f>
        <v>44267</v>
      </c>
      <c r="C589" t="str">
        <f>Orders[[#This Row],[FK_CustomerID]]</f>
        <v>10204-31464-SA</v>
      </c>
      <c r="D589" t="str">
        <f>Orders[[#This Row],[FK_ProductID]]</f>
        <v>L-D-0.5</v>
      </c>
      <c r="E589" s="4">
        <f>Orders[[#This Row],[Quantity]]</f>
        <v>1</v>
      </c>
      <c r="F589" t="str">
        <f>_xlfn.XLOOKUP(MergedTable[[#This Row],[FK_CustomerID]], Customers[CustomerID], Customers[CustomerName])</f>
        <v>Bar O' Mahony</v>
      </c>
      <c r="G589" t="str">
        <f>_xlfn.XLOOKUP(MergedTable[[#This Row],[FK_CustomerID]], Customers[CustomerID], Customers[Email])</f>
        <v>bogb@elpais.com</v>
      </c>
      <c r="H589" t="str">
        <f>_xlfn.XLOOKUP(MergedTable[[#This Row],[FK_CustomerID]], Customers[CustomerID], Customers[Country])</f>
        <v>United States</v>
      </c>
      <c r="I589" t="str">
        <f>IF(_xlfn.XLOOKUP(MergedTable[[#This Row],[FK_CustomerID]], Customers[CustomerID], Customers[HasLoyalty]), "Yes", "No")</f>
        <v>Yes</v>
      </c>
      <c r="J589" t="str" cm="1">
        <f t="array" ref="J589">INDEX(Products[],
    MATCH(MergedTable[[#This Row],[FK_ProductID]:[FK_ProductID]], Products[[ProductID]:[ProductID]], 0),
    MATCH(MergedTable[[#Headers],[CoffeeType]], Products[#Headers], 0))</f>
        <v>Lib</v>
      </c>
      <c r="K589" t="str" cm="1">
        <f t="array" ref="K589">_xlfn.SWITCH(MergedTable[[#This Row],[CoffeeType]],
    "Rob", "Robusta",
    "Exc", "Excelsa",
    "Ara", "Arabica",
    "Lib", "Liberica")</f>
        <v>Liberica</v>
      </c>
      <c r="L589" t="str" cm="1">
        <f t="array" ref="L589">INDEX(Products[],
    MATCH(MergedTable[[#This Row],[FK_ProductID]:[FK_ProductID]], Products[[ProductID]:[ProductID]], 0),
    MATCH(MergedTable[[#Headers],[RoastType]], Products[#Headers], 0))</f>
        <v>D</v>
      </c>
      <c r="M589" t="str" cm="1">
        <f t="array" ref="M589">_xlfn.SWITCH(MergedTable[[#This Row],[RoastType]],
    "L", "Light",
    "M", "Medium",
    "D", "Dark")</f>
        <v>Dark</v>
      </c>
      <c r="N589" s="6" cm="1">
        <f t="array" ref="N589">INDEX(Products[],
    MATCH(MergedTable[[#This Row],[FK_ProductID]:[FK_ProductID]], Products[[ProductID]:[ProductID]], 0),
    MATCH(MergedTable[[#Headers],[SizeKg]], Products[#Headers], 0))</f>
        <v>0.5</v>
      </c>
      <c r="O589" s="1" cm="1">
        <f t="array" ref="O589">INDEX(Products[],
    MATCH(MergedTable[[#This Row],[FK_ProductID]:[FK_ProductID]], Products[[ProductID]:[ProductID]], 0),
    MATCH(MergedTable[[#Headers],[AmtUnitPrice]], Products[#Headers], 0))</f>
        <v>7.77</v>
      </c>
      <c r="P589" s="1">
        <f>MergedTable[[#This Row],[AmtUnitPrice]] * MergedTable[[#This Row],[Quantity]]</f>
        <v>7.77</v>
      </c>
    </row>
    <row r="590" spans="1:16" x14ac:dyDescent="0.25">
      <c r="A590" t="str">
        <f>Orders[[#This Row],[OrderID]]</f>
        <v>MGH-36050-573</v>
      </c>
      <c r="B590" s="9">
        <f>Orders[[#This Row],[DtOrder]]</f>
        <v>44046</v>
      </c>
      <c r="C590" t="str">
        <f>Orders[[#This Row],[FK_CustomerID]]</f>
        <v>75156-80911-YT</v>
      </c>
      <c r="D590" t="str">
        <f>Orders[[#This Row],[FK_ProductID]]</f>
        <v>R-M-0.5</v>
      </c>
      <c r="E590" s="4">
        <f>Orders[[#This Row],[Quantity]]</f>
        <v>2</v>
      </c>
      <c r="F590" t="str">
        <f>_xlfn.XLOOKUP(MergedTable[[#This Row],[FK_CustomerID]], Customers[CustomerID], Customers[CustomerName])</f>
        <v>Valenka Stansbury</v>
      </c>
      <c r="G590" t="str">
        <f>_xlfn.XLOOKUP(MergedTable[[#This Row],[FK_CustomerID]], Customers[CustomerID], Customers[Email])</f>
        <v>vstansburygc@unblog.fr</v>
      </c>
      <c r="H590" t="str">
        <f>_xlfn.XLOOKUP(MergedTable[[#This Row],[FK_CustomerID]], Customers[CustomerID], Customers[Country])</f>
        <v>United States</v>
      </c>
      <c r="I590" t="str">
        <f>IF(_xlfn.XLOOKUP(MergedTable[[#This Row],[FK_CustomerID]], Customers[CustomerID], Customers[HasLoyalty]), "Yes", "No")</f>
        <v>Yes</v>
      </c>
      <c r="J590" t="str" cm="1">
        <f t="array" ref="J590">INDEX(Products[],
    MATCH(MergedTable[[#This Row],[FK_ProductID]:[FK_ProductID]], Products[[ProductID]:[ProductID]], 0),
    MATCH(MergedTable[[#Headers],[CoffeeType]], Products[#Headers], 0))</f>
        <v>Rob</v>
      </c>
      <c r="K590" t="str" cm="1">
        <f t="array" ref="K590">_xlfn.SWITCH(MergedTable[[#This Row],[CoffeeType]],
    "Rob", "Robusta",
    "Exc", "Excelsa",
    "Ara", "Arabica",
    "Lib", "Liberica")</f>
        <v>Robusta</v>
      </c>
      <c r="L590" t="str" cm="1">
        <f t="array" ref="L590">INDEX(Products[],
    MATCH(MergedTable[[#This Row],[FK_ProductID]:[FK_ProductID]], Products[[ProductID]:[ProductID]], 0),
    MATCH(MergedTable[[#Headers],[RoastType]], Products[#Headers], 0))</f>
        <v>M</v>
      </c>
      <c r="M590" t="str" cm="1">
        <f t="array" ref="M590">_xlfn.SWITCH(MergedTable[[#This Row],[RoastType]],
    "L", "Light",
    "M", "Medium",
    "D", "Dark")</f>
        <v>Medium</v>
      </c>
      <c r="N590" s="6" cm="1">
        <f t="array" ref="N590">INDEX(Products[],
    MATCH(MergedTable[[#This Row],[FK_ProductID]:[FK_ProductID]], Products[[ProductID]:[ProductID]], 0),
    MATCH(MergedTable[[#Headers],[SizeKg]], Products[#Headers], 0))</f>
        <v>0.5</v>
      </c>
      <c r="O590" s="1" cm="1">
        <f t="array" ref="O590">INDEX(Products[],
    MATCH(MergedTable[[#This Row],[FK_ProductID]:[FK_ProductID]], Products[[ProductID]:[ProductID]], 0),
    MATCH(MergedTable[[#Headers],[AmtUnitPrice]], Products[#Headers], 0))</f>
        <v>5.97</v>
      </c>
      <c r="P590" s="1">
        <f>MergedTable[[#This Row],[AmtUnitPrice]] * MergedTable[[#This Row],[Quantity]]</f>
        <v>11.94</v>
      </c>
    </row>
    <row r="591" spans="1:16" x14ac:dyDescent="0.25">
      <c r="A591" t="str">
        <f>Orders[[#This Row],[OrderID]]</f>
        <v>UVF-59322-459</v>
      </c>
      <c r="B591" s="9">
        <f>Orders[[#This Row],[DtOrder]]</f>
        <v>43671</v>
      </c>
      <c r="C591" t="str">
        <f>Orders[[#This Row],[FK_CustomerID]]</f>
        <v>53971-49906-PZ</v>
      </c>
      <c r="D591" t="str">
        <f>Orders[[#This Row],[FK_ProductID]]</f>
        <v>E-L-2.5</v>
      </c>
      <c r="E591" s="4">
        <f>Orders[[#This Row],[Quantity]]</f>
        <v>6</v>
      </c>
      <c r="F591" t="str">
        <f>_xlfn.XLOOKUP(MergedTable[[#This Row],[FK_CustomerID]], Customers[CustomerID], Customers[CustomerName])</f>
        <v>Daniel Heinonen</v>
      </c>
      <c r="G591" t="str">
        <f>_xlfn.XLOOKUP(MergedTable[[#This Row],[FK_CustomerID]], Customers[CustomerID], Customers[Email])</f>
        <v>dheinonengd@printfriendly.com</v>
      </c>
      <c r="H591" t="str">
        <f>_xlfn.XLOOKUP(MergedTable[[#This Row],[FK_CustomerID]], Customers[CustomerID], Customers[Country])</f>
        <v>United States</v>
      </c>
      <c r="I591" t="str">
        <f>IF(_xlfn.XLOOKUP(MergedTable[[#This Row],[FK_CustomerID]], Customers[CustomerID], Customers[HasLoyalty]), "Yes", "No")</f>
        <v>No</v>
      </c>
      <c r="J591" t="str" cm="1">
        <f t="array" ref="J591">INDEX(Products[],
    MATCH(MergedTable[[#This Row],[FK_ProductID]:[FK_ProductID]], Products[[ProductID]:[ProductID]], 0),
    MATCH(MergedTable[[#Headers],[CoffeeType]], Products[#Headers], 0))</f>
        <v>Exc</v>
      </c>
      <c r="K591" t="str" cm="1">
        <f t="array" ref="K591">_xlfn.SWITCH(MergedTable[[#This Row],[CoffeeType]],
    "Rob", "Robusta",
    "Exc", "Excelsa",
    "Ara", "Arabica",
    "Lib", "Liberica")</f>
        <v>Excelsa</v>
      </c>
      <c r="L591" t="str" cm="1">
        <f t="array" ref="L591">INDEX(Products[],
    MATCH(MergedTable[[#This Row],[FK_ProductID]:[FK_ProductID]], Products[[ProductID]:[ProductID]], 0),
    MATCH(MergedTable[[#Headers],[RoastType]], Products[#Headers], 0))</f>
        <v>L</v>
      </c>
      <c r="M591" t="str" cm="1">
        <f t="array" ref="M591">_xlfn.SWITCH(MergedTable[[#This Row],[RoastType]],
    "L", "Light",
    "M", "Medium",
    "D", "Dark")</f>
        <v>Light</v>
      </c>
      <c r="N591" s="6" cm="1">
        <f t="array" ref="N591">INDEX(Products[],
    MATCH(MergedTable[[#This Row],[FK_ProductID]:[FK_ProductID]], Products[[ProductID]:[ProductID]], 0),
    MATCH(MergedTable[[#Headers],[SizeKg]], Products[#Headers], 0))</f>
        <v>2.5</v>
      </c>
      <c r="O591" s="1" cm="1">
        <f t="array" ref="O591">INDEX(Products[],
    MATCH(MergedTable[[#This Row],[FK_ProductID]:[FK_ProductID]], Products[[ProductID]:[ProductID]], 0),
    MATCH(MergedTable[[#Headers],[AmtUnitPrice]], Products[#Headers], 0))</f>
        <v>34.155000000000001</v>
      </c>
      <c r="P591" s="1">
        <f>MergedTable[[#This Row],[AmtUnitPrice]] * MergedTable[[#This Row],[Quantity]]</f>
        <v>204.93</v>
      </c>
    </row>
    <row r="592" spans="1:16" x14ac:dyDescent="0.25">
      <c r="A592" t="str">
        <f>Orders[[#This Row],[OrderID]]</f>
        <v>VET-41158-896</v>
      </c>
      <c r="B592" s="9">
        <f>Orders[[#This Row],[DtOrder]]</f>
        <v>43950</v>
      </c>
      <c r="C592" t="str">
        <f>Orders[[#This Row],[FK_CustomerID]]</f>
        <v>10728-17633-ST</v>
      </c>
      <c r="D592" t="str">
        <f>Orders[[#This Row],[FK_ProductID]]</f>
        <v>E-M-2.5</v>
      </c>
      <c r="E592" s="4">
        <f>Orders[[#This Row],[Quantity]]</f>
        <v>2</v>
      </c>
      <c r="F592" t="str">
        <f>_xlfn.XLOOKUP(MergedTable[[#This Row],[FK_CustomerID]], Customers[CustomerID], Customers[CustomerName])</f>
        <v>Jewelle Shenton</v>
      </c>
      <c r="G592" t="str">
        <f>_xlfn.XLOOKUP(MergedTable[[#This Row],[FK_CustomerID]], Customers[CustomerID], Customers[Email])</f>
        <v>jshentonge@google.com.hk</v>
      </c>
      <c r="H592" t="str">
        <f>_xlfn.XLOOKUP(MergedTable[[#This Row],[FK_CustomerID]], Customers[CustomerID], Customers[Country])</f>
        <v>United States</v>
      </c>
      <c r="I592" t="str">
        <f>IF(_xlfn.XLOOKUP(MergedTable[[#This Row],[FK_CustomerID]], Customers[CustomerID], Customers[HasLoyalty]), "Yes", "No")</f>
        <v>Yes</v>
      </c>
      <c r="J592" t="str" cm="1">
        <f t="array" ref="J592">INDEX(Products[],
    MATCH(MergedTable[[#This Row],[FK_ProductID]:[FK_ProductID]], Products[[ProductID]:[ProductID]], 0),
    MATCH(MergedTable[[#Headers],[CoffeeType]], Products[#Headers], 0))</f>
        <v>Exc</v>
      </c>
      <c r="K592" t="str" cm="1">
        <f t="array" ref="K592">_xlfn.SWITCH(MergedTable[[#This Row],[CoffeeType]],
    "Rob", "Robusta",
    "Exc", "Excelsa",
    "Ara", "Arabica",
    "Lib", "Liberica")</f>
        <v>Excelsa</v>
      </c>
      <c r="L592" t="str" cm="1">
        <f t="array" ref="L592">INDEX(Products[],
    MATCH(MergedTable[[#This Row],[FK_ProductID]:[FK_ProductID]], Products[[ProductID]:[ProductID]], 0),
    MATCH(MergedTable[[#Headers],[RoastType]], Products[#Headers], 0))</f>
        <v>M</v>
      </c>
      <c r="M592" t="str" cm="1">
        <f t="array" ref="M592">_xlfn.SWITCH(MergedTable[[#This Row],[RoastType]],
    "L", "Light",
    "M", "Medium",
    "D", "Dark")</f>
        <v>Medium</v>
      </c>
      <c r="N592" s="6" cm="1">
        <f t="array" ref="N592">INDEX(Products[],
    MATCH(MergedTable[[#This Row],[FK_ProductID]:[FK_ProductID]], Products[[ProductID]:[ProductID]], 0),
    MATCH(MergedTable[[#Headers],[SizeKg]], Products[#Headers], 0))</f>
        <v>2.5</v>
      </c>
      <c r="O592" s="1" cm="1">
        <f t="array" ref="O592">INDEX(Products[],
    MATCH(MergedTable[[#This Row],[FK_ProductID]:[FK_ProductID]], Products[[ProductID]:[ProductID]], 0),
    MATCH(MergedTable[[#Headers],[AmtUnitPrice]], Products[#Headers], 0))</f>
        <v>31.625</v>
      </c>
      <c r="P592" s="1">
        <f>MergedTable[[#This Row],[AmtUnitPrice]] * MergedTable[[#This Row],[Quantity]]</f>
        <v>63.25</v>
      </c>
    </row>
    <row r="593" spans="1:16" x14ac:dyDescent="0.25">
      <c r="A593" t="str">
        <f>Orders[[#This Row],[OrderID]]</f>
        <v>XYL-52196-459</v>
      </c>
      <c r="B593" s="9">
        <f>Orders[[#This Row],[DtOrder]]</f>
        <v>43587</v>
      </c>
      <c r="C593" t="str">
        <f>Orders[[#This Row],[FK_CustomerID]]</f>
        <v>13549-65017-VE</v>
      </c>
      <c r="D593" t="str">
        <f>Orders[[#This Row],[FK_ProductID]]</f>
        <v>R-D-0.2</v>
      </c>
      <c r="E593" s="4">
        <f>Orders[[#This Row],[Quantity]]</f>
        <v>3</v>
      </c>
      <c r="F593" t="str">
        <f>_xlfn.XLOOKUP(MergedTable[[#This Row],[FK_CustomerID]], Customers[CustomerID], Customers[CustomerName])</f>
        <v>Jennifer Wilkisson</v>
      </c>
      <c r="G593" t="str">
        <f>_xlfn.XLOOKUP(MergedTable[[#This Row],[FK_CustomerID]], Customers[CustomerID], Customers[Email])</f>
        <v>jwilkissongf@nba.com</v>
      </c>
      <c r="H593" t="str">
        <f>_xlfn.XLOOKUP(MergedTable[[#This Row],[FK_CustomerID]], Customers[CustomerID], Customers[Country])</f>
        <v>United States</v>
      </c>
      <c r="I593" t="str">
        <f>IF(_xlfn.XLOOKUP(MergedTable[[#This Row],[FK_CustomerID]], Customers[CustomerID], Customers[HasLoyalty]), "Yes", "No")</f>
        <v>Yes</v>
      </c>
      <c r="J593" t="str" cm="1">
        <f t="array" ref="J593">INDEX(Products[],
    MATCH(MergedTable[[#This Row],[FK_ProductID]:[FK_ProductID]], Products[[ProductID]:[ProductID]], 0),
    MATCH(MergedTable[[#Headers],[CoffeeType]], Products[#Headers], 0))</f>
        <v>Rob</v>
      </c>
      <c r="K593" t="str" cm="1">
        <f t="array" ref="K593">_xlfn.SWITCH(MergedTable[[#This Row],[CoffeeType]],
    "Rob", "Robusta",
    "Exc", "Excelsa",
    "Ara", "Arabica",
    "Lib", "Liberica")</f>
        <v>Robusta</v>
      </c>
      <c r="L593" t="str" cm="1">
        <f t="array" ref="L593">INDEX(Products[],
    MATCH(MergedTable[[#This Row],[FK_ProductID]:[FK_ProductID]], Products[[ProductID]:[ProductID]], 0),
    MATCH(MergedTable[[#Headers],[RoastType]], Products[#Headers], 0))</f>
        <v>D</v>
      </c>
      <c r="M593" t="str" cm="1">
        <f t="array" ref="M593">_xlfn.SWITCH(MergedTable[[#This Row],[RoastType]],
    "L", "Light",
    "M", "Medium",
    "D", "Dark")</f>
        <v>Dark</v>
      </c>
      <c r="N593" s="6" cm="1">
        <f t="array" ref="N593">INDEX(Products[],
    MATCH(MergedTable[[#This Row],[FK_ProductID]:[FK_ProductID]], Products[[ProductID]:[ProductID]], 0),
    MATCH(MergedTable[[#Headers],[SizeKg]], Products[#Headers], 0))</f>
        <v>0.2</v>
      </c>
      <c r="O593" s="1" cm="1">
        <f t="array" ref="O593">INDEX(Products[],
    MATCH(MergedTable[[#This Row],[FK_ProductID]:[FK_ProductID]], Products[[ProductID]:[ProductID]], 0),
    MATCH(MergedTable[[#Headers],[AmtUnitPrice]], Products[#Headers], 0))</f>
        <v>2.6850000000000001</v>
      </c>
      <c r="P593" s="1">
        <f>MergedTable[[#This Row],[AmtUnitPrice]] * MergedTable[[#This Row],[Quantity]]</f>
        <v>8.0549999999999997</v>
      </c>
    </row>
    <row r="594" spans="1:16" x14ac:dyDescent="0.25">
      <c r="A594" t="str">
        <f>Orders[[#This Row],[OrderID]]</f>
        <v>BPZ-51283-916</v>
      </c>
      <c r="B594" s="9">
        <f>Orders[[#This Row],[DtOrder]]</f>
        <v>44437</v>
      </c>
      <c r="C594" t="str">
        <f>Orders[[#This Row],[FK_CustomerID]]</f>
        <v>87688-42420-TO</v>
      </c>
      <c r="D594" t="str">
        <f>Orders[[#This Row],[FK_ProductID]]</f>
        <v>A-M-2.5</v>
      </c>
      <c r="E594" s="4">
        <f>Orders[[#This Row],[Quantity]]</f>
        <v>2</v>
      </c>
      <c r="F594" t="str">
        <f>_xlfn.XLOOKUP(MergedTable[[#This Row],[FK_CustomerID]], Customers[CustomerID], Customers[CustomerName])</f>
        <v>Kylie Mowat</v>
      </c>
      <c r="G594" t="str">
        <f>_xlfn.XLOOKUP(MergedTable[[#This Row],[FK_CustomerID]], Customers[CustomerID], Customers[Email])</f>
        <v/>
      </c>
      <c r="H594" t="str">
        <f>_xlfn.XLOOKUP(MergedTable[[#This Row],[FK_CustomerID]], Customers[CustomerID], Customers[Country])</f>
        <v>United States</v>
      </c>
      <c r="I594" t="str">
        <f>IF(_xlfn.XLOOKUP(MergedTable[[#This Row],[FK_CustomerID]], Customers[CustomerID], Customers[HasLoyalty]), "Yes", "No")</f>
        <v>No</v>
      </c>
      <c r="J594" t="str" cm="1">
        <f t="array" ref="J594">INDEX(Products[],
    MATCH(MergedTable[[#This Row],[FK_ProductID]:[FK_ProductID]], Products[[ProductID]:[ProductID]], 0),
    MATCH(MergedTable[[#Headers],[CoffeeType]], Products[#Headers], 0))</f>
        <v>Ara</v>
      </c>
      <c r="K594" t="str" cm="1">
        <f t="array" ref="K594">_xlfn.SWITCH(MergedTable[[#This Row],[CoffeeType]],
    "Rob", "Robusta",
    "Exc", "Excelsa",
    "Ara", "Arabica",
    "Lib", "Liberica")</f>
        <v>Arabica</v>
      </c>
      <c r="L594" t="str" cm="1">
        <f t="array" ref="L594">INDEX(Products[],
    MATCH(MergedTable[[#This Row],[FK_ProductID]:[FK_ProductID]], Products[[ProductID]:[ProductID]], 0),
    MATCH(MergedTable[[#Headers],[RoastType]], Products[#Headers], 0))</f>
        <v>M</v>
      </c>
      <c r="M594" t="str" cm="1">
        <f t="array" ref="M594">_xlfn.SWITCH(MergedTable[[#This Row],[RoastType]],
    "L", "Light",
    "M", "Medium",
    "D", "Dark")</f>
        <v>Medium</v>
      </c>
      <c r="N594" s="6" cm="1">
        <f t="array" ref="N594">INDEX(Products[],
    MATCH(MergedTable[[#This Row],[FK_ProductID]:[FK_ProductID]], Products[[ProductID]:[ProductID]], 0),
    MATCH(MergedTable[[#Headers],[SizeKg]], Products[#Headers], 0))</f>
        <v>2.5</v>
      </c>
      <c r="O594" s="1" cm="1">
        <f t="array" ref="O594">INDEX(Products[],
    MATCH(MergedTable[[#This Row],[FK_ProductID]:[FK_ProductID]], Products[[ProductID]:[ProductID]], 0),
    MATCH(MergedTable[[#Headers],[AmtUnitPrice]], Products[#Headers], 0))</f>
        <v>25.875</v>
      </c>
      <c r="P594" s="1">
        <f>MergedTable[[#This Row],[AmtUnitPrice]] * MergedTable[[#This Row],[Quantity]]</f>
        <v>51.75</v>
      </c>
    </row>
    <row r="595" spans="1:16" x14ac:dyDescent="0.25">
      <c r="A595" t="str">
        <f>Orders[[#This Row],[OrderID]]</f>
        <v>VQW-91903-926</v>
      </c>
      <c r="B595" s="9">
        <f>Orders[[#This Row],[DtOrder]]</f>
        <v>43903</v>
      </c>
      <c r="C595" t="str">
        <f>Orders[[#This Row],[FK_CustomerID]]</f>
        <v>05325-97750-WP</v>
      </c>
      <c r="D595" t="str">
        <f>Orders[[#This Row],[FK_ProductID]]</f>
        <v>E-D-2.5</v>
      </c>
      <c r="E595" s="4">
        <f>Orders[[#This Row],[Quantity]]</f>
        <v>1</v>
      </c>
      <c r="F595" t="str">
        <f>_xlfn.XLOOKUP(MergedTable[[#This Row],[FK_CustomerID]], Customers[CustomerID], Customers[CustomerName])</f>
        <v>Cody Verissimo</v>
      </c>
      <c r="G595" t="str">
        <f>_xlfn.XLOOKUP(MergedTable[[#This Row],[FK_CustomerID]], Customers[CustomerID], Customers[Email])</f>
        <v>cverissimogh@theglobeandmail.com</v>
      </c>
      <c r="H595" t="str">
        <f>_xlfn.XLOOKUP(MergedTable[[#This Row],[FK_CustomerID]], Customers[CustomerID], Customers[Country])</f>
        <v>United Kingdom</v>
      </c>
      <c r="I595" t="str">
        <f>IF(_xlfn.XLOOKUP(MergedTable[[#This Row],[FK_CustomerID]], Customers[CustomerID], Customers[HasLoyalty]), "Yes", "No")</f>
        <v>Yes</v>
      </c>
      <c r="J595" t="str" cm="1">
        <f t="array" ref="J595">INDEX(Products[],
    MATCH(MergedTable[[#This Row],[FK_ProductID]:[FK_ProductID]], Products[[ProductID]:[ProductID]], 0),
    MATCH(MergedTable[[#Headers],[CoffeeType]], Products[#Headers], 0))</f>
        <v>Exc</v>
      </c>
      <c r="K595" t="str" cm="1">
        <f t="array" ref="K595">_xlfn.SWITCH(MergedTable[[#This Row],[CoffeeType]],
    "Rob", "Robusta",
    "Exc", "Excelsa",
    "Ara", "Arabica",
    "Lib", "Liberica")</f>
        <v>Excelsa</v>
      </c>
      <c r="L595" t="str" cm="1">
        <f t="array" ref="L595">INDEX(Products[],
    MATCH(MergedTable[[#This Row],[FK_ProductID]:[FK_ProductID]], Products[[ProductID]:[ProductID]], 0),
    MATCH(MergedTable[[#Headers],[RoastType]], Products[#Headers], 0))</f>
        <v>D</v>
      </c>
      <c r="M595" t="str" cm="1">
        <f t="array" ref="M595">_xlfn.SWITCH(MergedTable[[#This Row],[RoastType]],
    "L", "Light",
    "M", "Medium",
    "D", "Dark")</f>
        <v>Dark</v>
      </c>
      <c r="N595" s="6" cm="1">
        <f t="array" ref="N595">INDEX(Products[],
    MATCH(MergedTable[[#This Row],[FK_ProductID]:[FK_ProductID]], Products[[ProductID]:[ProductID]], 0),
    MATCH(MergedTable[[#Headers],[SizeKg]], Products[#Headers], 0))</f>
        <v>2.5</v>
      </c>
      <c r="O595" s="1" cm="1">
        <f t="array" ref="O595">INDEX(Products[],
    MATCH(MergedTable[[#This Row],[FK_ProductID]:[FK_ProductID]], Products[[ProductID]:[ProductID]], 0),
    MATCH(MergedTable[[#Headers],[AmtUnitPrice]], Products[#Headers], 0))</f>
        <v>27.945</v>
      </c>
      <c r="P595" s="1">
        <f>MergedTable[[#This Row],[AmtUnitPrice]] * MergedTable[[#This Row],[Quantity]]</f>
        <v>27.945</v>
      </c>
    </row>
    <row r="596" spans="1:16" x14ac:dyDescent="0.25">
      <c r="A596" t="str">
        <f>Orders[[#This Row],[OrderID]]</f>
        <v>OLF-77983-457</v>
      </c>
      <c r="B596" s="9">
        <f>Orders[[#This Row],[DtOrder]]</f>
        <v>43512</v>
      </c>
      <c r="C596" t="str">
        <f>Orders[[#This Row],[FK_CustomerID]]</f>
        <v>51901-35210-UI</v>
      </c>
      <c r="D596" t="str">
        <f>Orders[[#This Row],[FK_ProductID]]</f>
        <v>A-L-2.5</v>
      </c>
      <c r="E596" s="4">
        <f>Orders[[#This Row],[Quantity]]</f>
        <v>2</v>
      </c>
      <c r="F596" t="str">
        <f>_xlfn.XLOOKUP(MergedTable[[#This Row],[FK_CustomerID]], Customers[CustomerID], Customers[CustomerName])</f>
        <v>Gabriel Starcks</v>
      </c>
      <c r="G596" t="str">
        <f>_xlfn.XLOOKUP(MergedTable[[#This Row],[FK_CustomerID]], Customers[CustomerID], Customers[Email])</f>
        <v>gstarcksgi@abc.net.au</v>
      </c>
      <c r="H596" t="str">
        <f>_xlfn.XLOOKUP(MergedTable[[#This Row],[FK_CustomerID]], Customers[CustomerID], Customers[Country])</f>
        <v>United States</v>
      </c>
      <c r="I596" t="str">
        <f>IF(_xlfn.XLOOKUP(MergedTable[[#This Row],[FK_CustomerID]], Customers[CustomerID], Customers[HasLoyalty]), "Yes", "No")</f>
        <v>No</v>
      </c>
      <c r="J596" t="str" cm="1">
        <f t="array" ref="J596">INDEX(Products[],
    MATCH(MergedTable[[#This Row],[FK_ProductID]:[FK_ProductID]], Products[[ProductID]:[ProductID]], 0),
    MATCH(MergedTable[[#Headers],[CoffeeType]], Products[#Headers], 0))</f>
        <v>Ara</v>
      </c>
      <c r="K596" t="str" cm="1">
        <f t="array" ref="K596">_xlfn.SWITCH(MergedTable[[#This Row],[CoffeeType]],
    "Rob", "Robusta",
    "Exc", "Excelsa",
    "Ara", "Arabica",
    "Lib", "Liberica")</f>
        <v>Arabica</v>
      </c>
      <c r="L596" t="str" cm="1">
        <f t="array" ref="L596">INDEX(Products[],
    MATCH(MergedTable[[#This Row],[FK_ProductID]:[FK_ProductID]], Products[[ProductID]:[ProductID]], 0),
    MATCH(MergedTable[[#Headers],[RoastType]], Products[#Headers], 0))</f>
        <v>L</v>
      </c>
      <c r="M596" t="str" cm="1">
        <f t="array" ref="M596">_xlfn.SWITCH(MergedTable[[#This Row],[RoastType]],
    "L", "Light",
    "M", "Medium",
    "D", "Dark")</f>
        <v>Light</v>
      </c>
      <c r="N596" s="6" cm="1">
        <f t="array" ref="N596">INDEX(Products[],
    MATCH(MergedTable[[#This Row],[FK_ProductID]:[FK_ProductID]], Products[[ProductID]:[ProductID]], 0),
    MATCH(MergedTable[[#Headers],[SizeKg]], Products[#Headers], 0))</f>
        <v>2.5</v>
      </c>
      <c r="O596" s="1" cm="1">
        <f t="array" ref="O596">INDEX(Products[],
    MATCH(MergedTable[[#This Row],[FK_ProductID]:[FK_ProductID]], Products[[ProductID]:[ProductID]], 0),
    MATCH(MergedTable[[#Headers],[AmtUnitPrice]], Products[#Headers], 0))</f>
        <v>29.785</v>
      </c>
      <c r="P596" s="1">
        <f>MergedTable[[#This Row],[AmtUnitPrice]] * MergedTable[[#This Row],[Quantity]]</f>
        <v>59.57</v>
      </c>
    </row>
    <row r="597" spans="1:16" x14ac:dyDescent="0.25">
      <c r="A597" t="str">
        <f>Orders[[#This Row],[OrderID]]</f>
        <v>MVI-04946-827</v>
      </c>
      <c r="B597" s="9">
        <f>Orders[[#This Row],[DtOrder]]</f>
        <v>44527</v>
      </c>
      <c r="C597" t="str">
        <f>Orders[[#This Row],[FK_CustomerID]]</f>
        <v>62483-50867-OM</v>
      </c>
      <c r="D597" t="str">
        <f>Orders[[#This Row],[FK_ProductID]]</f>
        <v>E-L-1</v>
      </c>
      <c r="E597" s="4">
        <f>Orders[[#This Row],[Quantity]]</f>
        <v>1</v>
      </c>
      <c r="F597" t="str">
        <f>_xlfn.XLOOKUP(MergedTable[[#This Row],[FK_CustomerID]], Customers[CustomerID], Customers[CustomerName])</f>
        <v>Darby Dummer</v>
      </c>
      <c r="G597" t="str">
        <f>_xlfn.XLOOKUP(MergedTable[[#This Row],[FK_CustomerID]], Customers[CustomerID], Customers[Email])</f>
        <v/>
      </c>
      <c r="H597" t="str">
        <f>_xlfn.XLOOKUP(MergedTable[[#This Row],[FK_CustomerID]], Customers[CustomerID], Customers[Country])</f>
        <v>United Kingdom</v>
      </c>
      <c r="I597" t="str">
        <f>IF(_xlfn.XLOOKUP(MergedTable[[#This Row],[FK_CustomerID]], Customers[CustomerID], Customers[HasLoyalty]), "Yes", "No")</f>
        <v>No</v>
      </c>
      <c r="J597" t="str" cm="1">
        <f t="array" ref="J597">INDEX(Products[],
    MATCH(MergedTable[[#This Row],[FK_ProductID]:[FK_ProductID]], Products[[ProductID]:[ProductID]], 0),
    MATCH(MergedTable[[#Headers],[CoffeeType]], Products[#Headers], 0))</f>
        <v>Exc</v>
      </c>
      <c r="K597" t="str" cm="1">
        <f t="array" ref="K597">_xlfn.SWITCH(MergedTable[[#This Row],[CoffeeType]],
    "Rob", "Robusta",
    "Exc", "Excelsa",
    "Ara", "Arabica",
    "Lib", "Liberica")</f>
        <v>Excelsa</v>
      </c>
      <c r="L597" t="str" cm="1">
        <f t="array" ref="L597">INDEX(Products[],
    MATCH(MergedTable[[#This Row],[FK_ProductID]:[FK_ProductID]], Products[[ProductID]:[ProductID]], 0),
    MATCH(MergedTable[[#Headers],[RoastType]], Products[#Headers], 0))</f>
        <v>L</v>
      </c>
      <c r="M597" t="str" cm="1">
        <f t="array" ref="M597">_xlfn.SWITCH(MergedTable[[#This Row],[RoastType]],
    "L", "Light",
    "M", "Medium",
    "D", "Dark")</f>
        <v>Light</v>
      </c>
      <c r="N597" s="6" cm="1">
        <f t="array" ref="N597">INDEX(Products[],
    MATCH(MergedTable[[#This Row],[FK_ProductID]:[FK_ProductID]], Products[[ProductID]:[ProductID]], 0),
    MATCH(MergedTable[[#Headers],[SizeKg]], Products[#Headers], 0))</f>
        <v>1</v>
      </c>
      <c r="O597" s="1" cm="1">
        <f t="array" ref="O597">INDEX(Products[],
    MATCH(MergedTable[[#This Row],[FK_ProductID]:[FK_ProductID]], Products[[ProductID]:[ProductID]], 0),
    MATCH(MergedTable[[#Headers],[AmtUnitPrice]], Products[#Headers], 0))</f>
        <v>14.85</v>
      </c>
      <c r="P597" s="1">
        <f>MergedTable[[#This Row],[AmtUnitPrice]] * MergedTable[[#This Row],[Quantity]]</f>
        <v>14.85</v>
      </c>
    </row>
    <row r="598" spans="1:16" x14ac:dyDescent="0.25">
      <c r="A598" t="str">
        <f>Orders[[#This Row],[OrderID]]</f>
        <v>UOG-94188-104</v>
      </c>
      <c r="B598" s="9">
        <f>Orders[[#This Row],[DtOrder]]</f>
        <v>44523</v>
      </c>
      <c r="C598" t="str">
        <f>Orders[[#This Row],[FK_CustomerID]]</f>
        <v>92753-50029-SD</v>
      </c>
      <c r="D598" t="str">
        <f>Orders[[#This Row],[FK_ProductID]]</f>
        <v>A-M-0.5</v>
      </c>
      <c r="E598" s="4">
        <f>Orders[[#This Row],[Quantity]]</f>
        <v>5</v>
      </c>
      <c r="F598" t="str">
        <f>_xlfn.XLOOKUP(MergedTable[[#This Row],[FK_CustomerID]], Customers[CustomerID], Customers[CustomerName])</f>
        <v>Kienan Scholard</v>
      </c>
      <c r="G598" t="str">
        <f>_xlfn.XLOOKUP(MergedTable[[#This Row],[FK_CustomerID]], Customers[CustomerID], Customers[Email])</f>
        <v>kscholardgk@sbwire.com</v>
      </c>
      <c r="H598" t="str">
        <f>_xlfn.XLOOKUP(MergedTable[[#This Row],[FK_CustomerID]], Customers[CustomerID], Customers[Country])</f>
        <v>United States</v>
      </c>
      <c r="I598" t="str">
        <f>IF(_xlfn.XLOOKUP(MergedTable[[#This Row],[FK_CustomerID]], Customers[CustomerID], Customers[HasLoyalty]), "Yes", "No")</f>
        <v>No</v>
      </c>
      <c r="J598" t="str" cm="1">
        <f t="array" ref="J598">INDEX(Products[],
    MATCH(MergedTable[[#This Row],[FK_ProductID]:[FK_ProductID]], Products[[ProductID]:[ProductID]], 0),
    MATCH(MergedTable[[#Headers],[CoffeeType]], Products[#Headers], 0))</f>
        <v>Ara</v>
      </c>
      <c r="K598" t="str" cm="1">
        <f t="array" ref="K598">_xlfn.SWITCH(MergedTable[[#This Row],[CoffeeType]],
    "Rob", "Robusta",
    "Exc", "Excelsa",
    "Ara", "Arabica",
    "Lib", "Liberica")</f>
        <v>Arabica</v>
      </c>
      <c r="L598" t="str" cm="1">
        <f t="array" ref="L598">INDEX(Products[],
    MATCH(MergedTable[[#This Row],[FK_ProductID]:[FK_ProductID]], Products[[ProductID]:[ProductID]], 0),
    MATCH(MergedTable[[#Headers],[RoastType]], Products[#Headers], 0))</f>
        <v>M</v>
      </c>
      <c r="M598" t="str" cm="1">
        <f t="array" ref="M598">_xlfn.SWITCH(MergedTable[[#This Row],[RoastType]],
    "L", "Light",
    "M", "Medium",
    "D", "Dark")</f>
        <v>Medium</v>
      </c>
      <c r="N598" s="6" cm="1">
        <f t="array" ref="N598">INDEX(Products[],
    MATCH(MergedTable[[#This Row],[FK_ProductID]:[FK_ProductID]], Products[[ProductID]:[ProductID]], 0),
    MATCH(MergedTable[[#Headers],[SizeKg]], Products[#Headers], 0))</f>
        <v>0.5</v>
      </c>
      <c r="O598" s="1" cm="1">
        <f t="array" ref="O598">INDEX(Products[],
    MATCH(MergedTable[[#This Row],[FK_ProductID]:[FK_ProductID]], Products[[ProductID]:[ProductID]], 0),
    MATCH(MergedTable[[#Headers],[AmtUnitPrice]], Products[#Headers], 0))</f>
        <v>6.75</v>
      </c>
      <c r="P598" s="1">
        <f>MergedTable[[#This Row],[AmtUnitPrice]] * MergedTable[[#This Row],[Quantity]]</f>
        <v>33.75</v>
      </c>
    </row>
    <row r="599" spans="1:16" x14ac:dyDescent="0.25">
      <c r="A599" t="str">
        <f>Orders[[#This Row],[OrderID]]</f>
        <v>DSN-15872-519</v>
      </c>
      <c r="B599" s="9">
        <f>Orders[[#This Row],[DtOrder]]</f>
        <v>44532</v>
      </c>
      <c r="C599" t="str">
        <f>Orders[[#This Row],[FK_CustomerID]]</f>
        <v>53809-98498-SN</v>
      </c>
      <c r="D599" t="str">
        <f>Orders[[#This Row],[FK_ProductID]]</f>
        <v>L-L-2.5</v>
      </c>
      <c r="E599" s="4">
        <f>Orders[[#This Row],[Quantity]]</f>
        <v>4</v>
      </c>
      <c r="F599" t="str">
        <f>_xlfn.XLOOKUP(MergedTable[[#This Row],[FK_CustomerID]], Customers[CustomerID], Customers[CustomerName])</f>
        <v>Bo Kindley</v>
      </c>
      <c r="G599" t="str">
        <f>_xlfn.XLOOKUP(MergedTable[[#This Row],[FK_CustomerID]], Customers[CustomerID], Customers[Email])</f>
        <v>bkindleygl@wikimedia.org</v>
      </c>
      <c r="H599" t="str">
        <f>_xlfn.XLOOKUP(MergedTable[[#This Row],[FK_CustomerID]], Customers[CustomerID], Customers[Country])</f>
        <v>United States</v>
      </c>
      <c r="I599" t="str">
        <f>IF(_xlfn.XLOOKUP(MergedTable[[#This Row],[FK_CustomerID]], Customers[CustomerID], Customers[HasLoyalty]), "Yes", "No")</f>
        <v>Yes</v>
      </c>
      <c r="J599" t="str" cm="1">
        <f t="array" ref="J599">INDEX(Products[],
    MATCH(MergedTable[[#This Row],[FK_ProductID]:[FK_ProductID]], Products[[ProductID]:[ProductID]], 0),
    MATCH(MergedTable[[#Headers],[CoffeeType]], Products[#Headers], 0))</f>
        <v>Lib</v>
      </c>
      <c r="K599" t="str" cm="1">
        <f t="array" ref="K599">_xlfn.SWITCH(MergedTable[[#This Row],[CoffeeType]],
    "Rob", "Robusta",
    "Exc", "Excelsa",
    "Ara", "Arabica",
    "Lib", "Liberica")</f>
        <v>Liberica</v>
      </c>
      <c r="L599" t="str" cm="1">
        <f t="array" ref="L599">INDEX(Products[],
    MATCH(MergedTable[[#This Row],[FK_ProductID]:[FK_ProductID]], Products[[ProductID]:[ProductID]], 0),
    MATCH(MergedTable[[#Headers],[RoastType]], Products[#Headers], 0))</f>
        <v>L</v>
      </c>
      <c r="M599" t="str" cm="1">
        <f t="array" ref="M599">_xlfn.SWITCH(MergedTable[[#This Row],[RoastType]],
    "L", "Light",
    "M", "Medium",
    "D", "Dark")</f>
        <v>Light</v>
      </c>
      <c r="N599" s="6" cm="1">
        <f t="array" ref="N599">INDEX(Products[],
    MATCH(MergedTable[[#This Row],[FK_ProductID]:[FK_ProductID]], Products[[ProductID]:[ProductID]], 0),
    MATCH(MergedTable[[#Headers],[SizeKg]], Products[#Headers], 0))</f>
        <v>2.5</v>
      </c>
      <c r="O599" s="1" cm="1">
        <f t="array" ref="O599">INDEX(Products[],
    MATCH(MergedTable[[#This Row],[FK_ProductID]:[FK_ProductID]], Products[[ProductID]:[ProductID]], 0),
    MATCH(MergedTable[[#Headers],[AmtUnitPrice]], Products[#Headers], 0))</f>
        <v>36.454999999999998</v>
      </c>
      <c r="P599" s="1">
        <f>MergedTable[[#This Row],[AmtUnitPrice]] * MergedTable[[#This Row],[Quantity]]</f>
        <v>145.82</v>
      </c>
    </row>
    <row r="600" spans="1:16" x14ac:dyDescent="0.25">
      <c r="A600" t="str">
        <f>Orders[[#This Row],[OrderID]]</f>
        <v>OUQ-73954-002</v>
      </c>
      <c r="B600" s="9">
        <f>Orders[[#This Row],[DtOrder]]</f>
        <v>43471</v>
      </c>
      <c r="C600" t="str">
        <f>Orders[[#This Row],[FK_CustomerID]]</f>
        <v>66308-13503-KD</v>
      </c>
      <c r="D600" t="str">
        <f>Orders[[#This Row],[FK_ProductID]]</f>
        <v>R-M-0.2</v>
      </c>
      <c r="E600" s="4">
        <f>Orders[[#This Row],[Quantity]]</f>
        <v>4</v>
      </c>
      <c r="F600" t="str">
        <f>_xlfn.XLOOKUP(MergedTable[[#This Row],[FK_CustomerID]], Customers[CustomerID], Customers[CustomerName])</f>
        <v>Krissie Hammett</v>
      </c>
      <c r="G600" t="str">
        <f>_xlfn.XLOOKUP(MergedTable[[#This Row],[FK_CustomerID]], Customers[CustomerID], Customers[Email])</f>
        <v>khammettgm@dmoz.org</v>
      </c>
      <c r="H600" t="str">
        <f>_xlfn.XLOOKUP(MergedTable[[#This Row],[FK_CustomerID]], Customers[CustomerID], Customers[Country])</f>
        <v>United States</v>
      </c>
      <c r="I600" t="str">
        <f>IF(_xlfn.XLOOKUP(MergedTable[[#This Row],[FK_CustomerID]], Customers[CustomerID], Customers[HasLoyalty]), "Yes", "No")</f>
        <v>Yes</v>
      </c>
      <c r="J600" t="str" cm="1">
        <f t="array" ref="J600">INDEX(Products[],
    MATCH(MergedTable[[#This Row],[FK_ProductID]:[FK_ProductID]], Products[[ProductID]:[ProductID]], 0),
    MATCH(MergedTable[[#Headers],[CoffeeType]], Products[#Headers], 0))</f>
        <v>Rob</v>
      </c>
      <c r="K600" t="str" cm="1">
        <f t="array" ref="K600">_xlfn.SWITCH(MergedTable[[#This Row],[CoffeeType]],
    "Rob", "Robusta",
    "Exc", "Excelsa",
    "Ara", "Arabica",
    "Lib", "Liberica")</f>
        <v>Robusta</v>
      </c>
      <c r="L600" t="str" cm="1">
        <f t="array" ref="L600">INDEX(Products[],
    MATCH(MergedTable[[#This Row],[FK_ProductID]:[FK_ProductID]], Products[[ProductID]:[ProductID]], 0),
    MATCH(MergedTable[[#Headers],[RoastType]], Products[#Headers], 0))</f>
        <v>M</v>
      </c>
      <c r="M600" t="str" cm="1">
        <f t="array" ref="M600">_xlfn.SWITCH(MergedTable[[#This Row],[RoastType]],
    "L", "Light",
    "M", "Medium",
    "D", "Dark")</f>
        <v>Medium</v>
      </c>
      <c r="N600" s="6" cm="1">
        <f t="array" ref="N600">INDEX(Products[],
    MATCH(MergedTable[[#This Row],[FK_ProductID]:[FK_ProductID]], Products[[ProductID]:[ProductID]], 0),
    MATCH(MergedTable[[#Headers],[SizeKg]], Products[#Headers], 0))</f>
        <v>0.2</v>
      </c>
      <c r="O600" s="1" cm="1">
        <f t="array" ref="O600">INDEX(Products[],
    MATCH(MergedTable[[#This Row],[FK_ProductID]:[FK_ProductID]], Products[[ProductID]:[ProductID]], 0),
    MATCH(MergedTable[[#Headers],[AmtUnitPrice]], Products[#Headers], 0))</f>
        <v>2.9849999999999999</v>
      </c>
      <c r="P600" s="1">
        <f>MergedTable[[#This Row],[AmtUnitPrice]] * MergedTable[[#This Row],[Quantity]]</f>
        <v>11.94</v>
      </c>
    </row>
    <row r="601" spans="1:16" x14ac:dyDescent="0.25">
      <c r="A601" t="str">
        <f>Orders[[#This Row],[OrderID]]</f>
        <v>LGL-16843-667</v>
      </c>
      <c r="B601" s="9">
        <f>Orders[[#This Row],[DtOrder]]</f>
        <v>44321</v>
      </c>
      <c r="C601" t="str">
        <f>Orders[[#This Row],[FK_CustomerID]]</f>
        <v>82458-87830-JE</v>
      </c>
      <c r="D601" t="str">
        <f>Orders[[#This Row],[FK_ProductID]]</f>
        <v>A-D-0.2</v>
      </c>
      <c r="E601" s="4">
        <f>Orders[[#This Row],[Quantity]]</f>
        <v>4</v>
      </c>
      <c r="F601" t="str">
        <f>_xlfn.XLOOKUP(MergedTable[[#This Row],[FK_CustomerID]], Customers[CustomerID], Customers[CustomerName])</f>
        <v>Alisha Hulburt</v>
      </c>
      <c r="G601" t="str">
        <f>_xlfn.XLOOKUP(MergedTable[[#This Row],[FK_CustomerID]], Customers[CustomerID], Customers[Email])</f>
        <v>ahulburtgn@fda.gov</v>
      </c>
      <c r="H601" t="str">
        <f>_xlfn.XLOOKUP(MergedTable[[#This Row],[FK_CustomerID]], Customers[CustomerID], Customers[Country])</f>
        <v>United States</v>
      </c>
      <c r="I601" t="str">
        <f>IF(_xlfn.XLOOKUP(MergedTable[[#This Row],[FK_CustomerID]], Customers[CustomerID], Customers[HasLoyalty]), "Yes", "No")</f>
        <v>Yes</v>
      </c>
      <c r="J601" t="str" cm="1">
        <f t="array" ref="J601">INDEX(Products[],
    MATCH(MergedTable[[#This Row],[FK_ProductID]:[FK_ProductID]], Products[[ProductID]:[ProductID]], 0),
    MATCH(MergedTable[[#Headers],[CoffeeType]], Products[#Headers], 0))</f>
        <v>Ara</v>
      </c>
      <c r="K601" t="str" cm="1">
        <f t="array" ref="K601">_xlfn.SWITCH(MergedTable[[#This Row],[CoffeeType]],
    "Rob", "Robusta",
    "Exc", "Excelsa",
    "Ara", "Arabica",
    "Lib", "Liberica")</f>
        <v>Arabica</v>
      </c>
      <c r="L601" t="str" cm="1">
        <f t="array" ref="L601">INDEX(Products[],
    MATCH(MergedTable[[#This Row],[FK_ProductID]:[FK_ProductID]], Products[[ProductID]:[ProductID]], 0),
    MATCH(MergedTable[[#Headers],[RoastType]], Products[#Headers], 0))</f>
        <v>D</v>
      </c>
      <c r="M601" t="str" cm="1">
        <f t="array" ref="M601">_xlfn.SWITCH(MergedTable[[#This Row],[RoastType]],
    "L", "Light",
    "M", "Medium",
    "D", "Dark")</f>
        <v>Dark</v>
      </c>
      <c r="N601" s="6" cm="1">
        <f t="array" ref="N601">INDEX(Products[],
    MATCH(MergedTable[[#This Row],[FK_ProductID]:[FK_ProductID]], Products[[ProductID]:[ProductID]], 0),
    MATCH(MergedTable[[#Headers],[SizeKg]], Products[#Headers], 0))</f>
        <v>0.2</v>
      </c>
      <c r="O601" s="1" cm="1">
        <f t="array" ref="O601">INDEX(Products[],
    MATCH(MergedTable[[#This Row],[FK_ProductID]:[FK_ProductID]], Products[[ProductID]:[ProductID]], 0),
    MATCH(MergedTable[[#Headers],[AmtUnitPrice]], Products[#Headers], 0))</f>
        <v>2.9849999999999999</v>
      </c>
      <c r="P601" s="1">
        <f>MergedTable[[#This Row],[AmtUnitPrice]] * MergedTable[[#This Row],[Quantity]]</f>
        <v>11.94</v>
      </c>
    </row>
    <row r="602" spans="1:16" x14ac:dyDescent="0.25">
      <c r="A602" t="str">
        <f>Orders[[#This Row],[OrderID]]</f>
        <v>TCC-89722-031</v>
      </c>
      <c r="B602" s="9">
        <f>Orders[[#This Row],[DtOrder]]</f>
        <v>44492</v>
      </c>
      <c r="C602" t="str">
        <f>Orders[[#This Row],[FK_CustomerID]]</f>
        <v>41611-34336-WT</v>
      </c>
      <c r="D602" t="str">
        <f>Orders[[#This Row],[FK_ProductID]]</f>
        <v>L-D-0.5</v>
      </c>
      <c r="E602" s="4">
        <f>Orders[[#This Row],[Quantity]]</f>
        <v>1</v>
      </c>
      <c r="F602" t="str">
        <f>_xlfn.XLOOKUP(MergedTable[[#This Row],[FK_CustomerID]], Customers[CustomerID], Customers[CustomerName])</f>
        <v>Peyter Lauritzen</v>
      </c>
      <c r="G602" t="str">
        <f>_xlfn.XLOOKUP(MergedTable[[#This Row],[FK_CustomerID]], Customers[CustomerID], Customers[Email])</f>
        <v>plauritzengo@photobucket.com</v>
      </c>
      <c r="H602" t="str">
        <f>_xlfn.XLOOKUP(MergedTable[[#This Row],[FK_CustomerID]], Customers[CustomerID], Customers[Country])</f>
        <v>United States</v>
      </c>
      <c r="I602" t="str">
        <f>IF(_xlfn.XLOOKUP(MergedTable[[#This Row],[FK_CustomerID]], Customers[CustomerID], Customers[HasLoyalty]), "Yes", "No")</f>
        <v>No</v>
      </c>
      <c r="J602" t="str" cm="1">
        <f t="array" ref="J602">INDEX(Products[],
    MATCH(MergedTable[[#This Row],[FK_ProductID]:[FK_ProductID]], Products[[ProductID]:[ProductID]], 0),
    MATCH(MergedTable[[#Headers],[CoffeeType]], Products[#Headers], 0))</f>
        <v>Lib</v>
      </c>
      <c r="K602" t="str" cm="1">
        <f t="array" ref="K602">_xlfn.SWITCH(MergedTable[[#This Row],[CoffeeType]],
    "Rob", "Robusta",
    "Exc", "Excelsa",
    "Ara", "Arabica",
    "Lib", "Liberica")</f>
        <v>Liberica</v>
      </c>
      <c r="L602" t="str" cm="1">
        <f t="array" ref="L602">INDEX(Products[],
    MATCH(MergedTable[[#This Row],[FK_ProductID]:[FK_ProductID]], Products[[ProductID]:[ProductID]], 0),
    MATCH(MergedTable[[#Headers],[RoastType]], Products[#Headers], 0))</f>
        <v>D</v>
      </c>
      <c r="M602" t="str" cm="1">
        <f t="array" ref="M602">_xlfn.SWITCH(MergedTable[[#This Row],[RoastType]],
    "L", "Light",
    "M", "Medium",
    "D", "Dark")</f>
        <v>Dark</v>
      </c>
      <c r="N602" s="6" cm="1">
        <f t="array" ref="N602">INDEX(Products[],
    MATCH(MergedTable[[#This Row],[FK_ProductID]:[FK_ProductID]], Products[[ProductID]:[ProductID]], 0),
    MATCH(MergedTable[[#Headers],[SizeKg]], Products[#Headers], 0))</f>
        <v>0.5</v>
      </c>
      <c r="O602" s="1" cm="1">
        <f t="array" ref="O602">INDEX(Products[],
    MATCH(MergedTable[[#This Row],[FK_ProductID]:[FK_ProductID]], Products[[ProductID]:[ProductID]], 0),
    MATCH(MergedTable[[#Headers],[AmtUnitPrice]], Products[#Headers], 0))</f>
        <v>7.77</v>
      </c>
      <c r="P602" s="1">
        <f>MergedTable[[#This Row],[AmtUnitPrice]] * MergedTable[[#This Row],[Quantity]]</f>
        <v>7.77</v>
      </c>
    </row>
    <row r="603" spans="1:16" x14ac:dyDescent="0.25">
      <c r="A603" t="str">
        <f>Orders[[#This Row],[OrderID]]</f>
        <v>TRA-79507-007</v>
      </c>
      <c r="B603" s="9">
        <f>Orders[[#This Row],[DtOrder]]</f>
        <v>43815</v>
      </c>
      <c r="C603" t="str">
        <f>Orders[[#This Row],[FK_CustomerID]]</f>
        <v>70089-27418-UJ</v>
      </c>
      <c r="D603" t="str">
        <f>Orders[[#This Row],[FK_ProductID]]</f>
        <v>R-L-2.5</v>
      </c>
      <c r="E603" s="4">
        <f>Orders[[#This Row],[Quantity]]</f>
        <v>4</v>
      </c>
      <c r="F603" t="str">
        <f>_xlfn.XLOOKUP(MergedTable[[#This Row],[FK_CustomerID]], Customers[CustomerID], Customers[CustomerName])</f>
        <v>Aurelia Burgwin</v>
      </c>
      <c r="G603" t="str">
        <f>_xlfn.XLOOKUP(MergedTable[[#This Row],[FK_CustomerID]], Customers[CustomerID], Customers[Email])</f>
        <v>aburgwingp@redcross.org</v>
      </c>
      <c r="H603" t="str">
        <f>_xlfn.XLOOKUP(MergedTable[[#This Row],[FK_CustomerID]], Customers[CustomerID], Customers[Country])</f>
        <v>United States</v>
      </c>
      <c r="I603" t="str">
        <f>IF(_xlfn.XLOOKUP(MergedTable[[#This Row],[FK_CustomerID]], Customers[CustomerID], Customers[HasLoyalty]), "Yes", "No")</f>
        <v>Yes</v>
      </c>
      <c r="J603" t="str" cm="1">
        <f t="array" ref="J603">INDEX(Products[],
    MATCH(MergedTable[[#This Row],[FK_ProductID]:[FK_ProductID]], Products[[ProductID]:[ProductID]], 0),
    MATCH(MergedTable[[#Headers],[CoffeeType]], Products[#Headers], 0))</f>
        <v>Rob</v>
      </c>
      <c r="K603" t="str" cm="1">
        <f t="array" ref="K603">_xlfn.SWITCH(MergedTable[[#This Row],[CoffeeType]],
    "Rob", "Robusta",
    "Exc", "Excelsa",
    "Ara", "Arabica",
    "Lib", "Liberica")</f>
        <v>Robusta</v>
      </c>
      <c r="L603" t="str" cm="1">
        <f t="array" ref="L603">INDEX(Products[],
    MATCH(MergedTable[[#This Row],[FK_ProductID]:[FK_ProductID]], Products[[ProductID]:[ProductID]], 0),
    MATCH(MergedTable[[#Headers],[RoastType]], Products[#Headers], 0))</f>
        <v>L</v>
      </c>
      <c r="M603" t="str" cm="1">
        <f t="array" ref="M603">_xlfn.SWITCH(MergedTable[[#This Row],[RoastType]],
    "L", "Light",
    "M", "Medium",
    "D", "Dark")</f>
        <v>Light</v>
      </c>
      <c r="N603" s="6" cm="1">
        <f t="array" ref="N603">INDEX(Products[],
    MATCH(MergedTable[[#This Row],[FK_ProductID]:[FK_ProductID]], Products[[ProductID]:[ProductID]], 0),
    MATCH(MergedTable[[#Headers],[SizeKg]], Products[#Headers], 0))</f>
        <v>2.5</v>
      </c>
      <c r="O603" s="1" cm="1">
        <f t="array" ref="O603">INDEX(Products[],
    MATCH(MergedTable[[#This Row],[FK_ProductID]:[FK_ProductID]], Products[[ProductID]:[ProductID]], 0),
    MATCH(MergedTable[[#Headers],[AmtUnitPrice]], Products[#Headers], 0))</f>
        <v>27.484999999999999</v>
      </c>
      <c r="P603" s="1">
        <f>MergedTable[[#This Row],[AmtUnitPrice]] * MergedTable[[#This Row],[Quantity]]</f>
        <v>109.94</v>
      </c>
    </row>
    <row r="604" spans="1:16" x14ac:dyDescent="0.25">
      <c r="A604" t="str">
        <f>Orders[[#This Row],[OrderID]]</f>
        <v>MZJ-77284-941</v>
      </c>
      <c r="B604" s="9">
        <f>Orders[[#This Row],[DtOrder]]</f>
        <v>43603</v>
      </c>
      <c r="C604" t="str">
        <f>Orders[[#This Row],[FK_CustomerID]]</f>
        <v>99978-56910-BN</v>
      </c>
      <c r="D604" t="str">
        <f>Orders[[#This Row],[FK_ProductID]]</f>
        <v>E-L-0.2</v>
      </c>
      <c r="E604" s="4">
        <f>Orders[[#This Row],[Quantity]]</f>
        <v>5</v>
      </c>
      <c r="F604" t="str">
        <f>_xlfn.XLOOKUP(MergedTable[[#This Row],[FK_CustomerID]], Customers[CustomerID], Customers[CustomerName])</f>
        <v>Emalee Rolin</v>
      </c>
      <c r="G604" t="str">
        <f>_xlfn.XLOOKUP(MergedTable[[#This Row],[FK_CustomerID]], Customers[CustomerID], Customers[Email])</f>
        <v>erolingq@google.fr</v>
      </c>
      <c r="H604" t="str">
        <f>_xlfn.XLOOKUP(MergedTable[[#This Row],[FK_CustomerID]], Customers[CustomerID], Customers[Country])</f>
        <v>United States</v>
      </c>
      <c r="I604" t="str">
        <f>IF(_xlfn.XLOOKUP(MergedTable[[#This Row],[FK_CustomerID]], Customers[CustomerID], Customers[HasLoyalty]), "Yes", "No")</f>
        <v>Yes</v>
      </c>
      <c r="J604" t="str" cm="1">
        <f t="array" ref="J604">INDEX(Products[],
    MATCH(MergedTable[[#This Row],[FK_ProductID]:[FK_ProductID]], Products[[ProductID]:[ProductID]], 0),
    MATCH(MergedTable[[#Headers],[CoffeeType]], Products[#Headers], 0))</f>
        <v>Exc</v>
      </c>
      <c r="K604" t="str" cm="1">
        <f t="array" ref="K604">_xlfn.SWITCH(MergedTable[[#This Row],[CoffeeType]],
    "Rob", "Robusta",
    "Exc", "Excelsa",
    "Ara", "Arabica",
    "Lib", "Liberica")</f>
        <v>Excelsa</v>
      </c>
      <c r="L604" t="str" cm="1">
        <f t="array" ref="L604">INDEX(Products[],
    MATCH(MergedTable[[#This Row],[FK_ProductID]:[FK_ProductID]], Products[[ProductID]:[ProductID]], 0),
    MATCH(MergedTable[[#Headers],[RoastType]], Products[#Headers], 0))</f>
        <v>L</v>
      </c>
      <c r="M604" t="str" cm="1">
        <f t="array" ref="M604">_xlfn.SWITCH(MergedTable[[#This Row],[RoastType]],
    "L", "Light",
    "M", "Medium",
    "D", "Dark")</f>
        <v>Light</v>
      </c>
      <c r="N604" s="6" cm="1">
        <f t="array" ref="N604">INDEX(Products[],
    MATCH(MergedTable[[#This Row],[FK_ProductID]:[FK_ProductID]], Products[[ProductID]:[ProductID]], 0),
    MATCH(MergedTable[[#Headers],[SizeKg]], Products[#Headers], 0))</f>
        <v>0.2</v>
      </c>
      <c r="O604" s="1" cm="1">
        <f t="array" ref="O604">INDEX(Products[],
    MATCH(MergedTable[[#This Row],[FK_ProductID]:[FK_ProductID]], Products[[ProductID]:[ProductID]], 0),
    MATCH(MergedTable[[#Headers],[AmtUnitPrice]], Products[#Headers], 0))</f>
        <v>4.4550000000000001</v>
      </c>
      <c r="P604" s="1">
        <f>MergedTable[[#This Row],[AmtUnitPrice]] * MergedTable[[#This Row],[Quantity]]</f>
        <v>22.274999999999999</v>
      </c>
    </row>
    <row r="605" spans="1:16" x14ac:dyDescent="0.25">
      <c r="A605" t="str">
        <f>Orders[[#This Row],[OrderID]]</f>
        <v>AXN-57779-891</v>
      </c>
      <c r="B605" s="9">
        <f>Orders[[#This Row],[DtOrder]]</f>
        <v>43660</v>
      </c>
      <c r="C605" t="str">
        <f>Orders[[#This Row],[FK_CustomerID]]</f>
        <v>09668-23340-IC</v>
      </c>
      <c r="D605" t="str">
        <f>Orders[[#This Row],[FK_ProductID]]</f>
        <v>R-M-0.2</v>
      </c>
      <c r="E605" s="4">
        <f>Orders[[#This Row],[Quantity]]</f>
        <v>3</v>
      </c>
      <c r="F605" t="str">
        <f>_xlfn.XLOOKUP(MergedTable[[#This Row],[FK_CustomerID]], Customers[CustomerID], Customers[CustomerName])</f>
        <v>Donavon Fowle</v>
      </c>
      <c r="G605" t="str">
        <f>_xlfn.XLOOKUP(MergedTable[[#This Row],[FK_CustomerID]], Customers[CustomerID], Customers[Email])</f>
        <v>dfowlegr@epa.gov</v>
      </c>
      <c r="H605" t="str">
        <f>_xlfn.XLOOKUP(MergedTable[[#This Row],[FK_CustomerID]], Customers[CustomerID], Customers[Country])</f>
        <v>United States</v>
      </c>
      <c r="I605" t="str">
        <f>IF(_xlfn.XLOOKUP(MergedTable[[#This Row],[FK_CustomerID]], Customers[CustomerID], Customers[HasLoyalty]), "Yes", "No")</f>
        <v>No</v>
      </c>
      <c r="J605" t="str" cm="1">
        <f t="array" ref="J605">INDEX(Products[],
    MATCH(MergedTable[[#This Row],[FK_ProductID]:[FK_ProductID]], Products[[ProductID]:[ProductID]], 0),
    MATCH(MergedTable[[#Headers],[CoffeeType]], Products[#Headers], 0))</f>
        <v>Rob</v>
      </c>
      <c r="K605" t="str" cm="1">
        <f t="array" ref="K605">_xlfn.SWITCH(MergedTable[[#This Row],[CoffeeType]],
    "Rob", "Robusta",
    "Exc", "Excelsa",
    "Ara", "Arabica",
    "Lib", "Liberica")</f>
        <v>Robusta</v>
      </c>
      <c r="L605" t="str" cm="1">
        <f t="array" ref="L605">INDEX(Products[],
    MATCH(MergedTable[[#This Row],[FK_ProductID]:[FK_ProductID]], Products[[ProductID]:[ProductID]], 0),
    MATCH(MergedTable[[#Headers],[RoastType]], Products[#Headers], 0))</f>
        <v>M</v>
      </c>
      <c r="M605" t="str" cm="1">
        <f t="array" ref="M605">_xlfn.SWITCH(MergedTable[[#This Row],[RoastType]],
    "L", "Light",
    "M", "Medium",
    "D", "Dark")</f>
        <v>Medium</v>
      </c>
      <c r="N605" s="6" cm="1">
        <f t="array" ref="N605">INDEX(Products[],
    MATCH(MergedTable[[#This Row],[FK_ProductID]:[FK_ProductID]], Products[[ProductID]:[ProductID]], 0),
    MATCH(MergedTable[[#Headers],[SizeKg]], Products[#Headers], 0))</f>
        <v>0.2</v>
      </c>
      <c r="O605" s="1" cm="1">
        <f t="array" ref="O605">INDEX(Products[],
    MATCH(MergedTable[[#This Row],[FK_ProductID]:[FK_ProductID]], Products[[ProductID]:[ProductID]], 0),
    MATCH(MergedTable[[#Headers],[AmtUnitPrice]], Products[#Headers], 0))</f>
        <v>2.9849999999999999</v>
      </c>
      <c r="P605" s="1">
        <f>MergedTable[[#This Row],[AmtUnitPrice]] * MergedTable[[#This Row],[Quantity]]</f>
        <v>8.9550000000000001</v>
      </c>
    </row>
    <row r="606" spans="1:16" x14ac:dyDescent="0.25">
      <c r="A606" t="str">
        <f>Orders[[#This Row],[OrderID]]</f>
        <v>PJB-15659-994</v>
      </c>
      <c r="B606" s="9">
        <f>Orders[[#This Row],[DtOrder]]</f>
        <v>44148</v>
      </c>
      <c r="C606" t="str">
        <f>Orders[[#This Row],[FK_CustomerID]]</f>
        <v>39457-62611-YK</v>
      </c>
      <c r="D606" t="str">
        <f>Orders[[#This Row],[FK_ProductID]]</f>
        <v>L-D-2.5</v>
      </c>
      <c r="E606" s="4">
        <f>Orders[[#This Row],[Quantity]]</f>
        <v>4</v>
      </c>
      <c r="F606" t="str">
        <f>_xlfn.XLOOKUP(MergedTable[[#This Row],[FK_CustomerID]], Customers[CustomerID], Customers[CustomerName])</f>
        <v>Jorge Bettison</v>
      </c>
      <c r="G606" t="str">
        <f>_xlfn.XLOOKUP(MergedTable[[#This Row],[FK_CustomerID]], Customers[CustomerID], Customers[Email])</f>
        <v/>
      </c>
      <c r="H606" t="str">
        <f>_xlfn.XLOOKUP(MergedTable[[#This Row],[FK_CustomerID]], Customers[CustomerID], Customers[Country])</f>
        <v>Ireland</v>
      </c>
      <c r="I606" t="str">
        <f>IF(_xlfn.XLOOKUP(MergedTable[[#This Row],[FK_CustomerID]], Customers[CustomerID], Customers[HasLoyalty]), "Yes", "No")</f>
        <v>No</v>
      </c>
      <c r="J606" t="str" cm="1">
        <f t="array" ref="J606">INDEX(Products[],
    MATCH(MergedTable[[#This Row],[FK_ProductID]:[FK_ProductID]], Products[[ProductID]:[ProductID]], 0),
    MATCH(MergedTable[[#Headers],[CoffeeType]], Products[#Headers], 0))</f>
        <v>Lib</v>
      </c>
      <c r="K606" t="str" cm="1">
        <f t="array" ref="K606">_xlfn.SWITCH(MergedTable[[#This Row],[CoffeeType]],
    "Rob", "Robusta",
    "Exc", "Excelsa",
    "Ara", "Arabica",
    "Lib", "Liberica")</f>
        <v>Liberica</v>
      </c>
      <c r="L606" t="str" cm="1">
        <f t="array" ref="L606">INDEX(Products[],
    MATCH(MergedTable[[#This Row],[FK_ProductID]:[FK_ProductID]], Products[[ProductID]:[ProductID]], 0),
    MATCH(MergedTable[[#Headers],[RoastType]], Products[#Headers], 0))</f>
        <v>D</v>
      </c>
      <c r="M606" t="str" cm="1">
        <f t="array" ref="M606">_xlfn.SWITCH(MergedTable[[#This Row],[RoastType]],
    "L", "Light",
    "M", "Medium",
    "D", "Dark")</f>
        <v>Dark</v>
      </c>
      <c r="N606" s="6" cm="1">
        <f t="array" ref="N606">INDEX(Products[],
    MATCH(MergedTable[[#This Row],[FK_ProductID]:[FK_ProductID]], Products[[ProductID]:[ProductID]], 0),
    MATCH(MergedTable[[#Headers],[SizeKg]], Products[#Headers], 0))</f>
        <v>2.5</v>
      </c>
      <c r="O606" s="1" cm="1">
        <f t="array" ref="O606">INDEX(Products[],
    MATCH(MergedTable[[#This Row],[FK_ProductID]:[FK_ProductID]], Products[[ProductID]:[ProductID]], 0),
    MATCH(MergedTable[[#Headers],[AmtUnitPrice]], Products[#Headers], 0))</f>
        <v>29.785</v>
      </c>
      <c r="P606" s="1">
        <f>MergedTable[[#This Row],[AmtUnitPrice]] * MergedTable[[#This Row],[Quantity]]</f>
        <v>119.14</v>
      </c>
    </row>
    <row r="607" spans="1:16" x14ac:dyDescent="0.25">
      <c r="A607" t="str">
        <f>Orders[[#This Row],[OrderID]]</f>
        <v>LTS-03470-353</v>
      </c>
      <c r="B607" s="9">
        <f>Orders[[#This Row],[DtOrder]]</f>
        <v>44028</v>
      </c>
      <c r="C607" t="str">
        <f>Orders[[#This Row],[FK_CustomerID]]</f>
        <v>90985-89807-RW</v>
      </c>
      <c r="D607" t="str">
        <f>Orders[[#This Row],[FK_ProductID]]</f>
        <v>A-L-2.5</v>
      </c>
      <c r="E607" s="4">
        <f>Orders[[#This Row],[Quantity]]</f>
        <v>5</v>
      </c>
      <c r="F607" t="str">
        <f>_xlfn.XLOOKUP(MergedTable[[#This Row],[FK_CustomerID]], Customers[CustomerID], Customers[CustomerName])</f>
        <v>Wang Powlesland</v>
      </c>
      <c r="G607" t="str">
        <f>_xlfn.XLOOKUP(MergedTable[[#This Row],[FK_CustomerID]], Customers[CustomerID], Customers[Email])</f>
        <v>wpowleslandgt@soundcloud.com</v>
      </c>
      <c r="H607" t="str">
        <f>_xlfn.XLOOKUP(MergedTable[[#This Row],[FK_CustomerID]], Customers[CustomerID], Customers[Country])</f>
        <v>United States</v>
      </c>
      <c r="I607" t="str">
        <f>IF(_xlfn.XLOOKUP(MergedTable[[#This Row],[FK_CustomerID]], Customers[CustomerID], Customers[HasLoyalty]), "Yes", "No")</f>
        <v>Yes</v>
      </c>
      <c r="J607" t="str" cm="1">
        <f t="array" ref="J607">INDEX(Products[],
    MATCH(MergedTable[[#This Row],[FK_ProductID]:[FK_ProductID]], Products[[ProductID]:[ProductID]], 0),
    MATCH(MergedTable[[#Headers],[CoffeeType]], Products[#Headers], 0))</f>
        <v>Ara</v>
      </c>
      <c r="K607" t="str" cm="1">
        <f t="array" ref="K607">_xlfn.SWITCH(MergedTable[[#This Row],[CoffeeType]],
    "Rob", "Robusta",
    "Exc", "Excelsa",
    "Ara", "Arabica",
    "Lib", "Liberica")</f>
        <v>Arabica</v>
      </c>
      <c r="L607" t="str" cm="1">
        <f t="array" ref="L607">INDEX(Products[],
    MATCH(MergedTable[[#This Row],[FK_ProductID]:[FK_ProductID]], Products[[ProductID]:[ProductID]], 0),
    MATCH(MergedTable[[#Headers],[RoastType]], Products[#Headers], 0))</f>
        <v>L</v>
      </c>
      <c r="M607" t="str" cm="1">
        <f t="array" ref="M607">_xlfn.SWITCH(MergedTable[[#This Row],[RoastType]],
    "L", "Light",
    "M", "Medium",
    "D", "Dark")</f>
        <v>Light</v>
      </c>
      <c r="N607" s="6" cm="1">
        <f t="array" ref="N607">INDEX(Products[],
    MATCH(MergedTable[[#This Row],[FK_ProductID]:[FK_ProductID]], Products[[ProductID]:[ProductID]], 0),
    MATCH(MergedTable[[#Headers],[SizeKg]], Products[#Headers], 0))</f>
        <v>2.5</v>
      </c>
      <c r="O607" s="1" cm="1">
        <f t="array" ref="O607">INDEX(Products[],
    MATCH(MergedTable[[#This Row],[FK_ProductID]:[FK_ProductID]], Products[[ProductID]:[ProductID]], 0),
    MATCH(MergedTable[[#Headers],[AmtUnitPrice]], Products[#Headers], 0))</f>
        <v>29.785</v>
      </c>
      <c r="P607" s="1">
        <f>MergedTable[[#This Row],[AmtUnitPrice]] * MergedTable[[#This Row],[Quantity]]</f>
        <v>148.92500000000001</v>
      </c>
    </row>
    <row r="608" spans="1:16" x14ac:dyDescent="0.25">
      <c r="A608" t="str">
        <f>Orders[[#This Row],[OrderID]]</f>
        <v>UMM-28497-689</v>
      </c>
      <c r="B608" s="9">
        <f>Orders[[#This Row],[DtOrder]]</f>
        <v>44138</v>
      </c>
      <c r="C608" t="str">
        <f>Orders[[#This Row],[FK_CustomerID]]</f>
        <v>05325-97750-WP</v>
      </c>
      <c r="D608" t="str">
        <f>Orders[[#This Row],[FK_ProductID]]</f>
        <v>L-L-2.5</v>
      </c>
      <c r="E608" s="4">
        <f>Orders[[#This Row],[Quantity]]</f>
        <v>3</v>
      </c>
      <c r="F608" t="str">
        <f>_xlfn.XLOOKUP(MergedTable[[#This Row],[FK_CustomerID]], Customers[CustomerID], Customers[CustomerName])</f>
        <v>Cody Verissimo</v>
      </c>
      <c r="G608" t="str">
        <f>_xlfn.XLOOKUP(MergedTable[[#This Row],[FK_CustomerID]], Customers[CustomerID], Customers[Email])</f>
        <v>cverissimogh@theglobeandmail.com</v>
      </c>
      <c r="H608" t="str">
        <f>_xlfn.XLOOKUP(MergedTable[[#This Row],[FK_CustomerID]], Customers[CustomerID], Customers[Country])</f>
        <v>United Kingdom</v>
      </c>
      <c r="I608" t="str">
        <f>IF(_xlfn.XLOOKUP(MergedTable[[#This Row],[FK_CustomerID]], Customers[CustomerID], Customers[HasLoyalty]), "Yes", "No")</f>
        <v>Yes</v>
      </c>
      <c r="J608" t="str" cm="1">
        <f t="array" ref="J608">INDEX(Products[],
    MATCH(MergedTable[[#This Row],[FK_ProductID]:[FK_ProductID]], Products[[ProductID]:[ProductID]], 0),
    MATCH(MergedTable[[#Headers],[CoffeeType]], Products[#Headers], 0))</f>
        <v>Lib</v>
      </c>
      <c r="K608" t="str" cm="1">
        <f t="array" ref="K608">_xlfn.SWITCH(MergedTable[[#This Row],[CoffeeType]],
    "Rob", "Robusta",
    "Exc", "Excelsa",
    "Ara", "Arabica",
    "Lib", "Liberica")</f>
        <v>Liberica</v>
      </c>
      <c r="L608" t="str" cm="1">
        <f t="array" ref="L608">INDEX(Products[],
    MATCH(MergedTable[[#This Row],[FK_ProductID]:[FK_ProductID]], Products[[ProductID]:[ProductID]], 0),
    MATCH(MergedTable[[#Headers],[RoastType]], Products[#Headers], 0))</f>
        <v>L</v>
      </c>
      <c r="M608" t="str" cm="1">
        <f t="array" ref="M608">_xlfn.SWITCH(MergedTable[[#This Row],[RoastType]],
    "L", "Light",
    "M", "Medium",
    "D", "Dark")</f>
        <v>Light</v>
      </c>
      <c r="N608" s="6" cm="1">
        <f t="array" ref="N608">INDEX(Products[],
    MATCH(MergedTable[[#This Row],[FK_ProductID]:[FK_ProductID]], Products[[ProductID]:[ProductID]], 0),
    MATCH(MergedTable[[#Headers],[SizeKg]], Products[#Headers], 0))</f>
        <v>2.5</v>
      </c>
      <c r="O608" s="1" cm="1">
        <f t="array" ref="O608">INDEX(Products[],
    MATCH(MergedTable[[#This Row],[FK_ProductID]:[FK_ProductID]], Products[[ProductID]:[ProductID]], 0),
    MATCH(MergedTable[[#Headers],[AmtUnitPrice]], Products[#Headers], 0))</f>
        <v>36.454999999999998</v>
      </c>
      <c r="P608" s="1">
        <f>MergedTable[[#This Row],[AmtUnitPrice]] * MergedTable[[#This Row],[Quantity]]</f>
        <v>109.36499999999999</v>
      </c>
    </row>
    <row r="609" spans="1:16" x14ac:dyDescent="0.25">
      <c r="A609" t="str">
        <f>Orders[[#This Row],[OrderID]]</f>
        <v>MJZ-93232-402</v>
      </c>
      <c r="B609" s="9">
        <f>Orders[[#This Row],[DtOrder]]</f>
        <v>44640</v>
      </c>
      <c r="C609" t="str">
        <f>Orders[[#This Row],[FK_CustomerID]]</f>
        <v>17816-67941-ZS</v>
      </c>
      <c r="D609" t="str">
        <f>Orders[[#This Row],[FK_ProductID]]</f>
        <v>E-D-0.2</v>
      </c>
      <c r="E609" s="4">
        <f>Orders[[#This Row],[Quantity]]</f>
        <v>1</v>
      </c>
      <c r="F609" t="str">
        <f>_xlfn.XLOOKUP(MergedTable[[#This Row],[FK_CustomerID]], Customers[CustomerID], Customers[CustomerName])</f>
        <v>Laurence Ellingham</v>
      </c>
      <c r="G609" t="str">
        <f>_xlfn.XLOOKUP(MergedTable[[#This Row],[FK_CustomerID]], Customers[CustomerID], Customers[Email])</f>
        <v>lellinghamgv@sciencedaily.com</v>
      </c>
      <c r="H609" t="str">
        <f>_xlfn.XLOOKUP(MergedTable[[#This Row],[FK_CustomerID]], Customers[CustomerID], Customers[Country])</f>
        <v>United States</v>
      </c>
      <c r="I609" t="str">
        <f>IF(_xlfn.XLOOKUP(MergedTable[[#This Row],[FK_CustomerID]], Customers[CustomerID], Customers[HasLoyalty]), "Yes", "No")</f>
        <v>Yes</v>
      </c>
      <c r="J609" t="str" cm="1">
        <f t="array" ref="J609">INDEX(Products[],
    MATCH(MergedTable[[#This Row],[FK_ProductID]:[FK_ProductID]], Products[[ProductID]:[ProductID]], 0),
    MATCH(MergedTable[[#Headers],[CoffeeType]], Products[#Headers], 0))</f>
        <v>Exc</v>
      </c>
      <c r="K609" t="str" cm="1">
        <f t="array" ref="K609">_xlfn.SWITCH(MergedTable[[#This Row],[CoffeeType]],
    "Rob", "Robusta",
    "Exc", "Excelsa",
    "Ara", "Arabica",
    "Lib", "Liberica")</f>
        <v>Excelsa</v>
      </c>
      <c r="L609" t="str" cm="1">
        <f t="array" ref="L609">INDEX(Products[],
    MATCH(MergedTable[[#This Row],[FK_ProductID]:[FK_ProductID]], Products[[ProductID]:[ProductID]], 0),
    MATCH(MergedTable[[#Headers],[RoastType]], Products[#Headers], 0))</f>
        <v>D</v>
      </c>
      <c r="M609" t="str" cm="1">
        <f t="array" ref="M609">_xlfn.SWITCH(MergedTable[[#This Row],[RoastType]],
    "L", "Light",
    "M", "Medium",
    "D", "Dark")</f>
        <v>Dark</v>
      </c>
      <c r="N609" s="6" cm="1">
        <f t="array" ref="N609">INDEX(Products[],
    MATCH(MergedTable[[#This Row],[FK_ProductID]:[FK_ProductID]], Products[[ProductID]:[ProductID]], 0),
    MATCH(MergedTable[[#Headers],[SizeKg]], Products[#Headers], 0))</f>
        <v>0.2</v>
      </c>
      <c r="O609" s="1" cm="1">
        <f t="array" ref="O609">INDEX(Products[],
    MATCH(MergedTable[[#This Row],[FK_ProductID]:[FK_ProductID]], Products[[ProductID]:[ProductID]], 0),
    MATCH(MergedTable[[#Headers],[AmtUnitPrice]], Products[#Headers], 0))</f>
        <v>3.645</v>
      </c>
      <c r="P609" s="1">
        <f>MergedTable[[#This Row],[AmtUnitPrice]] * MergedTable[[#This Row],[Quantity]]</f>
        <v>3.645</v>
      </c>
    </row>
    <row r="610" spans="1:16" x14ac:dyDescent="0.25">
      <c r="A610" t="str">
        <f>Orders[[#This Row],[OrderID]]</f>
        <v>UHW-74617-126</v>
      </c>
      <c r="B610" s="9">
        <f>Orders[[#This Row],[DtOrder]]</f>
        <v>44608</v>
      </c>
      <c r="C610" t="str">
        <f>Orders[[#This Row],[FK_CustomerID]]</f>
        <v>90816-65619-LM</v>
      </c>
      <c r="D610" t="str">
        <f>Orders[[#This Row],[FK_ProductID]]</f>
        <v>E-D-2.5</v>
      </c>
      <c r="E610" s="4">
        <f>Orders[[#This Row],[Quantity]]</f>
        <v>2</v>
      </c>
      <c r="F610" t="str">
        <f>_xlfn.XLOOKUP(MergedTable[[#This Row],[FK_CustomerID]], Customers[CustomerID], Customers[CustomerName])</f>
        <v>Billy Neiland</v>
      </c>
      <c r="G610" t="str">
        <f>_xlfn.XLOOKUP(MergedTable[[#This Row],[FK_CustomerID]], Customers[CustomerID], Customers[Email])</f>
        <v/>
      </c>
      <c r="H610" t="str">
        <f>_xlfn.XLOOKUP(MergedTable[[#This Row],[FK_CustomerID]], Customers[CustomerID], Customers[Country])</f>
        <v>United States</v>
      </c>
      <c r="I610" t="str">
        <f>IF(_xlfn.XLOOKUP(MergedTable[[#This Row],[FK_CustomerID]], Customers[CustomerID], Customers[HasLoyalty]), "Yes", "No")</f>
        <v>No</v>
      </c>
      <c r="J610" t="str" cm="1">
        <f t="array" ref="J610">INDEX(Products[],
    MATCH(MergedTable[[#This Row],[FK_ProductID]:[FK_ProductID]], Products[[ProductID]:[ProductID]], 0),
    MATCH(MergedTable[[#Headers],[CoffeeType]], Products[#Headers], 0))</f>
        <v>Exc</v>
      </c>
      <c r="K610" t="str" cm="1">
        <f t="array" ref="K610">_xlfn.SWITCH(MergedTable[[#This Row],[CoffeeType]],
    "Rob", "Robusta",
    "Exc", "Excelsa",
    "Ara", "Arabica",
    "Lib", "Liberica")</f>
        <v>Excelsa</v>
      </c>
      <c r="L610" t="str" cm="1">
        <f t="array" ref="L610">INDEX(Products[],
    MATCH(MergedTable[[#This Row],[FK_ProductID]:[FK_ProductID]], Products[[ProductID]:[ProductID]], 0),
    MATCH(MergedTable[[#Headers],[RoastType]], Products[#Headers], 0))</f>
        <v>D</v>
      </c>
      <c r="M610" t="str" cm="1">
        <f t="array" ref="M610">_xlfn.SWITCH(MergedTable[[#This Row],[RoastType]],
    "L", "Light",
    "M", "Medium",
    "D", "Dark")</f>
        <v>Dark</v>
      </c>
      <c r="N610" s="6" cm="1">
        <f t="array" ref="N610">INDEX(Products[],
    MATCH(MergedTable[[#This Row],[FK_ProductID]:[FK_ProductID]], Products[[ProductID]:[ProductID]], 0),
    MATCH(MergedTable[[#Headers],[SizeKg]], Products[#Headers], 0))</f>
        <v>2.5</v>
      </c>
      <c r="O610" s="1" cm="1">
        <f t="array" ref="O610">INDEX(Products[],
    MATCH(MergedTable[[#This Row],[FK_ProductID]:[FK_ProductID]], Products[[ProductID]:[ProductID]], 0),
    MATCH(MergedTable[[#Headers],[AmtUnitPrice]], Products[#Headers], 0))</f>
        <v>27.945</v>
      </c>
      <c r="P610" s="1">
        <f>MergedTable[[#This Row],[AmtUnitPrice]] * MergedTable[[#This Row],[Quantity]]</f>
        <v>55.89</v>
      </c>
    </row>
    <row r="611" spans="1:16" x14ac:dyDescent="0.25">
      <c r="A611" t="str">
        <f>Orders[[#This Row],[OrderID]]</f>
        <v>RIK-61730-794</v>
      </c>
      <c r="B611" s="9">
        <f>Orders[[#This Row],[DtOrder]]</f>
        <v>44147</v>
      </c>
      <c r="C611" t="str">
        <f>Orders[[#This Row],[FK_CustomerID]]</f>
        <v>69761-61146-KD</v>
      </c>
      <c r="D611" t="str">
        <f>Orders[[#This Row],[FK_ProductID]]</f>
        <v>L-M-0.2</v>
      </c>
      <c r="E611" s="4">
        <f>Orders[[#This Row],[Quantity]]</f>
        <v>6</v>
      </c>
      <c r="F611" t="str">
        <f>_xlfn.XLOOKUP(MergedTable[[#This Row],[FK_CustomerID]], Customers[CustomerID], Customers[CustomerName])</f>
        <v>Ancell Fendt</v>
      </c>
      <c r="G611" t="str">
        <f>_xlfn.XLOOKUP(MergedTable[[#This Row],[FK_CustomerID]], Customers[CustomerID], Customers[Email])</f>
        <v>afendtgx@forbes.com</v>
      </c>
      <c r="H611" t="str">
        <f>_xlfn.XLOOKUP(MergedTable[[#This Row],[FK_CustomerID]], Customers[CustomerID], Customers[Country])</f>
        <v>United States</v>
      </c>
      <c r="I611" t="str">
        <f>IF(_xlfn.XLOOKUP(MergedTable[[#This Row],[FK_CustomerID]], Customers[CustomerID], Customers[HasLoyalty]), "Yes", "No")</f>
        <v>Yes</v>
      </c>
      <c r="J611" t="str" cm="1">
        <f t="array" ref="J611">INDEX(Products[],
    MATCH(MergedTable[[#This Row],[FK_ProductID]:[FK_ProductID]], Products[[ProductID]:[ProductID]], 0),
    MATCH(MergedTable[[#Headers],[CoffeeType]], Products[#Headers], 0))</f>
        <v>Lib</v>
      </c>
      <c r="K611" t="str" cm="1">
        <f t="array" ref="K611">_xlfn.SWITCH(MergedTable[[#This Row],[CoffeeType]],
    "Rob", "Robusta",
    "Exc", "Excelsa",
    "Ara", "Arabica",
    "Lib", "Liberica")</f>
        <v>Liberica</v>
      </c>
      <c r="L611" t="str" cm="1">
        <f t="array" ref="L611">INDEX(Products[],
    MATCH(MergedTable[[#This Row],[FK_ProductID]:[FK_ProductID]], Products[[ProductID]:[ProductID]], 0),
    MATCH(MergedTable[[#Headers],[RoastType]], Products[#Headers], 0))</f>
        <v>M</v>
      </c>
      <c r="M611" t="str" cm="1">
        <f t="array" ref="M611">_xlfn.SWITCH(MergedTable[[#This Row],[RoastType]],
    "L", "Light",
    "M", "Medium",
    "D", "Dark")</f>
        <v>Medium</v>
      </c>
      <c r="N611" s="6" cm="1">
        <f t="array" ref="N611">INDEX(Products[],
    MATCH(MergedTable[[#This Row],[FK_ProductID]:[FK_ProductID]], Products[[ProductID]:[ProductID]], 0),
    MATCH(MergedTable[[#Headers],[SizeKg]], Products[#Headers], 0))</f>
        <v>0.2</v>
      </c>
      <c r="O611" s="1" cm="1">
        <f t="array" ref="O611">INDEX(Products[],
    MATCH(MergedTable[[#This Row],[FK_ProductID]:[FK_ProductID]], Products[[ProductID]:[ProductID]], 0),
    MATCH(MergedTable[[#Headers],[AmtUnitPrice]], Products[#Headers], 0))</f>
        <v>4.3650000000000002</v>
      </c>
      <c r="P611" s="1">
        <f>MergedTable[[#This Row],[AmtUnitPrice]] * MergedTable[[#This Row],[Quantity]]</f>
        <v>26.19</v>
      </c>
    </row>
    <row r="612" spans="1:16" x14ac:dyDescent="0.25">
      <c r="A612" t="str">
        <f>Orders[[#This Row],[OrderID]]</f>
        <v>IDJ-55379-750</v>
      </c>
      <c r="B612" s="9">
        <f>Orders[[#This Row],[DtOrder]]</f>
        <v>43743</v>
      </c>
      <c r="C612" t="str">
        <f>Orders[[#This Row],[FK_CustomerID]]</f>
        <v>24040-20817-QB</v>
      </c>
      <c r="D612" t="str">
        <f>Orders[[#This Row],[FK_ProductID]]</f>
        <v>R-M-1</v>
      </c>
      <c r="E612" s="4">
        <f>Orders[[#This Row],[Quantity]]</f>
        <v>4</v>
      </c>
      <c r="F612" t="str">
        <f>_xlfn.XLOOKUP(MergedTable[[#This Row],[FK_CustomerID]], Customers[CustomerID], Customers[CustomerName])</f>
        <v>Angelia Cleyburn</v>
      </c>
      <c r="G612" t="str">
        <f>_xlfn.XLOOKUP(MergedTable[[#This Row],[FK_CustomerID]], Customers[CustomerID], Customers[Email])</f>
        <v>acleyburngy@lycos.com</v>
      </c>
      <c r="H612" t="str">
        <f>_xlfn.XLOOKUP(MergedTable[[#This Row],[FK_CustomerID]], Customers[CustomerID], Customers[Country])</f>
        <v>United States</v>
      </c>
      <c r="I612" t="str">
        <f>IF(_xlfn.XLOOKUP(MergedTable[[#This Row],[FK_CustomerID]], Customers[CustomerID], Customers[HasLoyalty]), "Yes", "No")</f>
        <v>No</v>
      </c>
      <c r="J612" t="str" cm="1">
        <f t="array" ref="J612">INDEX(Products[],
    MATCH(MergedTable[[#This Row],[FK_ProductID]:[FK_ProductID]], Products[[ProductID]:[ProductID]], 0),
    MATCH(MergedTable[[#Headers],[CoffeeType]], Products[#Headers], 0))</f>
        <v>Rob</v>
      </c>
      <c r="K612" t="str" cm="1">
        <f t="array" ref="K612">_xlfn.SWITCH(MergedTable[[#This Row],[CoffeeType]],
    "Rob", "Robusta",
    "Exc", "Excelsa",
    "Ara", "Arabica",
    "Lib", "Liberica")</f>
        <v>Robusta</v>
      </c>
      <c r="L612" t="str" cm="1">
        <f t="array" ref="L612">INDEX(Products[],
    MATCH(MergedTable[[#This Row],[FK_ProductID]:[FK_ProductID]], Products[[ProductID]:[ProductID]], 0),
    MATCH(MergedTable[[#Headers],[RoastType]], Products[#Headers], 0))</f>
        <v>M</v>
      </c>
      <c r="M612" t="str" cm="1">
        <f t="array" ref="M612">_xlfn.SWITCH(MergedTable[[#This Row],[RoastType]],
    "L", "Light",
    "M", "Medium",
    "D", "Dark")</f>
        <v>Medium</v>
      </c>
      <c r="N612" s="6" cm="1">
        <f t="array" ref="N612">INDEX(Products[],
    MATCH(MergedTable[[#This Row],[FK_ProductID]:[FK_ProductID]], Products[[ProductID]:[ProductID]], 0),
    MATCH(MergedTable[[#Headers],[SizeKg]], Products[#Headers], 0))</f>
        <v>1</v>
      </c>
      <c r="O612" s="1" cm="1">
        <f t="array" ref="O612">INDEX(Products[],
    MATCH(MergedTable[[#This Row],[FK_ProductID]:[FK_ProductID]], Products[[ProductID]:[ProductID]], 0),
    MATCH(MergedTable[[#Headers],[AmtUnitPrice]], Products[#Headers], 0))</f>
        <v>9.9499999999999993</v>
      </c>
      <c r="P612" s="1">
        <f>MergedTable[[#This Row],[AmtUnitPrice]] * MergedTable[[#This Row],[Quantity]]</f>
        <v>39.799999999999997</v>
      </c>
    </row>
    <row r="613" spans="1:16" x14ac:dyDescent="0.25">
      <c r="A613" t="str">
        <f>Orders[[#This Row],[OrderID]]</f>
        <v>OHX-11953-965</v>
      </c>
      <c r="B613" s="9">
        <f>Orders[[#This Row],[DtOrder]]</f>
        <v>43739</v>
      </c>
      <c r="C613" t="str">
        <f>Orders[[#This Row],[FK_CustomerID]]</f>
        <v>19524-21432-XP</v>
      </c>
      <c r="D613" t="str">
        <f>Orders[[#This Row],[FK_ProductID]]</f>
        <v>E-L-2.5</v>
      </c>
      <c r="E613" s="4">
        <f>Orders[[#This Row],[Quantity]]</f>
        <v>2</v>
      </c>
      <c r="F613" t="str">
        <f>_xlfn.XLOOKUP(MergedTable[[#This Row],[FK_CustomerID]], Customers[CustomerID], Customers[CustomerName])</f>
        <v>Temple Castiglione</v>
      </c>
      <c r="G613" t="str">
        <f>_xlfn.XLOOKUP(MergedTable[[#This Row],[FK_CustomerID]], Customers[CustomerID], Customers[Email])</f>
        <v>tcastiglionegz@xing.com</v>
      </c>
      <c r="H613" t="str">
        <f>_xlfn.XLOOKUP(MergedTable[[#This Row],[FK_CustomerID]], Customers[CustomerID], Customers[Country])</f>
        <v>United States</v>
      </c>
      <c r="I613" t="str">
        <f>IF(_xlfn.XLOOKUP(MergedTable[[#This Row],[FK_CustomerID]], Customers[CustomerID], Customers[HasLoyalty]), "Yes", "No")</f>
        <v>No</v>
      </c>
      <c r="J613" t="str" cm="1">
        <f t="array" ref="J613">INDEX(Products[],
    MATCH(MergedTable[[#This Row],[FK_ProductID]:[FK_ProductID]], Products[[ProductID]:[ProductID]], 0),
    MATCH(MergedTable[[#Headers],[CoffeeType]], Products[#Headers], 0))</f>
        <v>Exc</v>
      </c>
      <c r="K613" t="str" cm="1">
        <f t="array" ref="K613">_xlfn.SWITCH(MergedTable[[#This Row],[CoffeeType]],
    "Rob", "Robusta",
    "Exc", "Excelsa",
    "Ara", "Arabica",
    "Lib", "Liberica")</f>
        <v>Excelsa</v>
      </c>
      <c r="L613" t="str" cm="1">
        <f t="array" ref="L613">INDEX(Products[],
    MATCH(MergedTable[[#This Row],[FK_ProductID]:[FK_ProductID]], Products[[ProductID]:[ProductID]], 0),
    MATCH(MergedTable[[#Headers],[RoastType]], Products[#Headers], 0))</f>
        <v>L</v>
      </c>
      <c r="M613" t="str" cm="1">
        <f t="array" ref="M613">_xlfn.SWITCH(MergedTable[[#This Row],[RoastType]],
    "L", "Light",
    "M", "Medium",
    "D", "Dark")</f>
        <v>Light</v>
      </c>
      <c r="N613" s="6" cm="1">
        <f t="array" ref="N613">INDEX(Products[],
    MATCH(MergedTable[[#This Row],[FK_ProductID]:[FK_ProductID]], Products[[ProductID]:[ProductID]], 0),
    MATCH(MergedTable[[#Headers],[SizeKg]], Products[#Headers], 0))</f>
        <v>2.5</v>
      </c>
      <c r="O613" s="1" cm="1">
        <f t="array" ref="O613">INDEX(Products[],
    MATCH(MergedTable[[#This Row],[FK_ProductID]:[FK_ProductID]], Products[[ProductID]:[ProductID]], 0),
    MATCH(MergedTable[[#Headers],[AmtUnitPrice]], Products[#Headers], 0))</f>
        <v>34.155000000000001</v>
      </c>
      <c r="P613" s="1">
        <f>MergedTable[[#This Row],[AmtUnitPrice]] * MergedTable[[#This Row],[Quantity]]</f>
        <v>68.31</v>
      </c>
    </row>
    <row r="614" spans="1:16" x14ac:dyDescent="0.25">
      <c r="A614" t="str">
        <f>Orders[[#This Row],[OrderID]]</f>
        <v>TVV-42245-088</v>
      </c>
      <c r="B614" s="9">
        <f>Orders[[#This Row],[DtOrder]]</f>
        <v>43896</v>
      </c>
      <c r="C614" t="str">
        <f>Orders[[#This Row],[FK_CustomerID]]</f>
        <v>14398-43114-RV</v>
      </c>
      <c r="D614" t="str">
        <f>Orders[[#This Row],[FK_ProductID]]</f>
        <v>A-M-0.2</v>
      </c>
      <c r="E614" s="4">
        <f>Orders[[#This Row],[Quantity]]</f>
        <v>4</v>
      </c>
      <c r="F614" t="str">
        <f>_xlfn.XLOOKUP(MergedTable[[#This Row],[FK_CustomerID]], Customers[CustomerID], Customers[CustomerName])</f>
        <v>Betti Lacasa</v>
      </c>
      <c r="G614" t="str">
        <f>_xlfn.XLOOKUP(MergedTable[[#This Row],[FK_CustomerID]], Customers[CustomerID], Customers[Email])</f>
        <v/>
      </c>
      <c r="H614" t="str">
        <f>_xlfn.XLOOKUP(MergedTable[[#This Row],[FK_CustomerID]], Customers[CustomerID], Customers[Country])</f>
        <v>Ireland</v>
      </c>
      <c r="I614" t="str">
        <f>IF(_xlfn.XLOOKUP(MergedTable[[#This Row],[FK_CustomerID]], Customers[CustomerID], Customers[HasLoyalty]), "Yes", "No")</f>
        <v>No</v>
      </c>
      <c r="J614" t="str" cm="1">
        <f t="array" ref="J614">INDEX(Products[],
    MATCH(MergedTable[[#This Row],[FK_ProductID]:[FK_ProductID]], Products[[ProductID]:[ProductID]], 0),
    MATCH(MergedTable[[#Headers],[CoffeeType]], Products[#Headers], 0))</f>
        <v>Ara</v>
      </c>
      <c r="K614" t="str" cm="1">
        <f t="array" ref="K614">_xlfn.SWITCH(MergedTable[[#This Row],[CoffeeType]],
    "Rob", "Robusta",
    "Exc", "Excelsa",
    "Ara", "Arabica",
    "Lib", "Liberica")</f>
        <v>Arabica</v>
      </c>
      <c r="L614" t="str" cm="1">
        <f t="array" ref="L614">INDEX(Products[],
    MATCH(MergedTable[[#This Row],[FK_ProductID]:[FK_ProductID]], Products[[ProductID]:[ProductID]], 0),
    MATCH(MergedTable[[#Headers],[RoastType]], Products[#Headers], 0))</f>
        <v>M</v>
      </c>
      <c r="M614" t="str" cm="1">
        <f t="array" ref="M614">_xlfn.SWITCH(MergedTable[[#This Row],[RoastType]],
    "L", "Light",
    "M", "Medium",
    "D", "Dark")</f>
        <v>Medium</v>
      </c>
      <c r="N614" s="6" cm="1">
        <f t="array" ref="N614">INDEX(Products[],
    MATCH(MergedTable[[#This Row],[FK_ProductID]:[FK_ProductID]], Products[[ProductID]:[ProductID]], 0),
    MATCH(MergedTable[[#Headers],[SizeKg]], Products[#Headers], 0))</f>
        <v>0.2</v>
      </c>
      <c r="O614" s="1" cm="1">
        <f t="array" ref="O614">INDEX(Products[],
    MATCH(MergedTable[[#This Row],[FK_ProductID]:[FK_ProductID]], Products[[ProductID]:[ProductID]], 0),
    MATCH(MergedTable[[#Headers],[AmtUnitPrice]], Products[#Headers], 0))</f>
        <v>3.375</v>
      </c>
      <c r="P614" s="1">
        <f>MergedTable[[#This Row],[AmtUnitPrice]] * MergedTable[[#This Row],[Quantity]]</f>
        <v>13.5</v>
      </c>
    </row>
    <row r="615" spans="1:16" x14ac:dyDescent="0.25">
      <c r="A615" t="str">
        <f>Orders[[#This Row],[OrderID]]</f>
        <v>DYP-74337-787</v>
      </c>
      <c r="B615" s="9">
        <f>Orders[[#This Row],[DtOrder]]</f>
        <v>43761</v>
      </c>
      <c r="C615" t="str">
        <f>Orders[[#This Row],[FK_CustomerID]]</f>
        <v>41486-52502-QQ</v>
      </c>
      <c r="D615" t="str">
        <f>Orders[[#This Row],[FK_ProductID]]</f>
        <v>R-M-0.5</v>
      </c>
      <c r="E615" s="4">
        <f>Orders[[#This Row],[Quantity]]</f>
        <v>1</v>
      </c>
      <c r="F615" t="str">
        <f>_xlfn.XLOOKUP(MergedTable[[#This Row],[FK_CustomerID]], Customers[CustomerID], Customers[CustomerName])</f>
        <v>Gunilla Lynch</v>
      </c>
      <c r="G615" t="str">
        <f>_xlfn.XLOOKUP(MergedTable[[#This Row],[FK_CustomerID]], Customers[CustomerID], Customers[Email])</f>
        <v/>
      </c>
      <c r="H615" t="str">
        <f>_xlfn.XLOOKUP(MergedTable[[#This Row],[FK_CustomerID]], Customers[CustomerID], Customers[Country])</f>
        <v>United States</v>
      </c>
      <c r="I615" t="str">
        <f>IF(_xlfn.XLOOKUP(MergedTable[[#This Row],[FK_CustomerID]], Customers[CustomerID], Customers[HasLoyalty]), "Yes", "No")</f>
        <v>No</v>
      </c>
      <c r="J615" t="str" cm="1">
        <f t="array" ref="J615">INDEX(Products[],
    MATCH(MergedTable[[#This Row],[FK_ProductID]:[FK_ProductID]], Products[[ProductID]:[ProductID]], 0),
    MATCH(MergedTable[[#Headers],[CoffeeType]], Products[#Headers], 0))</f>
        <v>Rob</v>
      </c>
      <c r="K615" t="str" cm="1">
        <f t="array" ref="K615">_xlfn.SWITCH(MergedTable[[#This Row],[CoffeeType]],
    "Rob", "Robusta",
    "Exc", "Excelsa",
    "Ara", "Arabica",
    "Lib", "Liberica")</f>
        <v>Robusta</v>
      </c>
      <c r="L615" t="str" cm="1">
        <f t="array" ref="L615">INDEX(Products[],
    MATCH(MergedTable[[#This Row],[FK_ProductID]:[FK_ProductID]], Products[[ProductID]:[ProductID]], 0),
    MATCH(MergedTable[[#Headers],[RoastType]], Products[#Headers], 0))</f>
        <v>M</v>
      </c>
      <c r="M615" t="str" cm="1">
        <f t="array" ref="M615">_xlfn.SWITCH(MergedTable[[#This Row],[RoastType]],
    "L", "Light",
    "M", "Medium",
    "D", "Dark")</f>
        <v>Medium</v>
      </c>
      <c r="N615" s="6" cm="1">
        <f t="array" ref="N615">INDEX(Products[],
    MATCH(MergedTable[[#This Row],[FK_ProductID]:[FK_ProductID]], Products[[ProductID]:[ProductID]], 0),
    MATCH(MergedTable[[#Headers],[SizeKg]], Products[#Headers], 0))</f>
        <v>0.5</v>
      </c>
      <c r="O615" s="1" cm="1">
        <f t="array" ref="O615">INDEX(Products[],
    MATCH(MergedTable[[#This Row],[FK_ProductID]:[FK_ProductID]], Products[[ProductID]:[ProductID]], 0),
    MATCH(MergedTable[[#Headers],[AmtUnitPrice]], Products[#Headers], 0))</f>
        <v>5.97</v>
      </c>
      <c r="P615" s="1">
        <f>MergedTable[[#This Row],[AmtUnitPrice]] * MergedTable[[#This Row],[Quantity]]</f>
        <v>5.97</v>
      </c>
    </row>
    <row r="616" spans="1:16" x14ac:dyDescent="0.25">
      <c r="A616" t="str">
        <f>Orders[[#This Row],[OrderID]]</f>
        <v>OKA-93124-100</v>
      </c>
      <c r="B616" s="9">
        <f>Orders[[#This Row],[DtOrder]]</f>
        <v>43944</v>
      </c>
      <c r="C616" t="str">
        <f>Orders[[#This Row],[FK_CustomerID]]</f>
        <v>05325-97750-WP</v>
      </c>
      <c r="D616" t="str">
        <f>Orders[[#This Row],[FK_ProductID]]</f>
        <v>R-M-0.5</v>
      </c>
      <c r="E616" s="4">
        <f>Orders[[#This Row],[Quantity]]</f>
        <v>5</v>
      </c>
      <c r="F616" t="str">
        <f>_xlfn.XLOOKUP(MergedTable[[#This Row],[FK_CustomerID]], Customers[CustomerID], Customers[CustomerName])</f>
        <v>Cody Verissimo</v>
      </c>
      <c r="G616" t="str">
        <f>_xlfn.XLOOKUP(MergedTable[[#This Row],[FK_CustomerID]], Customers[CustomerID], Customers[Email])</f>
        <v>cverissimogh@theglobeandmail.com</v>
      </c>
      <c r="H616" t="str">
        <f>_xlfn.XLOOKUP(MergedTable[[#This Row],[FK_CustomerID]], Customers[CustomerID], Customers[Country])</f>
        <v>United Kingdom</v>
      </c>
      <c r="I616" t="str">
        <f>IF(_xlfn.XLOOKUP(MergedTable[[#This Row],[FK_CustomerID]], Customers[CustomerID], Customers[HasLoyalty]), "Yes", "No")</f>
        <v>Yes</v>
      </c>
      <c r="J616" t="str" cm="1">
        <f t="array" ref="J616">INDEX(Products[],
    MATCH(MergedTable[[#This Row],[FK_ProductID]:[FK_ProductID]], Products[[ProductID]:[ProductID]], 0),
    MATCH(MergedTable[[#Headers],[CoffeeType]], Products[#Headers], 0))</f>
        <v>Rob</v>
      </c>
      <c r="K616" t="str" cm="1">
        <f t="array" ref="K616">_xlfn.SWITCH(MergedTable[[#This Row],[CoffeeType]],
    "Rob", "Robusta",
    "Exc", "Excelsa",
    "Ara", "Arabica",
    "Lib", "Liberica")</f>
        <v>Robusta</v>
      </c>
      <c r="L616" t="str" cm="1">
        <f t="array" ref="L616">INDEX(Products[],
    MATCH(MergedTable[[#This Row],[FK_ProductID]:[FK_ProductID]], Products[[ProductID]:[ProductID]], 0),
    MATCH(MergedTable[[#Headers],[RoastType]], Products[#Headers], 0))</f>
        <v>M</v>
      </c>
      <c r="M616" t="str" cm="1">
        <f t="array" ref="M616">_xlfn.SWITCH(MergedTable[[#This Row],[RoastType]],
    "L", "Light",
    "M", "Medium",
    "D", "Dark")</f>
        <v>Medium</v>
      </c>
      <c r="N616" s="6" cm="1">
        <f t="array" ref="N616">INDEX(Products[],
    MATCH(MergedTable[[#This Row],[FK_ProductID]:[FK_ProductID]], Products[[ProductID]:[ProductID]], 0),
    MATCH(MergedTable[[#Headers],[SizeKg]], Products[#Headers], 0))</f>
        <v>0.5</v>
      </c>
      <c r="O616" s="1" cm="1">
        <f t="array" ref="O616">INDEX(Products[],
    MATCH(MergedTable[[#This Row],[FK_ProductID]:[FK_ProductID]], Products[[ProductID]:[ProductID]], 0),
    MATCH(MergedTable[[#Headers],[AmtUnitPrice]], Products[#Headers], 0))</f>
        <v>5.97</v>
      </c>
      <c r="P616" s="1">
        <f>MergedTable[[#This Row],[AmtUnitPrice]] * MergedTable[[#This Row],[Quantity]]</f>
        <v>29.849999999999998</v>
      </c>
    </row>
    <row r="617" spans="1:16" x14ac:dyDescent="0.25">
      <c r="A617" t="str">
        <f>Orders[[#This Row],[OrderID]]</f>
        <v>IXW-20780-268</v>
      </c>
      <c r="B617" s="9">
        <f>Orders[[#This Row],[DtOrder]]</f>
        <v>44006</v>
      </c>
      <c r="C617" t="str">
        <f>Orders[[#This Row],[FK_CustomerID]]</f>
        <v>20236-64364-QL</v>
      </c>
      <c r="D617" t="str">
        <f>Orders[[#This Row],[FK_ProductID]]</f>
        <v>L-L-2.5</v>
      </c>
      <c r="E617" s="4">
        <f>Orders[[#This Row],[Quantity]]</f>
        <v>2</v>
      </c>
      <c r="F617" t="str">
        <f>_xlfn.XLOOKUP(MergedTable[[#This Row],[FK_CustomerID]], Customers[CustomerID], Customers[CustomerName])</f>
        <v>Shay Couronne</v>
      </c>
      <c r="G617" t="str">
        <f>_xlfn.XLOOKUP(MergedTable[[#This Row],[FK_CustomerID]], Customers[CustomerID], Customers[Email])</f>
        <v>scouronneh3@mozilla.org</v>
      </c>
      <c r="H617" t="str">
        <f>_xlfn.XLOOKUP(MergedTable[[#This Row],[FK_CustomerID]], Customers[CustomerID], Customers[Country])</f>
        <v>United States</v>
      </c>
      <c r="I617" t="str">
        <f>IF(_xlfn.XLOOKUP(MergedTable[[#This Row],[FK_CustomerID]], Customers[CustomerID], Customers[HasLoyalty]), "Yes", "No")</f>
        <v>Yes</v>
      </c>
      <c r="J617" t="str" cm="1">
        <f t="array" ref="J617">INDEX(Products[],
    MATCH(MergedTable[[#This Row],[FK_ProductID]:[FK_ProductID]], Products[[ProductID]:[ProductID]], 0),
    MATCH(MergedTable[[#Headers],[CoffeeType]], Products[#Headers], 0))</f>
        <v>Lib</v>
      </c>
      <c r="K617" t="str" cm="1">
        <f t="array" ref="K617">_xlfn.SWITCH(MergedTable[[#This Row],[CoffeeType]],
    "Rob", "Robusta",
    "Exc", "Excelsa",
    "Ara", "Arabica",
    "Lib", "Liberica")</f>
        <v>Liberica</v>
      </c>
      <c r="L617" t="str" cm="1">
        <f t="array" ref="L617">INDEX(Products[],
    MATCH(MergedTable[[#This Row],[FK_ProductID]:[FK_ProductID]], Products[[ProductID]:[ProductID]], 0),
    MATCH(MergedTable[[#Headers],[RoastType]], Products[#Headers], 0))</f>
        <v>L</v>
      </c>
      <c r="M617" t="str" cm="1">
        <f t="array" ref="M617">_xlfn.SWITCH(MergedTable[[#This Row],[RoastType]],
    "L", "Light",
    "M", "Medium",
    "D", "Dark")</f>
        <v>Light</v>
      </c>
      <c r="N617" s="6" cm="1">
        <f t="array" ref="N617">INDEX(Products[],
    MATCH(MergedTable[[#This Row],[FK_ProductID]:[FK_ProductID]], Products[[ProductID]:[ProductID]], 0),
    MATCH(MergedTable[[#Headers],[SizeKg]], Products[#Headers], 0))</f>
        <v>2.5</v>
      </c>
      <c r="O617" s="1" cm="1">
        <f t="array" ref="O617">INDEX(Products[],
    MATCH(MergedTable[[#This Row],[FK_ProductID]:[FK_ProductID]], Products[[ProductID]:[ProductID]], 0),
    MATCH(MergedTable[[#Headers],[AmtUnitPrice]], Products[#Headers], 0))</f>
        <v>36.454999999999998</v>
      </c>
      <c r="P617" s="1">
        <f>MergedTable[[#This Row],[AmtUnitPrice]] * MergedTable[[#This Row],[Quantity]]</f>
        <v>72.91</v>
      </c>
    </row>
    <row r="618" spans="1:16" x14ac:dyDescent="0.25">
      <c r="A618" t="str">
        <f>Orders[[#This Row],[OrderID]]</f>
        <v>NGG-24006-937</v>
      </c>
      <c r="B618" s="9">
        <f>Orders[[#This Row],[DtOrder]]</f>
        <v>44271</v>
      </c>
      <c r="C618" t="str">
        <f>Orders[[#This Row],[FK_CustomerID]]</f>
        <v>29102-40100-TZ</v>
      </c>
      <c r="D618" t="str">
        <f>Orders[[#This Row],[FK_ProductID]]</f>
        <v>E-M-2.5</v>
      </c>
      <c r="E618" s="4">
        <f>Orders[[#This Row],[Quantity]]</f>
        <v>4</v>
      </c>
      <c r="F618" t="str">
        <f>_xlfn.XLOOKUP(MergedTable[[#This Row],[FK_CustomerID]], Customers[CustomerID], Customers[CustomerName])</f>
        <v>Linus Flippelli</v>
      </c>
      <c r="G618" t="str">
        <f>_xlfn.XLOOKUP(MergedTable[[#This Row],[FK_CustomerID]], Customers[CustomerID], Customers[Email])</f>
        <v>lflippellih4@github.io</v>
      </c>
      <c r="H618" t="str">
        <f>_xlfn.XLOOKUP(MergedTable[[#This Row],[FK_CustomerID]], Customers[CustomerID], Customers[Country])</f>
        <v>United Kingdom</v>
      </c>
      <c r="I618" t="str">
        <f>IF(_xlfn.XLOOKUP(MergedTable[[#This Row],[FK_CustomerID]], Customers[CustomerID], Customers[HasLoyalty]), "Yes", "No")</f>
        <v>No</v>
      </c>
      <c r="J618" t="str" cm="1">
        <f t="array" ref="J618">INDEX(Products[],
    MATCH(MergedTable[[#This Row],[FK_ProductID]:[FK_ProductID]], Products[[ProductID]:[ProductID]], 0),
    MATCH(MergedTable[[#Headers],[CoffeeType]], Products[#Headers], 0))</f>
        <v>Exc</v>
      </c>
      <c r="K618" t="str" cm="1">
        <f t="array" ref="K618">_xlfn.SWITCH(MergedTable[[#This Row],[CoffeeType]],
    "Rob", "Robusta",
    "Exc", "Excelsa",
    "Ara", "Arabica",
    "Lib", "Liberica")</f>
        <v>Excelsa</v>
      </c>
      <c r="L618" t="str" cm="1">
        <f t="array" ref="L618">INDEX(Products[],
    MATCH(MergedTable[[#This Row],[FK_ProductID]:[FK_ProductID]], Products[[ProductID]:[ProductID]], 0),
    MATCH(MergedTable[[#Headers],[RoastType]], Products[#Headers], 0))</f>
        <v>M</v>
      </c>
      <c r="M618" t="str" cm="1">
        <f t="array" ref="M618">_xlfn.SWITCH(MergedTable[[#This Row],[RoastType]],
    "L", "Light",
    "M", "Medium",
    "D", "Dark")</f>
        <v>Medium</v>
      </c>
      <c r="N618" s="6" cm="1">
        <f t="array" ref="N618">INDEX(Products[],
    MATCH(MergedTable[[#This Row],[FK_ProductID]:[FK_ProductID]], Products[[ProductID]:[ProductID]], 0),
    MATCH(MergedTable[[#Headers],[SizeKg]], Products[#Headers], 0))</f>
        <v>2.5</v>
      </c>
      <c r="O618" s="1" cm="1">
        <f t="array" ref="O618">INDEX(Products[],
    MATCH(MergedTable[[#This Row],[FK_ProductID]:[FK_ProductID]], Products[[ProductID]:[ProductID]], 0),
    MATCH(MergedTable[[#Headers],[AmtUnitPrice]], Products[#Headers], 0))</f>
        <v>31.625</v>
      </c>
      <c r="P618" s="1">
        <f>MergedTable[[#This Row],[AmtUnitPrice]] * MergedTable[[#This Row],[Quantity]]</f>
        <v>126.5</v>
      </c>
    </row>
    <row r="619" spans="1:16" x14ac:dyDescent="0.25">
      <c r="A619" t="str">
        <f>Orders[[#This Row],[OrderID]]</f>
        <v>JZC-31180-557</v>
      </c>
      <c r="B619" s="9">
        <f>Orders[[#This Row],[DtOrder]]</f>
        <v>43928</v>
      </c>
      <c r="C619" t="str">
        <f>Orders[[#This Row],[FK_CustomerID]]</f>
        <v>09171-42203-EB</v>
      </c>
      <c r="D619" t="str">
        <f>Orders[[#This Row],[FK_ProductID]]</f>
        <v>L-M-2.5</v>
      </c>
      <c r="E619" s="4">
        <f>Orders[[#This Row],[Quantity]]</f>
        <v>1</v>
      </c>
      <c r="F619" t="str">
        <f>_xlfn.XLOOKUP(MergedTable[[#This Row],[FK_CustomerID]], Customers[CustomerID], Customers[CustomerName])</f>
        <v>Rachelle Elizabeth</v>
      </c>
      <c r="G619" t="str">
        <f>_xlfn.XLOOKUP(MergedTable[[#This Row],[FK_CustomerID]], Customers[CustomerID], Customers[Email])</f>
        <v>relizabethh5@live.com</v>
      </c>
      <c r="H619" t="str">
        <f>_xlfn.XLOOKUP(MergedTable[[#This Row],[FK_CustomerID]], Customers[CustomerID], Customers[Country])</f>
        <v>United States</v>
      </c>
      <c r="I619" t="str">
        <f>IF(_xlfn.XLOOKUP(MergedTable[[#This Row],[FK_CustomerID]], Customers[CustomerID], Customers[HasLoyalty]), "Yes", "No")</f>
        <v>No</v>
      </c>
      <c r="J619" t="str" cm="1">
        <f t="array" ref="J619">INDEX(Products[],
    MATCH(MergedTable[[#This Row],[FK_ProductID]:[FK_ProductID]], Products[[ProductID]:[ProductID]], 0),
    MATCH(MergedTable[[#Headers],[CoffeeType]], Products[#Headers], 0))</f>
        <v>Lib</v>
      </c>
      <c r="K619" t="str" cm="1">
        <f t="array" ref="K619">_xlfn.SWITCH(MergedTable[[#This Row],[CoffeeType]],
    "Rob", "Robusta",
    "Exc", "Excelsa",
    "Ara", "Arabica",
    "Lib", "Liberica")</f>
        <v>Liberica</v>
      </c>
      <c r="L619" t="str" cm="1">
        <f t="array" ref="L619">INDEX(Products[],
    MATCH(MergedTable[[#This Row],[FK_ProductID]:[FK_ProductID]], Products[[ProductID]:[ProductID]], 0),
    MATCH(MergedTable[[#Headers],[RoastType]], Products[#Headers], 0))</f>
        <v>M</v>
      </c>
      <c r="M619" t="str" cm="1">
        <f t="array" ref="M619">_xlfn.SWITCH(MergedTable[[#This Row],[RoastType]],
    "L", "Light",
    "M", "Medium",
    "D", "Dark")</f>
        <v>Medium</v>
      </c>
      <c r="N619" s="6" cm="1">
        <f t="array" ref="N619">INDEX(Products[],
    MATCH(MergedTable[[#This Row],[FK_ProductID]:[FK_ProductID]], Products[[ProductID]:[ProductID]], 0),
    MATCH(MergedTable[[#Headers],[SizeKg]], Products[#Headers], 0))</f>
        <v>2.5</v>
      </c>
      <c r="O619" s="1" cm="1">
        <f t="array" ref="O619">INDEX(Products[],
    MATCH(MergedTable[[#This Row],[FK_ProductID]:[FK_ProductID]], Products[[ProductID]:[ProductID]], 0),
    MATCH(MergedTable[[#Headers],[AmtUnitPrice]], Products[#Headers], 0))</f>
        <v>33.465000000000003</v>
      </c>
      <c r="P619" s="1">
        <f>MergedTable[[#This Row],[AmtUnitPrice]] * MergedTable[[#This Row],[Quantity]]</f>
        <v>33.465000000000003</v>
      </c>
    </row>
    <row r="620" spans="1:16" x14ac:dyDescent="0.25">
      <c r="A620" t="str">
        <f>Orders[[#This Row],[OrderID]]</f>
        <v>ZMU-63715-204</v>
      </c>
      <c r="B620" s="9">
        <f>Orders[[#This Row],[DtOrder]]</f>
        <v>44469</v>
      </c>
      <c r="C620" t="str">
        <f>Orders[[#This Row],[FK_CustomerID]]</f>
        <v>29060-75856-UI</v>
      </c>
      <c r="D620" t="str">
        <f>Orders[[#This Row],[FK_ProductID]]</f>
        <v>E-D-1</v>
      </c>
      <c r="E620" s="4">
        <f>Orders[[#This Row],[Quantity]]</f>
        <v>6</v>
      </c>
      <c r="F620" t="str">
        <f>_xlfn.XLOOKUP(MergedTable[[#This Row],[FK_CustomerID]], Customers[CustomerID], Customers[CustomerName])</f>
        <v>Innis Renhard</v>
      </c>
      <c r="G620" t="str">
        <f>_xlfn.XLOOKUP(MergedTable[[#This Row],[FK_CustomerID]], Customers[CustomerID], Customers[Email])</f>
        <v>irenhardh6@i2i.jp</v>
      </c>
      <c r="H620" t="str">
        <f>_xlfn.XLOOKUP(MergedTable[[#This Row],[FK_CustomerID]], Customers[CustomerID], Customers[Country])</f>
        <v>United States</v>
      </c>
      <c r="I620" t="str">
        <f>IF(_xlfn.XLOOKUP(MergedTable[[#This Row],[FK_CustomerID]], Customers[CustomerID], Customers[HasLoyalty]), "Yes", "No")</f>
        <v>Yes</v>
      </c>
      <c r="J620" t="str" cm="1">
        <f t="array" ref="J620">INDEX(Products[],
    MATCH(MergedTable[[#This Row],[FK_ProductID]:[FK_ProductID]], Products[[ProductID]:[ProductID]], 0),
    MATCH(MergedTable[[#Headers],[CoffeeType]], Products[#Headers], 0))</f>
        <v>Exc</v>
      </c>
      <c r="K620" t="str" cm="1">
        <f t="array" ref="K620">_xlfn.SWITCH(MergedTable[[#This Row],[CoffeeType]],
    "Rob", "Robusta",
    "Exc", "Excelsa",
    "Ara", "Arabica",
    "Lib", "Liberica")</f>
        <v>Excelsa</v>
      </c>
      <c r="L620" t="str" cm="1">
        <f t="array" ref="L620">INDEX(Products[],
    MATCH(MergedTable[[#This Row],[FK_ProductID]:[FK_ProductID]], Products[[ProductID]:[ProductID]], 0),
    MATCH(MergedTable[[#Headers],[RoastType]], Products[#Headers], 0))</f>
        <v>D</v>
      </c>
      <c r="M620" t="str" cm="1">
        <f t="array" ref="M620">_xlfn.SWITCH(MergedTable[[#This Row],[RoastType]],
    "L", "Light",
    "M", "Medium",
    "D", "Dark")</f>
        <v>Dark</v>
      </c>
      <c r="N620" s="6" cm="1">
        <f t="array" ref="N620">INDEX(Products[],
    MATCH(MergedTable[[#This Row],[FK_ProductID]:[FK_ProductID]], Products[[ProductID]:[ProductID]], 0),
    MATCH(MergedTable[[#Headers],[SizeKg]], Products[#Headers], 0))</f>
        <v>1</v>
      </c>
      <c r="O620" s="1" cm="1">
        <f t="array" ref="O620">INDEX(Products[],
    MATCH(MergedTable[[#This Row],[FK_ProductID]:[FK_ProductID]], Products[[ProductID]:[ProductID]], 0),
    MATCH(MergedTable[[#Headers],[AmtUnitPrice]], Products[#Headers], 0))</f>
        <v>12.15</v>
      </c>
      <c r="P620" s="1">
        <f>MergedTable[[#This Row],[AmtUnitPrice]] * MergedTable[[#This Row],[Quantity]]</f>
        <v>72.900000000000006</v>
      </c>
    </row>
    <row r="621" spans="1:16" x14ac:dyDescent="0.25">
      <c r="A621" t="str">
        <f>Orders[[#This Row],[OrderID]]</f>
        <v>GND-08192-056</v>
      </c>
      <c r="B621" s="9">
        <f>Orders[[#This Row],[DtOrder]]</f>
        <v>44682</v>
      </c>
      <c r="C621" t="str">
        <f>Orders[[#This Row],[FK_CustomerID]]</f>
        <v>17088-16989-PL</v>
      </c>
      <c r="D621" t="str">
        <f>Orders[[#This Row],[FK_ProductID]]</f>
        <v>L-D-0.5</v>
      </c>
      <c r="E621" s="4">
        <f>Orders[[#This Row],[Quantity]]</f>
        <v>2</v>
      </c>
      <c r="F621" t="str">
        <f>_xlfn.XLOOKUP(MergedTable[[#This Row],[FK_CustomerID]], Customers[CustomerID], Customers[CustomerName])</f>
        <v>Winne Roche</v>
      </c>
      <c r="G621" t="str">
        <f>_xlfn.XLOOKUP(MergedTable[[#This Row],[FK_CustomerID]], Customers[CustomerID], Customers[Email])</f>
        <v>wrocheh7@xinhuanet.com</v>
      </c>
      <c r="H621" t="str">
        <f>_xlfn.XLOOKUP(MergedTable[[#This Row],[FK_CustomerID]], Customers[CustomerID], Customers[Country])</f>
        <v>United States</v>
      </c>
      <c r="I621" t="str">
        <f>IF(_xlfn.XLOOKUP(MergedTable[[#This Row],[FK_CustomerID]], Customers[CustomerID], Customers[HasLoyalty]), "Yes", "No")</f>
        <v>Yes</v>
      </c>
      <c r="J621" t="str" cm="1">
        <f t="array" ref="J621">INDEX(Products[],
    MATCH(MergedTable[[#This Row],[FK_ProductID]:[FK_ProductID]], Products[[ProductID]:[ProductID]], 0),
    MATCH(MergedTable[[#Headers],[CoffeeType]], Products[#Headers], 0))</f>
        <v>Lib</v>
      </c>
      <c r="K621" t="str" cm="1">
        <f t="array" ref="K621">_xlfn.SWITCH(MergedTable[[#This Row],[CoffeeType]],
    "Rob", "Robusta",
    "Exc", "Excelsa",
    "Ara", "Arabica",
    "Lib", "Liberica")</f>
        <v>Liberica</v>
      </c>
      <c r="L621" t="str" cm="1">
        <f t="array" ref="L621">INDEX(Products[],
    MATCH(MergedTable[[#This Row],[FK_ProductID]:[FK_ProductID]], Products[[ProductID]:[ProductID]], 0),
    MATCH(MergedTable[[#Headers],[RoastType]], Products[#Headers], 0))</f>
        <v>D</v>
      </c>
      <c r="M621" t="str" cm="1">
        <f t="array" ref="M621">_xlfn.SWITCH(MergedTable[[#This Row],[RoastType]],
    "L", "Light",
    "M", "Medium",
    "D", "Dark")</f>
        <v>Dark</v>
      </c>
      <c r="N621" s="6" cm="1">
        <f t="array" ref="N621">INDEX(Products[],
    MATCH(MergedTable[[#This Row],[FK_ProductID]:[FK_ProductID]], Products[[ProductID]:[ProductID]], 0),
    MATCH(MergedTable[[#Headers],[SizeKg]], Products[#Headers], 0))</f>
        <v>0.5</v>
      </c>
      <c r="O621" s="1" cm="1">
        <f t="array" ref="O621">INDEX(Products[],
    MATCH(MergedTable[[#This Row],[FK_ProductID]:[FK_ProductID]], Products[[ProductID]:[ProductID]], 0),
    MATCH(MergedTable[[#Headers],[AmtUnitPrice]], Products[#Headers], 0))</f>
        <v>7.77</v>
      </c>
      <c r="P621" s="1">
        <f>MergedTable[[#This Row],[AmtUnitPrice]] * MergedTable[[#This Row],[Quantity]]</f>
        <v>15.54</v>
      </c>
    </row>
    <row r="622" spans="1:16" x14ac:dyDescent="0.25">
      <c r="A622" t="str">
        <f>Orders[[#This Row],[OrderID]]</f>
        <v>RYY-38961-093</v>
      </c>
      <c r="B622" s="9">
        <f>Orders[[#This Row],[DtOrder]]</f>
        <v>44217</v>
      </c>
      <c r="C622" t="str">
        <f>Orders[[#This Row],[FK_CustomerID]]</f>
        <v>14756-18321-CL</v>
      </c>
      <c r="D622" t="str">
        <f>Orders[[#This Row],[FK_ProductID]]</f>
        <v>A-M-0.2</v>
      </c>
      <c r="E622" s="4">
        <f>Orders[[#This Row],[Quantity]]</f>
        <v>6</v>
      </c>
      <c r="F622" t="str">
        <f>_xlfn.XLOOKUP(MergedTable[[#This Row],[FK_CustomerID]], Customers[CustomerID], Customers[CustomerName])</f>
        <v>Linn Alaway</v>
      </c>
      <c r="G622" t="str">
        <f>_xlfn.XLOOKUP(MergedTable[[#This Row],[FK_CustomerID]], Customers[CustomerID], Customers[Email])</f>
        <v>lalawayhh@weather.com</v>
      </c>
      <c r="H622" t="str">
        <f>_xlfn.XLOOKUP(MergedTable[[#This Row],[FK_CustomerID]], Customers[CustomerID], Customers[Country])</f>
        <v>United States</v>
      </c>
      <c r="I622" t="str">
        <f>IF(_xlfn.XLOOKUP(MergedTable[[#This Row],[FK_CustomerID]], Customers[CustomerID], Customers[HasLoyalty]), "Yes", "No")</f>
        <v>No</v>
      </c>
      <c r="J622" t="str" cm="1">
        <f t="array" ref="J622">INDEX(Products[],
    MATCH(MergedTable[[#This Row],[FK_ProductID]:[FK_ProductID]], Products[[ProductID]:[ProductID]], 0),
    MATCH(MergedTable[[#Headers],[CoffeeType]], Products[#Headers], 0))</f>
        <v>Ara</v>
      </c>
      <c r="K622" t="str" cm="1">
        <f t="array" ref="K622">_xlfn.SWITCH(MergedTable[[#This Row],[CoffeeType]],
    "Rob", "Robusta",
    "Exc", "Excelsa",
    "Ara", "Arabica",
    "Lib", "Liberica")</f>
        <v>Arabica</v>
      </c>
      <c r="L622" t="str" cm="1">
        <f t="array" ref="L622">INDEX(Products[],
    MATCH(MergedTable[[#This Row],[FK_ProductID]:[FK_ProductID]], Products[[ProductID]:[ProductID]], 0),
    MATCH(MergedTable[[#Headers],[RoastType]], Products[#Headers], 0))</f>
        <v>M</v>
      </c>
      <c r="M622" t="str" cm="1">
        <f t="array" ref="M622">_xlfn.SWITCH(MergedTable[[#This Row],[RoastType]],
    "L", "Light",
    "M", "Medium",
    "D", "Dark")</f>
        <v>Medium</v>
      </c>
      <c r="N622" s="6" cm="1">
        <f t="array" ref="N622">INDEX(Products[],
    MATCH(MergedTable[[#This Row],[FK_ProductID]:[FK_ProductID]], Products[[ProductID]:[ProductID]], 0),
    MATCH(MergedTable[[#Headers],[SizeKg]], Products[#Headers], 0))</f>
        <v>0.2</v>
      </c>
      <c r="O622" s="1" cm="1">
        <f t="array" ref="O622">INDEX(Products[],
    MATCH(MergedTable[[#This Row],[FK_ProductID]:[FK_ProductID]], Products[[ProductID]:[ProductID]], 0),
    MATCH(MergedTable[[#Headers],[AmtUnitPrice]], Products[#Headers], 0))</f>
        <v>3.375</v>
      </c>
      <c r="P622" s="1">
        <f>MergedTable[[#This Row],[AmtUnitPrice]] * MergedTable[[#This Row],[Quantity]]</f>
        <v>20.25</v>
      </c>
    </row>
    <row r="623" spans="1:16" x14ac:dyDescent="0.25">
      <c r="A623" t="str">
        <f>Orders[[#This Row],[OrderID]]</f>
        <v>CVA-64996-969</v>
      </c>
      <c r="B623" s="9">
        <f>Orders[[#This Row],[DtOrder]]</f>
        <v>44006</v>
      </c>
      <c r="C623" t="str">
        <f>Orders[[#This Row],[FK_CustomerID]]</f>
        <v>13324-78688-MI</v>
      </c>
      <c r="D623" t="str">
        <f>Orders[[#This Row],[FK_ProductID]]</f>
        <v>A-L-1</v>
      </c>
      <c r="E623" s="4">
        <f>Orders[[#This Row],[Quantity]]</f>
        <v>6</v>
      </c>
      <c r="F623" t="str">
        <f>_xlfn.XLOOKUP(MergedTable[[#This Row],[FK_CustomerID]], Customers[CustomerID], Customers[CustomerName])</f>
        <v>Cordy Odgaard</v>
      </c>
      <c r="G623" t="str">
        <f>_xlfn.XLOOKUP(MergedTable[[#This Row],[FK_CustomerID]], Customers[CustomerID], Customers[Email])</f>
        <v>codgaardh9@nsw.gov.au</v>
      </c>
      <c r="H623" t="str">
        <f>_xlfn.XLOOKUP(MergedTable[[#This Row],[FK_CustomerID]], Customers[CustomerID], Customers[Country])</f>
        <v>United States</v>
      </c>
      <c r="I623" t="str">
        <f>IF(_xlfn.XLOOKUP(MergedTable[[#This Row],[FK_CustomerID]], Customers[CustomerID], Customers[HasLoyalty]), "Yes", "No")</f>
        <v>No</v>
      </c>
      <c r="J623" t="str" cm="1">
        <f t="array" ref="J623">INDEX(Products[],
    MATCH(MergedTable[[#This Row],[FK_ProductID]:[FK_ProductID]], Products[[ProductID]:[ProductID]], 0),
    MATCH(MergedTable[[#Headers],[CoffeeType]], Products[#Headers], 0))</f>
        <v>Ara</v>
      </c>
      <c r="K623" t="str" cm="1">
        <f t="array" ref="K623">_xlfn.SWITCH(MergedTable[[#This Row],[CoffeeType]],
    "Rob", "Robusta",
    "Exc", "Excelsa",
    "Ara", "Arabica",
    "Lib", "Liberica")</f>
        <v>Arabica</v>
      </c>
      <c r="L623" t="str" cm="1">
        <f t="array" ref="L623">INDEX(Products[],
    MATCH(MergedTable[[#This Row],[FK_ProductID]:[FK_ProductID]], Products[[ProductID]:[ProductID]], 0),
    MATCH(MergedTable[[#Headers],[RoastType]], Products[#Headers], 0))</f>
        <v>L</v>
      </c>
      <c r="M623" t="str" cm="1">
        <f t="array" ref="M623">_xlfn.SWITCH(MergedTable[[#This Row],[RoastType]],
    "L", "Light",
    "M", "Medium",
    "D", "Dark")</f>
        <v>Light</v>
      </c>
      <c r="N623" s="6" cm="1">
        <f t="array" ref="N623">INDEX(Products[],
    MATCH(MergedTable[[#This Row],[FK_ProductID]:[FK_ProductID]], Products[[ProductID]:[ProductID]], 0),
    MATCH(MergedTable[[#Headers],[SizeKg]], Products[#Headers], 0))</f>
        <v>1</v>
      </c>
      <c r="O623" s="1" cm="1">
        <f t="array" ref="O623">INDEX(Products[],
    MATCH(MergedTable[[#This Row],[FK_ProductID]:[FK_ProductID]], Products[[ProductID]:[ProductID]], 0),
    MATCH(MergedTable[[#Headers],[AmtUnitPrice]], Products[#Headers], 0))</f>
        <v>12.95</v>
      </c>
      <c r="P623" s="1">
        <f>MergedTable[[#This Row],[AmtUnitPrice]] * MergedTable[[#This Row],[Quantity]]</f>
        <v>77.699999999999989</v>
      </c>
    </row>
    <row r="624" spans="1:16" x14ac:dyDescent="0.25">
      <c r="A624" t="str">
        <f>Orders[[#This Row],[OrderID]]</f>
        <v>XTH-67276-442</v>
      </c>
      <c r="B624" s="9">
        <f>Orders[[#This Row],[DtOrder]]</f>
        <v>43527</v>
      </c>
      <c r="C624" t="str">
        <f>Orders[[#This Row],[FK_CustomerID]]</f>
        <v>73799-04749-BM</v>
      </c>
      <c r="D624" t="str">
        <f>Orders[[#This Row],[FK_ProductID]]</f>
        <v>L-M-2.5</v>
      </c>
      <c r="E624" s="4">
        <f>Orders[[#This Row],[Quantity]]</f>
        <v>4</v>
      </c>
      <c r="F624" t="str">
        <f>_xlfn.XLOOKUP(MergedTable[[#This Row],[FK_CustomerID]], Customers[CustomerID], Customers[CustomerName])</f>
        <v>Bertine Byrd</v>
      </c>
      <c r="G624" t="str">
        <f>_xlfn.XLOOKUP(MergedTable[[#This Row],[FK_CustomerID]], Customers[CustomerID], Customers[Email])</f>
        <v>bbyrdha@4shared.com</v>
      </c>
      <c r="H624" t="str">
        <f>_xlfn.XLOOKUP(MergedTable[[#This Row],[FK_CustomerID]], Customers[CustomerID], Customers[Country])</f>
        <v>United States</v>
      </c>
      <c r="I624" t="str">
        <f>IF(_xlfn.XLOOKUP(MergedTable[[#This Row],[FK_CustomerID]], Customers[CustomerID], Customers[HasLoyalty]), "Yes", "No")</f>
        <v>No</v>
      </c>
      <c r="J624" t="str" cm="1">
        <f t="array" ref="J624">INDEX(Products[],
    MATCH(MergedTable[[#This Row],[FK_ProductID]:[FK_ProductID]], Products[[ProductID]:[ProductID]], 0),
    MATCH(MergedTable[[#Headers],[CoffeeType]], Products[#Headers], 0))</f>
        <v>Lib</v>
      </c>
      <c r="K624" t="str" cm="1">
        <f t="array" ref="K624">_xlfn.SWITCH(MergedTable[[#This Row],[CoffeeType]],
    "Rob", "Robusta",
    "Exc", "Excelsa",
    "Ara", "Arabica",
    "Lib", "Liberica")</f>
        <v>Liberica</v>
      </c>
      <c r="L624" t="str" cm="1">
        <f t="array" ref="L624">INDEX(Products[],
    MATCH(MergedTable[[#This Row],[FK_ProductID]:[FK_ProductID]], Products[[ProductID]:[ProductID]], 0),
    MATCH(MergedTable[[#Headers],[RoastType]], Products[#Headers], 0))</f>
        <v>M</v>
      </c>
      <c r="M624" t="str" cm="1">
        <f t="array" ref="M624">_xlfn.SWITCH(MergedTable[[#This Row],[RoastType]],
    "L", "Light",
    "M", "Medium",
    "D", "Dark")</f>
        <v>Medium</v>
      </c>
      <c r="N624" s="6" cm="1">
        <f t="array" ref="N624">INDEX(Products[],
    MATCH(MergedTable[[#This Row],[FK_ProductID]:[FK_ProductID]], Products[[ProductID]:[ProductID]], 0),
    MATCH(MergedTable[[#Headers],[SizeKg]], Products[#Headers], 0))</f>
        <v>2.5</v>
      </c>
      <c r="O624" s="1" cm="1">
        <f t="array" ref="O624">INDEX(Products[],
    MATCH(MergedTable[[#This Row],[FK_ProductID]:[FK_ProductID]], Products[[ProductID]:[ProductID]], 0),
    MATCH(MergedTable[[#Headers],[AmtUnitPrice]], Products[#Headers], 0))</f>
        <v>33.465000000000003</v>
      </c>
      <c r="P624" s="1">
        <f>MergedTable[[#This Row],[AmtUnitPrice]] * MergedTable[[#This Row],[Quantity]]</f>
        <v>133.86000000000001</v>
      </c>
    </row>
    <row r="625" spans="1:16" x14ac:dyDescent="0.25">
      <c r="A625" t="str">
        <f>Orders[[#This Row],[OrderID]]</f>
        <v>PVU-02950-470</v>
      </c>
      <c r="B625" s="9">
        <f>Orders[[#This Row],[DtOrder]]</f>
        <v>44224</v>
      </c>
      <c r="C625" t="str">
        <f>Orders[[#This Row],[FK_CustomerID]]</f>
        <v>01927-46702-YT</v>
      </c>
      <c r="D625" t="str">
        <f>Orders[[#This Row],[FK_ProductID]]</f>
        <v>E-D-1</v>
      </c>
      <c r="E625" s="4">
        <f>Orders[[#This Row],[Quantity]]</f>
        <v>1</v>
      </c>
      <c r="F625" t="str">
        <f>_xlfn.XLOOKUP(MergedTable[[#This Row],[FK_CustomerID]], Customers[CustomerID], Customers[CustomerName])</f>
        <v>Nelie Garnson</v>
      </c>
      <c r="G625" t="str">
        <f>_xlfn.XLOOKUP(MergedTable[[#This Row],[FK_CustomerID]], Customers[CustomerID], Customers[Email])</f>
        <v/>
      </c>
      <c r="H625" t="str">
        <f>_xlfn.XLOOKUP(MergedTable[[#This Row],[FK_CustomerID]], Customers[CustomerID], Customers[Country])</f>
        <v>United Kingdom</v>
      </c>
      <c r="I625" t="str">
        <f>IF(_xlfn.XLOOKUP(MergedTable[[#This Row],[FK_CustomerID]], Customers[CustomerID], Customers[HasLoyalty]), "Yes", "No")</f>
        <v>No</v>
      </c>
      <c r="J625" t="str" cm="1">
        <f t="array" ref="J625">INDEX(Products[],
    MATCH(MergedTable[[#This Row],[FK_ProductID]:[FK_ProductID]], Products[[ProductID]:[ProductID]], 0),
    MATCH(MergedTable[[#Headers],[CoffeeType]], Products[#Headers], 0))</f>
        <v>Exc</v>
      </c>
      <c r="K625" t="str" cm="1">
        <f t="array" ref="K625">_xlfn.SWITCH(MergedTable[[#This Row],[CoffeeType]],
    "Rob", "Robusta",
    "Exc", "Excelsa",
    "Ara", "Arabica",
    "Lib", "Liberica")</f>
        <v>Excelsa</v>
      </c>
      <c r="L625" t="str" cm="1">
        <f t="array" ref="L625">INDEX(Products[],
    MATCH(MergedTable[[#This Row],[FK_ProductID]:[FK_ProductID]], Products[[ProductID]:[ProductID]], 0),
    MATCH(MergedTable[[#Headers],[RoastType]], Products[#Headers], 0))</f>
        <v>D</v>
      </c>
      <c r="M625" t="str" cm="1">
        <f t="array" ref="M625">_xlfn.SWITCH(MergedTable[[#This Row],[RoastType]],
    "L", "Light",
    "M", "Medium",
    "D", "Dark")</f>
        <v>Dark</v>
      </c>
      <c r="N625" s="6" cm="1">
        <f t="array" ref="N625">INDEX(Products[],
    MATCH(MergedTable[[#This Row],[FK_ProductID]:[FK_ProductID]], Products[[ProductID]:[ProductID]], 0),
    MATCH(MergedTable[[#Headers],[SizeKg]], Products[#Headers], 0))</f>
        <v>1</v>
      </c>
      <c r="O625" s="1" cm="1">
        <f t="array" ref="O625">INDEX(Products[],
    MATCH(MergedTable[[#This Row],[FK_ProductID]:[FK_ProductID]], Products[[ProductID]:[ProductID]], 0),
    MATCH(MergedTable[[#Headers],[AmtUnitPrice]], Products[#Headers], 0))</f>
        <v>12.15</v>
      </c>
      <c r="P625" s="1">
        <f>MergedTable[[#This Row],[AmtUnitPrice]] * MergedTable[[#This Row],[Quantity]]</f>
        <v>12.15</v>
      </c>
    </row>
    <row r="626" spans="1:16" x14ac:dyDescent="0.25">
      <c r="A626" t="str">
        <f>Orders[[#This Row],[OrderID]]</f>
        <v>XSN-26809-910</v>
      </c>
      <c r="B626" s="9">
        <f>Orders[[#This Row],[DtOrder]]</f>
        <v>44010</v>
      </c>
      <c r="C626" t="str">
        <f>Orders[[#This Row],[FK_CustomerID]]</f>
        <v>80467-17137-TO</v>
      </c>
      <c r="D626" t="str">
        <f>Orders[[#This Row],[FK_ProductID]]</f>
        <v>E-M-2.5</v>
      </c>
      <c r="E626" s="4">
        <f>Orders[[#This Row],[Quantity]]</f>
        <v>2</v>
      </c>
      <c r="F626" t="str">
        <f>_xlfn.XLOOKUP(MergedTable[[#This Row],[FK_CustomerID]], Customers[CustomerID], Customers[CustomerName])</f>
        <v>Dianne Chardin</v>
      </c>
      <c r="G626" t="str">
        <f>_xlfn.XLOOKUP(MergedTable[[#This Row],[FK_CustomerID]], Customers[CustomerID], Customers[Email])</f>
        <v>dchardinhc@nhs.uk</v>
      </c>
      <c r="H626" t="str">
        <f>_xlfn.XLOOKUP(MergedTable[[#This Row],[FK_CustomerID]], Customers[CustomerID], Customers[Country])</f>
        <v>Ireland</v>
      </c>
      <c r="I626" t="str">
        <f>IF(_xlfn.XLOOKUP(MergedTable[[#This Row],[FK_CustomerID]], Customers[CustomerID], Customers[HasLoyalty]), "Yes", "No")</f>
        <v>Yes</v>
      </c>
      <c r="J626" t="str" cm="1">
        <f t="array" ref="J626">INDEX(Products[],
    MATCH(MergedTable[[#This Row],[FK_ProductID]:[FK_ProductID]], Products[[ProductID]:[ProductID]], 0),
    MATCH(MergedTable[[#Headers],[CoffeeType]], Products[#Headers], 0))</f>
        <v>Exc</v>
      </c>
      <c r="K626" t="str" cm="1">
        <f t="array" ref="K626">_xlfn.SWITCH(MergedTable[[#This Row],[CoffeeType]],
    "Rob", "Robusta",
    "Exc", "Excelsa",
    "Ara", "Arabica",
    "Lib", "Liberica")</f>
        <v>Excelsa</v>
      </c>
      <c r="L626" t="str" cm="1">
        <f t="array" ref="L626">INDEX(Products[],
    MATCH(MergedTable[[#This Row],[FK_ProductID]:[FK_ProductID]], Products[[ProductID]:[ProductID]], 0),
    MATCH(MergedTable[[#Headers],[RoastType]], Products[#Headers], 0))</f>
        <v>M</v>
      </c>
      <c r="M626" t="str" cm="1">
        <f t="array" ref="M626">_xlfn.SWITCH(MergedTable[[#This Row],[RoastType]],
    "L", "Light",
    "M", "Medium",
    "D", "Dark")</f>
        <v>Medium</v>
      </c>
      <c r="N626" s="6" cm="1">
        <f t="array" ref="N626">INDEX(Products[],
    MATCH(MergedTable[[#This Row],[FK_ProductID]:[FK_ProductID]], Products[[ProductID]:[ProductID]], 0),
    MATCH(MergedTable[[#Headers],[SizeKg]], Products[#Headers], 0))</f>
        <v>2.5</v>
      </c>
      <c r="O626" s="1" cm="1">
        <f t="array" ref="O626">INDEX(Products[],
    MATCH(MergedTable[[#This Row],[FK_ProductID]:[FK_ProductID]], Products[[ProductID]:[ProductID]], 0),
    MATCH(MergedTable[[#Headers],[AmtUnitPrice]], Products[#Headers], 0))</f>
        <v>31.625</v>
      </c>
      <c r="P626" s="1">
        <f>MergedTable[[#This Row],[AmtUnitPrice]] * MergedTable[[#This Row],[Quantity]]</f>
        <v>63.25</v>
      </c>
    </row>
    <row r="627" spans="1:16" x14ac:dyDescent="0.25">
      <c r="A627" t="str">
        <f>Orders[[#This Row],[OrderID]]</f>
        <v>UDN-88321-005</v>
      </c>
      <c r="B627" s="9">
        <f>Orders[[#This Row],[DtOrder]]</f>
        <v>44017</v>
      </c>
      <c r="C627" t="str">
        <f>Orders[[#This Row],[FK_CustomerID]]</f>
        <v>14640-87215-BK</v>
      </c>
      <c r="D627" t="str">
        <f>Orders[[#This Row],[FK_ProductID]]</f>
        <v>R-L-0.5</v>
      </c>
      <c r="E627" s="4">
        <f>Orders[[#This Row],[Quantity]]</f>
        <v>5</v>
      </c>
      <c r="F627" t="str">
        <f>_xlfn.XLOOKUP(MergedTable[[#This Row],[FK_CustomerID]], Customers[CustomerID], Customers[CustomerName])</f>
        <v>Hailee Radbone</v>
      </c>
      <c r="G627" t="str">
        <f>_xlfn.XLOOKUP(MergedTable[[#This Row],[FK_CustomerID]], Customers[CustomerID], Customers[Email])</f>
        <v>hradbonehd@newsvine.com</v>
      </c>
      <c r="H627" t="str">
        <f>_xlfn.XLOOKUP(MergedTable[[#This Row],[FK_CustomerID]], Customers[CustomerID], Customers[Country])</f>
        <v>United States</v>
      </c>
      <c r="I627" t="str">
        <f>IF(_xlfn.XLOOKUP(MergedTable[[#This Row],[FK_CustomerID]], Customers[CustomerID], Customers[HasLoyalty]), "Yes", "No")</f>
        <v>No</v>
      </c>
      <c r="J627" t="str" cm="1">
        <f t="array" ref="J627">INDEX(Products[],
    MATCH(MergedTable[[#This Row],[FK_ProductID]:[FK_ProductID]], Products[[ProductID]:[ProductID]], 0),
    MATCH(MergedTable[[#Headers],[CoffeeType]], Products[#Headers], 0))</f>
        <v>Rob</v>
      </c>
      <c r="K627" t="str" cm="1">
        <f t="array" ref="K627">_xlfn.SWITCH(MergedTable[[#This Row],[CoffeeType]],
    "Rob", "Robusta",
    "Exc", "Excelsa",
    "Ara", "Arabica",
    "Lib", "Liberica")</f>
        <v>Robusta</v>
      </c>
      <c r="L627" t="str" cm="1">
        <f t="array" ref="L627">INDEX(Products[],
    MATCH(MergedTable[[#This Row],[FK_ProductID]:[FK_ProductID]], Products[[ProductID]:[ProductID]], 0),
    MATCH(MergedTable[[#Headers],[RoastType]], Products[#Headers], 0))</f>
        <v>L</v>
      </c>
      <c r="M627" t="str" cm="1">
        <f t="array" ref="M627">_xlfn.SWITCH(MergedTable[[#This Row],[RoastType]],
    "L", "Light",
    "M", "Medium",
    "D", "Dark")</f>
        <v>Light</v>
      </c>
      <c r="N627" s="6" cm="1">
        <f t="array" ref="N627">INDEX(Products[],
    MATCH(MergedTable[[#This Row],[FK_ProductID]:[FK_ProductID]], Products[[ProductID]:[ProductID]], 0),
    MATCH(MergedTable[[#Headers],[SizeKg]], Products[#Headers], 0))</f>
        <v>0.5</v>
      </c>
      <c r="O627" s="1" cm="1">
        <f t="array" ref="O627">INDEX(Products[],
    MATCH(MergedTable[[#This Row],[FK_ProductID]:[FK_ProductID]], Products[[ProductID]:[ProductID]], 0),
    MATCH(MergedTable[[#Headers],[AmtUnitPrice]], Products[#Headers], 0))</f>
        <v>7.17</v>
      </c>
      <c r="P627" s="1">
        <f>MergedTable[[#This Row],[AmtUnitPrice]] * MergedTable[[#This Row],[Quantity]]</f>
        <v>35.85</v>
      </c>
    </row>
    <row r="628" spans="1:16" x14ac:dyDescent="0.25">
      <c r="A628" t="str">
        <f>Orders[[#This Row],[OrderID]]</f>
        <v>EXP-21628-670</v>
      </c>
      <c r="B628" s="9">
        <f>Orders[[#This Row],[DtOrder]]</f>
        <v>43526</v>
      </c>
      <c r="C628" t="str">
        <f>Orders[[#This Row],[FK_CustomerID]]</f>
        <v>94447-35885-HK</v>
      </c>
      <c r="D628" t="str">
        <f>Orders[[#This Row],[FK_ProductID]]</f>
        <v>A-M-2.5</v>
      </c>
      <c r="E628" s="4">
        <f>Orders[[#This Row],[Quantity]]</f>
        <v>3</v>
      </c>
      <c r="F628" t="str">
        <f>_xlfn.XLOOKUP(MergedTable[[#This Row],[FK_CustomerID]], Customers[CustomerID], Customers[CustomerName])</f>
        <v>Wallis Bernth</v>
      </c>
      <c r="G628" t="str">
        <f>_xlfn.XLOOKUP(MergedTable[[#This Row],[FK_CustomerID]], Customers[CustomerID], Customers[Email])</f>
        <v>wbernthhe@miitbeian.gov.cn</v>
      </c>
      <c r="H628" t="str">
        <f>_xlfn.XLOOKUP(MergedTable[[#This Row],[FK_CustomerID]], Customers[CustomerID], Customers[Country])</f>
        <v>United States</v>
      </c>
      <c r="I628" t="str">
        <f>IF(_xlfn.XLOOKUP(MergedTable[[#This Row],[FK_CustomerID]], Customers[CustomerID], Customers[HasLoyalty]), "Yes", "No")</f>
        <v>No</v>
      </c>
      <c r="J628" t="str" cm="1">
        <f t="array" ref="J628">INDEX(Products[],
    MATCH(MergedTable[[#This Row],[FK_ProductID]:[FK_ProductID]], Products[[ProductID]:[ProductID]], 0),
    MATCH(MergedTable[[#Headers],[CoffeeType]], Products[#Headers], 0))</f>
        <v>Ara</v>
      </c>
      <c r="K628" t="str" cm="1">
        <f t="array" ref="K628">_xlfn.SWITCH(MergedTable[[#This Row],[CoffeeType]],
    "Rob", "Robusta",
    "Exc", "Excelsa",
    "Ara", "Arabica",
    "Lib", "Liberica")</f>
        <v>Arabica</v>
      </c>
      <c r="L628" t="str" cm="1">
        <f t="array" ref="L628">INDEX(Products[],
    MATCH(MergedTable[[#This Row],[FK_ProductID]:[FK_ProductID]], Products[[ProductID]:[ProductID]], 0),
    MATCH(MergedTable[[#Headers],[RoastType]], Products[#Headers], 0))</f>
        <v>M</v>
      </c>
      <c r="M628" t="str" cm="1">
        <f t="array" ref="M628">_xlfn.SWITCH(MergedTable[[#This Row],[RoastType]],
    "L", "Light",
    "M", "Medium",
    "D", "Dark")</f>
        <v>Medium</v>
      </c>
      <c r="N628" s="6" cm="1">
        <f t="array" ref="N628">INDEX(Products[],
    MATCH(MergedTable[[#This Row],[FK_ProductID]:[FK_ProductID]], Products[[ProductID]:[ProductID]], 0),
    MATCH(MergedTable[[#Headers],[SizeKg]], Products[#Headers], 0))</f>
        <v>2.5</v>
      </c>
      <c r="O628" s="1" cm="1">
        <f t="array" ref="O628">INDEX(Products[],
    MATCH(MergedTable[[#This Row],[FK_ProductID]:[FK_ProductID]], Products[[ProductID]:[ProductID]], 0),
    MATCH(MergedTable[[#Headers],[AmtUnitPrice]], Products[#Headers], 0))</f>
        <v>25.875</v>
      </c>
      <c r="P628" s="1">
        <f>MergedTable[[#This Row],[AmtUnitPrice]] * MergedTable[[#This Row],[Quantity]]</f>
        <v>77.625</v>
      </c>
    </row>
    <row r="629" spans="1:16" x14ac:dyDescent="0.25">
      <c r="A629" t="str">
        <f>Orders[[#This Row],[OrderID]]</f>
        <v>VGM-24161-361</v>
      </c>
      <c r="B629" s="9">
        <f>Orders[[#This Row],[DtOrder]]</f>
        <v>44682</v>
      </c>
      <c r="C629" t="str">
        <f>Orders[[#This Row],[FK_CustomerID]]</f>
        <v>71034-49694-CS</v>
      </c>
      <c r="D629" t="str">
        <f>Orders[[#This Row],[FK_ProductID]]</f>
        <v>E-M-2.5</v>
      </c>
      <c r="E629" s="4">
        <f>Orders[[#This Row],[Quantity]]</f>
        <v>2</v>
      </c>
      <c r="F629" t="str">
        <f>_xlfn.XLOOKUP(MergedTable[[#This Row],[FK_CustomerID]], Customers[CustomerID], Customers[CustomerName])</f>
        <v>Byron Acarson</v>
      </c>
      <c r="G629" t="str">
        <f>_xlfn.XLOOKUP(MergedTable[[#This Row],[FK_CustomerID]], Customers[CustomerID], Customers[Email])</f>
        <v>bacarsonhf@cnn.com</v>
      </c>
      <c r="H629" t="str">
        <f>_xlfn.XLOOKUP(MergedTable[[#This Row],[FK_CustomerID]], Customers[CustomerID], Customers[Country])</f>
        <v>United States</v>
      </c>
      <c r="I629" t="str">
        <f>IF(_xlfn.XLOOKUP(MergedTable[[#This Row],[FK_CustomerID]], Customers[CustomerID], Customers[HasLoyalty]), "Yes", "No")</f>
        <v>Yes</v>
      </c>
      <c r="J629" t="str" cm="1">
        <f t="array" ref="J629">INDEX(Products[],
    MATCH(MergedTable[[#This Row],[FK_ProductID]:[FK_ProductID]], Products[[ProductID]:[ProductID]], 0),
    MATCH(MergedTable[[#Headers],[CoffeeType]], Products[#Headers], 0))</f>
        <v>Exc</v>
      </c>
      <c r="K629" t="str" cm="1">
        <f t="array" ref="K629">_xlfn.SWITCH(MergedTable[[#This Row],[CoffeeType]],
    "Rob", "Robusta",
    "Exc", "Excelsa",
    "Ara", "Arabica",
    "Lib", "Liberica")</f>
        <v>Excelsa</v>
      </c>
      <c r="L629" t="str" cm="1">
        <f t="array" ref="L629">INDEX(Products[],
    MATCH(MergedTable[[#This Row],[FK_ProductID]:[FK_ProductID]], Products[[ProductID]:[ProductID]], 0),
    MATCH(MergedTable[[#Headers],[RoastType]], Products[#Headers], 0))</f>
        <v>M</v>
      </c>
      <c r="M629" t="str" cm="1">
        <f t="array" ref="M629">_xlfn.SWITCH(MergedTable[[#This Row],[RoastType]],
    "L", "Light",
    "M", "Medium",
    "D", "Dark")</f>
        <v>Medium</v>
      </c>
      <c r="N629" s="6" cm="1">
        <f t="array" ref="N629">INDEX(Products[],
    MATCH(MergedTable[[#This Row],[FK_ProductID]:[FK_ProductID]], Products[[ProductID]:[ProductID]], 0),
    MATCH(MergedTable[[#Headers],[SizeKg]], Products[#Headers], 0))</f>
        <v>2.5</v>
      </c>
      <c r="O629" s="1" cm="1">
        <f t="array" ref="O629">INDEX(Products[],
    MATCH(MergedTable[[#This Row],[FK_ProductID]:[FK_ProductID]], Products[[ProductID]:[ProductID]], 0),
    MATCH(MergedTable[[#Headers],[AmtUnitPrice]], Products[#Headers], 0))</f>
        <v>31.625</v>
      </c>
      <c r="P629" s="1">
        <f>MergedTable[[#This Row],[AmtUnitPrice]] * MergedTable[[#This Row],[Quantity]]</f>
        <v>63.25</v>
      </c>
    </row>
    <row r="630" spans="1:16" x14ac:dyDescent="0.25">
      <c r="A630" t="str">
        <f>Orders[[#This Row],[OrderID]]</f>
        <v>PKN-19556-918</v>
      </c>
      <c r="B630" s="9">
        <f>Orders[[#This Row],[DtOrder]]</f>
        <v>44680</v>
      </c>
      <c r="C630" t="str">
        <f>Orders[[#This Row],[FK_CustomerID]]</f>
        <v>00445-42781-KX</v>
      </c>
      <c r="D630" t="str">
        <f>Orders[[#This Row],[FK_ProductID]]</f>
        <v>E-L-0.2</v>
      </c>
      <c r="E630" s="4">
        <f>Orders[[#This Row],[Quantity]]</f>
        <v>6</v>
      </c>
      <c r="F630" t="str">
        <f>_xlfn.XLOOKUP(MergedTable[[#This Row],[FK_CustomerID]], Customers[CustomerID], Customers[CustomerName])</f>
        <v>Faunie Brigham</v>
      </c>
      <c r="G630" t="str">
        <f>_xlfn.XLOOKUP(MergedTable[[#This Row],[FK_CustomerID]], Customers[CustomerID], Customers[Email])</f>
        <v>fbrighamhg@blog.com</v>
      </c>
      <c r="H630" t="str">
        <f>_xlfn.XLOOKUP(MergedTable[[#This Row],[FK_CustomerID]], Customers[CustomerID], Customers[Country])</f>
        <v>Ireland</v>
      </c>
      <c r="I630" t="str">
        <f>IF(_xlfn.XLOOKUP(MergedTable[[#This Row],[FK_CustomerID]], Customers[CustomerID], Customers[HasLoyalty]), "Yes", "No")</f>
        <v>Yes</v>
      </c>
      <c r="J630" t="str" cm="1">
        <f t="array" ref="J630">INDEX(Products[],
    MATCH(MergedTable[[#This Row],[FK_ProductID]:[FK_ProductID]], Products[[ProductID]:[ProductID]], 0),
    MATCH(MergedTable[[#Headers],[CoffeeType]], Products[#Headers], 0))</f>
        <v>Exc</v>
      </c>
      <c r="K630" t="str" cm="1">
        <f t="array" ref="K630">_xlfn.SWITCH(MergedTable[[#This Row],[CoffeeType]],
    "Rob", "Robusta",
    "Exc", "Excelsa",
    "Ara", "Arabica",
    "Lib", "Liberica")</f>
        <v>Excelsa</v>
      </c>
      <c r="L630" t="str" cm="1">
        <f t="array" ref="L630">INDEX(Products[],
    MATCH(MergedTable[[#This Row],[FK_ProductID]:[FK_ProductID]], Products[[ProductID]:[ProductID]], 0),
    MATCH(MergedTable[[#Headers],[RoastType]], Products[#Headers], 0))</f>
        <v>L</v>
      </c>
      <c r="M630" t="str" cm="1">
        <f t="array" ref="M630">_xlfn.SWITCH(MergedTable[[#This Row],[RoastType]],
    "L", "Light",
    "M", "Medium",
    "D", "Dark")</f>
        <v>Light</v>
      </c>
      <c r="N630" s="6" cm="1">
        <f t="array" ref="N630">INDEX(Products[],
    MATCH(MergedTable[[#This Row],[FK_ProductID]:[FK_ProductID]], Products[[ProductID]:[ProductID]], 0),
    MATCH(MergedTable[[#Headers],[SizeKg]], Products[#Headers], 0))</f>
        <v>0.2</v>
      </c>
      <c r="O630" s="1" cm="1">
        <f t="array" ref="O630">INDEX(Products[],
    MATCH(MergedTable[[#This Row],[FK_ProductID]:[FK_ProductID]], Products[[ProductID]:[ProductID]], 0),
    MATCH(MergedTable[[#Headers],[AmtUnitPrice]], Products[#Headers], 0))</f>
        <v>4.4550000000000001</v>
      </c>
      <c r="P630" s="1">
        <f>MergedTable[[#This Row],[AmtUnitPrice]] * MergedTable[[#This Row],[Quantity]]</f>
        <v>26.73</v>
      </c>
    </row>
    <row r="631" spans="1:16" x14ac:dyDescent="0.25">
      <c r="A631" t="str">
        <f>Orders[[#This Row],[OrderID]]</f>
        <v>PKN-19556-918</v>
      </c>
      <c r="B631" s="9">
        <f>Orders[[#This Row],[DtOrder]]</f>
        <v>44680</v>
      </c>
      <c r="C631" t="str">
        <f>Orders[[#This Row],[FK_CustomerID]]</f>
        <v>00445-42781-KX</v>
      </c>
      <c r="D631" t="str">
        <f>Orders[[#This Row],[FK_ProductID]]</f>
        <v>L-D-0.5</v>
      </c>
      <c r="E631" s="4">
        <f>Orders[[#This Row],[Quantity]]</f>
        <v>4</v>
      </c>
      <c r="F631" t="str">
        <f>_xlfn.XLOOKUP(MergedTable[[#This Row],[FK_CustomerID]], Customers[CustomerID], Customers[CustomerName])</f>
        <v>Faunie Brigham</v>
      </c>
      <c r="G631" t="str">
        <f>_xlfn.XLOOKUP(MergedTable[[#This Row],[FK_CustomerID]], Customers[CustomerID], Customers[Email])</f>
        <v>fbrighamhg@blog.com</v>
      </c>
      <c r="H631" t="str">
        <f>_xlfn.XLOOKUP(MergedTable[[#This Row],[FK_CustomerID]], Customers[CustomerID], Customers[Country])</f>
        <v>Ireland</v>
      </c>
      <c r="I631" t="str">
        <f>IF(_xlfn.XLOOKUP(MergedTable[[#This Row],[FK_CustomerID]], Customers[CustomerID], Customers[HasLoyalty]), "Yes", "No")</f>
        <v>Yes</v>
      </c>
      <c r="J631" t="str" cm="1">
        <f t="array" ref="J631">INDEX(Products[],
    MATCH(MergedTable[[#This Row],[FK_ProductID]:[FK_ProductID]], Products[[ProductID]:[ProductID]], 0),
    MATCH(MergedTable[[#Headers],[CoffeeType]], Products[#Headers], 0))</f>
        <v>Lib</v>
      </c>
      <c r="K631" t="str" cm="1">
        <f t="array" ref="K631">_xlfn.SWITCH(MergedTable[[#This Row],[CoffeeType]],
    "Rob", "Robusta",
    "Exc", "Excelsa",
    "Ara", "Arabica",
    "Lib", "Liberica")</f>
        <v>Liberica</v>
      </c>
      <c r="L631" t="str" cm="1">
        <f t="array" ref="L631">INDEX(Products[],
    MATCH(MergedTable[[#This Row],[FK_ProductID]:[FK_ProductID]], Products[[ProductID]:[ProductID]], 0),
    MATCH(MergedTable[[#Headers],[RoastType]], Products[#Headers], 0))</f>
        <v>D</v>
      </c>
      <c r="M631" t="str" cm="1">
        <f t="array" ref="M631">_xlfn.SWITCH(MergedTable[[#This Row],[RoastType]],
    "L", "Light",
    "M", "Medium",
    "D", "Dark")</f>
        <v>Dark</v>
      </c>
      <c r="N631" s="6" cm="1">
        <f t="array" ref="N631">INDEX(Products[],
    MATCH(MergedTable[[#This Row],[FK_ProductID]:[FK_ProductID]], Products[[ProductID]:[ProductID]], 0),
    MATCH(MergedTable[[#Headers],[SizeKg]], Products[#Headers], 0))</f>
        <v>0.5</v>
      </c>
      <c r="O631" s="1" cm="1">
        <f t="array" ref="O631">INDEX(Products[],
    MATCH(MergedTable[[#This Row],[FK_ProductID]:[FK_ProductID]], Products[[ProductID]:[ProductID]], 0),
    MATCH(MergedTable[[#Headers],[AmtUnitPrice]], Products[#Headers], 0))</f>
        <v>7.77</v>
      </c>
      <c r="P631" s="1">
        <f>MergedTable[[#This Row],[AmtUnitPrice]] * MergedTable[[#This Row],[Quantity]]</f>
        <v>31.08</v>
      </c>
    </row>
    <row r="632" spans="1:16" x14ac:dyDescent="0.25">
      <c r="A632" t="str">
        <f>Orders[[#This Row],[OrderID]]</f>
        <v>PKN-19556-918</v>
      </c>
      <c r="B632" s="9">
        <f>Orders[[#This Row],[DtOrder]]</f>
        <v>44680</v>
      </c>
      <c r="C632" t="str">
        <f>Orders[[#This Row],[FK_CustomerID]]</f>
        <v>00445-42781-KX</v>
      </c>
      <c r="D632" t="str">
        <f>Orders[[#This Row],[FK_ProductID]]</f>
        <v>A-D-0.2</v>
      </c>
      <c r="E632" s="4">
        <f>Orders[[#This Row],[Quantity]]</f>
        <v>1</v>
      </c>
      <c r="F632" t="str">
        <f>_xlfn.XLOOKUP(MergedTable[[#This Row],[FK_CustomerID]], Customers[CustomerID], Customers[CustomerName])</f>
        <v>Faunie Brigham</v>
      </c>
      <c r="G632" t="str">
        <f>_xlfn.XLOOKUP(MergedTable[[#This Row],[FK_CustomerID]], Customers[CustomerID], Customers[Email])</f>
        <v>fbrighamhg@blog.com</v>
      </c>
      <c r="H632" t="str">
        <f>_xlfn.XLOOKUP(MergedTable[[#This Row],[FK_CustomerID]], Customers[CustomerID], Customers[Country])</f>
        <v>Ireland</v>
      </c>
      <c r="I632" t="str">
        <f>IF(_xlfn.XLOOKUP(MergedTable[[#This Row],[FK_CustomerID]], Customers[CustomerID], Customers[HasLoyalty]), "Yes", "No")</f>
        <v>Yes</v>
      </c>
      <c r="J632" t="str" cm="1">
        <f t="array" ref="J632">INDEX(Products[],
    MATCH(MergedTable[[#This Row],[FK_ProductID]:[FK_ProductID]], Products[[ProductID]:[ProductID]], 0),
    MATCH(MergedTable[[#Headers],[CoffeeType]], Products[#Headers], 0))</f>
        <v>Ara</v>
      </c>
      <c r="K632" t="str" cm="1">
        <f t="array" ref="K632">_xlfn.SWITCH(MergedTable[[#This Row],[CoffeeType]],
    "Rob", "Robusta",
    "Exc", "Excelsa",
    "Ara", "Arabica",
    "Lib", "Liberica")</f>
        <v>Arabica</v>
      </c>
      <c r="L632" t="str" cm="1">
        <f t="array" ref="L632">INDEX(Products[],
    MATCH(MergedTable[[#This Row],[FK_ProductID]:[FK_ProductID]], Products[[ProductID]:[ProductID]], 0),
    MATCH(MergedTable[[#Headers],[RoastType]], Products[#Headers], 0))</f>
        <v>D</v>
      </c>
      <c r="M632" t="str" cm="1">
        <f t="array" ref="M632">_xlfn.SWITCH(MergedTable[[#This Row],[RoastType]],
    "L", "Light",
    "M", "Medium",
    "D", "Dark")</f>
        <v>Dark</v>
      </c>
      <c r="N632" s="6" cm="1">
        <f t="array" ref="N632">INDEX(Products[],
    MATCH(MergedTable[[#This Row],[FK_ProductID]:[FK_ProductID]], Products[[ProductID]:[ProductID]], 0),
    MATCH(MergedTable[[#Headers],[SizeKg]], Products[#Headers], 0))</f>
        <v>0.2</v>
      </c>
      <c r="O632" s="1" cm="1">
        <f t="array" ref="O632">INDEX(Products[],
    MATCH(MergedTable[[#This Row],[FK_ProductID]:[FK_ProductID]], Products[[ProductID]:[ProductID]], 0),
    MATCH(MergedTable[[#Headers],[AmtUnitPrice]], Products[#Headers], 0))</f>
        <v>2.9849999999999999</v>
      </c>
      <c r="P632" s="1">
        <f>MergedTable[[#This Row],[AmtUnitPrice]] * MergedTable[[#This Row],[Quantity]]</f>
        <v>2.9849999999999999</v>
      </c>
    </row>
    <row r="633" spans="1:16" x14ac:dyDescent="0.25">
      <c r="A633" t="str">
        <f>Orders[[#This Row],[OrderID]]</f>
        <v>PKN-19556-918</v>
      </c>
      <c r="B633" s="9">
        <f>Orders[[#This Row],[DtOrder]]</f>
        <v>44680</v>
      </c>
      <c r="C633" t="str">
        <f>Orders[[#This Row],[FK_CustomerID]]</f>
        <v>00445-42781-KX</v>
      </c>
      <c r="D633" t="str">
        <f>Orders[[#This Row],[FK_ProductID]]</f>
        <v>R-D-2.5</v>
      </c>
      <c r="E633" s="4">
        <f>Orders[[#This Row],[Quantity]]</f>
        <v>5</v>
      </c>
      <c r="F633" t="str">
        <f>_xlfn.XLOOKUP(MergedTable[[#This Row],[FK_CustomerID]], Customers[CustomerID], Customers[CustomerName])</f>
        <v>Faunie Brigham</v>
      </c>
      <c r="G633" t="str">
        <f>_xlfn.XLOOKUP(MergedTable[[#This Row],[FK_CustomerID]], Customers[CustomerID], Customers[Email])</f>
        <v>fbrighamhg@blog.com</v>
      </c>
      <c r="H633" t="str">
        <f>_xlfn.XLOOKUP(MergedTable[[#This Row],[FK_CustomerID]], Customers[CustomerID], Customers[Country])</f>
        <v>Ireland</v>
      </c>
      <c r="I633" t="str">
        <f>IF(_xlfn.XLOOKUP(MergedTable[[#This Row],[FK_CustomerID]], Customers[CustomerID], Customers[HasLoyalty]), "Yes", "No")</f>
        <v>Yes</v>
      </c>
      <c r="J633" t="str" cm="1">
        <f t="array" ref="J633">INDEX(Products[],
    MATCH(MergedTable[[#This Row],[FK_ProductID]:[FK_ProductID]], Products[[ProductID]:[ProductID]], 0),
    MATCH(MergedTable[[#Headers],[CoffeeType]], Products[#Headers], 0))</f>
        <v>Rob</v>
      </c>
      <c r="K633" t="str" cm="1">
        <f t="array" ref="K633">_xlfn.SWITCH(MergedTable[[#This Row],[CoffeeType]],
    "Rob", "Robusta",
    "Exc", "Excelsa",
    "Ara", "Arabica",
    "Lib", "Liberica")</f>
        <v>Robusta</v>
      </c>
      <c r="L633" t="str" cm="1">
        <f t="array" ref="L633">INDEX(Products[],
    MATCH(MergedTable[[#This Row],[FK_ProductID]:[FK_ProductID]], Products[[ProductID]:[ProductID]], 0),
    MATCH(MergedTable[[#Headers],[RoastType]], Products[#Headers], 0))</f>
        <v>D</v>
      </c>
      <c r="M633" t="str" cm="1">
        <f t="array" ref="M633">_xlfn.SWITCH(MergedTable[[#This Row],[RoastType]],
    "L", "Light",
    "M", "Medium",
    "D", "Dark")</f>
        <v>Dark</v>
      </c>
      <c r="N633" s="6" cm="1">
        <f t="array" ref="N633">INDEX(Products[],
    MATCH(MergedTable[[#This Row],[FK_ProductID]:[FK_ProductID]], Products[[ProductID]:[ProductID]], 0),
    MATCH(MergedTable[[#Headers],[SizeKg]], Products[#Headers], 0))</f>
        <v>2.5</v>
      </c>
      <c r="O633" s="1" cm="1">
        <f t="array" ref="O633">INDEX(Products[],
    MATCH(MergedTable[[#This Row],[FK_ProductID]:[FK_ProductID]], Products[[ProductID]:[ProductID]], 0),
    MATCH(MergedTable[[#Headers],[AmtUnitPrice]], Products[#Headers], 0))</f>
        <v>20.585000000000001</v>
      </c>
      <c r="P633" s="1">
        <f>MergedTable[[#This Row],[AmtUnitPrice]] * MergedTable[[#This Row],[Quantity]]</f>
        <v>102.92500000000001</v>
      </c>
    </row>
    <row r="634" spans="1:16" x14ac:dyDescent="0.25">
      <c r="A634" t="str">
        <f>Orders[[#This Row],[OrderID]]</f>
        <v>DXQ-44537-297</v>
      </c>
      <c r="B634" s="9">
        <f>Orders[[#This Row],[DtOrder]]</f>
        <v>44049</v>
      </c>
      <c r="C634" t="str">
        <f>Orders[[#This Row],[FK_CustomerID]]</f>
        <v>96116-24737-LV</v>
      </c>
      <c r="D634" t="str">
        <f>Orders[[#This Row],[FK_ProductID]]</f>
        <v>E-L-0.5</v>
      </c>
      <c r="E634" s="4">
        <f>Orders[[#This Row],[Quantity]]</f>
        <v>4</v>
      </c>
      <c r="F634" t="str">
        <f>_xlfn.XLOOKUP(MergedTable[[#This Row],[FK_CustomerID]], Customers[CustomerID], Customers[CustomerName])</f>
        <v>Marjorie Yoxen</v>
      </c>
      <c r="G634" t="str">
        <f>_xlfn.XLOOKUP(MergedTable[[#This Row],[FK_CustomerID]], Customers[CustomerID], Customers[Email])</f>
        <v>myoxenhk@google.com</v>
      </c>
      <c r="H634" t="str">
        <f>_xlfn.XLOOKUP(MergedTable[[#This Row],[FK_CustomerID]], Customers[CustomerID], Customers[Country])</f>
        <v>United States</v>
      </c>
      <c r="I634" t="str">
        <f>IF(_xlfn.XLOOKUP(MergedTable[[#This Row],[FK_CustomerID]], Customers[CustomerID], Customers[HasLoyalty]), "Yes", "No")</f>
        <v>No</v>
      </c>
      <c r="J634" t="str" cm="1">
        <f t="array" ref="J634">INDEX(Products[],
    MATCH(MergedTable[[#This Row],[FK_ProductID]:[FK_ProductID]], Products[[ProductID]:[ProductID]], 0),
    MATCH(MergedTable[[#Headers],[CoffeeType]], Products[#Headers], 0))</f>
        <v>Exc</v>
      </c>
      <c r="K634" t="str" cm="1">
        <f t="array" ref="K634">_xlfn.SWITCH(MergedTable[[#This Row],[CoffeeType]],
    "Rob", "Robusta",
    "Exc", "Excelsa",
    "Ara", "Arabica",
    "Lib", "Liberica")</f>
        <v>Excelsa</v>
      </c>
      <c r="L634" t="str" cm="1">
        <f t="array" ref="L634">INDEX(Products[],
    MATCH(MergedTable[[#This Row],[FK_ProductID]:[FK_ProductID]], Products[[ProductID]:[ProductID]], 0),
    MATCH(MergedTable[[#Headers],[RoastType]], Products[#Headers], 0))</f>
        <v>L</v>
      </c>
      <c r="M634" t="str" cm="1">
        <f t="array" ref="M634">_xlfn.SWITCH(MergedTable[[#This Row],[RoastType]],
    "L", "Light",
    "M", "Medium",
    "D", "Dark")</f>
        <v>Light</v>
      </c>
      <c r="N634" s="6" cm="1">
        <f t="array" ref="N634">INDEX(Products[],
    MATCH(MergedTable[[#This Row],[FK_ProductID]:[FK_ProductID]], Products[[ProductID]:[ProductID]], 0),
    MATCH(MergedTable[[#Headers],[SizeKg]], Products[#Headers], 0))</f>
        <v>0.5</v>
      </c>
      <c r="O634" s="1" cm="1">
        <f t="array" ref="O634">INDEX(Products[],
    MATCH(MergedTable[[#This Row],[FK_ProductID]:[FK_ProductID]], Products[[ProductID]:[ProductID]], 0),
    MATCH(MergedTable[[#Headers],[AmtUnitPrice]], Products[#Headers], 0))</f>
        <v>8.91</v>
      </c>
      <c r="P634" s="1">
        <f>MergedTable[[#This Row],[AmtUnitPrice]] * MergedTable[[#This Row],[Quantity]]</f>
        <v>35.64</v>
      </c>
    </row>
    <row r="635" spans="1:16" x14ac:dyDescent="0.25">
      <c r="A635" t="str">
        <f>Orders[[#This Row],[OrderID]]</f>
        <v>BPC-54727-307</v>
      </c>
      <c r="B635" s="9">
        <f>Orders[[#This Row],[DtOrder]]</f>
        <v>43820</v>
      </c>
      <c r="C635" t="str">
        <f>Orders[[#This Row],[FK_CustomerID]]</f>
        <v>18684-73088-YL</v>
      </c>
      <c r="D635" t="str">
        <f>Orders[[#This Row],[FK_ProductID]]</f>
        <v>R-L-1</v>
      </c>
      <c r="E635" s="4">
        <f>Orders[[#This Row],[Quantity]]</f>
        <v>4</v>
      </c>
      <c r="F635" t="str">
        <f>_xlfn.XLOOKUP(MergedTable[[#This Row],[FK_CustomerID]], Customers[CustomerID], Customers[CustomerName])</f>
        <v>Gaspar McGavin</v>
      </c>
      <c r="G635" t="str">
        <f>_xlfn.XLOOKUP(MergedTable[[#This Row],[FK_CustomerID]], Customers[CustomerID], Customers[Email])</f>
        <v>gmcgavinhl@histats.com</v>
      </c>
      <c r="H635" t="str">
        <f>_xlfn.XLOOKUP(MergedTable[[#This Row],[FK_CustomerID]], Customers[CustomerID], Customers[Country])</f>
        <v>United States</v>
      </c>
      <c r="I635" t="str">
        <f>IF(_xlfn.XLOOKUP(MergedTable[[#This Row],[FK_CustomerID]], Customers[CustomerID], Customers[HasLoyalty]), "Yes", "No")</f>
        <v>No</v>
      </c>
      <c r="J635" t="str" cm="1">
        <f t="array" ref="J635">INDEX(Products[],
    MATCH(MergedTable[[#This Row],[FK_ProductID]:[FK_ProductID]], Products[[ProductID]:[ProductID]], 0),
    MATCH(MergedTable[[#Headers],[CoffeeType]], Products[#Headers], 0))</f>
        <v>Rob</v>
      </c>
      <c r="K635" t="str" cm="1">
        <f t="array" ref="K635">_xlfn.SWITCH(MergedTable[[#This Row],[CoffeeType]],
    "Rob", "Robusta",
    "Exc", "Excelsa",
    "Ara", "Arabica",
    "Lib", "Liberica")</f>
        <v>Robusta</v>
      </c>
      <c r="L635" t="str" cm="1">
        <f t="array" ref="L635">INDEX(Products[],
    MATCH(MergedTable[[#This Row],[FK_ProductID]:[FK_ProductID]], Products[[ProductID]:[ProductID]], 0),
    MATCH(MergedTable[[#Headers],[RoastType]], Products[#Headers], 0))</f>
        <v>L</v>
      </c>
      <c r="M635" t="str" cm="1">
        <f t="array" ref="M635">_xlfn.SWITCH(MergedTable[[#This Row],[RoastType]],
    "L", "Light",
    "M", "Medium",
    "D", "Dark")</f>
        <v>Light</v>
      </c>
      <c r="N635" s="6" cm="1">
        <f t="array" ref="N635">INDEX(Products[],
    MATCH(MergedTable[[#This Row],[FK_ProductID]:[FK_ProductID]], Products[[ProductID]:[ProductID]], 0),
    MATCH(MergedTable[[#Headers],[SizeKg]], Products[#Headers], 0))</f>
        <v>1</v>
      </c>
      <c r="O635" s="1" cm="1">
        <f t="array" ref="O635">INDEX(Products[],
    MATCH(MergedTable[[#This Row],[FK_ProductID]:[FK_ProductID]], Products[[ProductID]:[ProductID]], 0),
    MATCH(MergedTable[[#Headers],[AmtUnitPrice]], Products[#Headers], 0))</f>
        <v>11.95</v>
      </c>
      <c r="P635" s="1">
        <f>MergedTable[[#This Row],[AmtUnitPrice]] * MergedTable[[#This Row],[Quantity]]</f>
        <v>47.8</v>
      </c>
    </row>
    <row r="636" spans="1:16" x14ac:dyDescent="0.25">
      <c r="A636" t="str">
        <f>Orders[[#This Row],[OrderID]]</f>
        <v>KSH-47717-456</v>
      </c>
      <c r="B636" s="9">
        <f>Orders[[#This Row],[DtOrder]]</f>
        <v>43940</v>
      </c>
      <c r="C636" t="str">
        <f>Orders[[#This Row],[FK_CustomerID]]</f>
        <v>74671-55639-TU</v>
      </c>
      <c r="D636" t="str">
        <f>Orders[[#This Row],[FK_ProductID]]</f>
        <v>L-M-1</v>
      </c>
      <c r="E636" s="4">
        <f>Orders[[#This Row],[Quantity]]</f>
        <v>3</v>
      </c>
      <c r="F636" t="str">
        <f>_xlfn.XLOOKUP(MergedTable[[#This Row],[FK_CustomerID]], Customers[CustomerID], Customers[CustomerName])</f>
        <v>Lindy Uttermare</v>
      </c>
      <c r="G636" t="str">
        <f>_xlfn.XLOOKUP(MergedTable[[#This Row],[FK_CustomerID]], Customers[CustomerID], Customers[Email])</f>
        <v>luttermarehm@engadget.com</v>
      </c>
      <c r="H636" t="str">
        <f>_xlfn.XLOOKUP(MergedTable[[#This Row],[FK_CustomerID]], Customers[CustomerID], Customers[Country])</f>
        <v>United States</v>
      </c>
      <c r="I636" t="str">
        <f>IF(_xlfn.XLOOKUP(MergedTable[[#This Row],[FK_CustomerID]], Customers[CustomerID], Customers[HasLoyalty]), "Yes", "No")</f>
        <v>No</v>
      </c>
      <c r="J636" t="str" cm="1">
        <f t="array" ref="J636">INDEX(Products[],
    MATCH(MergedTable[[#This Row],[FK_ProductID]:[FK_ProductID]], Products[[ProductID]:[ProductID]], 0),
    MATCH(MergedTable[[#Headers],[CoffeeType]], Products[#Headers], 0))</f>
        <v>Lib</v>
      </c>
      <c r="K636" t="str" cm="1">
        <f t="array" ref="K636">_xlfn.SWITCH(MergedTable[[#This Row],[CoffeeType]],
    "Rob", "Robusta",
    "Exc", "Excelsa",
    "Ara", "Arabica",
    "Lib", "Liberica")</f>
        <v>Liberica</v>
      </c>
      <c r="L636" t="str" cm="1">
        <f t="array" ref="L636">INDEX(Products[],
    MATCH(MergedTable[[#This Row],[FK_ProductID]:[FK_ProductID]], Products[[ProductID]:[ProductID]], 0),
    MATCH(MergedTable[[#Headers],[RoastType]], Products[#Headers], 0))</f>
        <v>M</v>
      </c>
      <c r="M636" t="str" cm="1">
        <f t="array" ref="M636">_xlfn.SWITCH(MergedTable[[#This Row],[RoastType]],
    "L", "Light",
    "M", "Medium",
    "D", "Dark")</f>
        <v>Medium</v>
      </c>
      <c r="N636" s="6" cm="1">
        <f t="array" ref="N636">INDEX(Products[],
    MATCH(MergedTable[[#This Row],[FK_ProductID]:[FK_ProductID]], Products[[ProductID]:[ProductID]], 0),
    MATCH(MergedTable[[#Headers],[SizeKg]], Products[#Headers], 0))</f>
        <v>1</v>
      </c>
      <c r="O636" s="1" cm="1">
        <f t="array" ref="O636">INDEX(Products[],
    MATCH(MergedTable[[#This Row],[FK_ProductID]:[FK_ProductID]], Products[[ProductID]:[ProductID]], 0),
    MATCH(MergedTable[[#Headers],[AmtUnitPrice]], Products[#Headers], 0))</f>
        <v>14.55</v>
      </c>
      <c r="P636" s="1">
        <f>MergedTable[[#This Row],[AmtUnitPrice]] * MergedTable[[#This Row],[Quantity]]</f>
        <v>43.650000000000006</v>
      </c>
    </row>
    <row r="637" spans="1:16" x14ac:dyDescent="0.25">
      <c r="A637" t="str">
        <f>Orders[[#This Row],[OrderID]]</f>
        <v>ANK-59436-446</v>
      </c>
      <c r="B637" s="9">
        <f>Orders[[#This Row],[DtOrder]]</f>
        <v>44578</v>
      </c>
      <c r="C637" t="str">
        <f>Orders[[#This Row],[FK_CustomerID]]</f>
        <v>17488-65879-XL</v>
      </c>
      <c r="D637" t="str">
        <f>Orders[[#This Row],[FK_ProductID]]</f>
        <v>E-L-0.5</v>
      </c>
      <c r="E637" s="4">
        <f>Orders[[#This Row],[Quantity]]</f>
        <v>4</v>
      </c>
      <c r="F637" t="str">
        <f>_xlfn.XLOOKUP(MergedTable[[#This Row],[FK_CustomerID]], Customers[CustomerID], Customers[CustomerName])</f>
        <v>Eal D'Ambrogio</v>
      </c>
      <c r="G637" t="str">
        <f>_xlfn.XLOOKUP(MergedTable[[#This Row],[FK_CustomerID]], Customers[CustomerID], Customers[Email])</f>
        <v>edambrogiohn@techcrunch.com</v>
      </c>
      <c r="H637" t="str">
        <f>_xlfn.XLOOKUP(MergedTable[[#This Row],[FK_CustomerID]], Customers[CustomerID], Customers[Country])</f>
        <v>United States</v>
      </c>
      <c r="I637" t="str">
        <f>IF(_xlfn.XLOOKUP(MergedTable[[#This Row],[FK_CustomerID]], Customers[CustomerID], Customers[HasLoyalty]), "Yes", "No")</f>
        <v>Yes</v>
      </c>
      <c r="J637" t="str" cm="1">
        <f t="array" ref="J637">INDEX(Products[],
    MATCH(MergedTable[[#This Row],[FK_ProductID]:[FK_ProductID]], Products[[ProductID]:[ProductID]], 0),
    MATCH(MergedTable[[#Headers],[CoffeeType]], Products[#Headers], 0))</f>
        <v>Exc</v>
      </c>
      <c r="K637" t="str" cm="1">
        <f t="array" ref="K637">_xlfn.SWITCH(MergedTable[[#This Row],[CoffeeType]],
    "Rob", "Robusta",
    "Exc", "Excelsa",
    "Ara", "Arabica",
    "Lib", "Liberica")</f>
        <v>Excelsa</v>
      </c>
      <c r="L637" t="str" cm="1">
        <f t="array" ref="L637">INDEX(Products[],
    MATCH(MergedTable[[#This Row],[FK_ProductID]:[FK_ProductID]], Products[[ProductID]:[ProductID]], 0),
    MATCH(MergedTable[[#Headers],[RoastType]], Products[#Headers], 0))</f>
        <v>L</v>
      </c>
      <c r="M637" t="str" cm="1">
        <f t="array" ref="M637">_xlfn.SWITCH(MergedTable[[#This Row],[RoastType]],
    "L", "Light",
    "M", "Medium",
    "D", "Dark")</f>
        <v>Light</v>
      </c>
      <c r="N637" s="6" cm="1">
        <f t="array" ref="N637">INDEX(Products[],
    MATCH(MergedTable[[#This Row],[FK_ProductID]:[FK_ProductID]], Products[[ProductID]:[ProductID]], 0),
    MATCH(MergedTable[[#Headers],[SizeKg]], Products[#Headers], 0))</f>
        <v>0.5</v>
      </c>
      <c r="O637" s="1" cm="1">
        <f t="array" ref="O637">INDEX(Products[],
    MATCH(MergedTable[[#This Row],[FK_ProductID]:[FK_ProductID]], Products[[ProductID]:[ProductID]], 0),
    MATCH(MergedTable[[#Headers],[AmtUnitPrice]], Products[#Headers], 0))</f>
        <v>8.91</v>
      </c>
      <c r="P637" s="1">
        <f>MergedTable[[#This Row],[AmtUnitPrice]] * MergedTable[[#This Row],[Quantity]]</f>
        <v>35.64</v>
      </c>
    </row>
    <row r="638" spans="1:16" x14ac:dyDescent="0.25">
      <c r="A638" t="str">
        <f>Orders[[#This Row],[OrderID]]</f>
        <v>AYY-83051-752</v>
      </c>
      <c r="B638" s="9">
        <f>Orders[[#This Row],[DtOrder]]</f>
        <v>43487</v>
      </c>
      <c r="C638" t="str">
        <f>Orders[[#This Row],[FK_CustomerID]]</f>
        <v>46431-09298-OU</v>
      </c>
      <c r="D638" t="str">
        <f>Orders[[#This Row],[FK_ProductID]]</f>
        <v>L-L-1</v>
      </c>
      <c r="E638" s="4">
        <f>Orders[[#This Row],[Quantity]]</f>
        <v>6</v>
      </c>
      <c r="F638" t="str">
        <f>_xlfn.XLOOKUP(MergedTable[[#This Row],[FK_CustomerID]], Customers[CustomerID], Customers[CustomerName])</f>
        <v>Carolee Winchcombe</v>
      </c>
      <c r="G638" t="str">
        <f>_xlfn.XLOOKUP(MergedTable[[#This Row],[FK_CustomerID]], Customers[CustomerID], Customers[Email])</f>
        <v>cwinchcombeho@jiathis.com</v>
      </c>
      <c r="H638" t="str">
        <f>_xlfn.XLOOKUP(MergedTable[[#This Row],[FK_CustomerID]], Customers[CustomerID], Customers[Country])</f>
        <v>United States</v>
      </c>
      <c r="I638" t="str">
        <f>IF(_xlfn.XLOOKUP(MergedTable[[#This Row],[FK_CustomerID]], Customers[CustomerID], Customers[HasLoyalty]), "Yes", "No")</f>
        <v>Yes</v>
      </c>
      <c r="J638" t="str" cm="1">
        <f t="array" ref="J638">INDEX(Products[],
    MATCH(MergedTable[[#This Row],[FK_ProductID]:[FK_ProductID]], Products[[ProductID]:[ProductID]], 0),
    MATCH(MergedTable[[#Headers],[CoffeeType]], Products[#Headers], 0))</f>
        <v>Lib</v>
      </c>
      <c r="K638" t="str" cm="1">
        <f t="array" ref="K638">_xlfn.SWITCH(MergedTable[[#This Row],[CoffeeType]],
    "Rob", "Robusta",
    "Exc", "Excelsa",
    "Ara", "Arabica",
    "Lib", "Liberica")</f>
        <v>Liberica</v>
      </c>
      <c r="L638" t="str" cm="1">
        <f t="array" ref="L638">INDEX(Products[],
    MATCH(MergedTable[[#This Row],[FK_ProductID]:[FK_ProductID]], Products[[ProductID]:[ProductID]], 0),
    MATCH(MergedTable[[#Headers],[RoastType]], Products[#Headers], 0))</f>
        <v>L</v>
      </c>
      <c r="M638" t="str" cm="1">
        <f t="array" ref="M638">_xlfn.SWITCH(MergedTable[[#This Row],[RoastType]],
    "L", "Light",
    "M", "Medium",
    "D", "Dark")</f>
        <v>Light</v>
      </c>
      <c r="N638" s="6" cm="1">
        <f t="array" ref="N638">INDEX(Products[],
    MATCH(MergedTable[[#This Row],[FK_ProductID]:[FK_ProductID]], Products[[ProductID]:[ProductID]], 0),
    MATCH(MergedTable[[#Headers],[SizeKg]], Products[#Headers], 0))</f>
        <v>1</v>
      </c>
      <c r="O638" s="1" cm="1">
        <f t="array" ref="O638">INDEX(Products[],
    MATCH(MergedTable[[#This Row],[FK_ProductID]:[FK_ProductID]], Products[[ProductID]:[ProductID]], 0),
    MATCH(MergedTable[[#Headers],[AmtUnitPrice]], Products[#Headers], 0))</f>
        <v>15.85</v>
      </c>
      <c r="P638" s="1">
        <f>MergedTable[[#This Row],[AmtUnitPrice]] * MergedTable[[#This Row],[Quantity]]</f>
        <v>95.1</v>
      </c>
    </row>
    <row r="639" spans="1:16" x14ac:dyDescent="0.25">
      <c r="A639" t="str">
        <f>Orders[[#This Row],[OrderID]]</f>
        <v>CSW-59644-267</v>
      </c>
      <c r="B639" s="9">
        <f>Orders[[#This Row],[DtOrder]]</f>
        <v>43889</v>
      </c>
      <c r="C639" t="str">
        <f>Orders[[#This Row],[FK_CustomerID]]</f>
        <v>60378-26473-FE</v>
      </c>
      <c r="D639" t="str">
        <f>Orders[[#This Row],[FK_ProductID]]</f>
        <v>E-M-2.5</v>
      </c>
      <c r="E639" s="4">
        <f>Orders[[#This Row],[Quantity]]</f>
        <v>1</v>
      </c>
      <c r="F639" t="str">
        <f>_xlfn.XLOOKUP(MergedTable[[#This Row],[FK_CustomerID]], Customers[CustomerID], Customers[CustomerName])</f>
        <v>Benedikta Paumier</v>
      </c>
      <c r="G639" t="str">
        <f>_xlfn.XLOOKUP(MergedTable[[#This Row],[FK_CustomerID]], Customers[CustomerID], Customers[Email])</f>
        <v>bpaumierhp@umn.edu</v>
      </c>
      <c r="H639" t="str">
        <f>_xlfn.XLOOKUP(MergedTable[[#This Row],[FK_CustomerID]], Customers[CustomerID], Customers[Country])</f>
        <v>Ireland</v>
      </c>
      <c r="I639" t="str">
        <f>IF(_xlfn.XLOOKUP(MergedTable[[#This Row],[FK_CustomerID]], Customers[CustomerID], Customers[HasLoyalty]), "Yes", "No")</f>
        <v>Yes</v>
      </c>
      <c r="J639" t="str" cm="1">
        <f t="array" ref="J639">INDEX(Products[],
    MATCH(MergedTable[[#This Row],[FK_ProductID]:[FK_ProductID]], Products[[ProductID]:[ProductID]], 0),
    MATCH(MergedTable[[#Headers],[CoffeeType]], Products[#Headers], 0))</f>
        <v>Exc</v>
      </c>
      <c r="K639" t="str" cm="1">
        <f t="array" ref="K639">_xlfn.SWITCH(MergedTable[[#This Row],[CoffeeType]],
    "Rob", "Robusta",
    "Exc", "Excelsa",
    "Ara", "Arabica",
    "Lib", "Liberica")</f>
        <v>Excelsa</v>
      </c>
      <c r="L639" t="str" cm="1">
        <f t="array" ref="L639">INDEX(Products[],
    MATCH(MergedTable[[#This Row],[FK_ProductID]:[FK_ProductID]], Products[[ProductID]:[ProductID]], 0),
    MATCH(MergedTable[[#Headers],[RoastType]], Products[#Headers], 0))</f>
        <v>M</v>
      </c>
      <c r="M639" t="str" cm="1">
        <f t="array" ref="M639">_xlfn.SWITCH(MergedTable[[#This Row],[RoastType]],
    "L", "Light",
    "M", "Medium",
    "D", "Dark")</f>
        <v>Medium</v>
      </c>
      <c r="N639" s="6" cm="1">
        <f t="array" ref="N639">INDEX(Products[],
    MATCH(MergedTable[[#This Row],[FK_ProductID]:[FK_ProductID]], Products[[ProductID]:[ProductID]], 0),
    MATCH(MergedTable[[#Headers],[SizeKg]], Products[#Headers], 0))</f>
        <v>2.5</v>
      </c>
      <c r="O639" s="1" cm="1">
        <f t="array" ref="O639">INDEX(Products[],
    MATCH(MergedTable[[#This Row],[FK_ProductID]:[FK_ProductID]], Products[[ProductID]:[ProductID]], 0),
    MATCH(MergedTable[[#Headers],[AmtUnitPrice]], Products[#Headers], 0))</f>
        <v>31.625</v>
      </c>
      <c r="P639" s="1">
        <f>MergedTable[[#This Row],[AmtUnitPrice]] * MergedTable[[#This Row],[Quantity]]</f>
        <v>31.625</v>
      </c>
    </row>
    <row r="640" spans="1:16" x14ac:dyDescent="0.25">
      <c r="A640" t="str">
        <f>Orders[[#This Row],[OrderID]]</f>
        <v>ITY-92466-909</v>
      </c>
      <c r="B640" s="9">
        <f>Orders[[#This Row],[DtOrder]]</f>
        <v>43684</v>
      </c>
      <c r="C640" t="str">
        <f>Orders[[#This Row],[FK_CustomerID]]</f>
        <v>34927-68586-ZV</v>
      </c>
      <c r="D640" t="str">
        <f>Orders[[#This Row],[FK_ProductID]]</f>
        <v>A-M-2.5</v>
      </c>
      <c r="E640" s="4">
        <f>Orders[[#This Row],[Quantity]]</f>
        <v>3</v>
      </c>
      <c r="F640" t="str">
        <f>_xlfn.XLOOKUP(MergedTable[[#This Row],[FK_CustomerID]], Customers[CustomerID], Customers[CustomerName])</f>
        <v>Neville Piatto</v>
      </c>
      <c r="G640" t="str">
        <f>_xlfn.XLOOKUP(MergedTable[[#This Row],[FK_CustomerID]], Customers[CustomerID], Customers[Email])</f>
        <v/>
      </c>
      <c r="H640" t="str">
        <f>_xlfn.XLOOKUP(MergedTable[[#This Row],[FK_CustomerID]], Customers[CustomerID], Customers[Country])</f>
        <v>Ireland</v>
      </c>
      <c r="I640" t="str">
        <f>IF(_xlfn.XLOOKUP(MergedTable[[#This Row],[FK_CustomerID]], Customers[CustomerID], Customers[HasLoyalty]), "Yes", "No")</f>
        <v>Yes</v>
      </c>
      <c r="J640" t="str" cm="1">
        <f t="array" ref="J640">INDEX(Products[],
    MATCH(MergedTable[[#This Row],[FK_ProductID]:[FK_ProductID]], Products[[ProductID]:[ProductID]], 0),
    MATCH(MergedTable[[#Headers],[CoffeeType]], Products[#Headers], 0))</f>
        <v>Ara</v>
      </c>
      <c r="K640" t="str" cm="1">
        <f t="array" ref="K640">_xlfn.SWITCH(MergedTable[[#This Row],[CoffeeType]],
    "Rob", "Robusta",
    "Exc", "Excelsa",
    "Ara", "Arabica",
    "Lib", "Liberica")</f>
        <v>Arabica</v>
      </c>
      <c r="L640" t="str" cm="1">
        <f t="array" ref="L640">INDEX(Products[],
    MATCH(MergedTable[[#This Row],[FK_ProductID]:[FK_ProductID]], Products[[ProductID]:[ProductID]], 0),
    MATCH(MergedTable[[#Headers],[RoastType]], Products[#Headers], 0))</f>
        <v>M</v>
      </c>
      <c r="M640" t="str" cm="1">
        <f t="array" ref="M640">_xlfn.SWITCH(MergedTable[[#This Row],[RoastType]],
    "L", "Light",
    "M", "Medium",
    "D", "Dark")</f>
        <v>Medium</v>
      </c>
      <c r="N640" s="6" cm="1">
        <f t="array" ref="N640">INDEX(Products[],
    MATCH(MergedTable[[#This Row],[FK_ProductID]:[FK_ProductID]], Products[[ProductID]:[ProductID]], 0),
    MATCH(MergedTable[[#Headers],[SizeKg]], Products[#Headers], 0))</f>
        <v>2.5</v>
      </c>
      <c r="O640" s="1" cm="1">
        <f t="array" ref="O640">INDEX(Products[],
    MATCH(MergedTable[[#This Row],[FK_ProductID]:[FK_ProductID]], Products[[ProductID]:[ProductID]], 0),
    MATCH(MergedTable[[#Headers],[AmtUnitPrice]], Products[#Headers], 0))</f>
        <v>25.875</v>
      </c>
      <c r="P640" s="1">
        <f>MergedTable[[#This Row],[AmtUnitPrice]] * MergedTable[[#This Row],[Quantity]]</f>
        <v>77.625</v>
      </c>
    </row>
    <row r="641" spans="1:16" x14ac:dyDescent="0.25">
      <c r="A641" t="str">
        <f>Orders[[#This Row],[OrderID]]</f>
        <v>IGW-04801-466</v>
      </c>
      <c r="B641" s="9">
        <f>Orders[[#This Row],[DtOrder]]</f>
        <v>44331</v>
      </c>
      <c r="C641" t="str">
        <f>Orders[[#This Row],[FK_CustomerID]]</f>
        <v>29051-27555-GD</v>
      </c>
      <c r="D641" t="str">
        <f>Orders[[#This Row],[FK_ProductID]]</f>
        <v>L-D-0.2</v>
      </c>
      <c r="E641" s="4">
        <f>Orders[[#This Row],[Quantity]]</f>
        <v>1</v>
      </c>
      <c r="F641" t="str">
        <f>_xlfn.XLOOKUP(MergedTable[[#This Row],[FK_CustomerID]], Customers[CustomerID], Customers[CustomerName])</f>
        <v>Jeno Capey</v>
      </c>
      <c r="G641" t="str">
        <f>_xlfn.XLOOKUP(MergedTable[[#This Row],[FK_CustomerID]], Customers[CustomerID], Customers[Email])</f>
        <v>jcapeyhr@bravesites.com</v>
      </c>
      <c r="H641" t="str">
        <f>_xlfn.XLOOKUP(MergedTable[[#This Row],[FK_CustomerID]], Customers[CustomerID], Customers[Country])</f>
        <v>United States</v>
      </c>
      <c r="I641" t="str">
        <f>IF(_xlfn.XLOOKUP(MergedTable[[#This Row],[FK_CustomerID]], Customers[CustomerID], Customers[HasLoyalty]), "Yes", "No")</f>
        <v>Yes</v>
      </c>
      <c r="J641" t="str" cm="1">
        <f t="array" ref="J641">INDEX(Products[],
    MATCH(MergedTable[[#This Row],[FK_ProductID]:[FK_ProductID]], Products[[ProductID]:[ProductID]], 0),
    MATCH(MergedTable[[#Headers],[CoffeeType]], Products[#Headers], 0))</f>
        <v>Lib</v>
      </c>
      <c r="K641" t="str" cm="1">
        <f t="array" ref="K641">_xlfn.SWITCH(MergedTable[[#This Row],[CoffeeType]],
    "Rob", "Robusta",
    "Exc", "Excelsa",
    "Ara", "Arabica",
    "Lib", "Liberica")</f>
        <v>Liberica</v>
      </c>
      <c r="L641" t="str" cm="1">
        <f t="array" ref="L641">INDEX(Products[],
    MATCH(MergedTable[[#This Row],[FK_ProductID]:[FK_ProductID]], Products[[ProductID]:[ProductID]], 0),
    MATCH(MergedTable[[#Headers],[RoastType]], Products[#Headers], 0))</f>
        <v>D</v>
      </c>
      <c r="M641" t="str" cm="1">
        <f t="array" ref="M641">_xlfn.SWITCH(MergedTable[[#This Row],[RoastType]],
    "L", "Light",
    "M", "Medium",
    "D", "Dark")</f>
        <v>Dark</v>
      </c>
      <c r="N641" s="6" cm="1">
        <f t="array" ref="N641">INDEX(Products[],
    MATCH(MergedTable[[#This Row],[FK_ProductID]:[FK_ProductID]], Products[[ProductID]:[ProductID]], 0),
    MATCH(MergedTable[[#Headers],[SizeKg]], Products[#Headers], 0))</f>
        <v>0.2</v>
      </c>
      <c r="O641" s="1" cm="1">
        <f t="array" ref="O641">INDEX(Products[],
    MATCH(MergedTable[[#This Row],[FK_ProductID]:[FK_ProductID]], Products[[ProductID]:[ProductID]], 0),
    MATCH(MergedTable[[#Headers],[AmtUnitPrice]], Products[#Headers], 0))</f>
        <v>3.8849999999999998</v>
      </c>
      <c r="P641" s="1">
        <f>MergedTable[[#This Row],[AmtUnitPrice]] * MergedTable[[#This Row],[Quantity]]</f>
        <v>3.8849999999999998</v>
      </c>
    </row>
    <row r="642" spans="1:16" x14ac:dyDescent="0.25">
      <c r="A642" t="str">
        <f>Orders[[#This Row],[OrderID]]</f>
        <v>LJN-34281-921</v>
      </c>
      <c r="B642" s="9">
        <f>Orders[[#This Row],[DtOrder]]</f>
        <v>44547</v>
      </c>
      <c r="C642" t="str">
        <f>Orders[[#This Row],[FK_CustomerID]]</f>
        <v>52143-35672-JF</v>
      </c>
      <c r="D642" t="str">
        <f>Orders[[#This Row],[FK_ProductID]]</f>
        <v>R-L-2.5</v>
      </c>
      <c r="E642" s="4">
        <f>Orders[[#This Row],[Quantity]]</f>
        <v>5</v>
      </c>
      <c r="F642" t="str">
        <f>_xlfn.XLOOKUP(MergedTable[[#This Row],[FK_CustomerID]], Customers[CustomerID], Customers[CustomerName])</f>
        <v>Tuckie Mathonnet</v>
      </c>
      <c r="G642" t="str">
        <f>_xlfn.XLOOKUP(MergedTable[[#This Row],[FK_CustomerID]], Customers[CustomerID], Customers[Email])</f>
        <v>tmathonneti0@google.co.jp</v>
      </c>
      <c r="H642" t="str">
        <f>_xlfn.XLOOKUP(MergedTable[[#This Row],[FK_CustomerID]], Customers[CustomerID], Customers[Country])</f>
        <v>United States</v>
      </c>
      <c r="I642" t="str">
        <f>IF(_xlfn.XLOOKUP(MergedTable[[#This Row],[FK_CustomerID]], Customers[CustomerID], Customers[HasLoyalty]), "Yes", "No")</f>
        <v>No</v>
      </c>
      <c r="J642" t="str" cm="1">
        <f t="array" ref="J642">INDEX(Products[],
    MATCH(MergedTable[[#This Row],[FK_ProductID]:[FK_ProductID]], Products[[ProductID]:[ProductID]], 0),
    MATCH(MergedTable[[#Headers],[CoffeeType]], Products[#Headers], 0))</f>
        <v>Rob</v>
      </c>
      <c r="K642" t="str" cm="1">
        <f t="array" ref="K642">_xlfn.SWITCH(MergedTable[[#This Row],[CoffeeType]],
    "Rob", "Robusta",
    "Exc", "Excelsa",
    "Ara", "Arabica",
    "Lib", "Liberica")</f>
        <v>Robusta</v>
      </c>
      <c r="L642" t="str" cm="1">
        <f t="array" ref="L642">INDEX(Products[],
    MATCH(MergedTable[[#This Row],[FK_ProductID]:[FK_ProductID]], Products[[ProductID]:[ProductID]], 0),
    MATCH(MergedTable[[#Headers],[RoastType]], Products[#Headers], 0))</f>
        <v>L</v>
      </c>
      <c r="M642" t="str" cm="1">
        <f t="array" ref="M642">_xlfn.SWITCH(MergedTable[[#This Row],[RoastType]],
    "L", "Light",
    "M", "Medium",
    "D", "Dark")</f>
        <v>Light</v>
      </c>
      <c r="N642" s="6" cm="1">
        <f t="array" ref="N642">INDEX(Products[],
    MATCH(MergedTable[[#This Row],[FK_ProductID]:[FK_ProductID]], Products[[ProductID]:[ProductID]], 0),
    MATCH(MergedTable[[#Headers],[SizeKg]], Products[#Headers], 0))</f>
        <v>2.5</v>
      </c>
      <c r="O642" s="1" cm="1">
        <f t="array" ref="O642">INDEX(Products[],
    MATCH(MergedTable[[#This Row],[FK_ProductID]:[FK_ProductID]], Products[[ProductID]:[ProductID]], 0),
    MATCH(MergedTable[[#Headers],[AmtUnitPrice]], Products[#Headers], 0))</f>
        <v>27.484999999999999</v>
      </c>
      <c r="P642" s="1">
        <f>MergedTable[[#This Row],[AmtUnitPrice]] * MergedTable[[#This Row],[Quantity]]</f>
        <v>137.42500000000001</v>
      </c>
    </row>
    <row r="643" spans="1:16" x14ac:dyDescent="0.25">
      <c r="A643" t="str">
        <f>Orders[[#This Row],[OrderID]]</f>
        <v>BWZ-46364-547</v>
      </c>
      <c r="B643" s="9">
        <f>Orders[[#This Row],[DtOrder]]</f>
        <v>44448</v>
      </c>
      <c r="C643" t="str">
        <f>Orders[[#This Row],[FK_CustomerID]]</f>
        <v>64918-67725-MN</v>
      </c>
      <c r="D643" t="str">
        <f>Orders[[#This Row],[FK_ProductID]]</f>
        <v>R-L-1</v>
      </c>
      <c r="E643" s="4">
        <f>Orders[[#This Row],[Quantity]]</f>
        <v>3</v>
      </c>
      <c r="F643" t="str">
        <f>_xlfn.XLOOKUP(MergedTable[[#This Row],[FK_CustomerID]], Customers[CustomerID], Customers[CustomerName])</f>
        <v>Yardley Basill</v>
      </c>
      <c r="G643" t="str">
        <f>_xlfn.XLOOKUP(MergedTable[[#This Row],[FK_CustomerID]], Customers[CustomerID], Customers[Email])</f>
        <v>ybasillht@theguardian.com</v>
      </c>
      <c r="H643" t="str">
        <f>_xlfn.XLOOKUP(MergedTable[[#This Row],[FK_CustomerID]], Customers[CustomerID], Customers[Country])</f>
        <v>United States</v>
      </c>
      <c r="I643" t="str">
        <f>IF(_xlfn.XLOOKUP(MergedTable[[#This Row],[FK_CustomerID]], Customers[CustomerID], Customers[HasLoyalty]), "Yes", "No")</f>
        <v>Yes</v>
      </c>
      <c r="J643" t="str" cm="1">
        <f t="array" ref="J643">INDEX(Products[],
    MATCH(MergedTable[[#This Row],[FK_ProductID]:[FK_ProductID]], Products[[ProductID]:[ProductID]], 0),
    MATCH(MergedTable[[#Headers],[CoffeeType]], Products[#Headers], 0))</f>
        <v>Rob</v>
      </c>
      <c r="K643" t="str" cm="1">
        <f t="array" ref="K643">_xlfn.SWITCH(MergedTable[[#This Row],[CoffeeType]],
    "Rob", "Robusta",
    "Exc", "Excelsa",
    "Ara", "Arabica",
    "Lib", "Liberica")</f>
        <v>Robusta</v>
      </c>
      <c r="L643" t="str" cm="1">
        <f t="array" ref="L643">INDEX(Products[],
    MATCH(MergedTable[[#This Row],[FK_ProductID]:[FK_ProductID]], Products[[ProductID]:[ProductID]], 0),
    MATCH(MergedTable[[#Headers],[RoastType]], Products[#Headers], 0))</f>
        <v>L</v>
      </c>
      <c r="M643" t="str" cm="1">
        <f t="array" ref="M643">_xlfn.SWITCH(MergedTable[[#This Row],[RoastType]],
    "L", "Light",
    "M", "Medium",
    "D", "Dark")</f>
        <v>Light</v>
      </c>
      <c r="N643" s="6" cm="1">
        <f t="array" ref="N643">INDEX(Products[],
    MATCH(MergedTable[[#This Row],[FK_ProductID]:[FK_ProductID]], Products[[ProductID]:[ProductID]], 0),
    MATCH(MergedTable[[#Headers],[SizeKg]], Products[#Headers], 0))</f>
        <v>1</v>
      </c>
      <c r="O643" s="1" cm="1">
        <f t="array" ref="O643">INDEX(Products[],
    MATCH(MergedTable[[#This Row],[FK_ProductID]:[FK_ProductID]], Products[[ProductID]:[ProductID]], 0),
    MATCH(MergedTable[[#Headers],[AmtUnitPrice]], Products[#Headers], 0))</f>
        <v>11.95</v>
      </c>
      <c r="P643" s="1">
        <f>MergedTable[[#This Row],[AmtUnitPrice]] * MergedTable[[#This Row],[Quantity]]</f>
        <v>35.849999999999994</v>
      </c>
    </row>
    <row r="644" spans="1:16" x14ac:dyDescent="0.25">
      <c r="A644" t="str">
        <f>Orders[[#This Row],[OrderID]]</f>
        <v>SBC-95710-706</v>
      </c>
      <c r="B644" s="9">
        <f>Orders[[#This Row],[DtOrder]]</f>
        <v>43880</v>
      </c>
      <c r="C644" t="str">
        <f>Orders[[#This Row],[FK_CustomerID]]</f>
        <v>85634-61759-ND</v>
      </c>
      <c r="D644" t="str">
        <f>Orders[[#This Row],[FK_ProductID]]</f>
        <v>E-M-0.2</v>
      </c>
      <c r="E644" s="4">
        <f>Orders[[#This Row],[Quantity]]</f>
        <v>2</v>
      </c>
      <c r="F644" t="str">
        <f>_xlfn.XLOOKUP(MergedTable[[#This Row],[FK_CustomerID]], Customers[CustomerID], Customers[CustomerName])</f>
        <v>Maggy Baistow</v>
      </c>
      <c r="G644" t="str">
        <f>_xlfn.XLOOKUP(MergedTable[[#This Row],[FK_CustomerID]], Customers[CustomerID], Customers[Email])</f>
        <v>mbaistowhu@i2i.jp</v>
      </c>
      <c r="H644" t="str">
        <f>_xlfn.XLOOKUP(MergedTable[[#This Row],[FK_CustomerID]], Customers[CustomerID], Customers[Country])</f>
        <v>United Kingdom</v>
      </c>
      <c r="I644" t="str">
        <f>IF(_xlfn.XLOOKUP(MergedTable[[#This Row],[FK_CustomerID]], Customers[CustomerID], Customers[HasLoyalty]), "Yes", "No")</f>
        <v>Yes</v>
      </c>
      <c r="J644" t="str" cm="1">
        <f t="array" ref="J644">INDEX(Products[],
    MATCH(MergedTable[[#This Row],[FK_ProductID]:[FK_ProductID]], Products[[ProductID]:[ProductID]], 0),
    MATCH(MergedTable[[#Headers],[CoffeeType]], Products[#Headers], 0))</f>
        <v>Exc</v>
      </c>
      <c r="K644" t="str" cm="1">
        <f t="array" ref="K644">_xlfn.SWITCH(MergedTable[[#This Row],[CoffeeType]],
    "Rob", "Robusta",
    "Exc", "Excelsa",
    "Ara", "Arabica",
    "Lib", "Liberica")</f>
        <v>Excelsa</v>
      </c>
      <c r="L644" t="str" cm="1">
        <f t="array" ref="L644">INDEX(Products[],
    MATCH(MergedTable[[#This Row],[FK_ProductID]:[FK_ProductID]], Products[[ProductID]:[ProductID]], 0),
    MATCH(MergedTable[[#Headers],[RoastType]], Products[#Headers], 0))</f>
        <v>M</v>
      </c>
      <c r="M644" t="str" cm="1">
        <f t="array" ref="M644">_xlfn.SWITCH(MergedTable[[#This Row],[RoastType]],
    "L", "Light",
    "M", "Medium",
    "D", "Dark")</f>
        <v>Medium</v>
      </c>
      <c r="N644" s="6" cm="1">
        <f t="array" ref="N644">INDEX(Products[],
    MATCH(MergedTable[[#This Row],[FK_ProductID]:[FK_ProductID]], Products[[ProductID]:[ProductID]], 0),
    MATCH(MergedTable[[#Headers],[SizeKg]], Products[#Headers], 0))</f>
        <v>0.2</v>
      </c>
      <c r="O644" s="1" cm="1">
        <f t="array" ref="O644">INDEX(Products[],
    MATCH(MergedTable[[#This Row],[FK_ProductID]:[FK_ProductID]], Products[[ProductID]:[ProductID]], 0),
    MATCH(MergedTable[[#Headers],[AmtUnitPrice]], Products[#Headers], 0))</f>
        <v>4.125</v>
      </c>
      <c r="P644" s="1">
        <f>MergedTable[[#This Row],[AmtUnitPrice]] * MergedTable[[#This Row],[Quantity]]</f>
        <v>8.25</v>
      </c>
    </row>
    <row r="645" spans="1:16" x14ac:dyDescent="0.25">
      <c r="A645" t="str">
        <f>Orders[[#This Row],[OrderID]]</f>
        <v>WRN-55114-031</v>
      </c>
      <c r="B645" s="9">
        <f>Orders[[#This Row],[DtOrder]]</f>
        <v>44011</v>
      </c>
      <c r="C645" t="str">
        <f>Orders[[#This Row],[FK_CustomerID]]</f>
        <v>40180-22940-QB</v>
      </c>
      <c r="D645" t="str">
        <f>Orders[[#This Row],[FK_ProductID]]</f>
        <v>E-L-2.5</v>
      </c>
      <c r="E645" s="4">
        <f>Orders[[#This Row],[Quantity]]</f>
        <v>3</v>
      </c>
      <c r="F645" t="str">
        <f>_xlfn.XLOOKUP(MergedTable[[#This Row],[FK_CustomerID]], Customers[CustomerID], Customers[CustomerName])</f>
        <v>Courtney Pallant</v>
      </c>
      <c r="G645" t="str">
        <f>_xlfn.XLOOKUP(MergedTable[[#This Row],[FK_CustomerID]], Customers[CustomerID], Customers[Email])</f>
        <v>cpallanthv@typepad.com</v>
      </c>
      <c r="H645" t="str">
        <f>_xlfn.XLOOKUP(MergedTable[[#This Row],[FK_CustomerID]], Customers[CustomerID], Customers[Country])</f>
        <v>United States</v>
      </c>
      <c r="I645" t="str">
        <f>IF(_xlfn.XLOOKUP(MergedTable[[#This Row],[FK_CustomerID]], Customers[CustomerID], Customers[HasLoyalty]), "Yes", "No")</f>
        <v>Yes</v>
      </c>
      <c r="J645" t="str" cm="1">
        <f t="array" ref="J645">INDEX(Products[],
    MATCH(MergedTable[[#This Row],[FK_ProductID]:[FK_ProductID]], Products[[ProductID]:[ProductID]], 0),
    MATCH(MergedTable[[#Headers],[CoffeeType]], Products[#Headers], 0))</f>
        <v>Exc</v>
      </c>
      <c r="K645" t="str" cm="1">
        <f t="array" ref="K645">_xlfn.SWITCH(MergedTable[[#This Row],[CoffeeType]],
    "Rob", "Robusta",
    "Exc", "Excelsa",
    "Ara", "Arabica",
    "Lib", "Liberica")</f>
        <v>Excelsa</v>
      </c>
      <c r="L645" t="str" cm="1">
        <f t="array" ref="L645">INDEX(Products[],
    MATCH(MergedTable[[#This Row],[FK_ProductID]:[FK_ProductID]], Products[[ProductID]:[ProductID]], 0),
    MATCH(MergedTable[[#Headers],[RoastType]], Products[#Headers], 0))</f>
        <v>L</v>
      </c>
      <c r="M645" t="str" cm="1">
        <f t="array" ref="M645">_xlfn.SWITCH(MergedTable[[#This Row],[RoastType]],
    "L", "Light",
    "M", "Medium",
    "D", "Dark")</f>
        <v>Light</v>
      </c>
      <c r="N645" s="6" cm="1">
        <f t="array" ref="N645">INDEX(Products[],
    MATCH(MergedTable[[#This Row],[FK_ProductID]:[FK_ProductID]], Products[[ProductID]:[ProductID]], 0),
    MATCH(MergedTable[[#Headers],[SizeKg]], Products[#Headers], 0))</f>
        <v>2.5</v>
      </c>
      <c r="O645" s="1" cm="1">
        <f t="array" ref="O645">INDEX(Products[],
    MATCH(MergedTable[[#This Row],[FK_ProductID]:[FK_ProductID]], Products[[ProductID]:[ProductID]], 0),
    MATCH(MergedTable[[#Headers],[AmtUnitPrice]], Products[#Headers], 0))</f>
        <v>34.155000000000001</v>
      </c>
      <c r="P645" s="1">
        <f>MergedTable[[#This Row],[AmtUnitPrice]] * MergedTable[[#This Row],[Quantity]]</f>
        <v>102.465</v>
      </c>
    </row>
    <row r="646" spans="1:16" x14ac:dyDescent="0.25">
      <c r="A646" t="str">
        <f>Orders[[#This Row],[OrderID]]</f>
        <v>TZU-64255-831</v>
      </c>
      <c r="B646" s="9">
        <f>Orders[[#This Row],[DtOrder]]</f>
        <v>44694</v>
      </c>
      <c r="C646" t="str">
        <f>Orders[[#This Row],[FK_CustomerID]]</f>
        <v>34666-76738-SQ</v>
      </c>
      <c r="D646" t="str">
        <f>Orders[[#This Row],[FK_ProductID]]</f>
        <v>R-D-2.5</v>
      </c>
      <c r="E646" s="4">
        <f>Orders[[#This Row],[Quantity]]</f>
        <v>2</v>
      </c>
      <c r="F646" t="str">
        <f>_xlfn.XLOOKUP(MergedTable[[#This Row],[FK_CustomerID]], Customers[CustomerID], Customers[CustomerName])</f>
        <v>Marne Mingey</v>
      </c>
      <c r="G646" t="str">
        <f>_xlfn.XLOOKUP(MergedTable[[#This Row],[FK_CustomerID]], Customers[CustomerID], Customers[Email])</f>
        <v/>
      </c>
      <c r="H646" t="str">
        <f>_xlfn.XLOOKUP(MergedTable[[#This Row],[FK_CustomerID]], Customers[CustomerID], Customers[Country])</f>
        <v>United States</v>
      </c>
      <c r="I646" t="str">
        <f>IF(_xlfn.XLOOKUP(MergedTable[[#This Row],[FK_CustomerID]], Customers[CustomerID], Customers[HasLoyalty]), "Yes", "No")</f>
        <v>No</v>
      </c>
      <c r="J646" t="str" cm="1">
        <f t="array" ref="J646">INDEX(Products[],
    MATCH(MergedTable[[#This Row],[FK_ProductID]:[FK_ProductID]], Products[[ProductID]:[ProductID]], 0),
    MATCH(MergedTable[[#Headers],[CoffeeType]], Products[#Headers], 0))</f>
        <v>Rob</v>
      </c>
      <c r="K646" t="str" cm="1">
        <f t="array" ref="K646">_xlfn.SWITCH(MergedTable[[#This Row],[CoffeeType]],
    "Rob", "Robusta",
    "Exc", "Excelsa",
    "Ara", "Arabica",
    "Lib", "Liberica")</f>
        <v>Robusta</v>
      </c>
      <c r="L646" t="str" cm="1">
        <f t="array" ref="L646">INDEX(Products[],
    MATCH(MergedTable[[#This Row],[FK_ProductID]:[FK_ProductID]], Products[[ProductID]:[ProductID]], 0),
    MATCH(MergedTable[[#Headers],[RoastType]], Products[#Headers], 0))</f>
        <v>D</v>
      </c>
      <c r="M646" t="str" cm="1">
        <f t="array" ref="M646">_xlfn.SWITCH(MergedTable[[#This Row],[RoastType]],
    "L", "Light",
    "M", "Medium",
    "D", "Dark")</f>
        <v>Dark</v>
      </c>
      <c r="N646" s="6" cm="1">
        <f t="array" ref="N646">INDEX(Products[],
    MATCH(MergedTable[[#This Row],[FK_ProductID]:[FK_ProductID]], Products[[ProductID]:[ProductID]], 0),
    MATCH(MergedTable[[#Headers],[SizeKg]], Products[#Headers], 0))</f>
        <v>2.5</v>
      </c>
      <c r="O646" s="1" cm="1">
        <f t="array" ref="O646">INDEX(Products[],
    MATCH(MergedTable[[#This Row],[FK_ProductID]:[FK_ProductID]], Products[[ProductID]:[ProductID]], 0),
    MATCH(MergedTable[[#Headers],[AmtUnitPrice]], Products[#Headers], 0))</f>
        <v>20.585000000000001</v>
      </c>
      <c r="P646" s="1">
        <f>MergedTable[[#This Row],[AmtUnitPrice]] * MergedTable[[#This Row],[Quantity]]</f>
        <v>41.17</v>
      </c>
    </row>
    <row r="647" spans="1:16" x14ac:dyDescent="0.25">
      <c r="A647" t="str">
        <f>Orders[[#This Row],[OrderID]]</f>
        <v>JVF-91003-729</v>
      </c>
      <c r="B647" s="9">
        <f>Orders[[#This Row],[DtOrder]]</f>
        <v>44106</v>
      </c>
      <c r="C647" t="str">
        <f>Orders[[#This Row],[FK_CustomerID]]</f>
        <v>98536-88616-FF</v>
      </c>
      <c r="D647" t="str">
        <f>Orders[[#This Row],[FK_ProductID]]</f>
        <v>A-D-2.5</v>
      </c>
      <c r="E647" s="4">
        <f>Orders[[#This Row],[Quantity]]</f>
        <v>3</v>
      </c>
      <c r="F647" t="str">
        <f>_xlfn.XLOOKUP(MergedTable[[#This Row],[FK_CustomerID]], Customers[CustomerID], Customers[CustomerName])</f>
        <v>Denny O' Ronan</v>
      </c>
      <c r="G647" t="str">
        <f>_xlfn.XLOOKUP(MergedTable[[#This Row],[FK_CustomerID]], Customers[CustomerID], Customers[Email])</f>
        <v>dohx@redcross.org</v>
      </c>
      <c r="H647" t="str">
        <f>_xlfn.XLOOKUP(MergedTable[[#This Row],[FK_CustomerID]], Customers[CustomerID], Customers[Country])</f>
        <v>United States</v>
      </c>
      <c r="I647" t="str">
        <f>IF(_xlfn.XLOOKUP(MergedTable[[#This Row],[FK_CustomerID]], Customers[CustomerID], Customers[HasLoyalty]), "Yes", "No")</f>
        <v>Yes</v>
      </c>
      <c r="J647" t="str" cm="1">
        <f t="array" ref="J647">INDEX(Products[],
    MATCH(MergedTable[[#This Row],[FK_ProductID]:[FK_ProductID]], Products[[ProductID]:[ProductID]], 0),
    MATCH(MergedTable[[#Headers],[CoffeeType]], Products[#Headers], 0))</f>
        <v>Ara</v>
      </c>
      <c r="K647" t="str" cm="1">
        <f t="array" ref="K647">_xlfn.SWITCH(MergedTable[[#This Row],[CoffeeType]],
    "Rob", "Robusta",
    "Exc", "Excelsa",
    "Ara", "Arabica",
    "Lib", "Liberica")</f>
        <v>Arabica</v>
      </c>
      <c r="L647" t="str" cm="1">
        <f t="array" ref="L647">INDEX(Products[],
    MATCH(MergedTable[[#This Row],[FK_ProductID]:[FK_ProductID]], Products[[ProductID]:[ProductID]], 0),
    MATCH(MergedTable[[#Headers],[RoastType]], Products[#Headers], 0))</f>
        <v>D</v>
      </c>
      <c r="M647" t="str" cm="1">
        <f t="array" ref="M647">_xlfn.SWITCH(MergedTable[[#This Row],[RoastType]],
    "L", "Light",
    "M", "Medium",
    "D", "Dark")</f>
        <v>Dark</v>
      </c>
      <c r="N647" s="6" cm="1">
        <f t="array" ref="N647">INDEX(Products[],
    MATCH(MergedTable[[#This Row],[FK_ProductID]:[FK_ProductID]], Products[[ProductID]:[ProductID]], 0),
    MATCH(MergedTable[[#Headers],[SizeKg]], Products[#Headers], 0))</f>
        <v>2.5</v>
      </c>
      <c r="O647" s="1" cm="1">
        <f t="array" ref="O647">INDEX(Products[],
    MATCH(MergedTable[[#This Row],[FK_ProductID]:[FK_ProductID]], Products[[ProductID]:[ProductID]], 0),
    MATCH(MergedTable[[#Headers],[AmtUnitPrice]], Products[#Headers], 0))</f>
        <v>22.885000000000002</v>
      </c>
      <c r="P647" s="1">
        <f>MergedTable[[#This Row],[AmtUnitPrice]] * MergedTable[[#This Row],[Quantity]]</f>
        <v>68.655000000000001</v>
      </c>
    </row>
    <row r="648" spans="1:16" x14ac:dyDescent="0.25">
      <c r="A648" t="str">
        <f>Orders[[#This Row],[OrderID]]</f>
        <v>MVB-22135-665</v>
      </c>
      <c r="B648" s="9">
        <f>Orders[[#This Row],[DtOrder]]</f>
        <v>44532</v>
      </c>
      <c r="C648" t="str">
        <f>Orders[[#This Row],[FK_CustomerID]]</f>
        <v>55621-06130-SA</v>
      </c>
      <c r="D648" t="str">
        <f>Orders[[#This Row],[FK_ProductID]]</f>
        <v>A-D-1</v>
      </c>
      <c r="E648" s="4">
        <f>Orders[[#This Row],[Quantity]]</f>
        <v>1</v>
      </c>
      <c r="F648" t="str">
        <f>_xlfn.XLOOKUP(MergedTable[[#This Row],[FK_CustomerID]], Customers[CustomerID], Customers[CustomerName])</f>
        <v>Dottie Rallin</v>
      </c>
      <c r="G648" t="str">
        <f>_xlfn.XLOOKUP(MergedTable[[#This Row],[FK_CustomerID]], Customers[CustomerID], Customers[Email])</f>
        <v>drallinhy@howstuffworks.com</v>
      </c>
      <c r="H648" t="str">
        <f>_xlfn.XLOOKUP(MergedTable[[#This Row],[FK_CustomerID]], Customers[CustomerID], Customers[Country])</f>
        <v>United States</v>
      </c>
      <c r="I648" t="str">
        <f>IF(_xlfn.XLOOKUP(MergedTable[[#This Row],[FK_CustomerID]], Customers[CustomerID], Customers[HasLoyalty]), "Yes", "No")</f>
        <v>Yes</v>
      </c>
      <c r="J648" t="str" cm="1">
        <f t="array" ref="J648">INDEX(Products[],
    MATCH(MergedTable[[#This Row],[FK_ProductID]:[FK_ProductID]], Products[[ProductID]:[ProductID]], 0),
    MATCH(MergedTable[[#Headers],[CoffeeType]], Products[#Headers], 0))</f>
        <v>Ara</v>
      </c>
      <c r="K648" t="str" cm="1">
        <f t="array" ref="K648">_xlfn.SWITCH(MergedTable[[#This Row],[CoffeeType]],
    "Rob", "Robusta",
    "Exc", "Excelsa",
    "Ara", "Arabica",
    "Lib", "Liberica")</f>
        <v>Arabica</v>
      </c>
      <c r="L648" t="str" cm="1">
        <f t="array" ref="L648">INDEX(Products[],
    MATCH(MergedTable[[#This Row],[FK_ProductID]:[FK_ProductID]], Products[[ProductID]:[ProductID]], 0),
    MATCH(MergedTable[[#Headers],[RoastType]], Products[#Headers], 0))</f>
        <v>D</v>
      </c>
      <c r="M648" t="str" cm="1">
        <f t="array" ref="M648">_xlfn.SWITCH(MergedTable[[#This Row],[RoastType]],
    "L", "Light",
    "M", "Medium",
    "D", "Dark")</f>
        <v>Dark</v>
      </c>
      <c r="N648" s="6" cm="1">
        <f t="array" ref="N648">INDEX(Products[],
    MATCH(MergedTable[[#This Row],[FK_ProductID]:[FK_ProductID]], Products[[ProductID]:[ProductID]], 0),
    MATCH(MergedTable[[#Headers],[SizeKg]], Products[#Headers], 0))</f>
        <v>1</v>
      </c>
      <c r="O648" s="1" cm="1">
        <f t="array" ref="O648">INDEX(Products[],
    MATCH(MergedTable[[#This Row],[FK_ProductID]:[FK_ProductID]], Products[[ProductID]:[ProductID]], 0),
    MATCH(MergedTable[[#Headers],[AmtUnitPrice]], Products[#Headers], 0))</f>
        <v>9.9499999999999993</v>
      </c>
      <c r="P648" s="1">
        <f>MergedTable[[#This Row],[AmtUnitPrice]] * MergedTable[[#This Row],[Quantity]]</f>
        <v>9.9499999999999993</v>
      </c>
    </row>
    <row r="649" spans="1:16" x14ac:dyDescent="0.25">
      <c r="A649" t="str">
        <f>Orders[[#This Row],[OrderID]]</f>
        <v>CKS-47815-571</v>
      </c>
      <c r="B649" s="9">
        <f>Orders[[#This Row],[DtOrder]]</f>
        <v>44502</v>
      </c>
      <c r="C649" t="str">
        <f>Orders[[#This Row],[FK_CustomerID]]</f>
        <v>45666-86771-EH</v>
      </c>
      <c r="D649" t="str">
        <f>Orders[[#This Row],[FK_ProductID]]</f>
        <v>L-L-0.5</v>
      </c>
      <c r="E649" s="4">
        <f>Orders[[#This Row],[Quantity]]</f>
        <v>3</v>
      </c>
      <c r="F649" t="str">
        <f>_xlfn.XLOOKUP(MergedTable[[#This Row],[FK_CustomerID]], Customers[CustomerID], Customers[CustomerName])</f>
        <v>Ardith Chill</v>
      </c>
      <c r="G649" t="str">
        <f>_xlfn.XLOOKUP(MergedTable[[#This Row],[FK_CustomerID]], Customers[CustomerID], Customers[Email])</f>
        <v>achillhz@epa.gov</v>
      </c>
      <c r="H649" t="str">
        <f>_xlfn.XLOOKUP(MergedTable[[#This Row],[FK_CustomerID]], Customers[CustomerID], Customers[Country])</f>
        <v>United Kingdom</v>
      </c>
      <c r="I649" t="str">
        <f>IF(_xlfn.XLOOKUP(MergedTable[[#This Row],[FK_CustomerID]], Customers[CustomerID], Customers[HasLoyalty]), "Yes", "No")</f>
        <v>Yes</v>
      </c>
      <c r="J649" t="str" cm="1">
        <f t="array" ref="J649">INDEX(Products[],
    MATCH(MergedTable[[#This Row],[FK_ProductID]:[FK_ProductID]], Products[[ProductID]:[ProductID]], 0),
    MATCH(MergedTable[[#Headers],[CoffeeType]], Products[#Headers], 0))</f>
        <v>Lib</v>
      </c>
      <c r="K649" t="str" cm="1">
        <f t="array" ref="K649">_xlfn.SWITCH(MergedTable[[#This Row],[CoffeeType]],
    "Rob", "Robusta",
    "Exc", "Excelsa",
    "Ara", "Arabica",
    "Lib", "Liberica")</f>
        <v>Liberica</v>
      </c>
      <c r="L649" t="str" cm="1">
        <f t="array" ref="L649">INDEX(Products[],
    MATCH(MergedTable[[#This Row],[FK_ProductID]:[FK_ProductID]], Products[[ProductID]:[ProductID]], 0),
    MATCH(MergedTable[[#Headers],[RoastType]], Products[#Headers], 0))</f>
        <v>L</v>
      </c>
      <c r="M649" t="str" cm="1">
        <f t="array" ref="M649">_xlfn.SWITCH(MergedTable[[#This Row],[RoastType]],
    "L", "Light",
    "M", "Medium",
    "D", "Dark")</f>
        <v>Light</v>
      </c>
      <c r="N649" s="6" cm="1">
        <f t="array" ref="N649">INDEX(Products[],
    MATCH(MergedTable[[#This Row],[FK_ProductID]:[FK_ProductID]], Products[[ProductID]:[ProductID]], 0),
    MATCH(MergedTable[[#Headers],[SizeKg]], Products[#Headers], 0))</f>
        <v>0.5</v>
      </c>
      <c r="O649" s="1" cm="1">
        <f t="array" ref="O649">INDEX(Products[],
    MATCH(MergedTable[[#This Row],[FK_ProductID]:[FK_ProductID]], Products[[ProductID]:[ProductID]], 0),
    MATCH(MergedTable[[#Headers],[AmtUnitPrice]], Products[#Headers], 0))</f>
        <v>9.51</v>
      </c>
      <c r="P649" s="1">
        <f>MergedTable[[#This Row],[AmtUnitPrice]] * MergedTable[[#This Row],[Quantity]]</f>
        <v>28.53</v>
      </c>
    </row>
    <row r="650" spans="1:16" x14ac:dyDescent="0.25">
      <c r="A650" t="str">
        <f>Orders[[#This Row],[OrderID]]</f>
        <v>OAW-17338-101</v>
      </c>
      <c r="B650" s="9">
        <f>Orders[[#This Row],[DtOrder]]</f>
        <v>43884</v>
      </c>
      <c r="C650" t="str">
        <f>Orders[[#This Row],[FK_CustomerID]]</f>
        <v>52143-35672-JF</v>
      </c>
      <c r="D650" t="str">
        <f>Orders[[#This Row],[FK_ProductID]]</f>
        <v>R-D-0.2</v>
      </c>
      <c r="E650" s="4">
        <f>Orders[[#This Row],[Quantity]]</f>
        <v>6</v>
      </c>
      <c r="F650" t="str">
        <f>_xlfn.XLOOKUP(MergedTable[[#This Row],[FK_CustomerID]], Customers[CustomerID], Customers[CustomerName])</f>
        <v>Tuckie Mathonnet</v>
      </c>
      <c r="G650" t="str">
        <f>_xlfn.XLOOKUP(MergedTable[[#This Row],[FK_CustomerID]], Customers[CustomerID], Customers[Email])</f>
        <v>tmathonneti0@google.co.jp</v>
      </c>
      <c r="H650" t="str">
        <f>_xlfn.XLOOKUP(MergedTable[[#This Row],[FK_CustomerID]], Customers[CustomerID], Customers[Country])</f>
        <v>United States</v>
      </c>
      <c r="I650" t="str">
        <f>IF(_xlfn.XLOOKUP(MergedTable[[#This Row],[FK_CustomerID]], Customers[CustomerID], Customers[HasLoyalty]), "Yes", "No")</f>
        <v>No</v>
      </c>
      <c r="J650" t="str" cm="1">
        <f t="array" ref="J650">INDEX(Products[],
    MATCH(MergedTable[[#This Row],[FK_ProductID]:[FK_ProductID]], Products[[ProductID]:[ProductID]], 0),
    MATCH(MergedTable[[#Headers],[CoffeeType]], Products[#Headers], 0))</f>
        <v>Rob</v>
      </c>
      <c r="K650" t="str" cm="1">
        <f t="array" ref="K650">_xlfn.SWITCH(MergedTable[[#This Row],[CoffeeType]],
    "Rob", "Robusta",
    "Exc", "Excelsa",
    "Ara", "Arabica",
    "Lib", "Liberica")</f>
        <v>Robusta</v>
      </c>
      <c r="L650" t="str" cm="1">
        <f t="array" ref="L650">INDEX(Products[],
    MATCH(MergedTable[[#This Row],[FK_ProductID]:[FK_ProductID]], Products[[ProductID]:[ProductID]], 0),
    MATCH(MergedTable[[#Headers],[RoastType]], Products[#Headers], 0))</f>
        <v>D</v>
      </c>
      <c r="M650" t="str" cm="1">
        <f t="array" ref="M650">_xlfn.SWITCH(MergedTable[[#This Row],[RoastType]],
    "L", "Light",
    "M", "Medium",
    "D", "Dark")</f>
        <v>Dark</v>
      </c>
      <c r="N650" s="6" cm="1">
        <f t="array" ref="N650">INDEX(Products[],
    MATCH(MergedTable[[#This Row],[FK_ProductID]:[FK_ProductID]], Products[[ProductID]:[ProductID]], 0),
    MATCH(MergedTable[[#Headers],[SizeKg]], Products[#Headers], 0))</f>
        <v>0.2</v>
      </c>
      <c r="O650" s="1" cm="1">
        <f t="array" ref="O650">INDEX(Products[],
    MATCH(MergedTable[[#This Row],[FK_ProductID]:[FK_ProductID]], Products[[ProductID]:[ProductID]], 0),
    MATCH(MergedTable[[#Headers],[AmtUnitPrice]], Products[#Headers], 0))</f>
        <v>2.6850000000000001</v>
      </c>
      <c r="P650" s="1">
        <f>MergedTable[[#This Row],[AmtUnitPrice]] * MergedTable[[#This Row],[Quantity]]</f>
        <v>16.11</v>
      </c>
    </row>
    <row r="651" spans="1:16" x14ac:dyDescent="0.25">
      <c r="A651" t="str">
        <f>Orders[[#This Row],[OrderID]]</f>
        <v>ALP-37623-536</v>
      </c>
      <c r="B651" s="9">
        <f>Orders[[#This Row],[DtOrder]]</f>
        <v>44015</v>
      </c>
      <c r="C651" t="str">
        <f>Orders[[#This Row],[FK_CustomerID]]</f>
        <v>24689-69376-XX</v>
      </c>
      <c r="D651" t="str">
        <f>Orders[[#This Row],[FK_ProductID]]</f>
        <v>L-L-1</v>
      </c>
      <c r="E651" s="4">
        <f>Orders[[#This Row],[Quantity]]</f>
        <v>6</v>
      </c>
      <c r="F651" t="str">
        <f>_xlfn.XLOOKUP(MergedTable[[#This Row],[FK_CustomerID]], Customers[CustomerID], Customers[CustomerName])</f>
        <v>Charmane Denys</v>
      </c>
      <c r="G651" t="str">
        <f>_xlfn.XLOOKUP(MergedTable[[#This Row],[FK_CustomerID]], Customers[CustomerID], Customers[Email])</f>
        <v>cdenysi1@is.gd</v>
      </c>
      <c r="H651" t="str">
        <f>_xlfn.XLOOKUP(MergedTable[[#This Row],[FK_CustomerID]], Customers[CustomerID], Customers[Country])</f>
        <v>United Kingdom</v>
      </c>
      <c r="I651" t="str">
        <f>IF(_xlfn.XLOOKUP(MergedTable[[#This Row],[FK_CustomerID]], Customers[CustomerID], Customers[HasLoyalty]), "Yes", "No")</f>
        <v>No</v>
      </c>
      <c r="J651" t="str" cm="1">
        <f t="array" ref="J651">INDEX(Products[],
    MATCH(MergedTable[[#This Row],[FK_ProductID]:[FK_ProductID]], Products[[ProductID]:[ProductID]], 0),
    MATCH(MergedTable[[#Headers],[CoffeeType]], Products[#Headers], 0))</f>
        <v>Lib</v>
      </c>
      <c r="K651" t="str" cm="1">
        <f t="array" ref="K651">_xlfn.SWITCH(MergedTable[[#This Row],[CoffeeType]],
    "Rob", "Robusta",
    "Exc", "Excelsa",
    "Ara", "Arabica",
    "Lib", "Liberica")</f>
        <v>Liberica</v>
      </c>
      <c r="L651" t="str" cm="1">
        <f t="array" ref="L651">INDEX(Products[],
    MATCH(MergedTable[[#This Row],[FK_ProductID]:[FK_ProductID]], Products[[ProductID]:[ProductID]], 0),
    MATCH(MergedTable[[#Headers],[RoastType]], Products[#Headers], 0))</f>
        <v>L</v>
      </c>
      <c r="M651" t="str" cm="1">
        <f t="array" ref="M651">_xlfn.SWITCH(MergedTable[[#This Row],[RoastType]],
    "L", "Light",
    "M", "Medium",
    "D", "Dark")</f>
        <v>Light</v>
      </c>
      <c r="N651" s="6" cm="1">
        <f t="array" ref="N651">INDEX(Products[],
    MATCH(MergedTable[[#This Row],[FK_ProductID]:[FK_ProductID]], Products[[ProductID]:[ProductID]], 0),
    MATCH(MergedTable[[#Headers],[SizeKg]], Products[#Headers], 0))</f>
        <v>1</v>
      </c>
      <c r="O651" s="1" cm="1">
        <f t="array" ref="O651">INDEX(Products[],
    MATCH(MergedTable[[#This Row],[FK_ProductID]:[FK_ProductID]], Products[[ProductID]:[ProductID]], 0),
    MATCH(MergedTable[[#Headers],[AmtUnitPrice]], Products[#Headers], 0))</f>
        <v>15.85</v>
      </c>
      <c r="P651" s="1">
        <f>MergedTable[[#This Row],[AmtUnitPrice]] * MergedTable[[#This Row],[Quantity]]</f>
        <v>95.1</v>
      </c>
    </row>
    <row r="652" spans="1:16" x14ac:dyDescent="0.25">
      <c r="A652" t="str">
        <f>Orders[[#This Row],[OrderID]]</f>
        <v>WMU-87639-108</v>
      </c>
      <c r="B652" s="9">
        <f>Orders[[#This Row],[DtOrder]]</f>
        <v>43507</v>
      </c>
      <c r="C652" t="str">
        <f>Orders[[#This Row],[FK_CustomerID]]</f>
        <v>71891-51101-VQ</v>
      </c>
      <c r="D652" t="str">
        <f>Orders[[#This Row],[FK_ProductID]]</f>
        <v>R-D-0.5</v>
      </c>
      <c r="E652" s="4">
        <f>Orders[[#This Row],[Quantity]]</f>
        <v>1</v>
      </c>
      <c r="F652" t="str">
        <f>_xlfn.XLOOKUP(MergedTable[[#This Row],[FK_CustomerID]], Customers[CustomerID], Customers[CustomerName])</f>
        <v>Cecily Stebbings</v>
      </c>
      <c r="G652" t="str">
        <f>_xlfn.XLOOKUP(MergedTable[[#This Row],[FK_CustomerID]], Customers[CustomerID], Customers[Email])</f>
        <v>cstebbingsi2@drupal.org</v>
      </c>
      <c r="H652" t="str">
        <f>_xlfn.XLOOKUP(MergedTable[[#This Row],[FK_CustomerID]], Customers[CustomerID], Customers[Country])</f>
        <v>United States</v>
      </c>
      <c r="I652" t="str">
        <f>IF(_xlfn.XLOOKUP(MergedTable[[#This Row],[FK_CustomerID]], Customers[CustomerID], Customers[HasLoyalty]), "Yes", "No")</f>
        <v>Yes</v>
      </c>
      <c r="J652" t="str" cm="1">
        <f t="array" ref="J652">INDEX(Products[],
    MATCH(MergedTable[[#This Row],[FK_ProductID]:[FK_ProductID]], Products[[ProductID]:[ProductID]], 0),
    MATCH(MergedTable[[#Headers],[CoffeeType]], Products[#Headers], 0))</f>
        <v>Rob</v>
      </c>
      <c r="K652" t="str" cm="1">
        <f t="array" ref="K652">_xlfn.SWITCH(MergedTable[[#This Row],[CoffeeType]],
    "Rob", "Robusta",
    "Exc", "Excelsa",
    "Ara", "Arabica",
    "Lib", "Liberica")</f>
        <v>Robusta</v>
      </c>
      <c r="L652" t="str" cm="1">
        <f t="array" ref="L652">INDEX(Products[],
    MATCH(MergedTable[[#This Row],[FK_ProductID]:[FK_ProductID]], Products[[ProductID]:[ProductID]], 0),
    MATCH(MergedTable[[#Headers],[RoastType]], Products[#Headers], 0))</f>
        <v>D</v>
      </c>
      <c r="M652" t="str" cm="1">
        <f t="array" ref="M652">_xlfn.SWITCH(MergedTable[[#This Row],[RoastType]],
    "L", "Light",
    "M", "Medium",
    "D", "Dark")</f>
        <v>Dark</v>
      </c>
      <c r="N652" s="6" cm="1">
        <f t="array" ref="N652">INDEX(Products[],
    MATCH(MergedTable[[#This Row],[FK_ProductID]:[FK_ProductID]], Products[[ProductID]:[ProductID]], 0),
    MATCH(MergedTable[[#Headers],[SizeKg]], Products[#Headers], 0))</f>
        <v>0.5</v>
      </c>
      <c r="O652" s="1" cm="1">
        <f t="array" ref="O652">INDEX(Products[],
    MATCH(MergedTable[[#This Row],[FK_ProductID]:[FK_ProductID]], Products[[ProductID]:[ProductID]], 0),
    MATCH(MergedTable[[#Headers],[AmtUnitPrice]], Products[#Headers], 0))</f>
        <v>5.37</v>
      </c>
      <c r="P652" s="1">
        <f>MergedTable[[#This Row],[AmtUnitPrice]] * MergedTable[[#This Row],[Quantity]]</f>
        <v>5.37</v>
      </c>
    </row>
    <row r="653" spans="1:16" x14ac:dyDescent="0.25">
      <c r="A653" t="str">
        <f>Orders[[#This Row],[OrderID]]</f>
        <v>USN-44968-231</v>
      </c>
      <c r="B653" s="9">
        <f>Orders[[#This Row],[DtOrder]]</f>
        <v>44084</v>
      </c>
      <c r="C653" t="str">
        <f>Orders[[#This Row],[FK_CustomerID]]</f>
        <v>71749-05400-CN</v>
      </c>
      <c r="D653" t="str">
        <f>Orders[[#This Row],[FK_ProductID]]</f>
        <v>R-L-1</v>
      </c>
      <c r="E653" s="4">
        <f>Orders[[#This Row],[Quantity]]</f>
        <v>4</v>
      </c>
      <c r="F653" t="str">
        <f>_xlfn.XLOOKUP(MergedTable[[#This Row],[FK_CustomerID]], Customers[CustomerID], Customers[CustomerName])</f>
        <v>Giana Tonnesen</v>
      </c>
      <c r="G653" t="str">
        <f>_xlfn.XLOOKUP(MergedTable[[#This Row],[FK_CustomerID]], Customers[CustomerID], Customers[Email])</f>
        <v/>
      </c>
      <c r="H653" t="str">
        <f>_xlfn.XLOOKUP(MergedTable[[#This Row],[FK_CustomerID]], Customers[CustomerID], Customers[Country])</f>
        <v>United States</v>
      </c>
      <c r="I653" t="str">
        <f>IF(_xlfn.XLOOKUP(MergedTable[[#This Row],[FK_CustomerID]], Customers[CustomerID], Customers[HasLoyalty]), "Yes", "No")</f>
        <v>No</v>
      </c>
      <c r="J653" t="str" cm="1">
        <f t="array" ref="J653">INDEX(Products[],
    MATCH(MergedTable[[#This Row],[FK_ProductID]:[FK_ProductID]], Products[[ProductID]:[ProductID]], 0),
    MATCH(MergedTable[[#Headers],[CoffeeType]], Products[#Headers], 0))</f>
        <v>Rob</v>
      </c>
      <c r="K653" t="str" cm="1">
        <f t="array" ref="K653">_xlfn.SWITCH(MergedTable[[#This Row],[CoffeeType]],
    "Rob", "Robusta",
    "Exc", "Excelsa",
    "Ara", "Arabica",
    "Lib", "Liberica")</f>
        <v>Robusta</v>
      </c>
      <c r="L653" t="str" cm="1">
        <f t="array" ref="L653">INDEX(Products[],
    MATCH(MergedTable[[#This Row],[FK_ProductID]:[FK_ProductID]], Products[[ProductID]:[ProductID]], 0),
    MATCH(MergedTable[[#Headers],[RoastType]], Products[#Headers], 0))</f>
        <v>L</v>
      </c>
      <c r="M653" t="str" cm="1">
        <f t="array" ref="M653">_xlfn.SWITCH(MergedTable[[#This Row],[RoastType]],
    "L", "Light",
    "M", "Medium",
    "D", "Dark")</f>
        <v>Light</v>
      </c>
      <c r="N653" s="6" cm="1">
        <f t="array" ref="N653">INDEX(Products[],
    MATCH(MergedTable[[#This Row],[FK_ProductID]:[FK_ProductID]], Products[[ProductID]:[ProductID]], 0),
    MATCH(MergedTable[[#Headers],[SizeKg]], Products[#Headers], 0))</f>
        <v>1</v>
      </c>
      <c r="O653" s="1" cm="1">
        <f t="array" ref="O653">INDEX(Products[],
    MATCH(MergedTable[[#This Row],[FK_ProductID]:[FK_ProductID]], Products[[ProductID]:[ProductID]], 0),
    MATCH(MergedTable[[#Headers],[AmtUnitPrice]], Products[#Headers], 0))</f>
        <v>11.95</v>
      </c>
      <c r="P653" s="1">
        <f>MergedTable[[#This Row],[AmtUnitPrice]] * MergedTable[[#This Row],[Quantity]]</f>
        <v>47.8</v>
      </c>
    </row>
    <row r="654" spans="1:16" x14ac:dyDescent="0.25">
      <c r="A654" t="str">
        <f>Orders[[#This Row],[OrderID]]</f>
        <v>YZG-20575-451</v>
      </c>
      <c r="B654" s="9">
        <f>Orders[[#This Row],[DtOrder]]</f>
        <v>43892</v>
      </c>
      <c r="C654" t="str">
        <f>Orders[[#This Row],[FK_CustomerID]]</f>
        <v>64845-00270-NO</v>
      </c>
      <c r="D654" t="str">
        <f>Orders[[#This Row],[FK_ProductID]]</f>
        <v>L-L-1</v>
      </c>
      <c r="E654" s="4">
        <f>Orders[[#This Row],[Quantity]]</f>
        <v>4</v>
      </c>
      <c r="F654" t="str">
        <f>_xlfn.XLOOKUP(MergedTable[[#This Row],[FK_CustomerID]], Customers[CustomerID], Customers[CustomerName])</f>
        <v>Rhetta Zywicki</v>
      </c>
      <c r="G654" t="str">
        <f>_xlfn.XLOOKUP(MergedTable[[#This Row],[FK_CustomerID]], Customers[CustomerID], Customers[Email])</f>
        <v>rzywickii4@ifeng.com</v>
      </c>
      <c r="H654" t="str">
        <f>_xlfn.XLOOKUP(MergedTable[[#This Row],[FK_CustomerID]], Customers[CustomerID], Customers[Country])</f>
        <v>Ireland</v>
      </c>
      <c r="I654" t="str">
        <f>IF(_xlfn.XLOOKUP(MergedTable[[#This Row],[FK_CustomerID]], Customers[CustomerID], Customers[HasLoyalty]), "Yes", "No")</f>
        <v>No</v>
      </c>
      <c r="J654" t="str" cm="1">
        <f t="array" ref="J654">INDEX(Products[],
    MATCH(MergedTable[[#This Row],[FK_ProductID]:[FK_ProductID]], Products[[ProductID]:[ProductID]], 0),
    MATCH(MergedTable[[#Headers],[CoffeeType]], Products[#Headers], 0))</f>
        <v>Lib</v>
      </c>
      <c r="K654" t="str" cm="1">
        <f t="array" ref="K654">_xlfn.SWITCH(MergedTable[[#This Row],[CoffeeType]],
    "Rob", "Robusta",
    "Exc", "Excelsa",
    "Ara", "Arabica",
    "Lib", "Liberica")</f>
        <v>Liberica</v>
      </c>
      <c r="L654" t="str" cm="1">
        <f t="array" ref="L654">INDEX(Products[],
    MATCH(MergedTable[[#This Row],[FK_ProductID]:[FK_ProductID]], Products[[ProductID]:[ProductID]], 0),
    MATCH(MergedTable[[#Headers],[RoastType]], Products[#Headers], 0))</f>
        <v>L</v>
      </c>
      <c r="M654" t="str" cm="1">
        <f t="array" ref="M654">_xlfn.SWITCH(MergedTable[[#This Row],[RoastType]],
    "L", "Light",
    "M", "Medium",
    "D", "Dark")</f>
        <v>Light</v>
      </c>
      <c r="N654" s="6" cm="1">
        <f t="array" ref="N654">INDEX(Products[],
    MATCH(MergedTable[[#This Row],[FK_ProductID]:[FK_ProductID]], Products[[ProductID]:[ProductID]], 0),
    MATCH(MergedTable[[#Headers],[SizeKg]], Products[#Headers], 0))</f>
        <v>1</v>
      </c>
      <c r="O654" s="1" cm="1">
        <f t="array" ref="O654">INDEX(Products[],
    MATCH(MergedTable[[#This Row],[FK_ProductID]:[FK_ProductID]], Products[[ProductID]:[ProductID]], 0),
    MATCH(MergedTable[[#Headers],[AmtUnitPrice]], Products[#Headers], 0))</f>
        <v>15.85</v>
      </c>
      <c r="P654" s="1">
        <f>MergedTable[[#This Row],[AmtUnitPrice]] * MergedTable[[#This Row],[Quantity]]</f>
        <v>63.4</v>
      </c>
    </row>
    <row r="655" spans="1:16" x14ac:dyDescent="0.25">
      <c r="A655" t="str">
        <f>Orders[[#This Row],[OrderID]]</f>
        <v>HTH-52867-812</v>
      </c>
      <c r="B655" s="9">
        <f>Orders[[#This Row],[DtOrder]]</f>
        <v>44375</v>
      </c>
      <c r="C655" t="str">
        <f>Orders[[#This Row],[FK_CustomerID]]</f>
        <v>29851-36402-UX</v>
      </c>
      <c r="D655" t="str">
        <f>Orders[[#This Row],[FK_ProductID]]</f>
        <v>A-M-2.5</v>
      </c>
      <c r="E655" s="4">
        <f>Orders[[#This Row],[Quantity]]</f>
        <v>4</v>
      </c>
      <c r="F655" t="str">
        <f>_xlfn.XLOOKUP(MergedTable[[#This Row],[FK_CustomerID]], Customers[CustomerID], Customers[CustomerName])</f>
        <v>Almeria Burgett</v>
      </c>
      <c r="G655" t="str">
        <f>_xlfn.XLOOKUP(MergedTable[[#This Row],[FK_CustomerID]], Customers[CustomerID], Customers[Email])</f>
        <v>aburgetti5@moonfruit.com</v>
      </c>
      <c r="H655" t="str">
        <f>_xlfn.XLOOKUP(MergedTable[[#This Row],[FK_CustomerID]], Customers[CustomerID], Customers[Country])</f>
        <v>United States</v>
      </c>
      <c r="I655" t="str">
        <f>IF(_xlfn.XLOOKUP(MergedTable[[#This Row],[FK_CustomerID]], Customers[CustomerID], Customers[HasLoyalty]), "Yes", "No")</f>
        <v>No</v>
      </c>
      <c r="J655" t="str" cm="1">
        <f t="array" ref="J655">INDEX(Products[],
    MATCH(MergedTable[[#This Row],[FK_ProductID]:[FK_ProductID]], Products[[ProductID]:[ProductID]], 0),
    MATCH(MergedTable[[#Headers],[CoffeeType]], Products[#Headers], 0))</f>
        <v>Ara</v>
      </c>
      <c r="K655" t="str" cm="1">
        <f t="array" ref="K655">_xlfn.SWITCH(MergedTable[[#This Row],[CoffeeType]],
    "Rob", "Robusta",
    "Exc", "Excelsa",
    "Ara", "Arabica",
    "Lib", "Liberica")</f>
        <v>Arabica</v>
      </c>
      <c r="L655" t="str" cm="1">
        <f t="array" ref="L655">INDEX(Products[],
    MATCH(MergedTable[[#This Row],[FK_ProductID]:[FK_ProductID]], Products[[ProductID]:[ProductID]], 0),
    MATCH(MergedTable[[#Headers],[RoastType]], Products[#Headers], 0))</f>
        <v>M</v>
      </c>
      <c r="M655" t="str" cm="1">
        <f t="array" ref="M655">_xlfn.SWITCH(MergedTable[[#This Row],[RoastType]],
    "L", "Light",
    "M", "Medium",
    "D", "Dark")</f>
        <v>Medium</v>
      </c>
      <c r="N655" s="6" cm="1">
        <f t="array" ref="N655">INDEX(Products[],
    MATCH(MergedTable[[#This Row],[FK_ProductID]:[FK_ProductID]], Products[[ProductID]:[ProductID]], 0),
    MATCH(MergedTable[[#Headers],[SizeKg]], Products[#Headers], 0))</f>
        <v>2.5</v>
      </c>
      <c r="O655" s="1" cm="1">
        <f t="array" ref="O655">INDEX(Products[],
    MATCH(MergedTable[[#This Row],[FK_ProductID]:[FK_ProductID]], Products[[ProductID]:[ProductID]], 0),
    MATCH(MergedTable[[#Headers],[AmtUnitPrice]], Products[#Headers], 0))</f>
        <v>25.875</v>
      </c>
      <c r="P655" s="1">
        <f>MergedTable[[#This Row],[AmtUnitPrice]] * MergedTable[[#This Row],[Quantity]]</f>
        <v>103.5</v>
      </c>
    </row>
    <row r="656" spans="1:16" x14ac:dyDescent="0.25">
      <c r="A656" t="str">
        <f>Orders[[#This Row],[OrderID]]</f>
        <v>FWU-44971-444</v>
      </c>
      <c r="B656" s="9">
        <f>Orders[[#This Row],[DtOrder]]</f>
        <v>43476</v>
      </c>
      <c r="C656" t="str">
        <f>Orders[[#This Row],[FK_CustomerID]]</f>
        <v>12190-25421-WM</v>
      </c>
      <c r="D656" t="str">
        <f>Orders[[#This Row],[FK_ProductID]]</f>
        <v>A-D-2.5</v>
      </c>
      <c r="E656" s="4">
        <f>Orders[[#This Row],[Quantity]]</f>
        <v>3</v>
      </c>
      <c r="F656" t="str">
        <f>_xlfn.XLOOKUP(MergedTable[[#This Row],[FK_CustomerID]], Customers[CustomerID], Customers[CustomerName])</f>
        <v>Marvin Malloy</v>
      </c>
      <c r="G656" t="str">
        <f>_xlfn.XLOOKUP(MergedTable[[#This Row],[FK_CustomerID]], Customers[CustomerID], Customers[Email])</f>
        <v>mmalloyi6@seattletimes.com</v>
      </c>
      <c r="H656" t="str">
        <f>_xlfn.XLOOKUP(MergedTable[[#This Row],[FK_CustomerID]], Customers[CustomerID], Customers[Country])</f>
        <v>United States</v>
      </c>
      <c r="I656" t="str">
        <f>IF(_xlfn.XLOOKUP(MergedTable[[#This Row],[FK_CustomerID]], Customers[CustomerID], Customers[HasLoyalty]), "Yes", "No")</f>
        <v>No</v>
      </c>
      <c r="J656" t="str" cm="1">
        <f t="array" ref="J656">INDEX(Products[],
    MATCH(MergedTable[[#This Row],[FK_ProductID]:[FK_ProductID]], Products[[ProductID]:[ProductID]], 0),
    MATCH(MergedTable[[#Headers],[CoffeeType]], Products[#Headers], 0))</f>
        <v>Ara</v>
      </c>
      <c r="K656" t="str" cm="1">
        <f t="array" ref="K656">_xlfn.SWITCH(MergedTable[[#This Row],[CoffeeType]],
    "Rob", "Robusta",
    "Exc", "Excelsa",
    "Ara", "Arabica",
    "Lib", "Liberica")</f>
        <v>Arabica</v>
      </c>
      <c r="L656" t="str" cm="1">
        <f t="array" ref="L656">INDEX(Products[],
    MATCH(MergedTable[[#This Row],[FK_ProductID]:[FK_ProductID]], Products[[ProductID]:[ProductID]], 0),
    MATCH(MergedTable[[#Headers],[RoastType]], Products[#Headers], 0))</f>
        <v>D</v>
      </c>
      <c r="M656" t="str" cm="1">
        <f t="array" ref="M656">_xlfn.SWITCH(MergedTable[[#This Row],[RoastType]],
    "L", "Light",
    "M", "Medium",
    "D", "Dark")</f>
        <v>Dark</v>
      </c>
      <c r="N656" s="6" cm="1">
        <f t="array" ref="N656">INDEX(Products[],
    MATCH(MergedTable[[#This Row],[FK_ProductID]:[FK_ProductID]], Products[[ProductID]:[ProductID]], 0),
    MATCH(MergedTable[[#Headers],[SizeKg]], Products[#Headers], 0))</f>
        <v>2.5</v>
      </c>
      <c r="O656" s="1" cm="1">
        <f t="array" ref="O656">INDEX(Products[],
    MATCH(MergedTable[[#This Row],[FK_ProductID]:[FK_ProductID]], Products[[ProductID]:[ProductID]], 0),
    MATCH(MergedTable[[#Headers],[AmtUnitPrice]], Products[#Headers], 0))</f>
        <v>22.885000000000002</v>
      </c>
      <c r="P656" s="1">
        <f>MergedTable[[#This Row],[AmtUnitPrice]] * MergedTable[[#This Row],[Quantity]]</f>
        <v>68.655000000000001</v>
      </c>
    </row>
    <row r="657" spans="1:16" x14ac:dyDescent="0.25">
      <c r="A657" t="str">
        <f>Orders[[#This Row],[OrderID]]</f>
        <v>EQI-82205-066</v>
      </c>
      <c r="B657" s="9">
        <f>Orders[[#This Row],[DtOrder]]</f>
        <v>43728</v>
      </c>
      <c r="C657" t="str">
        <f>Orders[[#This Row],[FK_CustomerID]]</f>
        <v>52316-30571-GD</v>
      </c>
      <c r="D657" t="str">
        <f>Orders[[#This Row],[FK_ProductID]]</f>
        <v>R-M-2.5</v>
      </c>
      <c r="E657" s="4">
        <f>Orders[[#This Row],[Quantity]]</f>
        <v>2</v>
      </c>
      <c r="F657" t="str">
        <f>_xlfn.XLOOKUP(MergedTable[[#This Row],[FK_CustomerID]], Customers[CustomerID], Customers[CustomerName])</f>
        <v>Maxim McParland</v>
      </c>
      <c r="G657" t="str">
        <f>_xlfn.XLOOKUP(MergedTable[[#This Row],[FK_CustomerID]], Customers[CustomerID], Customers[Email])</f>
        <v>mmcparlandi7@w3.org</v>
      </c>
      <c r="H657" t="str">
        <f>_xlfn.XLOOKUP(MergedTable[[#This Row],[FK_CustomerID]], Customers[CustomerID], Customers[Country])</f>
        <v>United States</v>
      </c>
      <c r="I657" t="str">
        <f>IF(_xlfn.XLOOKUP(MergedTable[[#This Row],[FK_CustomerID]], Customers[CustomerID], Customers[HasLoyalty]), "Yes", "No")</f>
        <v>Yes</v>
      </c>
      <c r="J657" t="str" cm="1">
        <f t="array" ref="J657">INDEX(Products[],
    MATCH(MergedTable[[#This Row],[FK_ProductID]:[FK_ProductID]], Products[[ProductID]:[ProductID]], 0),
    MATCH(MergedTable[[#Headers],[CoffeeType]], Products[#Headers], 0))</f>
        <v>Rob</v>
      </c>
      <c r="K657" t="str" cm="1">
        <f t="array" ref="K657">_xlfn.SWITCH(MergedTable[[#This Row],[CoffeeType]],
    "Rob", "Robusta",
    "Exc", "Excelsa",
    "Ara", "Arabica",
    "Lib", "Liberica")</f>
        <v>Robusta</v>
      </c>
      <c r="L657" t="str" cm="1">
        <f t="array" ref="L657">INDEX(Products[],
    MATCH(MergedTable[[#This Row],[FK_ProductID]:[FK_ProductID]], Products[[ProductID]:[ProductID]], 0),
    MATCH(MergedTable[[#Headers],[RoastType]], Products[#Headers], 0))</f>
        <v>M</v>
      </c>
      <c r="M657" t="str" cm="1">
        <f t="array" ref="M657">_xlfn.SWITCH(MergedTable[[#This Row],[RoastType]],
    "L", "Light",
    "M", "Medium",
    "D", "Dark")</f>
        <v>Medium</v>
      </c>
      <c r="N657" s="6" cm="1">
        <f t="array" ref="N657">INDEX(Products[],
    MATCH(MergedTable[[#This Row],[FK_ProductID]:[FK_ProductID]], Products[[ProductID]:[ProductID]], 0),
    MATCH(MergedTable[[#Headers],[SizeKg]], Products[#Headers], 0))</f>
        <v>2.5</v>
      </c>
      <c r="O657" s="1" cm="1">
        <f t="array" ref="O657">INDEX(Products[],
    MATCH(MergedTable[[#This Row],[FK_ProductID]:[FK_ProductID]], Products[[ProductID]:[ProductID]], 0),
    MATCH(MergedTable[[#Headers],[AmtUnitPrice]], Products[#Headers], 0))</f>
        <v>22.885000000000002</v>
      </c>
      <c r="P657" s="1">
        <f>MergedTable[[#This Row],[AmtUnitPrice]] * MergedTable[[#This Row],[Quantity]]</f>
        <v>45.77</v>
      </c>
    </row>
    <row r="658" spans="1:16" x14ac:dyDescent="0.25">
      <c r="A658" t="str">
        <f>Orders[[#This Row],[OrderID]]</f>
        <v>NAR-00747-074</v>
      </c>
      <c r="B658" s="9">
        <f>Orders[[#This Row],[DtOrder]]</f>
        <v>44485</v>
      </c>
      <c r="C658" t="str">
        <f>Orders[[#This Row],[FK_CustomerID]]</f>
        <v>23243-92649-RY</v>
      </c>
      <c r="D658" t="str">
        <f>Orders[[#This Row],[FK_ProductID]]</f>
        <v>L-D-1</v>
      </c>
      <c r="E658" s="4">
        <f>Orders[[#This Row],[Quantity]]</f>
        <v>4</v>
      </c>
      <c r="F658" t="str">
        <f>_xlfn.XLOOKUP(MergedTable[[#This Row],[FK_CustomerID]], Customers[CustomerID], Customers[CustomerName])</f>
        <v>Sylas Jennaroy</v>
      </c>
      <c r="G658" t="str">
        <f>_xlfn.XLOOKUP(MergedTable[[#This Row],[FK_CustomerID]], Customers[CustomerID], Customers[Email])</f>
        <v>sjennaroyi8@purevolume.com</v>
      </c>
      <c r="H658" t="str">
        <f>_xlfn.XLOOKUP(MergedTable[[#This Row],[FK_CustomerID]], Customers[CustomerID], Customers[Country])</f>
        <v>United States</v>
      </c>
      <c r="I658" t="str">
        <f>IF(_xlfn.XLOOKUP(MergedTable[[#This Row],[FK_CustomerID]], Customers[CustomerID], Customers[HasLoyalty]), "Yes", "No")</f>
        <v>No</v>
      </c>
      <c r="J658" t="str" cm="1">
        <f t="array" ref="J658">INDEX(Products[],
    MATCH(MergedTable[[#This Row],[FK_ProductID]:[FK_ProductID]], Products[[ProductID]:[ProductID]], 0),
    MATCH(MergedTable[[#Headers],[CoffeeType]], Products[#Headers], 0))</f>
        <v>Lib</v>
      </c>
      <c r="K658" t="str" cm="1">
        <f t="array" ref="K658">_xlfn.SWITCH(MergedTable[[#This Row],[CoffeeType]],
    "Rob", "Robusta",
    "Exc", "Excelsa",
    "Ara", "Arabica",
    "Lib", "Liberica")</f>
        <v>Liberica</v>
      </c>
      <c r="L658" t="str" cm="1">
        <f t="array" ref="L658">INDEX(Products[],
    MATCH(MergedTable[[#This Row],[FK_ProductID]:[FK_ProductID]], Products[[ProductID]:[ProductID]], 0),
    MATCH(MergedTable[[#Headers],[RoastType]], Products[#Headers], 0))</f>
        <v>D</v>
      </c>
      <c r="M658" t="str" cm="1">
        <f t="array" ref="M658">_xlfn.SWITCH(MergedTable[[#This Row],[RoastType]],
    "L", "Light",
    "M", "Medium",
    "D", "Dark")</f>
        <v>Dark</v>
      </c>
      <c r="N658" s="6" cm="1">
        <f t="array" ref="N658">INDEX(Products[],
    MATCH(MergedTable[[#This Row],[FK_ProductID]:[FK_ProductID]], Products[[ProductID]:[ProductID]], 0),
    MATCH(MergedTable[[#Headers],[SizeKg]], Products[#Headers], 0))</f>
        <v>1</v>
      </c>
      <c r="O658" s="1" cm="1">
        <f t="array" ref="O658">INDEX(Products[],
    MATCH(MergedTable[[#This Row],[FK_ProductID]:[FK_ProductID]], Products[[ProductID]:[ProductID]], 0),
    MATCH(MergedTable[[#Headers],[AmtUnitPrice]], Products[#Headers], 0))</f>
        <v>12.95</v>
      </c>
      <c r="P658" s="1">
        <f>MergedTable[[#This Row],[AmtUnitPrice]] * MergedTable[[#This Row],[Quantity]]</f>
        <v>51.8</v>
      </c>
    </row>
    <row r="659" spans="1:16" x14ac:dyDescent="0.25">
      <c r="A659" t="str">
        <f>Orders[[#This Row],[OrderID]]</f>
        <v>JYR-22052-185</v>
      </c>
      <c r="B659" s="9">
        <f>Orders[[#This Row],[DtOrder]]</f>
        <v>43831</v>
      </c>
      <c r="C659" t="str">
        <f>Orders[[#This Row],[FK_CustomerID]]</f>
        <v>39528-19971-OR</v>
      </c>
      <c r="D659" t="str">
        <f>Orders[[#This Row],[FK_ProductID]]</f>
        <v>A-M-0.5</v>
      </c>
      <c r="E659" s="4">
        <f>Orders[[#This Row],[Quantity]]</f>
        <v>2</v>
      </c>
      <c r="F659" t="str">
        <f>_xlfn.XLOOKUP(MergedTable[[#This Row],[FK_CustomerID]], Customers[CustomerID], Customers[CustomerName])</f>
        <v>Wren Place</v>
      </c>
      <c r="G659" t="str">
        <f>_xlfn.XLOOKUP(MergedTable[[#This Row],[FK_CustomerID]], Customers[CustomerID], Customers[Email])</f>
        <v>wplacei9@wsj.com</v>
      </c>
      <c r="H659" t="str">
        <f>_xlfn.XLOOKUP(MergedTable[[#This Row],[FK_CustomerID]], Customers[CustomerID], Customers[Country])</f>
        <v>United States</v>
      </c>
      <c r="I659" t="str">
        <f>IF(_xlfn.XLOOKUP(MergedTable[[#This Row],[FK_CustomerID]], Customers[CustomerID], Customers[HasLoyalty]), "Yes", "No")</f>
        <v>Yes</v>
      </c>
      <c r="J659" t="str" cm="1">
        <f t="array" ref="J659">INDEX(Products[],
    MATCH(MergedTable[[#This Row],[FK_ProductID]:[FK_ProductID]], Products[[ProductID]:[ProductID]], 0),
    MATCH(MergedTable[[#Headers],[CoffeeType]], Products[#Headers], 0))</f>
        <v>Ara</v>
      </c>
      <c r="K659" t="str" cm="1">
        <f t="array" ref="K659">_xlfn.SWITCH(MergedTable[[#This Row],[CoffeeType]],
    "Rob", "Robusta",
    "Exc", "Excelsa",
    "Ara", "Arabica",
    "Lib", "Liberica")</f>
        <v>Arabica</v>
      </c>
      <c r="L659" t="str" cm="1">
        <f t="array" ref="L659">INDEX(Products[],
    MATCH(MergedTable[[#This Row],[FK_ProductID]:[FK_ProductID]], Products[[ProductID]:[ProductID]], 0),
    MATCH(MergedTable[[#Headers],[RoastType]], Products[#Headers], 0))</f>
        <v>M</v>
      </c>
      <c r="M659" t="str" cm="1">
        <f t="array" ref="M659">_xlfn.SWITCH(MergedTable[[#This Row],[RoastType]],
    "L", "Light",
    "M", "Medium",
    "D", "Dark")</f>
        <v>Medium</v>
      </c>
      <c r="N659" s="6" cm="1">
        <f t="array" ref="N659">INDEX(Products[],
    MATCH(MergedTable[[#This Row],[FK_ProductID]:[FK_ProductID]], Products[[ProductID]:[ProductID]], 0),
    MATCH(MergedTable[[#Headers],[SizeKg]], Products[#Headers], 0))</f>
        <v>0.5</v>
      </c>
      <c r="O659" s="1" cm="1">
        <f t="array" ref="O659">INDEX(Products[],
    MATCH(MergedTable[[#This Row],[FK_ProductID]:[FK_ProductID]], Products[[ProductID]:[ProductID]], 0),
    MATCH(MergedTable[[#Headers],[AmtUnitPrice]], Products[#Headers], 0))</f>
        <v>6.75</v>
      </c>
      <c r="P659" s="1">
        <f>MergedTable[[#This Row],[AmtUnitPrice]] * MergedTable[[#This Row],[Quantity]]</f>
        <v>13.5</v>
      </c>
    </row>
    <row r="660" spans="1:16" x14ac:dyDescent="0.25">
      <c r="A660" t="str">
        <f>Orders[[#This Row],[OrderID]]</f>
        <v>XKO-54097-932</v>
      </c>
      <c r="B660" s="9">
        <f>Orders[[#This Row],[DtOrder]]</f>
        <v>44630</v>
      </c>
      <c r="C660" t="str">
        <f>Orders[[#This Row],[FK_CustomerID]]</f>
        <v>32743-78448-KT</v>
      </c>
      <c r="D660" t="str">
        <f>Orders[[#This Row],[FK_ProductID]]</f>
        <v>E-M-0.5</v>
      </c>
      <c r="E660" s="4">
        <f>Orders[[#This Row],[Quantity]]</f>
        <v>3</v>
      </c>
      <c r="F660" t="str">
        <f>_xlfn.XLOOKUP(MergedTable[[#This Row],[FK_CustomerID]], Customers[CustomerID], Customers[CustomerName])</f>
        <v>Janella Millett</v>
      </c>
      <c r="G660" t="str">
        <f>_xlfn.XLOOKUP(MergedTable[[#This Row],[FK_CustomerID]], Customers[CustomerID], Customers[Email])</f>
        <v>jmillettik@addtoany.com</v>
      </c>
      <c r="H660" t="str">
        <f>_xlfn.XLOOKUP(MergedTable[[#This Row],[FK_CustomerID]], Customers[CustomerID], Customers[Country])</f>
        <v>United States</v>
      </c>
      <c r="I660" t="str">
        <f>IF(_xlfn.XLOOKUP(MergedTable[[#This Row],[FK_CustomerID]], Customers[CustomerID], Customers[HasLoyalty]), "Yes", "No")</f>
        <v>Yes</v>
      </c>
      <c r="J660" t="str" cm="1">
        <f t="array" ref="J660">INDEX(Products[],
    MATCH(MergedTable[[#This Row],[FK_ProductID]:[FK_ProductID]], Products[[ProductID]:[ProductID]], 0),
    MATCH(MergedTable[[#Headers],[CoffeeType]], Products[#Headers], 0))</f>
        <v>Exc</v>
      </c>
      <c r="K660" t="str" cm="1">
        <f t="array" ref="K660">_xlfn.SWITCH(MergedTable[[#This Row],[CoffeeType]],
    "Rob", "Robusta",
    "Exc", "Excelsa",
    "Ara", "Arabica",
    "Lib", "Liberica")</f>
        <v>Excelsa</v>
      </c>
      <c r="L660" t="str" cm="1">
        <f t="array" ref="L660">INDEX(Products[],
    MATCH(MergedTable[[#This Row],[FK_ProductID]:[FK_ProductID]], Products[[ProductID]:[ProductID]], 0),
    MATCH(MergedTable[[#Headers],[RoastType]], Products[#Headers], 0))</f>
        <v>M</v>
      </c>
      <c r="M660" t="str" cm="1">
        <f t="array" ref="M660">_xlfn.SWITCH(MergedTable[[#This Row],[RoastType]],
    "L", "Light",
    "M", "Medium",
    "D", "Dark")</f>
        <v>Medium</v>
      </c>
      <c r="N660" s="6" cm="1">
        <f t="array" ref="N660">INDEX(Products[],
    MATCH(MergedTable[[#This Row],[FK_ProductID]:[FK_ProductID]], Products[[ProductID]:[ProductID]], 0),
    MATCH(MergedTable[[#Headers],[SizeKg]], Products[#Headers], 0))</f>
        <v>0.5</v>
      </c>
      <c r="O660" s="1" cm="1">
        <f t="array" ref="O660">INDEX(Products[],
    MATCH(MergedTable[[#This Row],[FK_ProductID]:[FK_ProductID]], Products[[ProductID]:[ProductID]], 0),
    MATCH(MergedTable[[#Headers],[AmtUnitPrice]], Products[#Headers], 0))</f>
        <v>8.25</v>
      </c>
      <c r="P660" s="1">
        <f>MergedTable[[#This Row],[AmtUnitPrice]] * MergedTable[[#This Row],[Quantity]]</f>
        <v>24.75</v>
      </c>
    </row>
    <row r="661" spans="1:16" x14ac:dyDescent="0.25">
      <c r="A661" t="str">
        <f>Orders[[#This Row],[OrderID]]</f>
        <v>HXA-72415-025</v>
      </c>
      <c r="B661" s="9">
        <f>Orders[[#This Row],[DtOrder]]</f>
        <v>44693</v>
      </c>
      <c r="C661" t="str">
        <f>Orders[[#This Row],[FK_CustomerID]]</f>
        <v>93417-12322-YB</v>
      </c>
      <c r="D661" t="str">
        <f>Orders[[#This Row],[FK_ProductID]]</f>
        <v>A-D-2.5</v>
      </c>
      <c r="E661" s="4">
        <f>Orders[[#This Row],[Quantity]]</f>
        <v>2</v>
      </c>
      <c r="F661" t="str">
        <f>_xlfn.XLOOKUP(MergedTable[[#This Row],[FK_CustomerID]], Customers[CustomerID], Customers[CustomerName])</f>
        <v>Dollie Gadsden</v>
      </c>
      <c r="G661" t="str">
        <f>_xlfn.XLOOKUP(MergedTable[[#This Row],[FK_CustomerID]], Customers[CustomerID], Customers[Email])</f>
        <v>dgadsdenib@google.com.hk</v>
      </c>
      <c r="H661" t="str">
        <f>_xlfn.XLOOKUP(MergedTable[[#This Row],[FK_CustomerID]], Customers[CustomerID], Customers[Country])</f>
        <v>Ireland</v>
      </c>
      <c r="I661" t="str">
        <f>IF(_xlfn.XLOOKUP(MergedTable[[#This Row],[FK_CustomerID]], Customers[CustomerID], Customers[HasLoyalty]), "Yes", "No")</f>
        <v>Yes</v>
      </c>
      <c r="J661" t="str" cm="1">
        <f t="array" ref="J661">INDEX(Products[],
    MATCH(MergedTable[[#This Row],[FK_ProductID]:[FK_ProductID]], Products[[ProductID]:[ProductID]], 0),
    MATCH(MergedTable[[#Headers],[CoffeeType]], Products[#Headers], 0))</f>
        <v>Ara</v>
      </c>
      <c r="K661" t="str" cm="1">
        <f t="array" ref="K661">_xlfn.SWITCH(MergedTable[[#This Row],[CoffeeType]],
    "Rob", "Robusta",
    "Exc", "Excelsa",
    "Ara", "Arabica",
    "Lib", "Liberica")</f>
        <v>Arabica</v>
      </c>
      <c r="L661" t="str" cm="1">
        <f t="array" ref="L661">INDEX(Products[],
    MATCH(MergedTable[[#This Row],[FK_ProductID]:[FK_ProductID]], Products[[ProductID]:[ProductID]], 0),
    MATCH(MergedTable[[#Headers],[RoastType]], Products[#Headers], 0))</f>
        <v>D</v>
      </c>
      <c r="M661" t="str" cm="1">
        <f t="array" ref="M661">_xlfn.SWITCH(MergedTable[[#This Row],[RoastType]],
    "L", "Light",
    "M", "Medium",
    "D", "Dark")</f>
        <v>Dark</v>
      </c>
      <c r="N661" s="6" cm="1">
        <f t="array" ref="N661">INDEX(Products[],
    MATCH(MergedTable[[#This Row],[FK_ProductID]:[FK_ProductID]], Products[[ProductID]:[ProductID]], 0),
    MATCH(MergedTable[[#Headers],[SizeKg]], Products[#Headers], 0))</f>
        <v>2.5</v>
      </c>
      <c r="O661" s="1" cm="1">
        <f t="array" ref="O661">INDEX(Products[],
    MATCH(MergedTable[[#This Row],[FK_ProductID]:[FK_ProductID]], Products[[ProductID]:[ProductID]], 0),
    MATCH(MergedTable[[#Headers],[AmtUnitPrice]], Products[#Headers], 0))</f>
        <v>22.885000000000002</v>
      </c>
      <c r="P661" s="1">
        <f>MergedTable[[#This Row],[AmtUnitPrice]] * MergedTable[[#This Row],[Quantity]]</f>
        <v>45.77</v>
      </c>
    </row>
    <row r="662" spans="1:16" x14ac:dyDescent="0.25">
      <c r="A662" t="str">
        <f>Orders[[#This Row],[OrderID]]</f>
        <v>MJF-20065-335</v>
      </c>
      <c r="B662" s="9">
        <f>Orders[[#This Row],[DtOrder]]</f>
        <v>44084</v>
      </c>
      <c r="C662" t="str">
        <f>Orders[[#This Row],[FK_CustomerID]]</f>
        <v>56891-86662-UY</v>
      </c>
      <c r="D662" t="str">
        <f>Orders[[#This Row],[FK_ProductID]]</f>
        <v>E-L-0.5</v>
      </c>
      <c r="E662" s="4">
        <f>Orders[[#This Row],[Quantity]]</f>
        <v>6</v>
      </c>
      <c r="F662" t="str">
        <f>_xlfn.XLOOKUP(MergedTable[[#This Row],[FK_CustomerID]], Customers[CustomerID], Customers[CustomerName])</f>
        <v>Val Wakelin</v>
      </c>
      <c r="G662" t="str">
        <f>_xlfn.XLOOKUP(MergedTable[[#This Row],[FK_CustomerID]], Customers[CustomerID], Customers[Email])</f>
        <v>vwakelinic@unesco.org</v>
      </c>
      <c r="H662" t="str">
        <f>_xlfn.XLOOKUP(MergedTable[[#This Row],[FK_CustomerID]], Customers[CustomerID], Customers[Country])</f>
        <v>United States</v>
      </c>
      <c r="I662" t="str">
        <f>IF(_xlfn.XLOOKUP(MergedTable[[#This Row],[FK_CustomerID]], Customers[CustomerID], Customers[HasLoyalty]), "Yes", "No")</f>
        <v>No</v>
      </c>
      <c r="J662" t="str" cm="1">
        <f t="array" ref="J662">INDEX(Products[],
    MATCH(MergedTable[[#This Row],[FK_ProductID]:[FK_ProductID]], Products[[ProductID]:[ProductID]], 0),
    MATCH(MergedTable[[#Headers],[CoffeeType]], Products[#Headers], 0))</f>
        <v>Exc</v>
      </c>
      <c r="K662" t="str" cm="1">
        <f t="array" ref="K662">_xlfn.SWITCH(MergedTable[[#This Row],[CoffeeType]],
    "Rob", "Robusta",
    "Exc", "Excelsa",
    "Ara", "Arabica",
    "Lib", "Liberica")</f>
        <v>Excelsa</v>
      </c>
      <c r="L662" t="str" cm="1">
        <f t="array" ref="L662">INDEX(Products[],
    MATCH(MergedTable[[#This Row],[FK_ProductID]:[FK_ProductID]], Products[[ProductID]:[ProductID]], 0),
    MATCH(MergedTable[[#Headers],[RoastType]], Products[#Headers], 0))</f>
        <v>L</v>
      </c>
      <c r="M662" t="str" cm="1">
        <f t="array" ref="M662">_xlfn.SWITCH(MergedTable[[#This Row],[RoastType]],
    "L", "Light",
    "M", "Medium",
    "D", "Dark")</f>
        <v>Light</v>
      </c>
      <c r="N662" s="6" cm="1">
        <f t="array" ref="N662">INDEX(Products[],
    MATCH(MergedTable[[#This Row],[FK_ProductID]:[FK_ProductID]], Products[[ProductID]:[ProductID]], 0),
    MATCH(MergedTable[[#Headers],[SizeKg]], Products[#Headers], 0))</f>
        <v>0.5</v>
      </c>
      <c r="O662" s="1" cm="1">
        <f t="array" ref="O662">INDEX(Products[],
    MATCH(MergedTable[[#This Row],[FK_ProductID]:[FK_ProductID]], Products[[ProductID]:[ProductID]], 0),
    MATCH(MergedTable[[#Headers],[AmtUnitPrice]], Products[#Headers], 0))</f>
        <v>8.91</v>
      </c>
      <c r="P662" s="1">
        <f>MergedTable[[#This Row],[AmtUnitPrice]] * MergedTable[[#This Row],[Quantity]]</f>
        <v>53.46</v>
      </c>
    </row>
    <row r="663" spans="1:16" x14ac:dyDescent="0.25">
      <c r="A663" t="str">
        <f>Orders[[#This Row],[OrderID]]</f>
        <v>GFI-83300-059</v>
      </c>
      <c r="B663" s="9">
        <f>Orders[[#This Row],[DtOrder]]</f>
        <v>44485</v>
      </c>
      <c r="C663" t="str">
        <f>Orders[[#This Row],[FK_CustomerID]]</f>
        <v>40414-26467-VE</v>
      </c>
      <c r="D663" t="str">
        <f>Orders[[#This Row],[FK_ProductID]]</f>
        <v>A-M-0.2</v>
      </c>
      <c r="E663" s="4">
        <f>Orders[[#This Row],[Quantity]]</f>
        <v>6</v>
      </c>
      <c r="F663" t="str">
        <f>_xlfn.XLOOKUP(MergedTable[[#This Row],[FK_CustomerID]], Customers[CustomerID], Customers[CustomerName])</f>
        <v>Annie Campsall</v>
      </c>
      <c r="G663" t="str">
        <f>_xlfn.XLOOKUP(MergedTable[[#This Row],[FK_CustomerID]], Customers[CustomerID], Customers[Email])</f>
        <v>acampsallid@zimbio.com</v>
      </c>
      <c r="H663" t="str">
        <f>_xlfn.XLOOKUP(MergedTable[[#This Row],[FK_CustomerID]], Customers[CustomerID], Customers[Country])</f>
        <v>United States</v>
      </c>
      <c r="I663" t="str">
        <f>IF(_xlfn.XLOOKUP(MergedTable[[#This Row],[FK_CustomerID]], Customers[CustomerID], Customers[HasLoyalty]), "Yes", "No")</f>
        <v>Yes</v>
      </c>
      <c r="J663" t="str" cm="1">
        <f t="array" ref="J663">INDEX(Products[],
    MATCH(MergedTable[[#This Row],[FK_ProductID]:[FK_ProductID]], Products[[ProductID]:[ProductID]], 0),
    MATCH(MergedTable[[#Headers],[CoffeeType]], Products[#Headers], 0))</f>
        <v>Ara</v>
      </c>
      <c r="K663" t="str" cm="1">
        <f t="array" ref="K663">_xlfn.SWITCH(MergedTable[[#This Row],[CoffeeType]],
    "Rob", "Robusta",
    "Exc", "Excelsa",
    "Ara", "Arabica",
    "Lib", "Liberica")</f>
        <v>Arabica</v>
      </c>
      <c r="L663" t="str" cm="1">
        <f t="array" ref="L663">INDEX(Products[],
    MATCH(MergedTable[[#This Row],[FK_ProductID]:[FK_ProductID]], Products[[ProductID]:[ProductID]], 0),
    MATCH(MergedTable[[#Headers],[RoastType]], Products[#Headers], 0))</f>
        <v>M</v>
      </c>
      <c r="M663" t="str" cm="1">
        <f t="array" ref="M663">_xlfn.SWITCH(MergedTable[[#This Row],[RoastType]],
    "L", "Light",
    "M", "Medium",
    "D", "Dark")</f>
        <v>Medium</v>
      </c>
      <c r="N663" s="6" cm="1">
        <f t="array" ref="N663">INDEX(Products[],
    MATCH(MergedTable[[#This Row],[FK_ProductID]:[FK_ProductID]], Products[[ProductID]:[ProductID]], 0),
    MATCH(MergedTable[[#Headers],[SizeKg]], Products[#Headers], 0))</f>
        <v>0.2</v>
      </c>
      <c r="O663" s="1" cm="1">
        <f t="array" ref="O663">INDEX(Products[],
    MATCH(MergedTable[[#This Row],[FK_ProductID]:[FK_ProductID]], Products[[ProductID]:[ProductID]], 0),
    MATCH(MergedTable[[#Headers],[AmtUnitPrice]], Products[#Headers], 0))</f>
        <v>3.375</v>
      </c>
      <c r="P663" s="1">
        <f>MergedTable[[#This Row],[AmtUnitPrice]] * MergedTable[[#This Row],[Quantity]]</f>
        <v>20.25</v>
      </c>
    </row>
    <row r="664" spans="1:16" x14ac:dyDescent="0.25">
      <c r="A664" t="str">
        <f>Orders[[#This Row],[OrderID]]</f>
        <v>WJR-51493-682</v>
      </c>
      <c r="B664" s="9">
        <f>Orders[[#This Row],[DtOrder]]</f>
        <v>44364</v>
      </c>
      <c r="C664" t="str">
        <f>Orders[[#This Row],[FK_CustomerID]]</f>
        <v>87858-83734-RK</v>
      </c>
      <c r="D664" t="str">
        <f>Orders[[#This Row],[FK_ProductID]]</f>
        <v>L-D-2.5</v>
      </c>
      <c r="E664" s="4">
        <f>Orders[[#This Row],[Quantity]]</f>
        <v>5</v>
      </c>
      <c r="F664" t="str">
        <f>_xlfn.XLOOKUP(MergedTable[[#This Row],[FK_CustomerID]], Customers[CustomerID], Customers[CustomerName])</f>
        <v>Shermy Moseby</v>
      </c>
      <c r="G664" t="str">
        <f>_xlfn.XLOOKUP(MergedTable[[#This Row],[FK_CustomerID]], Customers[CustomerID], Customers[Email])</f>
        <v>smosebyie@stanford.edu</v>
      </c>
      <c r="H664" t="str">
        <f>_xlfn.XLOOKUP(MergedTable[[#This Row],[FK_CustomerID]], Customers[CustomerID], Customers[Country])</f>
        <v>United States</v>
      </c>
      <c r="I664" t="str">
        <f>IF(_xlfn.XLOOKUP(MergedTable[[#This Row],[FK_CustomerID]], Customers[CustomerID], Customers[HasLoyalty]), "Yes", "No")</f>
        <v>No</v>
      </c>
      <c r="J664" t="str" cm="1">
        <f t="array" ref="J664">INDEX(Products[],
    MATCH(MergedTable[[#This Row],[FK_ProductID]:[FK_ProductID]], Products[[ProductID]:[ProductID]], 0),
    MATCH(MergedTable[[#Headers],[CoffeeType]], Products[#Headers], 0))</f>
        <v>Lib</v>
      </c>
      <c r="K664" t="str" cm="1">
        <f t="array" ref="K664">_xlfn.SWITCH(MergedTable[[#This Row],[CoffeeType]],
    "Rob", "Robusta",
    "Exc", "Excelsa",
    "Ara", "Arabica",
    "Lib", "Liberica")</f>
        <v>Liberica</v>
      </c>
      <c r="L664" t="str" cm="1">
        <f t="array" ref="L664">INDEX(Products[],
    MATCH(MergedTable[[#This Row],[FK_ProductID]:[FK_ProductID]], Products[[ProductID]:[ProductID]], 0),
    MATCH(MergedTable[[#Headers],[RoastType]], Products[#Headers], 0))</f>
        <v>D</v>
      </c>
      <c r="M664" t="str" cm="1">
        <f t="array" ref="M664">_xlfn.SWITCH(MergedTable[[#This Row],[RoastType]],
    "L", "Light",
    "M", "Medium",
    "D", "Dark")</f>
        <v>Dark</v>
      </c>
      <c r="N664" s="6" cm="1">
        <f t="array" ref="N664">INDEX(Products[],
    MATCH(MergedTable[[#This Row],[FK_ProductID]:[FK_ProductID]], Products[[ProductID]:[ProductID]], 0),
    MATCH(MergedTable[[#Headers],[SizeKg]], Products[#Headers], 0))</f>
        <v>2.5</v>
      </c>
      <c r="O664" s="1" cm="1">
        <f t="array" ref="O664">INDEX(Products[],
    MATCH(MergedTable[[#This Row],[FK_ProductID]:[FK_ProductID]], Products[[ProductID]:[ProductID]], 0),
    MATCH(MergedTable[[#Headers],[AmtUnitPrice]], Products[#Headers], 0))</f>
        <v>29.785</v>
      </c>
      <c r="P664" s="1">
        <f>MergedTable[[#This Row],[AmtUnitPrice]] * MergedTable[[#This Row],[Quantity]]</f>
        <v>148.92500000000001</v>
      </c>
    </row>
    <row r="665" spans="1:16" x14ac:dyDescent="0.25">
      <c r="A665" t="str">
        <f>Orders[[#This Row],[OrderID]]</f>
        <v>SHP-55648-472</v>
      </c>
      <c r="B665" s="9">
        <f>Orders[[#This Row],[DtOrder]]</f>
        <v>43554</v>
      </c>
      <c r="C665" t="str">
        <f>Orders[[#This Row],[FK_CustomerID]]</f>
        <v>46818-20198-GB</v>
      </c>
      <c r="D665" t="str">
        <f>Orders[[#This Row],[FK_ProductID]]</f>
        <v>A-M-1</v>
      </c>
      <c r="E665" s="4">
        <f>Orders[[#This Row],[Quantity]]</f>
        <v>6</v>
      </c>
      <c r="F665" t="str">
        <f>_xlfn.XLOOKUP(MergedTable[[#This Row],[FK_CustomerID]], Customers[CustomerID], Customers[CustomerName])</f>
        <v>Corrie Wass</v>
      </c>
      <c r="G665" t="str">
        <f>_xlfn.XLOOKUP(MergedTable[[#This Row],[FK_CustomerID]], Customers[CustomerID], Customers[Email])</f>
        <v>cwassif@prweb.com</v>
      </c>
      <c r="H665" t="str">
        <f>_xlfn.XLOOKUP(MergedTable[[#This Row],[FK_CustomerID]], Customers[CustomerID], Customers[Country])</f>
        <v>United States</v>
      </c>
      <c r="I665" t="str">
        <f>IF(_xlfn.XLOOKUP(MergedTable[[#This Row],[FK_CustomerID]], Customers[CustomerID], Customers[HasLoyalty]), "Yes", "No")</f>
        <v>No</v>
      </c>
      <c r="J665" t="str" cm="1">
        <f t="array" ref="J665">INDEX(Products[],
    MATCH(MergedTable[[#This Row],[FK_ProductID]:[FK_ProductID]], Products[[ProductID]:[ProductID]], 0),
    MATCH(MergedTable[[#Headers],[CoffeeType]], Products[#Headers], 0))</f>
        <v>Ara</v>
      </c>
      <c r="K665" t="str" cm="1">
        <f t="array" ref="K665">_xlfn.SWITCH(MergedTable[[#This Row],[CoffeeType]],
    "Rob", "Robusta",
    "Exc", "Excelsa",
    "Ara", "Arabica",
    "Lib", "Liberica")</f>
        <v>Arabica</v>
      </c>
      <c r="L665" t="str" cm="1">
        <f t="array" ref="L665">INDEX(Products[],
    MATCH(MergedTable[[#This Row],[FK_ProductID]:[FK_ProductID]], Products[[ProductID]:[ProductID]], 0),
    MATCH(MergedTable[[#Headers],[RoastType]], Products[#Headers], 0))</f>
        <v>M</v>
      </c>
      <c r="M665" t="str" cm="1">
        <f t="array" ref="M665">_xlfn.SWITCH(MergedTable[[#This Row],[RoastType]],
    "L", "Light",
    "M", "Medium",
    "D", "Dark")</f>
        <v>Medium</v>
      </c>
      <c r="N665" s="6" cm="1">
        <f t="array" ref="N665">INDEX(Products[],
    MATCH(MergedTable[[#This Row],[FK_ProductID]:[FK_ProductID]], Products[[ProductID]:[ProductID]], 0),
    MATCH(MergedTable[[#Headers],[SizeKg]], Products[#Headers], 0))</f>
        <v>1</v>
      </c>
      <c r="O665" s="1" cm="1">
        <f t="array" ref="O665">INDEX(Products[],
    MATCH(MergedTable[[#This Row],[FK_ProductID]:[FK_ProductID]], Products[[ProductID]:[ProductID]], 0),
    MATCH(MergedTable[[#Headers],[AmtUnitPrice]], Products[#Headers], 0))</f>
        <v>11.25</v>
      </c>
      <c r="P665" s="1">
        <f>MergedTable[[#This Row],[AmtUnitPrice]] * MergedTable[[#This Row],[Quantity]]</f>
        <v>67.5</v>
      </c>
    </row>
    <row r="666" spans="1:16" x14ac:dyDescent="0.25">
      <c r="A666" t="str">
        <f>Orders[[#This Row],[OrderID]]</f>
        <v>HYR-03455-684</v>
      </c>
      <c r="B666" s="9">
        <f>Orders[[#This Row],[DtOrder]]</f>
        <v>44549</v>
      </c>
      <c r="C666" t="str">
        <f>Orders[[#This Row],[FK_CustomerID]]</f>
        <v>29808-89098-XD</v>
      </c>
      <c r="D666" t="str">
        <f>Orders[[#This Row],[FK_ProductID]]</f>
        <v>E-D-1</v>
      </c>
      <c r="E666" s="4">
        <f>Orders[[#This Row],[Quantity]]</f>
        <v>6</v>
      </c>
      <c r="F666" t="str">
        <f>_xlfn.XLOOKUP(MergedTable[[#This Row],[FK_CustomerID]], Customers[CustomerID], Customers[CustomerName])</f>
        <v>Ira Sjostrom</v>
      </c>
      <c r="G666" t="str">
        <f>_xlfn.XLOOKUP(MergedTable[[#This Row],[FK_CustomerID]], Customers[CustomerID], Customers[Email])</f>
        <v>isjostromig@pbs.org</v>
      </c>
      <c r="H666" t="str">
        <f>_xlfn.XLOOKUP(MergedTable[[#This Row],[FK_CustomerID]], Customers[CustomerID], Customers[Country])</f>
        <v>United States</v>
      </c>
      <c r="I666" t="str">
        <f>IF(_xlfn.XLOOKUP(MergedTable[[#This Row],[FK_CustomerID]], Customers[CustomerID], Customers[HasLoyalty]), "Yes", "No")</f>
        <v>No</v>
      </c>
      <c r="J666" t="str" cm="1">
        <f t="array" ref="J666">INDEX(Products[],
    MATCH(MergedTable[[#This Row],[FK_ProductID]:[FK_ProductID]], Products[[ProductID]:[ProductID]], 0),
    MATCH(MergedTable[[#Headers],[CoffeeType]], Products[#Headers], 0))</f>
        <v>Exc</v>
      </c>
      <c r="K666" t="str" cm="1">
        <f t="array" ref="K666">_xlfn.SWITCH(MergedTable[[#This Row],[CoffeeType]],
    "Rob", "Robusta",
    "Exc", "Excelsa",
    "Ara", "Arabica",
    "Lib", "Liberica")</f>
        <v>Excelsa</v>
      </c>
      <c r="L666" t="str" cm="1">
        <f t="array" ref="L666">INDEX(Products[],
    MATCH(MergedTable[[#This Row],[FK_ProductID]:[FK_ProductID]], Products[[ProductID]:[ProductID]], 0),
    MATCH(MergedTable[[#Headers],[RoastType]], Products[#Headers], 0))</f>
        <v>D</v>
      </c>
      <c r="M666" t="str" cm="1">
        <f t="array" ref="M666">_xlfn.SWITCH(MergedTable[[#This Row],[RoastType]],
    "L", "Light",
    "M", "Medium",
    "D", "Dark")</f>
        <v>Dark</v>
      </c>
      <c r="N666" s="6" cm="1">
        <f t="array" ref="N666">INDEX(Products[],
    MATCH(MergedTable[[#This Row],[FK_ProductID]:[FK_ProductID]], Products[[ProductID]:[ProductID]], 0),
    MATCH(MergedTable[[#Headers],[SizeKg]], Products[#Headers], 0))</f>
        <v>1</v>
      </c>
      <c r="O666" s="1" cm="1">
        <f t="array" ref="O666">INDEX(Products[],
    MATCH(MergedTable[[#This Row],[FK_ProductID]:[FK_ProductID]], Products[[ProductID]:[ProductID]], 0),
    MATCH(MergedTable[[#Headers],[AmtUnitPrice]], Products[#Headers], 0))</f>
        <v>12.15</v>
      </c>
      <c r="P666" s="1">
        <f>MergedTable[[#This Row],[AmtUnitPrice]] * MergedTable[[#This Row],[Quantity]]</f>
        <v>72.900000000000006</v>
      </c>
    </row>
    <row r="667" spans="1:16" x14ac:dyDescent="0.25">
      <c r="A667" t="str">
        <f>Orders[[#This Row],[OrderID]]</f>
        <v>HYR-03455-684</v>
      </c>
      <c r="B667" s="9">
        <f>Orders[[#This Row],[DtOrder]]</f>
        <v>44549</v>
      </c>
      <c r="C667" t="str">
        <f>Orders[[#This Row],[FK_CustomerID]]</f>
        <v>29808-89098-XD</v>
      </c>
      <c r="D667" t="str">
        <f>Orders[[#This Row],[FK_ProductID]]</f>
        <v>L-D-0.2</v>
      </c>
      <c r="E667" s="4">
        <f>Orders[[#This Row],[Quantity]]</f>
        <v>2</v>
      </c>
      <c r="F667" t="str">
        <f>_xlfn.XLOOKUP(MergedTable[[#This Row],[FK_CustomerID]], Customers[CustomerID], Customers[CustomerName])</f>
        <v>Ira Sjostrom</v>
      </c>
      <c r="G667" t="str">
        <f>_xlfn.XLOOKUP(MergedTable[[#This Row],[FK_CustomerID]], Customers[CustomerID], Customers[Email])</f>
        <v>isjostromig@pbs.org</v>
      </c>
      <c r="H667" t="str">
        <f>_xlfn.XLOOKUP(MergedTable[[#This Row],[FK_CustomerID]], Customers[CustomerID], Customers[Country])</f>
        <v>United States</v>
      </c>
      <c r="I667" t="str">
        <f>IF(_xlfn.XLOOKUP(MergedTable[[#This Row],[FK_CustomerID]], Customers[CustomerID], Customers[HasLoyalty]), "Yes", "No")</f>
        <v>No</v>
      </c>
      <c r="J667" t="str" cm="1">
        <f t="array" ref="J667">INDEX(Products[],
    MATCH(MergedTable[[#This Row],[FK_ProductID]:[FK_ProductID]], Products[[ProductID]:[ProductID]], 0),
    MATCH(MergedTable[[#Headers],[CoffeeType]], Products[#Headers], 0))</f>
        <v>Lib</v>
      </c>
      <c r="K667" t="str" cm="1">
        <f t="array" ref="K667">_xlfn.SWITCH(MergedTable[[#This Row],[CoffeeType]],
    "Rob", "Robusta",
    "Exc", "Excelsa",
    "Ara", "Arabica",
    "Lib", "Liberica")</f>
        <v>Liberica</v>
      </c>
      <c r="L667" t="str" cm="1">
        <f t="array" ref="L667">INDEX(Products[],
    MATCH(MergedTable[[#This Row],[FK_ProductID]:[FK_ProductID]], Products[[ProductID]:[ProductID]], 0),
    MATCH(MergedTable[[#Headers],[RoastType]], Products[#Headers], 0))</f>
        <v>D</v>
      </c>
      <c r="M667" t="str" cm="1">
        <f t="array" ref="M667">_xlfn.SWITCH(MergedTable[[#This Row],[RoastType]],
    "L", "Light",
    "M", "Medium",
    "D", "Dark")</f>
        <v>Dark</v>
      </c>
      <c r="N667" s="6" cm="1">
        <f t="array" ref="N667">INDEX(Products[],
    MATCH(MergedTable[[#This Row],[FK_ProductID]:[FK_ProductID]], Products[[ProductID]:[ProductID]], 0),
    MATCH(MergedTable[[#Headers],[SizeKg]], Products[#Headers], 0))</f>
        <v>0.2</v>
      </c>
      <c r="O667" s="1" cm="1">
        <f t="array" ref="O667">INDEX(Products[],
    MATCH(MergedTable[[#This Row],[FK_ProductID]:[FK_ProductID]], Products[[ProductID]:[ProductID]], 0),
    MATCH(MergedTable[[#Headers],[AmtUnitPrice]], Products[#Headers], 0))</f>
        <v>3.8849999999999998</v>
      </c>
      <c r="P667" s="1">
        <f>MergedTable[[#This Row],[AmtUnitPrice]] * MergedTable[[#This Row],[Quantity]]</f>
        <v>7.77</v>
      </c>
    </row>
    <row r="668" spans="1:16" x14ac:dyDescent="0.25">
      <c r="A668" t="str">
        <f>Orders[[#This Row],[OrderID]]</f>
        <v>HUG-52766-375</v>
      </c>
      <c r="B668" s="9">
        <f>Orders[[#This Row],[DtOrder]]</f>
        <v>43987</v>
      </c>
      <c r="C668" t="str">
        <f>Orders[[#This Row],[FK_CustomerID]]</f>
        <v>78786-77449-RQ</v>
      </c>
      <c r="D668" t="str">
        <f>Orders[[#This Row],[FK_ProductID]]</f>
        <v>A-D-2.5</v>
      </c>
      <c r="E668" s="4">
        <f>Orders[[#This Row],[Quantity]]</f>
        <v>4</v>
      </c>
      <c r="F668" t="str">
        <f>_xlfn.XLOOKUP(MergedTable[[#This Row],[FK_CustomerID]], Customers[CustomerID], Customers[CustomerName])</f>
        <v>Jermaine Branchett</v>
      </c>
      <c r="G668" t="str">
        <f>_xlfn.XLOOKUP(MergedTable[[#This Row],[FK_CustomerID]], Customers[CustomerID], Customers[Email])</f>
        <v>jbranchettii@bravesites.com</v>
      </c>
      <c r="H668" t="str">
        <f>_xlfn.XLOOKUP(MergedTable[[#This Row],[FK_CustomerID]], Customers[CustomerID], Customers[Country])</f>
        <v>United States</v>
      </c>
      <c r="I668" t="str">
        <f>IF(_xlfn.XLOOKUP(MergedTable[[#This Row],[FK_CustomerID]], Customers[CustomerID], Customers[HasLoyalty]), "Yes", "No")</f>
        <v>No</v>
      </c>
      <c r="J668" t="str" cm="1">
        <f t="array" ref="J668">INDEX(Products[],
    MATCH(MergedTable[[#This Row],[FK_ProductID]:[FK_ProductID]], Products[[ProductID]:[ProductID]], 0),
    MATCH(MergedTable[[#Headers],[CoffeeType]], Products[#Headers], 0))</f>
        <v>Ara</v>
      </c>
      <c r="K668" t="str" cm="1">
        <f t="array" ref="K668">_xlfn.SWITCH(MergedTable[[#This Row],[CoffeeType]],
    "Rob", "Robusta",
    "Exc", "Excelsa",
    "Ara", "Arabica",
    "Lib", "Liberica")</f>
        <v>Arabica</v>
      </c>
      <c r="L668" t="str" cm="1">
        <f t="array" ref="L668">INDEX(Products[],
    MATCH(MergedTable[[#This Row],[FK_ProductID]:[FK_ProductID]], Products[[ProductID]:[ProductID]], 0),
    MATCH(MergedTable[[#Headers],[RoastType]], Products[#Headers], 0))</f>
        <v>D</v>
      </c>
      <c r="M668" t="str" cm="1">
        <f t="array" ref="M668">_xlfn.SWITCH(MergedTable[[#This Row],[RoastType]],
    "L", "Light",
    "M", "Medium",
    "D", "Dark")</f>
        <v>Dark</v>
      </c>
      <c r="N668" s="6" cm="1">
        <f t="array" ref="N668">INDEX(Products[],
    MATCH(MergedTable[[#This Row],[FK_ProductID]:[FK_ProductID]], Products[[ProductID]:[ProductID]], 0),
    MATCH(MergedTable[[#Headers],[SizeKg]], Products[#Headers], 0))</f>
        <v>2.5</v>
      </c>
      <c r="O668" s="1" cm="1">
        <f t="array" ref="O668">INDEX(Products[],
    MATCH(MergedTable[[#This Row],[FK_ProductID]:[FK_ProductID]], Products[[ProductID]:[ProductID]], 0),
    MATCH(MergedTable[[#Headers],[AmtUnitPrice]], Products[#Headers], 0))</f>
        <v>22.885000000000002</v>
      </c>
      <c r="P668" s="1">
        <f>MergedTable[[#This Row],[AmtUnitPrice]] * MergedTable[[#This Row],[Quantity]]</f>
        <v>91.54</v>
      </c>
    </row>
    <row r="669" spans="1:16" x14ac:dyDescent="0.25">
      <c r="A669" t="str">
        <f>Orders[[#This Row],[OrderID]]</f>
        <v>DAH-46595-917</v>
      </c>
      <c r="B669" s="9">
        <f>Orders[[#This Row],[DtOrder]]</f>
        <v>44451</v>
      </c>
      <c r="C669" t="str">
        <f>Orders[[#This Row],[FK_CustomerID]]</f>
        <v>27878-42224-QF</v>
      </c>
      <c r="D669" t="str">
        <f>Orders[[#This Row],[FK_ProductID]]</f>
        <v>A-D-1</v>
      </c>
      <c r="E669" s="4">
        <f>Orders[[#This Row],[Quantity]]</f>
        <v>6</v>
      </c>
      <c r="F669" t="str">
        <f>_xlfn.XLOOKUP(MergedTable[[#This Row],[FK_CustomerID]], Customers[CustomerID], Customers[CustomerName])</f>
        <v>Nissie Rudland</v>
      </c>
      <c r="G669" t="str">
        <f>_xlfn.XLOOKUP(MergedTable[[#This Row],[FK_CustomerID]], Customers[CustomerID], Customers[Email])</f>
        <v>nrudlandij@blogs.com</v>
      </c>
      <c r="H669" t="str">
        <f>_xlfn.XLOOKUP(MergedTable[[#This Row],[FK_CustomerID]], Customers[CustomerID], Customers[Country])</f>
        <v>Ireland</v>
      </c>
      <c r="I669" t="str">
        <f>IF(_xlfn.XLOOKUP(MergedTable[[#This Row],[FK_CustomerID]], Customers[CustomerID], Customers[HasLoyalty]), "Yes", "No")</f>
        <v>No</v>
      </c>
      <c r="J669" t="str" cm="1">
        <f t="array" ref="J669">INDEX(Products[],
    MATCH(MergedTable[[#This Row],[FK_ProductID]:[FK_ProductID]], Products[[ProductID]:[ProductID]], 0),
    MATCH(MergedTable[[#Headers],[CoffeeType]], Products[#Headers], 0))</f>
        <v>Ara</v>
      </c>
      <c r="K669" t="str" cm="1">
        <f t="array" ref="K669">_xlfn.SWITCH(MergedTable[[#This Row],[CoffeeType]],
    "Rob", "Robusta",
    "Exc", "Excelsa",
    "Ara", "Arabica",
    "Lib", "Liberica")</f>
        <v>Arabica</v>
      </c>
      <c r="L669" t="str" cm="1">
        <f t="array" ref="L669">INDEX(Products[],
    MATCH(MergedTable[[#This Row],[FK_ProductID]:[FK_ProductID]], Products[[ProductID]:[ProductID]], 0),
    MATCH(MergedTable[[#Headers],[RoastType]], Products[#Headers], 0))</f>
        <v>D</v>
      </c>
      <c r="M669" t="str" cm="1">
        <f t="array" ref="M669">_xlfn.SWITCH(MergedTable[[#This Row],[RoastType]],
    "L", "Light",
    "M", "Medium",
    "D", "Dark")</f>
        <v>Dark</v>
      </c>
      <c r="N669" s="6" cm="1">
        <f t="array" ref="N669">INDEX(Products[],
    MATCH(MergedTable[[#This Row],[FK_ProductID]:[FK_ProductID]], Products[[ProductID]:[ProductID]], 0),
    MATCH(MergedTable[[#Headers],[SizeKg]], Products[#Headers], 0))</f>
        <v>1</v>
      </c>
      <c r="O669" s="1" cm="1">
        <f t="array" ref="O669">INDEX(Products[],
    MATCH(MergedTable[[#This Row],[FK_ProductID]:[FK_ProductID]], Products[[ProductID]:[ProductID]], 0),
    MATCH(MergedTable[[#Headers],[AmtUnitPrice]], Products[#Headers], 0))</f>
        <v>9.9499999999999993</v>
      </c>
      <c r="P669" s="1">
        <f>MergedTable[[#This Row],[AmtUnitPrice]] * MergedTable[[#This Row],[Quantity]]</f>
        <v>59.699999999999996</v>
      </c>
    </row>
    <row r="670" spans="1:16" x14ac:dyDescent="0.25">
      <c r="A670" t="str">
        <f>Orders[[#This Row],[OrderID]]</f>
        <v>VEM-79839-466</v>
      </c>
      <c r="B670" s="9">
        <f>Orders[[#This Row],[DtOrder]]</f>
        <v>44636</v>
      </c>
      <c r="C670" t="str">
        <f>Orders[[#This Row],[FK_CustomerID]]</f>
        <v>32743-78448-KT</v>
      </c>
      <c r="D670" t="str">
        <f>Orders[[#This Row],[FK_ProductID]]</f>
        <v>R-L-2.5</v>
      </c>
      <c r="E670" s="4">
        <f>Orders[[#This Row],[Quantity]]</f>
        <v>5</v>
      </c>
      <c r="F670" t="str">
        <f>_xlfn.XLOOKUP(MergedTable[[#This Row],[FK_CustomerID]], Customers[CustomerID], Customers[CustomerName])</f>
        <v>Janella Millett</v>
      </c>
      <c r="G670" t="str">
        <f>_xlfn.XLOOKUP(MergedTable[[#This Row],[FK_CustomerID]], Customers[CustomerID], Customers[Email])</f>
        <v>jmillettik@addtoany.com</v>
      </c>
      <c r="H670" t="str">
        <f>_xlfn.XLOOKUP(MergedTable[[#This Row],[FK_CustomerID]], Customers[CustomerID], Customers[Country])</f>
        <v>United States</v>
      </c>
      <c r="I670" t="str">
        <f>IF(_xlfn.XLOOKUP(MergedTable[[#This Row],[FK_CustomerID]], Customers[CustomerID], Customers[HasLoyalty]), "Yes", "No")</f>
        <v>Yes</v>
      </c>
      <c r="J670" t="str" cm="1">
        <f t="array" ref="J670">INDEX(Products[],
    MATCH(MergedTable[[#This Row],[FK_ProductID]:[FK_ProductID]], Products[[ProductID]:[ProductID]], 0),
    MATCH(MergedTable[[#Headers],[CoffeeType]], Products[#Headers], 0))</f>
        <v>Rob</v>
      </c>
      <c r="K670" t="str" cm="1">
        <f t="array" ref="K670">_xlfn.SWITCH(MergedTable[[#This Row],[CoffeeType]],
    "Rob", "Robusta",
    "Exc", "Excelsa",
    "Ara", "Arabica",
    "Lib", "Liberica")</f>
        <v>Robusta</v>
      </c>
      <c r="L670" t="str" cm="1">
        <f t="array" ref="L670">INDEX(Products[],
    MATCH(MergedTable[[#This Row],[FK_ProductID]:[FK_ProductID]], Products[[ProductID]:[ProductID]], 0),
    MATCH(MergedTable[[#Headers],[RoastType]], Products[#Headers], 0))</f>
        <v>L</v>
      </c>
      <c r="M670" t="str" cm="1">
        <f t="array" ref="M670">_xlfn.SWITCH(MergedTable[[#This Row],[RoastType]],
    "L", "Light",
    "M", "Medium",
    "D", "Dark")</f>
        <v>Light</v>
      </c>
      <c r="N670" s="6" cm="1">
        <f t="array" ref="N670">INDEX(Products[],
    MATCH(MergedTable[[#This Row],[FK_ProductID]:[FK_ProductID]], Products[[ProductID]:[ProductID]], 0),
    MATCH(MergedTable[[#Headers],[SizeKg]], Products[#Headers], 0))</f>
        <v>2.5</v>
      </c>
      <c r="O670" s="1" cm="1">
        <f t="array" ref="O670">INDEX(Products[],
    MATCH(MergedTable[[#This Row],[FK_ProductID]:[FK_ProductID]], Products[[ProductID]:[ProductID]], 0),
    MATCH(MergedTable[[#Headers],[AmtUnitPrice]], Products[#Headers], 0))</f>
        <v>27.484999999999999</v>
      </c>
      <c r="P670" s="1">
        <f>MergedTable[[#This Row],[AmtUnitPrice]] * MergedTable[[#This Row],[Quantity]]</f>
        <v>137.42500000000001</v>
      </c>
    </row>
    <row r="671" spans="1:16" x14ac:dyDescent="0.25">
      <c r="A671" t="str">
        <f>Orders[[#This Row],[OrderID]]</f>
        <v>OWH-11126-533</v>
      </c>
      <c r="B671" s="9">
        <f>Orders[[#This Row],[DtOrder]]</f>
        <v>44551</v>
      </c>
      <c r="C671" t="str">
        <f>Orders[[#This Row],[FK_CustomerID]]</f>
        <v>25331-13794-SB</v>
      </c>
      <c r="D671" t="str">
        <f>Orders[[#This Row],[FK_ProductID]]</f>
        <v>L-M-2.5</v>
      </c>
      <c r="E671" s="4">
        <f>Orders[[#This Row],[Quantity]]</f>
        <v>2</v>
      </c>
      <c r="F671" t="str">
        <f>_xlfn.XLOOKUP(MergedTable[[#This Row],[FK_CustomerID]], Customers[CustomerID], Customers[CustomerName])</f>
        <v>Ferdie Tourry</v>
      </c>
      <c r="G671" t="str">
        <f>_xlfn.XLOOKUP(MergedTable[[#This Row],[FK_CustomerID]], Customers[CustomerID], Customers[Email])</f>
        <v>ftourryil@google.de</v>
      </c>
      <c r="H671" t="str">
        <f>_xlfn.XLOOKUP(MergedTable[[#This Row],[FK_CustomerID]], Customers[CustomerID], Customers[Country])</f>
        <v>United States</v>
      </c>
      <c r="I671" t="str">
        <f>IF(_xlfn.XLOOKUP(MergedTable[[#This Row],[FK_CustomerID]], Customers[CustomerID], Customers[HasLoyalty]), "Yes", "No")</f>
        <v>No</v>
      </c>
      <c r="J671" t="str" cm="1">
        <f t="array" ref="J671">INDEX(Products[],
    MATCH(MergedTable[[#This Row],[FK_ProductID]:[FK_ProductID]], Products[[ProductID]:[ProductID]], 0),
    MATCH(MergedTable[[#Headers],[CoffeeType]], Products[#Headers], 0))</f>
        <v>Lib</v>
      </c>
      <c r="K671" t="str" cm="1">
        <f t="array" ref="K671">_xlfn.SWITCH(MergedTable[[#This Row],[CoffeeType]],
    "Rob", "Robusta",
    "Exc", "Excelsa",
    "Ara", "Arabica",
    "Lib", "Liberica")</f>
        <v>Liberica</v>
      </c>
      <c r="L671" t="str" cm="1">
        <f t="array" ref="L671">INDEX(Products[],
    MATCH(MergedTable[[#This Row],[FK_ProductID]:[FK_ProductID]], Products[[ProductID]:[ProductID]], 0),
    MATCH(MergedTable[[#Headers],[RoastType]], Products[#Headers], 0))</f>
        <v>M</v>
      </c>
      <c r="M671" t="str" cm="1">
        <f t="array" ref="M671">_xlfn.SWITCH(MergedTable[[#This Row],[RoastType]],
    "L", "Light",
    "M", "Medium",
    "D", "Dark")</f>
        <v>Medium</v>
      </c>
      <c r="N671" s="6" cm="1">
        <f t="array" ref="N671">INDEX(Products[],
    MATCH(MergedTable[[#This Row],[FK_ProductID]:[FK_ProductID]], Products[[ProductID]:[ProductID]], 0),
    MATCH(MergedTable[[#Headers],[SizeKg]], Products[#Headers], 0))</f>
        <v>2.5</v>
      </c>
      <c r="O671" s="1" cm="1">
        <f t="array" ref="O671">INDEX(Products[],
    MATCH(MergedTable[[#This Row],[FK_ProductID]:[FK_ProductID]], Products[[ProductID]:[ProductID]], 0),
    MATCH(MergedTable[[#Headers],[AmtUnitPrice]], Products[#Headers], 0))</f>
        <v>33.465000000000003</v>
      </c>
      <c r="P671" s="1">
        <f>MergedTable[[#This Row],[AmtUnitPrice]] * MergedTable[[#This Row],[Quantity]]</f>
        <v>66.930000000000007</v>
      </c>
    </row>
    <row r="672" spans="1:16" x14ac:dyDescent="0.25">
      <c r="A672" t="str">
        <f>Orders[[#This Row],[OrderID]]</f>
        <v>UMT-26130-151</v>
      </c>
      <c r="B672" s="9">
        <f>Orders[[#This Row],[DtOrder]]</f>
        <v>43606</v>
      </c>
      <c r="C672" t="str">
        <f>Orders[[#This Row],[FK_CustomerID]]</f>
        <v>55864-37682-GQ</v>
      </c>
      <c r="D672" t="str">
        <f>Orders[[#This Row],[FK_ProductID]]</f>
        <v>L-M-0.2</v>
      </c>
      <c r="E672" s="4">
        <f>Orders[[#This Row],[Quantity]]</f>
        <v>3</v>
      </c>
      <c r="F672" t="str">
        <f>_xlfn.XLOOKUP(MergedTable[[#This Row],[FK_CustomerID]], Customers[CustomerID], Customers[CustomerName])</f>
        <v>Cecil Weatherall</v>
      </c>
      <c r="G672" t="str">
        <f>_xlfn.XLOOKUP(MergedTable[[#This Row],[FK_CustomerID]], Customers[CustomerID], Customers[Email])</f>
        <v>cweatherallim@toplist.cz</v>
      </c>
      <c r="H672" t="str">
        <f>_xlfn.XLOOKUP(MergedTable[[#This Row],[FK_CustomerID]], Customers[CustomerID], Customers[Country])</f>
        <v>United States</v>
      </c>
      <c r="I672" t="str">
        <f>IF(_xlfn.XLOOKUP(MergedTable[[#This Row],[FK_CustomerID]], Customers[CustomerID], Customers[HasLoyalty]), "Yes", "No")</f>
        <v>Yes</v>
      </c>
      <c r="J672" t="str" cm="1">
        <f t="array" ref="J672">INDEX(Products[],
    MATCH(MergedTable[[#This Row],[FK_ProductID]:[FK_ProductID]], Products[[ProductID]:[ProductID]], 0),
    MATCH(MergedTable[[#Headers],[CoffeeType]], Products[#Headers], 0))</f>
        <v>Lib</v>
      </c>
      <c r="K672" t="str" cm="1">
        <f t="array" ref="K672">_xlfn.SWITCH(MergedTable[[#This Row],[CoffeeType]],
    "Rob", "Robusta",
    "Exc", "Excelsa",
    "Ara", "Arabica",
    "Lib", "Liberica")</f>
        <v>Liberica</v>
      </c>
      <c r="L672" t="str" cm="1">
        <f t="array" ref="L672">INDEX(Products[],
    MATCH(MergedTable[[#This Row],[FK_ProductID]:[FK_ProductID]], Products[[ProductID]:[ProductID]], 0),
    MATCH(MergedTable[[#Headers],[RoastType]], Products[#Headers], 0))</f>
        <v>M</v>
      </c>
      <c r="M672" t="str" cm="1">
        <f t="array" ref="M672">_xlfn.SWITCH(MergedTable[[#This Row],[RoastType]],
    "L", "Light",
    "M", "Medium",
    "D", "Dark")</f>
        <v>Medium</v>
      </c>
      <c r="N672" s="6" cm="1">
        <f t="array" ref="N672">INDEX(Products[],
    MATCH(MergedTable[[#This Row],[FK_ProductID]:[FK_ProductID]], Products[[ProductID]:[ProductID]], 0),
    MATCH(MergedTable[[#Headers],[SizeKg]], Products[#Headers], 0))</f>
        <v>0.2</v>
      </c>
      <c r="O672" s="1" cm="1">
        <f t="array" ref="O672">INDEX(Products[],
    MATCH(MergedTable[[#This Row],[FK_ProductID]:[FK_ProductID]], Products[[ProductID]:[ProductID]], 0),
    MATCH(MergedTable[[#Headers],[AmtUnitPrice]], Products[#Headers], 0))</f>
        <v>4.3650000000000002</v>
      </c>
      <c r="P672" s="1">
        <f>MergedTable[[#This Row],[AmtUnitPrice]] * MergedTable[[#This Row],[Quantity]]</f>
        <v>13.095000000000001</v>
      </c>
    </row>
    <row r="673" spans="1:16" x14ac:dyDescent="0.25">
      <c r="A673" t="str">
        <f>Orders[[#This Row],[OrderID]]</f>
        <v>JKA-27899-806</v>
      </c>
      <c r="B673" s="9">
        <f>Orders[[#This Row],[DtOrder]]</f>
        <v>44495</v>
      </c>
      <c r="C673" t="str">
        <f>Orders[[#This Row],[FK_CustomerID]]</f>
        <v>97005-25609-CQ</v>
      </c>
      <c r="D673" t="str">
        <f>Orders[[#This Row],[FK_ProductID]]</f>
        <v>R-L-1</v>
      </c>
      <c r="E673" s="4">
        <f>Orders[[#This Row],[Quantity]]</f>
        <v>5</v>
      </c>
      <c r="F673" t="str">
        <f>_xlfn.XLOOKUP(MergedTable[[#This Row],[FK_CustomerID]], Customers[CustomerID], Customers[CustomerName])</f>
        <v>Gale Heindrick</v>
      </c>
      <c r="G673" t="str">
        <f>_xlfn.XLOOKUP(MergedTable[[#This Row],[FK_CustomerID]], Customers[CustomerID], Customers[Email])</f>
        <v>gheindrickin@usda.gov</v>
      </c>
      <c r="H673" t="str">
        <f>_xlfn.XLOOKUP(MergedTable[[#This Row],[FK_CustomerID]], Customers[CustomerID], Customers[Country])</f>
        <v>United States</v>
      </c>
      <c r="I673" t="str">
        <f>IF(_xlfn.XLOOKUP(MergedTable[[#This Row],[FK_CustomerID]], Customers[CustomerID], Customers[HasLoyalty]), "Yes", "No")</f>
        <v>No</v>
      </c>
      <c r="J673" t="str" cm="1">
        <f t="array" ref="J673">INDEX(Products[],
    MATCH(MergedTable[[#This Row],[FK_ProductID]:[FK_ProductID]], Products[[ProductID]:[ProductID]], 0),
    MATCH(MergedTable[[#Headers],[CoffeeType]], Products[#Headers], 0))</f>
        <v>Rob</v>
      </c>
      <c r="K673" t="str" cm="1">
        <f t="array" ref="K673">_xlfn.SWITCH(MergedTable[[#This Row],[CoffeeType]],
    "Rob", "Robusta",
    "Exc", "Excelsa",
    "Ara", "Arabica",
    "Lib", "Liberica")</f>
        <v>Robusta</v>
      </c>
      <c r="L673" t="str" cm="1">
        <f t="array" ref="L673">INDEX(Products[],
    MATCH(MergedTable[[#This Row],[FK_ProductID]:[FK_ProductID]], Products[[ProductID]:[ProductID]], 0),
    MATCH(MergedTable[[#Headers],[RoastType]], Products[#Headers], 0))</f>
        <v>L</v>
      </c>
      <c r="M673" t="str" cm="1">
        <f t="array" ref="M673">_xlfn.SWITCH(MergedTable[[#This Row],[RoastType]],
    "L", "Light",
    "M", "Medium",
    "D", "Dark")</f>
        <v>Light</v>
      </c>
      <c r="N673" s="6" cm="1">
        <f t="array" ref="N673">INDEX(Products[],
    MATCH(MergedTable[[#This Row],[FK_ProductID]:[FK_ProductID]], Products[[ProductID]:[ProductID]], 0),
    MATCH(MergedTable[[#Headers],[SizeKg]], Products[#Headers], 0))</f>
        <v>1</v>
      </c>
      <c r="O673" s="1" cm="1">
        <f t="array" ref="O673">INDEX(Products[],
    MATCH(MergedTable[[#This Row],[FK_ProductID]:[FK_ProductID]], Products[[ProductID]:[ProductID]], 0),
    MATCH(MergedTable[[#Headers],[AmtUnitPrice]], Products[#Headers], 0))</f>
        <v>11.95</v>
      </c>
      <c r="P673" s="1">
        <f>MergedTable[[#This Row],[AmtUnitPrice]] * MergedTable[[#This Row],[Quantity]]</f>
        <v>59.75</v>
      </c>
    </row>
    <row r="674" spans="1:16" x14ac:dyDescent="0.25">
      <c r="A674" t="str">
        <f>Orders[[#This Row],[OrderID]]</f>
        <v>ULU-07744-724</v>
      </c>
      <c r="B674" s="9">
        <f>Orders[[#This Row],[DtOrder]]</f>
        <v>43916</v>
      </c>
      <c r="C674" t="str">
        <f>Orders[[#This Row],[FK_CustomerID]]</f>
        <v>94058-95794-IJ</v>
      </c>
      <c r="D674" t="str">
        <f>Orders[[#This Row],[FK_ProductID]]</f>
        <v>L-M-0.5</v>
      </c>
      <c r="E674" s="4">
        <f>Orders[[#This Row],[Quantity]]</f>
        <v>5</v>
      </c>
      <c r="F674" t="str">
        <f>_xlfn.XLOOKUP(MergedTable[[#This Row],[FK_CustomerID]], Customers[CustomerID], Customers[CustomerName])</f>
        <v>Layne Imason</v>
      </c>
      <c r="G674" t="str">
        <f>_xlfn.XLOOKUP(MergedTable[[#This Row],[FK_CustomerID]], Customers[CustomerID], Customers[Email])</f>
        <v>limasonio@discuz.net</v>
      </c>
      <c r="H674" t="str">
        <f>_xlfn.XLOOKUP(MergedTable[[#This Row],[FK_CustomerID]], Customers[CustomerID], Customers[Country])</f>
        <v>United States</v>
      </c>
      <c r="I674" t="str">
        <f>IF(_xlfn.XLOOKUP(MergedTable[[#This Row],[FK_CustomerID]], Customers[CustomerID], Customers[HasLoyalty]), "Yes", "No")</f>
        <v>Yes</v>
      </c>
      <c r="J674" t="str" cm="1">
        <f t="array" ref="J674">INDEX(Products[],
    MATCH(MergedTable[[#This Row],[FK_ProductID]:[FK_ProductID]], Products[[ProductID]:[ProductID]], 0),
    MATCH(MergedTable[[#Headers],[CoffeeType]], Products[#Headers], 0))</f>
        <v>Lib</v>
      </c>
      <c r="K674" t="str" cm="1">
        <f t="array" ref="K674">_xlfn.SWITCH(MergedTable[[#This Row],[CoffeeType]],
    "Rob", "Robusta",
    "Exc", "Excelsa",
    "Ara", "Arabica",
    "Lib", "Liberica")</f>
        <v>Liberica</v>
      </c>
      <c r="L674" t="str" cm="1">
        <f t="array" ref="L674">INDEX(Products[],
    MATCH(MergedTable[[#This Row],[FK_ProductID]:[FK_ProductID]], Products[[ProductID]:[ProductID]], 0),
    MATCH(MergedTable[[#Headers],[RoastType]], Products[#Headers], 0))</f>
        <v>M</v>
      </c>
      <c r="M674" t="str" cm="1">
        <f t="array" ref="M674">_xlfn.SWITCH(MergedTable[[#This Row],[RoastType]],
    "L", "Light",
    "M", "Medium",
    "D", "Dark")</f>
        <v>Medium</v>
      </c>
      <c r="N674" s="6" cm="1">
        <f t="array" ref="N674">INDEX(Products[],
    MATCH(MergedTable[[#This Row],[FK_ProductID]:[FK_ProductID]], Products[[ProductID]:[ProductID]], 0),
    MATCH(MergedTable[[#Headers],[SizeKg]], Products[#Headers], 0))</f>
        <v>0.5</v>
      </c>
      <c r="O674" s="1" cm="1">
        <f t="array" ref="O674">INDEX(Products[],
    MATCH(MergedTable[[#This Row],[FK_ProductID]:[FK_ProductID]], Products[[ProductID]:[ProductID]], 0),
    MATCH(MergedTable[[#Headers],[AmtUnitPrice]], Products[#Headers], 0))</f>
        <v>8.73</v>
      </c>
      <c r="P674" s="1">
        <f>MergedTable[[#This Row],[AmtUnitPrice]] * MergedTable[[#This Row],[Quantity]]</f>
        <v>43.650000000000006</v>
      </c>
    </row>
    <row r="675" spans="1:16" x14ac:dyDescent="0.25">
      <c r="A675" t="str">
        <f>Orders[[#This Row],[OrderID]]</f>
        <v>NOM-56457-507</v>
      </c>
      <c r="B675" s="9">
        <f>Orders[[#This Row],[DtOrder]]</f>
        <v>44118</v>
      </c>
      <c r="C675" t="str">
        <f>Orders[[#This Row],[FK_CustomerID]]</f>
        <v>40214-03678-GU</v>
      </c>
      <c r="D675" t="str">
        <f>Orders[[#This Row],[FK_ProductID]]</f>
        <v>E-M-1</v>
      </c>
      <c r="E675" s="4">
        <f>Orders[[#This Row],[Quantity]]</f>
        <v>6</v>
      </c>
      <c r="F675" t="str">
        <f>_xlfn.XLOOKUP(MergedTable[[#This Row],[FK_CustomerID]], Customers[CustomerID], Customers[CustomerName])</f>
        <v>Hazel Saill</v>
      </c>
      <c r="G675" t="str">
        <f>_xlfn.XLOOKUP(MergedTable[[#This Row],[FK_CustomerID]], Customers[CustomerID], Customers[Email])</f>
        <v>hsaillip@odnoklassniki.ru</v>
      </c>
      <c r="H675" t="str">
        <f>_xlfn.XLOOKUP(MergedTable[[#This Row],[FK_CustomerID]], Customers[CustomerID], Customers[Country])</f>
        <v>United States</v>
      </c>
      <c r="I675" t="str">
        <f>IF(_xlfn.XLOOKUP(MergedTable[[#This Row],[FK_CustomerID]], Customers[CustomerID], Customers[HasLoyalty]), "Yes", "No")</f>
        <v>Yes</v>
      </c>
      <c r="J675" t="str" cm="1">
        <f t="array" ref="J675">INDEX(Products[],
    MATCH(MergedTable[[#This Row],[FK_ProductID]:[FK_ProductID]], Products[[ProductID]:[ProductID]], 0),
    MATCH(MergedTable[[#Headers],[CoffeeType]], Products[#Headers], 0))</f>
        <v>Exc</v>
      </c>
      <c r="K675" t="str" cm="1">
        <f t="array" ref="K675">_xlfn.SWITCH(MergedTable[[#This Row],[CoffeeType]],
    "Rob", "Robusta",
    "Exc", "Excelsa",
    "Ara", "Arabica",
    "Lib", "Liberica")</f>
        <v>Excelsa</v>
      </c>
      <c r="L675" t="str" cm="1">
        <f t="array" ref="L675">INDEX(Products[],
    MATCH(MergedTable[[#This Row],[FK_ProductID]:[FK_ProductID]], Products[[ProductID]:[ProductID]], 0),
    MATCH(MergedTable[[#Headers],[RoastType]], Products[#Headers], 0))</f>
        <v>M</v>
      </c>
      <c r="M675" t="str" cm="1">
        <f t="array" ref="M675">_xlfn.SWITCH(MergedTable[[#This Row],[RoastType]],
    "L", "Light",
    "M", "Medium",
    "D", "Dark")</f>
        <v>Medium</v>
      </c>
      <c r="N675" s="6" cm="1">
        <f t="array" ref="N675">INDEX(Products[],
    MATCH(MergedTable[[#This Row],[FK_ProductID]:[FK_ProductID]], Products[[ProductID]:[ProductID]], 0),
    MATCH(MergedTable[[#Headers],[SizeKg]], Products[#Headers], 0))</f>
        <v>1</v>
      </c>
      <c r="O675" s="1" cm="1">
        <f t="array" ref="O675">INDEX(Products[],
    MATCH(MergedTable[[#This Row],[FK_ProductID]:[FK_ProductID]], Products[[ProductID]:[ProductID]], 0),
    MATCH(MergedTable[[#Headers],[AmtUnitPrice]], Products[#Headers], 0))</f>
        <v>13.75</v>
      </c>
      <c r="P675" s="1">
        <f>MergedTable[[#This Row],[AmtUnitPrice]] * MergedTable[[#This Row],[Quantity]]</f>
        <v>82.5</v>
      </c>
    </row>
    <row r="676" spans="1:16" x14ac:dyDescent="0.25">
      <c r="A676" t="str">
        <f>Orders[[#This Row],[OrderID]]</f>
        <v>NZN-71683-705</v>
      </c>
      <c r="B676" s="9">
        <f>Orders[[#This Row],[DtOrder]]</f>
        <v>44543</v>
      </c>
      <c r="C676" t="str">
        <f>Orders[[#This Row],[FK_CustomerID]]</f>
        <v>04921-85445-SL</v>
      </c>
      <c r="D676" t="str">
        <f>Orders[[#This Row],[FK_ProductID]]</f>
        <v>A-L-2.5</v>
      </c>
      <c r="E676" s="4">
        <f>Orders[[#This Row],[Quantity]]</f>
        <v>6</v>
      </c>
      <c r="F676" t="str">
        <f>_xlfn.XLOOKUP(MergedTable[[#This Row],[FK_CustomerID]], Customers[CustomerID], Customers[CustomerName])</f>
        <v>Hermann Larvor</v>
      </c>
      <c r="G676" t="str">
        <f>_xlfn.XLOOKUP(MergedTable[[#This Row],[FK_CustomerID]], Customers[CustomerID], Customers[Email])</f>
        <v>hlarvoriq@last.fm</v>
      </c>
      <c r="H676" t="str">
        <f>_xlfn.XLOOKUP(MergedTable[[#This Row],[FK_CustomerID]], Customers[CustomerID], Customers[Country])</f>
        <v>United States</v>
      </c>
      <c r="I676" t="str">
        <f>IF(_xlfn.XLOOKUP(MergedTable[[#This Row],[FK_CustomerID]], Customers[CustomerID], Customers[HasLoyalty]), "Yes", "No")</f>
        <v>Yes</v>
      </c>
      <c r="J676" t="str" cm="1">
        <f t="array" ref="J676">INDEX(Products[],
    MATCH(MergedTable[[#This Row],[FK_ProductID]:[FK_ProductID]], Products[[ProductID]:[ProductID]], 0),
    MATCH(MergedTable[[#Headers],[CoffeeType]], Products[#Headers], 0))</f>
        <v>Ara</v>
      </c>
      <c r="K676" t="str" cm="1">
        <f t="array" ref="K676">_xlfn.SWITCH(MergedTable[[#This Row],[CoffeeType]],
    "Rob", "Robusta",
    "Exc", "Excelsa",
    "Ara", "Arabica",
    "Lib", "Liberica")</f>
        <v>Arabica</v>
      </c>
      <c r="L676" t="str" cm="1">
        <f t="array" ref="L676">INDEX(Products[],
    MATCH(MergedTable[[#This Row],[FK_ProductID]:[FK_ProductID]], Products[[ProductID]:[ProductID]], 0),
    MATCH(MergedTable[[#Headers],[RoastType]], Products[#Headers], 0))</f>
        <v>L</v>
      </c>
      <c r="M676" t="str" cm="1">
        <f t="array" ref="M676">_xlfn.SWITCH(MergedTable[[#This Row],[RoastType]],
    "L", "Light",
    "M", "Medium",
    "D", "Dark")</f>
        <v>Light</v>
      </c>
      <c r="N676" s="6" cm="1">
        <f t="array" ref="N676">INDEX(Products[],
    MATCH(MergedTable[[#This Row],[FK_ProductID]:[FK_ProductID]], Products[[ProductID]:[ProductID]], 0),
    MATCH(MergedTable[[#Headers],[SizeKg]], Products[#Headers], 0))</f>
        <v>2.5</v>
      </c>
      <c r="O676" s="1" cm="1">
        <f t="array" ref="O676">INDEX(Products[],
    MATCH(MergedTable[[#This Row],[FK_ProductID]:[FK_ProductID]], Products[[ProductID]:[ProductID]], 0),
    MATCH(MergedTable[[#Headers],[AmtUnitPrice]], Products[#Headers], 0))</f>
        <v>29.785</v>
      </c>
      <c r="P676" s="1">
        <f>MergedTable[[#This Row],[AmtUnitPrice]] * MergedTable[[#This Row],[Quantity]]</f>
        <v>178.71</v>
      </c>
    </row>
    <row r="677" spans="1:16" x14ac:dyDescent="0.25">
      <c r="A677" t="str">
        <f>Orders[[#This Row],[OrderID]]</f>
        <v>WMA-34232-850</v>
      </c>
      <c r="B677" s="9">
        <f>Orders[[#This Row],[DtOrder]]</f>
        <v>44263</v>
      </c>
      <c r="C677" t="str">
        <f>Orders[[#This Row],[FK_CustomerID]]</f>
        <v>53386-94266-LJ</v>
      </c>
      <c r="D677" t="str">
        <f>Orders[[#This Row],[FK_ProductID]]</f>
        <v>L-D-2.5</v>
      </c>
      <c r="E677" s="4">
        <f>Orders[[#This Row],[Quantity]]</f>
        <v>4</v>
      </c>
      <c r="F677" t="str">
        <f>_xlfn.XLOOKUP(MergedTable[[#This Row],[FK_CustomerID]], Customers[CustomerID], Customers[CustomerName])</f>
        <v>Terri Lyford</v>
      </c>
      <c r="G677" t="str">
        <f>_xlfn.XLOOKUP(MergedTable[[#This Row],[FK_CustomerID]], Customers[CustomerID], Customers[Email])</f>
        <v/>
      </c>
      <c r="H677" t="str">
        <f>_xlfn.XLOOKUP(MergedTable[[#This Row],[FK_CustomerID]], Customers[CustomerID], Customers[Country])</f>
        <v>United States</v>
      </c>
      <c r="I677" t="str">
        <f>IF(_xlfn.XLOOKUP(MergedTable[[#This Row],[FK_CustomerID]], Customers[CustomerID], Customers[HasLoyalty]), "Yes", "No")</f>
        <v>Yes</v>
      </c>
      <c r="J677" t="str" cm="1">
        <f t="array" ref="J677">INDEX(Products[],
    MATCH(MergedTable[[#This Row],[FK_ProductID]:[FK_ProductID]], Products[[ProductID]:[ProductID]], 0),
    MATCH(MergedTable[[#Headers],[CoffeeType]], Products[#Headers], 0))</f>
        <v>Lib</v>
      </c>
      <c r="K677" t="str" cm="1">
        <f t="array" ref="K677">_xlfn.SWITCH(MergedTable[[#This Row],[CoffeeType]],
    "Rob", "Robusta",
    "Exc", "Excelsa",
    "Ara", "Arabica",
    "Lib", "Liberica")</f>
        <v>Liberica</v>
      </c>
      <c r="L677" t="str" cm="1">
        <f t="array" ref="L677">INDEX(Products[],
    MATCH(MergedTable[[#This Row],[FK_ProductID]:[FK_ProductID]], Products[[ProductID]:[ProductID]], 0),
    MATCH(MergedTable[[#Headers],[RoastType]], Products[#Headers], 0))</f>
        <v>D</v>
      </c>
      <c r="M677" t="str" cm="1">
        <f t="array" ref="M677">_xlfn.SWITCH(MergedTable[[#This Row],[RoastType]],
    "L", "Light",
    "M", "Medium",
    "D", "Dark")</f>
        <v>Dark</v>
      </c>
      <c r="N677" s="6" cm="1">
        <f t="array" ref="N677">INDEX(Products[],
    MATCH(MergedTable[[#This Row],[FK_ProductID]:[FK_ProductID]], Products[[ProductID]:[ProductID]], 0),
    MATCH(MergedTable[[#Headers],[SizeKg]], Products[#Headers], 0))</f>
        <v>2.5</v>
      </c>
      <c r="O677" s="1" cm="1">
        <f t="array" ref="O677">INDEX(Products[],
    MATCH(MergedTable[[#This Row],[FK_ProductID]:[FK_ProductID]], Products[[ProductID]:[ProductID]], 0),
    MATCH(MergedTable[[#Headers],[AmtUnitPrice]], Products[#Headers], 0))</f>
        <v>29.785</v>
      </c>
      <c r="P677" s="1">
        <f>MergedTable[[#This Row],[AmtUnitPrice]] * MergedTable[[#This Row],[Quantity]]</f>
        <v>119.14</v>
      </c>
    </row>
    <row r="678" spans="1:16" x14ac:dyDescent="0.25">
      <c r="A678" t="str">
        <f>Orders[[#This Row],[OrderID]]</f>
        <v>EZL-27919-704</v>
      </c>
      <c r="B678" s="9">
        <f>Orders[[#This Row],[DtOrder]]</f>
        <v>44217</v>
      </c>
      <c r="C678" t="str">
        <f>Orders[[#This Row],[FK_CustomerID]]</f>
        <v>49480-85909-DG</v>
      </c>
      <c r="D678" t="str">
        <f>Orders[[#This Row],[FK_ProductID]]</f>
        <v>L-L-0.5</v>
      </c>
      <c r="E678" s="4">
        <f>Orders[[#This Row],[Quantity]]</f>
        <v>5</v>
      </c>
      <c r="F678" t="str">
        <f>_xlfn.XLOOKUP(MergedTable[[#This Row],[FK_CustomerID]], Customers[CustomerID], Customers[CustomerName])</f>
        <v>Gabey Cogan</v>
      </c>
      <c r="G678" t="str">
        <f>_xlfn.XLOOKUP(MergedTable[[#This Row],[FK_CustomerID]], Customers[CustomerID], Customers[Email])</f>
        <v/>
      </c>
      <c r="H678" t="str">
        <f>_xlfn.XLOOKUP(MergedTable[[#This Row],[FK_CustomerID]], Customers[CustomerID], Customers[Country])</f>
        <v>United States</v>
      </c>
      <c r="I678" t="str">
        <f>IF(_xlfn.XLOOKUP(MergedTable[[#This Row],[FK_CustomerID]], Customers[CustomerID], Customers[HasLoyalty]), "Yes", "No")</f>
        <v>No</v>
      </c>
      <c r="J678" t="str" cm="1">
        <f t="array" ref="J678">INDEX(Products[],
    MATCH(MergedTable[[#This Row],[FK_ProductID]:[FK_ProductID]], Products[[ProductID]:[ProductID]], 0),
    MATCH(MergedTable[[#Headers],[CoffeeType]], Products[#Headers], 0))</f>
        <v>Lib</v>
      </c>
      <c r="K678" t="str" cm="1">
        <f t="array" ref="K678">_xlfn.SWITCH(MergedTable[[#This Row],[CoffeeType]],
    "Rob", "Robusta",
    "Exc", "Excelsa",
    "Ara", "Arabica",
    "Lib", "Liberica")</f>
        <v>Liberica</v>
      </c>
      <c r="L678" t="str" cm="1">
        <f t="array" ref="L678">INDEX(Products[],
    MATCH(MergedTable[[#This Row],[FK_ProductID]:[FK_ProductID]], Products[[ProductID]:[ProductID]], 0),
    MATCH(MergedTable[[#Headers],[RoastType]], Products[#Headers], 0))</f>
        <v>L</v>
      </c>
      <c r="M678" t="str" cm="1">
        <f t="array" ref="M678">_xlfn.SWITCH(MergedTable[[#This Row],[RoastType]],
    "L", "Light",
    "M", "Medium",
    "D", "Dark")</f>
        <v>Light</v>
      </c>
      <c r="N678" s="6" cm="1">
        <f t="array" ref="N678">INDEX(Products[],
    MATCH(MergedTable[[#This Row],[FK_ProductID]:[FK_ProductID]], Products[[ProductID]:[ProductID]], 0),
    MATCH(MergedTable[[#Headers],[SizeKg]], Products[#Headers], 0))</f>
        <v>0.5</v>
      </c>
      <c r="O678" s="1" cm="1">
        <f t="array" ref="O678">INDEX(Products[],
    MATCH(MergedTable[[#This Row],[FK_ProductID]:[FK_ProductID]], Products[[ProductID]:[ProductID]], 0),
    MATCH(MergedTable[[#Headers],[AmtUnitPrice]], Products[#Headers], 0))</f>
        <v>9.51</v>
      </c>
      <c r="P678" s="1">
        <f>MergedTable[[#This Row],[AmtUnitPrice]] * MergedTable[[#This Row],[Quantity]]</f>
        <v>47.55</v>
      </c>
    </row>
    <row r="679" spans="1:16" x14ac:dyDescent="0.25">
      <c r="A679" t="str">
        <f>Orders[[#This Row],[OrderID]]</f>
        <v>ZYU-11345-774</v>
      </c>
      <c r="B679" s="9">
        <f>Orders[[#This Row],[DtOrder]]</f>
        <v>44206</v>
      </c>
      <c r="C679" t="str">
        <f>Orders[[#This Row],[FK_CustomerID]]</f>
        <v>18293-78136-MN</v>
      </c>
      <c r="D679" t="str">
        <f>Orders[[#This Row],[FK_ProductID]]</f>
        <v>L-M-0.5</v>
      </c>
      <c r="E679" s="4">
        <f>Orders[[#This Row],[Quantity]]</f>
        <v>5</v>
      </c>
      <c r="F679" t="str">
        <f>_xlfn.XLOOKUP(MergedTable[[#This Row],[FK_CustomerID]], Customers[CustomerID], Customers[CustomerName])</f>
        <v>Charin Penwarden</v>
      </c>
      <c r="G679" t="str">
        <f>_xlfn.XLOOKUP(MergedTable[[#This Row],[FK_CustomerID]], Customers[CustomerID], Customers[Email])</f>
        <v>cpenwardenit@mlb.com</v>
      </c>
      <c r="H679" t="str">
        <f>_xlfn.XLOOKUP(MergedTable[[#This Row],[FK_CustomerID]], Customers[CustomerID], Customers[Country])</f>
        <v>Ireland</v>
      </c>
      <c r="I679" t="str">
        <f>IF(_xlfn.XLOOKUP(MergedTable[[#This Row],[FK_CustomerID]], Customers[CustomerID], Customers[HasLoyalty]), "Yes", "No")</f>
        <v>No</v>
      </c>
      <c r="J679" t="str" cm="1">
        <f t="array" ref="J679">INDEX(Products[],
    MATCH(MergedTable[[#This Row],[FK_ProductID]:[FK_ProductID]], Products[[ProductID]:[ProductID]], 0),
    MATCH(MergedTable[[#Headers],[CoffeeType]], Products[#Headers], 0))</f>
        <v>Lib</v>
      </c>
      <c r="K679" t="str" cm="1">
        <f t="array" ref="K679">_xlfn.SWITCH(MergedTable[[#This Row],[CoffeeType]],
    "Rob", "Robusta",
    "Exc", "Excelsa",
    "Ara", "Arabica",
    "Lib", "Liberica")</f>
        <v>Liberica</v>
      </c>
      <c r="L679" t="str" cm="1">
        <f t="array" ref="L679">INDEX(Products[],
    MATCH(MergedTable[[#This Row],[FK_ProductID]:[FK_ProductID]], Products[[ProductID]:[ProductID]], 0),
    MATCH(MergedTable[[#Headers],[RoastType]], Products[#Headers], 0))</f>
        <v>M</v>
      </c>
      <c r="M679" t="str" cm="1">
        <f t="array" ref="M679">_xlfn.SWITCH(MergedTable[[#This Row],[RoastType]],
    "L", "Light",
    "M", "Medium",
    "D", "Dark")</f>
        <v>Medium</v>
      </c>
      <c r="N679" s="6" cm="1">
        <f t="array" ref="N679">INDEX(Products[],
    MATCH(MergedTable[[#This Row],[FK_ProductID]:[FK_ProductID]], Products[[ProductID]:[ProductID]], 0),
    MATCH(MergedTable[[#Headers],[SizeKg]], Products[#Headers], 0))</f>
        <v>0.5</v>
      </c>
      <c r="O679" s="1" cm="1">
        <f t="array" ref="O679">INDEX(Products[],
    MATCH(MergedTable[[#This Row],[FK_ProductID]:[FK_ProductID]], Products[[ProductID]:[ProductID]], 0),
    MATCH(MergedTable[[#Headers],[AmtUnitPrice]], Products[#Headers], 0))</f>
        <v>8.73</v>
      </c>
      <c r="P679" s="1">
        <f>MergedTable[[#This Row],[AmtUnitPrice]] * MergedTable[[#This Row],[Quantity]]</f>
        <v>43.650000000000006</v>
      </c>
    </row>
    <row r="680" spans="1:16" x14ac:dyDescent="0.25">
      <c r="A680" t="str">
        <f>Orders[[#This Row],[OrderID]]</f>
        <v>CPW-34587-459</v>
      </c>
      <c r="B680" s="9">
        <f>Orders[[#This Row],[DtOrder]]</f>
        <v>44281</v>
      </c>
      <c r="C680" t="str">
        <f>Orders[[#This Row],[FK_CustomerID]]</f>
        <v>84641-67384-TD</v>
      </c>
      <c r="D680" t="str">
        <f>Orders[[#This Row],[FK_ProductID]]</f>
        <v>A-L-2.5</v>
      </c>
      <c r="E680" s="4">
        <f>Orders[[#This Row],[Quantity]]</f>
        <v>6</v>
      </c>
      <c r="F680" t="str">
        <f>_xlfn.XLOOKUP(MergedTable[[#This Row],[FK_CustomerID]], Customers[CustomerID], Customers[CustomerName])</f>
        <v>Milty Middis</v>
      </c>
      <c r="G680" t="str">
        <f>_xlfn.XLOOKUP(MergedTable[[#This Row],[FK_CustomerID]], Customers[CustomerID], Customers[Email])</f>
        <v>mmiddisiu@dmoz.org</v>
      </c>
      <c r="H680" t="str">
        <f>_xlfn.XLOOKUP(MergedTable[[#This Row],[FK_CustomerID]], Customers[CustomerID], Customers[Country])</f>
        <v>United States</v>
      </c>
      <c r="I680" t="str">
        <f>IF(_xlfn.XLOOKUP(MergedTable[[#This Row],[FK_CustomerID]], Customers[CustomerID], Customers[HasLoyalty]), "Yes", "No")</f>
        <v>Yes</v>
      </c>
      <c r="J680" t="str" cm="1">
        <f t="array" ref="J680">INDEX(Products[],
    MATCH(MergedTable[[#This Row],[FK_ProductID]:[FK_ProductID]], Products[[ProductID]:[ProductID]], 0),
    MATCH(MergedTable[[#Headers],[CoffeeType]], Products[#Headers], 0))</f>
        <v>Ara</v>
      </c>
      <c r="K680" t="str" cm="1">
        <f t="array" ref="K680">_xlfn.SWITCH(MergedTable[[#This Row],[CoffeeType]],
    "Rob", "Robusta",
    "Exc", "Excelsa",
    "Ara", "Arabica",
    "Lib", "Liberica")</f>
        <v>Arabica</v>
      </c>
      <c r="L680" t="str" cm="1">
        <f t="array" ref="L680">INDEX(Products[],
    MATCH(MergedTable[[#This Row],[FK_ProductID]:[FK_ProductID]], Products[[ProductID]:[ProductID]], 0),
    MATCH(MergedTable[[#Headers],[RoastType]], Products[#Headers], 0))</f>
        <v>L</v>
      </c>
      <c r="M680" t="str" cm="1">
        <f t="array" ref="M680">_xlfn.SWITCH(MergedTable[[#This Row],[RoastType]],
    "L", "Light",
    "M", "Medium",
    "D", "Dark")</f>
        <v>Light</v>
      </c>
      <c r="N680" s="6" cm="1">
        <f t="array" ref="N680">INDEX(Products[],
    MATCH(MergedTable[[#This Row],[FK_ProductID]:[FK_ProductID]], Products[[ProductID]:[ProductID]], 0),
    MATCH(MergedTable[[#Headers],[SizeKg]], Products[#Headers], 0))</f>
        <v>2.5</v>
      </c>
      <c r="O680" s="1" cm="1">
        <f t="array" ref="O680">INDEX(Products[],
    MATCH(MergedTable[[#This Row],[FK_ProductID]:[FK_ProductID]], Products[[ProductID]:[ProductID]], 0),
    MATCH(MergedTable[[#Headers],[AmtUnitPrice]], Products[#Headers], 0))</f>
        <v>29.785</v>
      </c>
      <c r="P680" s="1">
        <f>MergedTable[[#This Row],[AmtUnitPrice]] * MergedTable[[#This Row],[Quantity]]</f>
        <v>178.71</v>
      </c>
    </row>
    <row r="681" spans="1:16" x14ac:dyDescent="0.25">
      <c r="A681" t="str">
        <f>Orders[[#This Row],[OrderID]]</f>
        <v>NQZ-82067-394</v>
      </c>
      <c r="B681" s="9">
        <f>Orders[[#This Row],[DtOrder]]</f>
        <v>44645</v>
      </c>
      <c r="C681" t="str">
        <f>Orders[[#This Row],[FK_CustomerID]]</f>
        <v>72320-29738-EB</v>
      </c>
      <c r="D681" t="str">
        <f>Orders[[#This Row],[FK_ProductID]]</f>
        <v>R-L-2.5</v>
      </c>
      <c r="E681" s="4">
        <f>Orders[[#This Row],[Quantity]]</f>
        <v>1</v>
      </c>
      <c r="F681" t="str">
        <f>_xlfn.XLOOKUP(MergedTable[[#This Row],[FK_CustomerID]], Customers[CustomerID], Customers[CustomerName])</f>
        <v>Adrianne Vairow</v>
      </c>
      <c r="G681" t="str">
        <f>_xlfn.XLOOKUP(MergedTable[[#This Row],[FK_CustomerID]], Customers[CustomerID], Customers[Email])</f>
        <v>avairowiv@studiopress.com</v>
      </c>
      <c r="H681" t="str">
        <f>_xlfn.XLOOKUP(MergedTable[[#This Row],[FK_CustomerID]], Customers[CustomerID], Customers[Country])</f>
        <v>United Kingdom</v>
      </c>
      <c r="I681" t="str">
        <f>IF(_xlfn.XLOOKUP(MergedTable[[#This Row],[FK_CustomerID]], Customers[CustomerID], Customers[HasLoyalty]), "Yes", "No")</f>
        <v>No</v>
      </c>
      <c r="J681" t="str" cm="1">
        <f t="array" ref="J681">INDEX(Products[],
    MATCH(MergedTable[[#This Row],[FK_ProductID]:[FK_ProductID]], Products[[ProductID]:[ProductID]], 0),
    MATCH(MergedTable[[#Headers],[CoffeeType]], Products[#Headers], 0))</f>
        <v>Rob</v>
      </c>
      <c r="K681" t="str" cm="1">
        <f t="array" ref="K681">_xlfn.SWITCH(MergedTable[[#This Row],[CoffeeType]],
    "Rob", "Robusta",
    "Exc", "Excelsa",
    "Ara", "Arabica",
    "Lib", "Liberica")</f>
        <v>Robusta</v>
      </c>
      <c r="L681" t="str" cm="1">
        <f t="array" ref="L681">INDEX(Products[],
    MATCH(MergedTable[[#This Row],[FK_ProductID]:[FK_ProductID]], Products[[ProductID]:[ProductID]], 0),
    MATCH(MergedTable[[#Headers],[RoastType]], Products[#Headers], 0))</f>
        <v>L</v>
      </c>
      <c r="M681" t="str" cm="1">
        <f t="array" ref="M681">_xlfn.SWITCH(MergedTable[[#This Row],[RoastType]],
    "L", "Light",
    "M", "Medium",
    "D", "Dark")</f>
        <v>Light</v>
      </c>
      <c r="N681" s="6" cm="1">
        <f t="array" ref="N681">INDEX(Products[],
    MATCH(MergedTable[[#This Row],[FK_ProductID]:[FK_ProductID]], Products[[ProductID]:[ProductID]], 0),
    MATCH(MergedTable[[#Headers],[SizeKg]], Products[#Headers], 0))</f>
        <v>2.5</v>
      </c>
      <c r="O681" s="1" cm="1">
        <f t="array" ref="O681">INDEX(Products[],
    MATCH(MergedTable[[#This Row],[FK_ProductID]:[FK_ProductID]], Products[[ProductID]:[ProductID]], 0),
    MATCH(MergedTable[[#Headers],[AmtUnitPrice]], Products[#Headers], 0))</f>
        <v>27.484999999999999</v>
      </c>
      <c r="P681" s="1">
        <f>MergedTable[[#This Row],[AmtUnitPrice]] * MergedTable[[#This Row],[Quantity]]</f>
        <v>27.484999999999999</v>
      </c>
    </row>
    <row r="682" spans="1:16" x14ac:dyDescent="0.25">
      <c r="A682" t="str">
        <f>Orders[[#This Row],[OrderID]]</f>
        <v>JBW-95055-851</v>
      </c>
      <c r="B682" s="9">
        <f>Orders[[#This Row],[DtOrder]]</f>
        <v>44399</v>
      </c>
      <c r="C682" t="str">
        <f>Orders[[#This Row],[FK_CustomerID]]</f>
        <v>47355-97488-XS</v>
      </c>
      <c r="D682" t="str">
        <f>Orders[[#This Row],[FK_ProductID]]</f>
        <v>A-M-1</v>
      </c>
      <c r="E682" s="4">
        <f>Orders[[#This Row],[Quantity]]</f>
        <v>5</v>
      </c>
      <c r="F682" t="str">
        <f>_xlfn.XLOOKUP(MergedTable[[#This Row],[FK_CustomerID]], Customers[CustomerID], Customers[CustomerName])</f>
        <v>Anjanette Goldie</v>
      </c>
      <c r="G682" t="str">
        <f>_xlfn.XLOOKUP(MergedTable[[#This Row],[FK_CustomerID]], Customers[CustomerID], Customers[Email])</f>
        <v>agoldieiw@goo.gl</v>
      </c>
      <c r="H682" t="str">
        <f>_xlfn.XLOOKUP(MergedTable[[#This Row],[FK_CustomerID]], Customers[CustomerID], Customers[Country])</f>
        <v>United States</v>
      </c>
      <c r="I682" t="str">
        <f>IF(_xlfn.XLOOKUP(MergedTable[[#This Row],[FK_CustomerID]], Customers[CustomerID], Customers[HasLoyalty]), "Yes", "No")</f>
        <v>No</v>
      </c>
      <c r="J682" t="str" cm="1">
        <f t="array" ref="J682">INDEX(Products[],
    MATCH(MergedTable[[#This Row],[FK_ProductID]:[FK_ProductID]], Products[[ProductID]:[ProductID]], 0),
    MATCH(MergedTable[[#Headers],[CoffeeType]], Products[#Headers], 0))</f>
        <v>Ara</v>
      </c>
      <c r="K682" t="str" cm="1">
        <f t="array" ref="K682">_xlfn.SWITCH(MergedTable[[#This Row],[CoffeeType]],
    "Rob", "Robusta",
    "Exc", "Excelsa",
    "Ara", "Arabica",
    "Lib", "Liberica")</f>
        <v>Arabica</v>
      </c>
      <c r="L682" t="str" cm="1">
        <f t="array" ref="L682">INDEX(Products[],
    MATCH(MergedTable[[#This Row],[FK_ProductID]:[FK_ProductID]], Products[[ProductID]:[ProductID]], 0),
    MATCH(MergedTable[[#Headers],[RoastType]], Products[#Headers], 0))</f>
        <v>M</v>
      </c>
      <c r="M682" t="str" cm="1">
        <f t="array" ref="M682">_xlfn.SWITCH(MergedTable[[#This Row],[RoastType]],
    "L", "Light",
    "M", "Medium",
    "D", "Dark")</f>
        <v>Medium</v>
      </c>
      <c r="N682" s="6" cm="1">
        <f t="array" ref="N682">INDEX(Products[],
    MATCH(MergedTable[[#This Row],[FK_ProductID]:[FK_ProductID]], Products[[ProductID]:[ProductID]], 0),
    MATCH(MergedTable[[#Headers],[SizeKg]], Products[#Headers], 0))</f>
        <v>1</v>
      </c>
      <c r="O682" s="1" cm="1">
        <f t="array" ref="O682">INDEX(Products[],
    MATCH(MergedTable[[#This Row],[FK_ProductID]:[FK_ProductID]], Products[[ProductID]:[ProductID]], 0),
    MATCH(MergedTable[[#Headers],[AmtUnitPrice]], Products[#Headers], 0))</f>
        <v>11.25</v>
      </c>
      <c r="P682" s="1">
        <f>MergedTable[[#This Row],[AmtUnitPrice]] * MergedTable[[#This Row],[Quantity]]</f>
        <v>56.25</v>
      </c>
    </row>
    <row r="683" spans="1:16" x14ac:dyDescent="0.25">
      <c r="A683" t="str">
        <f>Orders[[#This Row],[OrderID]]</f>
        <v>AHY-20324-088</v>
      </c>
      <c r="B683" s="9">
        <f>Orders[[#This Row],[DtOrder]]</f>
        <v>44080</v>
      </c>
      <c r="C683" t="str">
        <f>Orders[[#This Row],[FK_CustomerID]]</f>
        <v>63499-24884-PP</v>
      </c>
      <c r="D683" t="str">
        <f>Orders[[#This Row],[FK_ProductID]]</f>
        <v>L-L-0.2</v>
      </c>
      <c r="E683" s="4">
        <f>Orders[[#This Row],[Quantity]]</f>
        <v>2</v>
      </c>
      <c r="F683" t="str">
        <f>_xlfn.XLOOKUP(MergedTable[[#This Row],[FK_CustomerID]], Customers[CustomerID], Customers[CustomerName])</f>
        <v>Nicky Ayris</v>
      </c>
      <c r="G683" t="str">
        <f>_xlfn.XLOOKUP(MergedTable[[#This Row],[FK_CustomerID]], Customers[CustomerID], Customers[Email])</f>
        <v>nayrisix@t-online.de</v>
      </c>
      <c r="H683" t="str">
        <f>_xlfn.XLOOKUP(MergedTable[[#This Row],[FK_CustomerID]], Customers[CustomerID], Customers[Country])</f>
        <v>United Kingdom</v>
      </c>
      <c r="I683" t="str">
        <f>IF(_xlfn.XLOOKUP(MergedTable[[#This Row],[FK_CustomerID]], Customers[CustomerID], Customers[HasLoyalty]), "Yes", "No")</f>
        <v>Yes</v>
      </c>
      <c r="J683" t="str" cm="1">
        <f t="array" ref="J683">INDEX(Products[],
    MATCH(MergedTable[[#This Row],[FK_ProductID]:[FK_ProductID]], Products[[ProductID]:[ProductID]], 0),
    MATCH(MergedTable[[#Headers],[CoffeeType]], Products[#Headers], 0))</f>
        <v>Lib</v>
      </c>
      <c r="K683" t="str" cm="1">
        <f t="array" ref="K683">_xlfn.SWITCH(MergedTable[[#This Row],[CoffeeType]],
    "Rob", "Robusta",
    "Exc", "Excelsa",
    "Ara", "Arabica",
    "Lib", "Liberica")</f>
        <v>Liberica</v>
      </c>
      <c r="L683" t="str" cm="1">
        <f t="array" ref="L683">INDEX(Products[],
    MATCH(MergedTable[[#This Row],[FK_ProductID]:[FK_ProductID]], Products[[ProductID]:[ProductID]], 0),
    MATCH(MergedTable[[#Headers],[RoastType]], Products[#Headers], 0))</f>
        <v>L</v>
      </c>
      <c r="M683" t="str" cm="1">
        <f t="array" ref="M683">_xlfn.SWITCH(MergedTable[[#This Row],[RoastType]],
    "L", "Light",
    "M", "Medium",
    "D", "Dark")</f>
        <v>Light</v>
      </c>
      <c r="N683" s="6" cm="1">
        <f t="array" ref="N683">INDEX(Products[],
    MATCH(MergedTable[[#This Row],[FK_ProductID]:[FK_ProductID]], Products[[ProductID]:[ProductID]], 0),
    MATCH(MergedTable[[#Headers],[SizeKg]], Products[#Headers], 0))</f>
        <v>0.2</v>
      </c>
      <c r="O683" s="1" cm="1">
        <f t="array" ref="O683">INDEX(Products[],
    MATCH(MergedTable[[#This Row],[FK_ProductID]:[FK_ProductID]], Products[[ProductID]:[ProductID]], 0),
    MATCH(MergedTable[[#Headers],[AmtUnitPrice]], Products[#Headers], 0))</f>
        <v>4.7549999999999999</v>
      </c>
      <c r="P683" s="1">
        <f>MergedTable[[#This Row],[AmtUnitPrice]] * MergedTable[[#This Row],[Quantity]]</f>
        <v>9.51</v>
      </c>
    </row>
    <row r="684" spans="1:16" x14ac:dyDescent="0.25">
      <c r="A684" t="str">
        <f>Orders[[#This Row],[OrderID]]</f>
        <v>ZSL-66684-103</v>
      </c>
      <c r="B684" s="9">
        <f>Orders[[#This Row],[DtOrder]]</f>
        <v>43827</v>
      </c>
      <c r="C684" t="str">
        <f>Orders[[#This Row],[FK_CustomerID]]</f>
        <v>39193-51770-FM</v>
      </c>
      <c r="D684" t="str">
        <f>Orders[[#This Row],[FK_ProductID]]</f>
        <v>E-M-0.2</v>
      </c>
      <c r="E684" s="4">
        <f>Orders[[#This Row],[Quantity]]</f>
        <v>2</v>
      </c>
      <c r="F684" t="str">
        <f>_xlfn.XLOOKUP(MergedTable[[#This Row],[FK_CustomerID]], Customers[CustomerID], Customers[CustomerName])</f>
        <v>Laryssa Benediktovich</v>
      </c>
      <c r="G684" t="str">
        <f>_xlfn.XLOOKUP(MergedTable[[#This Row],[FK_CustomerID]], Customers[CustomerID], Customers[Email])</f>
        <v>lbenediktovichiy@wunderground.com</v>
      </c>
      <c r="H684" t="str">
        <f>_xlfn.XLOOKUP(MergedTable[[#This Row],[FK_CustomerID]], Customers[CustomerID], Customers[Country])</f>
        <v>United States</v>
      </c>
      <c r="I684" t="str">
        <f>IF(_xlfn.XLOOKUP(MergedTable[[#This Row],[FK_CustomerID]], Customers[CustomerID], Customers[HasLoyalty]), "Yes", "No")</f>
        <v>Yes</v>
      </c>
      <c r="J684" t="str" cm="1">
        <f t="array" ref="J684">INDEX(Products[],
    MATCH(MergedTable[[#This Row],[FK_ProductID]:[FK_ProductID]], Products[[ProductID]:[ProductID]], 0),
    MATCH(MergedTable[[#Headers],[CoffeeType]], Products[#Headers], 0))</f>
        <v>Exc</v>
      </c>
      <c r="K684" t="str" cm="1">
        <f t="array" ref="K684">_xlfn.SWITCH(MergedTable[[#This Row],[CoffeeType]],
    "Rob", "Robusta",
    "Exc", "Excelsa",
    "Ara", "Arabica",
    "Lib", "Liberica")</f>
        <v>Excelsa</v>
      </c>
      <c r="L684" t="str" cm="1">
        <f t="array" ref="L684">INDEX(Products[],
    MATCH(MergedTable[[#This Row],[FK_ProductID]:[FK_ProductID]], Products[[ProductID]:[ProductID]], 0),
    MATCH(MergedTable[[#Headers],[RoastType]], Products[#Headers], 0))</f>
        <v>M</v>
      </c>
      <c r="M684" t="str" cm="1">
        <f t="array" ref="M684">_xlfn.SWITCH(MergedTable[[#This Row],[RoastType]],
    "L", "Light",
    "M", "Medium",
    "D", "Dark")</f>
        <v>Medium</v>
      </c>
      <c r="N684" s="6" cm="1">
        <f t="array" ref="N684">INDEX(Products[],
    MATCH(MergedTable[[#This Row],[FK_ProductID]:[FK_ProductID]], Products[[ProductID]:[ProductID]], 0),
    MATCH(MergedTable[[#Headers],[SizeKg]], Products[#Headers], 0))</f>
        <v>0.2</v>
      </c>
      <c r="O684" s="1" cm="1">
        <f t="array" ref="O684">INDEX(Products[],
    MATCH(MergedTable[[#This Row],[FK_ProductID]:[FK_ProductID]], Products[[ProductID]:[ProductID]], 0),
    MATCH(MergedTable[[#Headers],[AmtUnitPrice]], Products[#Headers], 0))</f>
        <v>4.125</v>
      </c>
      <c r="P684" s="1">
        <f>MergedTable[[#This Row],[AmtUnitPrice]] * MergedTable[[#This Row],[Quantity]]</f>
        <v>8.25</v>
      </c>
    </row>
    <row r="685" spans="1:16" x14ac:dyDescent="0.25">
      <c r="A685" t="str">
        <f>Orders[[#This Row],[OrderID]]</f>
        <v>WNE-73911-475</v>
      </c>
      <c r="B685" s="9">
        <f>Orders[[#This Row],[DtOrder]]</f>
        <v>43941</v>
      </c>
      <c r="C685" t="str">
        <f>Orders[[#This Row],[FK_CustomerID]]</f>
        <v>61323-91967-GG</v>
      </c>
      <c r="D685" t="str">
        <f>Orders[[#This Row],[FK_ProductID]]</f>
        <v>L-D-0.5</v>
      </c>
      <c r="E685" s="4">
        <f>Orders[[#This Row],[Quantity]]</f>
        <v>6</v>
      </c>
      <c r="F685" t="str">
        <f>_xlfn.XLOOKUP(MergedTable[[#This Row],[FK_CustomerID]], Customers[CustomerID], Customers[CustomerName])</f>
        <v>Theo Jacobovitz</v>
      </c>
      <c r="G685" t="str">
        <f>_xlfn.XLOOKUP(MergedTable[[#This Row],[FK_CustomerID]], Customers[CustomerID], Customers[Email])</f>
        <v>tjacobovitziz@cbc.ca</v>
      </c>
      <c r="H685" t="str">
        <f>_xlfn.XLOOKUP(MergedTable[[#This Row],[FK_CustomerID]], Customers[CustomerID], Customers[Country])</f>
        <v>United States</v>
      </c>
      <c r="I685" t="str">
        <f>IF(_xlfn.XLOOKUP(MergedTable[[#This Row],[FK_CustomerID]], Customers[CustomerID], Customers[HasLoyalty]), "Yes", "No")</f>
        <v>No</v>
      </c>
      <c r="J685" t="str" cm="1">
        <f t="array" ref="J685">INDEX(Products[],
    MATCH(MergedTable[[#This Row],[FK_ProductID]:[FK_ProductID]], Products[[ProductID]:[ProductID]], 0),
    MATCH(MergedTable[[#Headers],[CoffeeType]], Products[#Headers], 0))</f>
        <v>Lib</v>
      </c>
      <c r="K685" t="str" cm="1">
        <f t="array" ref="K685">_xlfn.SWITCH(MergedTable[[#This Row],[CoffeeType]],
    "Rob", "Robusta",
    "Exc", "Excelsa",
    "Ara", "Arabica",
    "Lib", "Liberica")</f>
        <v>Liberica</v>
      </c>
      <c r="L685" t="str" cm="1">
        <f t="array" ref="L685">INDEX(Products[],
    MATCH(MergedTable[[#This Row],[FK_ProductID]:[FK_ProductID]], Products[[ProductID]:[ProductID]], 0),
    MATCH(MergedTable[[#Headers],[RoastType]], Products[#Headers], 0))</f>
        <v>D</v>
      </c>
      <c r="M685" t="str" cm="1">
        <f t="array" ref="M685">_xlfn.SWITCH(MergedTable[[#This Row],[RoastType]],
    "L", "Light",
    "M", "Medium",
    "D", "Dark")</f>
        <v>Dark</v>
      </c>
      <c r="N685" s="6" cm="1">
        <f t="array" ref="N685">INDEX(Products[],
    MATCH(MergedTable[[#This Row],[FK_ProductID]:[FK_ProductID]], Products[[ProductID]:[ProductID]], 0),
    MATCH(MergedTable[[#Headers],[SizeKg]], Products[#Headers], 0))</f>
        <v>0.5</v>
      </c>
      <c r="O685" s="1" cm="1">
        <f t="array" ref="O685">INDEX(Products[],
    MATCH(MergedTable[[#This Row],[FK_ProductID]:[FK_ProductID]], Products[[ProductID]:[ProductID]], 0),
    MATCH(MergedTable[[#Headers],[AmtUnitPrice]], Products[#Headers], 0))</f>
        <v>7.77</v>
      </c>
      <c r="P685" s="1">
        <f>MergedTable[[#This Row],[AmtUnitPrice]] * MergedTable[[#This Row],[Quantity]]</f>
        <v>46.62</v>
      </c>
    </row>
    <row r="686" spans="1:16" x14ac:dyDescent="0.25">
      <c r="A686" t="str">
        <f>Orders[[#This Row],[OrderID]]</f>
        <v>EZB-68383-559</v>
      </c>
      <c r="B686" s="9">
        <f>Orders[[#This Row],[DtOrder]]</f>
        <v>43517</v>
      </c>
      <c r="C686" t="str">
        <f>Orders[[#This Row],[FK_CustomerID]]</f>
        <v>90123-01967-KS</v>
      </c>
      <c r="D686" t="str">
        <f>Orders[[#This Row],[FK_ProductID]]</f>
        <v>R-L-1</v>
      </c>
      <c r="E686" s="4">
        <f>Orders[[#This Row],[Quantity]]</f>
        <v>6</v>
      </c>
      <c r="F686" t="str">
        <f>_xlfn.XLOOKUP(MergedTable[[#This Row],[FK_CustomerID]], Customers[CustomerID], Customers[CustomerName])</f>
        <v>Becca Ableson</v>
      </c>
      <c r="G686" t="str">
        <f>_xlfn.XLOOKUP(MergedTable[[#This Row],[FK_CustomerID]], Customers[CustomerID], Customers[Email])</f>
        <v/>
      </c>
      <c r="H686" t="str">
        <f>_xlfn.XLOOKUP(MergedTable[[#This Row],[FK_CustomerID]], Customers[CustomerID], Customers[Country])</f>
        <v>United States</v>
      </c>
      <c r="I686" t="str">
        <f>IF(_xlfn.XLOOKUP(MergedTable[[#This Row],[FK_CustomerID]], Customers[CustomerID], Customers[HasLoyalty]), "Yes", "No")</f>
        <v>No</v>
      </c>
      <c r="J686" t="str" cm="1">
        <f t="array" ref="J686">INDEX(Products[],
    MATCH(MergedTable[[#This Row],[FK_ProductID]:[FK_ProductID]], Products[[ProductID]:[ProductID]], 0),
    MATCH(MergedTable[[#Headers],[CoffeeType]], Products[#Headers], 0))</f>
        <v>Rob</v>
      </c>
      <c r="K686" t="str" cm="1">
        <f t="array" ref="K686">_xlfn.SWITCH(MergedTable[[#This Row],[CoffeeType]],
    "Rob", "Robusta",
    "Exc", "Excelsa",
    "Ara", "Arabica",
    "Lib", "Liberica")</f>
        <v>Robusta</v>
      </c>
      <c r="L686" t="str" cm="1">
        <f t="array" ref="L686">INDEX(Products[],
    MATCH(MergedTable[[#This Row],[FK_ProductID]:[FK_ProductID]], Products[[ProductID]:[ProductID]], 0),
    MATCH(MergedTable[[#Headers],[RoastType]], Products[#Headers], 0))</f>
        <v>L</v>
      </c>
      <c r="M686" t="str" cm="1">
        <f t="array" ref="M686">_xlfn.SWITCH(MergedTable[[#This Row],[RoastType]],
    "L", "Light",
    "M", "Medium",
    "D", "Dark")</f>
        <v>Light</v>
      </c>
      <c r="N686" s="6" cm="1">
        <f t="array" ref="N686">INDEX(Products[],
    MATCH(MergedTable[[#This Row],[FK_ProductID]:[FK_ProductID]], Products[[ProductID]:[ProductID]], 0),
    MATCH(MergedTable[[#Headers],[SizeKg]], Products[#Headers], 0))</f>
        <v>1</v>
      </c>
      <c r="O686" s="1" cm="1">
        <f t="array" ref="O686">INDEX(Products[],
    MATCH(MergedTable[[#This Row],[FK_ProductID]:[FK_ProductID]], Products[[ProductID]:[ProductID]], 0),
    MATCH(MergedTable[[#Headers],[AmtUnitPrice]], Products[#Headers], 0))</f>
        <v>11.95</v>
      </c>
      <c r="P686" s="1">
        <f>MergedTable[[#This Row],[AmtUnitPrice]] * MergedTable[[#This Row],[Quantity]]</f>
        <v>71.699999999999989</v>
      </c>
    </row>
    <row r="687" spans="1:16" x14ac:dyDescent="0.25">
      <c r="A687" t="str">
        <f>Orders[[#This Row],[OrderID]]</f>
        <v>OVO-01283-090</v>
      </c>
      <c r="B687" s="9">
        <f>Orders[[#This Row],[DtOrder]]</f>
        <v>44637</v>
      </c>
      <c r="C687" t="str">
        <f>Orders[[#This Row],[FK_CustomerID]]</f>
        <v>15958-25089-OS</v>
      </c>
      <c r="D687" t="str">
        <f>Orders[[#This Row],[FK_ProductID]]</f>
        <v>L-L-2.5</v>
      </c>
      <c r="E687" s="4">
        <f>Orders[[#This Row],[Quantity]]</f>
        <v>2</v>
      </c>
      <c r="F687" t="str">
        <f>_xlfn.XLOOKUP(MergedTable[[#This Row],[FK_CustomerID]], Customers[CustomerID], Customers[CustomerName])</f>
        <v>Jeno Druitt</v>
      </c>
      <c r="G687" t="str">
        <f>_xlfn.XLOOKUP(MergedTable[[#This Row],[FK_CustomerID]], Customers[CustomerID], Customers[Email])</f>
        <v>jdruittj1@feedburner.com</v>
      </c>
      <c r="H687" t="str">
        <f>_xlfn.XLOOKUP(MergedTable[[#This Row],[FK_CustomerID]], Customers[CustomerID], Customers[Country])</f>
        <v>United States</v>
      </c>
      <c r="I687" t="str">
        <f>IF(_xlfn.XLOOKUP(MergedTable[[#This Row],[FK_CustomerID]], Customers[CustomerID], Customers[HasLoyalty]), "Yes", "No")</f>
        <v>Yes</v>
      </c>
      <c r="J687" t="str" cm="1">
        <f t="array" ref="J687">INDEX(Products[],
    MATCH(MergedTable[[#This Row],[FK_ProductID]:[FK_ProductID]], Products[[ProductID]:[ProductID]], 0),
    MATCH(MergedTable[[#Headers],[CoffeeType]], Products[#Headers], 0))</f>
        <v>Lib</v>
      </c>
      <c r="K687" t="str" cm="1">
        <f t="array" ref="K687">_xlfn.SWITCH(MergedTable[[#This Row],[CoffeeType]],
    "Rob", "Robusta",
    "Exc", "Excelsa",
    "Ara", "Arabica",
    "Lib", "Liberica")</f>
        <v>Liberica</v>
      </c>
      <c r="L687" t="str" cm="1">
        <f t="array" ref="L687">INDEX(Products[],
    MATCH(MergedTable[[#This Row],[FK_ProductID]:[FK_ProductID]], Products[[ProductID]:[ProductID]], 0),
    MATCH(MergedTable[[#Headers],[RoastType]], Products[#Headers], 0))</f>
        <v>L</v>
      </c>
      <c r="M687" t="str" cm="1">
        <f t="array" ref="M687">_xlfn.SWITCH(MergedTable[[#This Row],[RoastType]],
    "L", "Light",
    "M", "Medium",
    "D", "Dark")</f>
        <v>Light</v>
      </c>
      <c r="N687" s="6" cm="1">
        <f t="array" ref="N687">INDEX(Products[],
    MATCH(MergedTable[[#This Row],[FK_ProductID]:[FK_ProductID]], Products[[ProductID]:[ProductID]], 0),
    MATCH(MergedTable[[#Headers],[SizeKg]], Products[#Headers], 0))</f>
        <v>2.5</v>
      </c>
      <c r="O687" s="1" cm="1">
        <f t="array" ref="O687">INDEX(Products[],
    MATCH(MergedTable[[#This Row],[FK_ProductID]:[FK_ProductID]], Products[[ProductID]:[ProductID]], 0),
    MATCH(MergedTable[[#Headers],[AmtUnitPrice]], Products[#Headers], 0))</f>
        <v>36.454999999999998</v>
      </c>
      <c r="P687" s="1">
        <f>MergedTable[[#This Row],[AmtUnitPrice]] * MergedTable[[#This Row],[Quantity]]</f>
        <v>72.91</v>
      </c>
    </row>
    <row r="688" spans="1:16" x14ac:dyDescent="0.25">
      <c r="A688" t="str">
        <f>Orders[[#This Row],[OrderID]]</f>
        <v>TXH-78646-919</v>
      </c>
      <c r="B688" s="9">
        <f>Orders[[#This Row],[DtOrder]]</f>
        <v>44330</v>
      </c>
      <c r="C688" t="str">
        <f>Orders[[#This Row],[FK_CustomerID]]</f>
        <v>98430-37820-UV</v>
      </c>
      <c r="D688" t="str">
        <f>Orders[[#This Row],[FK_ProductID]]</f>
        <v>R-D-0.2</v>
      </c>
      <c r="E688" s="4">
        <f>Orders[[#This Row],[Quantity]]</f>
        <v>3</v>
      </c>
      <c r="F688" t="str">
        <f>_xlfn.XLOOKUP(MergedTable[[#This Row],[FK_CustomerID]], Customers[CustomerID], Customers[CustomerName])</f>
        <v>Deonne Shortall</v>
      </c>
      <c r="G688" t="str">
        <f>_xlfn.XLOOKUP(MergedTable[[#This Row],[FK_CustomerID]], Customers[CustomerID], Customers[Email])</f>
        <v>dshortallj2@wikipedia.org</v>
      </c>
      <c r="H688" t="str">
        <f>_xlfn.XLOOKUP(MergedTable[[#This Row],[FK_CustomerID]], Customers[CustomerID], Customers[Country])</f>
        <v>United States</v>
      </c>
      <c r="I688" t="str">
        <f>IF(_xlfn.XLOOKUP(MergedTable[[#This Row],[FK_CustomerID]], Customers[CustomerID], Customers[HasLoyalty]), "Yes", "No")</f>
        <v>Yes</v>
      </c>
      <c r="J688" t="str" cm="1">
        <f t="array" ref="J688">INDEX(Products[],
    MATCH(MergedTable[[#This Row],[FK_ProductID]:[FK_ProductID]], Products[[ProductID]:[ProductID]], 0),
    MATCH(MergedTable[[#Headers],[CoffeeType]], Products[#Headers], 0))</f>
        <v>Rob</v>
      </c>
      <c r="K688" t="str" cm="1">
        <f t="array" ref="K688">_xlfn.SWITCH(MergedTable[[#This Row],[CoffeeType]],
    "Rob", "Robusta",
    "Exc", "Excelsa",
    "Ara", "Arabica",
    "Lib", "Liberica")</f>
        <v>Robusta</v>
      </c>
      <c r="L688" t="str" cm="1">
        <f t="array" ref="L688">INDEX(Products[],
    MATCH(MergedTable[[#This Row],[FK_ProductID]:[FK_ProductID]], Products[[ProductID]:[ProductID]], 0),
    MATCH(MergedTable[[#Headers],[RoastType]], Products[#Headers], 0))</f>
        <v>D</v>
      </c>
      <c r="M688" t="str" cm="1">
        <f t="array" ref="M688">_xlfn.SWITCH(MergedTable[[#This Row],[RoastType]],
    "L", "Light",
    "M", "Medium",
    "D", "Dark")</f>
        <v>Dark</v>
      </c>
      <c r="N688" s="6" cm="1">
        <f t="array" ref="N688">INDEX(Products[],
    MATCH(MergedTable[[#This Row],[FK_ProductID]:[FK_ProductID]], Products[[ProductID]:[ProductID]], 0),
    MATCH(MergedTable[[#Headers],[SizeKg]], Products[#Headers], 0))</f>
        <v>0.2</v>
      </c>
      <c r="O688" s="1" cm="1">
        <f t="array" ref="O688">INDEX(Products[],
    MATCH(MergedTable[[#This Row],[FK_ProductID]:[FK_ProductID]], Products[[ProductID]:[ProductID]], 0),
    MATCH(MergedTable[[#Headers],[AmtUnitPrice]], Products[#Headers], 0))</f>
        <v>2.6850000000000001</v>
      </c>
      <c r="P688" s="1">
        <f>MergedTable[[#This Row],[AmtUnitPrice]] * MergedTable[[#This Row],[Quantity]]</f>
        <v>8.0549999999999997</v>
      </c>
    </row>
    <row r="689" spans="1:16" x14ac:dyDescent="0.25">
      <c r="A689" t="str">
        <f>Orders[[#This Row],[OrderID]]</f>
        <v>CYZ-37122-164</v>
      </c>
      <c r="B689" s="9">
        <f>Orders[[#This Row],[DtOrder]]</f>
        <v>43471</v>
      </c>
      <c r="C689" t="str">
        <f>Orders[[#This Row],[FK_CustomerID]]</f>
        <v>21798-04171-XC</v>
      </c>
      <c r="D689" t="str">
        <f>Orders[[#This Row],[FK_ProductID]]</f>
        <v>E-M-0.5</v>
      </c>
      <c r="E689" s="4">
        <f>Orders[[#This Row],[Quantity]]</f>
        <v>2</v>
      </c>
      <c r="F689" t="str">
        <f>_xlfn.XLOOKUP(MergedTable[[#This Row],[FK_CustomerID]], Customers[CustomerID], Customers[CustomerName])</f>
        <v>Wilton Cottier</v>
      </c>
      <c r="G689" t="str">
        <f>_xlfn.XLOOKUP(MergedTable[[#This Row],[FK_CustomerID]], Customers[CustomerID], Customers[Email])</f>
        <v>wcottierj3@cafepress.com</v>
      </c>
      <c r="H689" t="str">
        <f>_xlfn.XLOOKUP(MergedTable[[#This Row],[FK_CustomerID]], Customers[CustomerID], Customers[Country])</f>
        <v>United States</v>
      </c>
      <c r="I689" t="str">
        <f>IF(_xlfn.XLOOKUP(MergedTable[[#This Row],[FK_CustomerID]], Customers[CustomerID], Customers[HasLoyalty]), "Yes", "No")</f>
        <v>No</v>
      </c>
      <c r="J689" t="str" cm="1">
        <f t="array" ref="J689">INDEX(Products[],
    MATCH(MergedTable[[#This Row],[FK_ProductID]:[FK_ProductID]], Products[[ProductID]:[ProductID]], 0),
    MATCH(MergedTable[[#Headers],[CoffeeType]], Products[#Headers], 0))</f>
        <v>Exc</v>
      </c>
      <c r="K689" t="str" cm="1">
        <f t="array" ref="K689">_xlfn.SWITCH(MergedTable[[#This Row],[CoffeeType]],
    "Rob", "Robusta",
    "Exc", "Excelsa",
    "Ara", "Arabica",
    "Lib", "Liberica")</f>
        <v>Excelsa</v>
      </c>
      <c r="L689" t="str" cm="1">
        <f t="array" ref="L689">INDEX(Products[],
    MATCH(MergedTable[[#This Row],[FK_ProductID]:[FK_ProductID]], Products[[ProductID]:[ProductID]], 0),
    MATCH(MergedTable[[#Headers],[RoastType]], Products[#Headers], 0))</f>
        <v>M</v>
      </c>
      <c r="M689" t="str" cm="1">
        <f t="array" ref="M689">_xlfn.SWITCH(MergedTable[[#This Row],[RoastType]],
    "L", "Light",
    "M", "Medium",
    "D", "Dark")</f>
        <v>Medium</v>
      </c>
      <c r="N689" s="6" cm="1">
        <f t="array" ref="N689">INDEX(Products[],
    MATCH(MergedTable[[#This Row],[FK_ProductID]:[FK_ProductID]], Products[[ProductID]:[ProductID]], 0),
    MATCH(MergedTable[[#Headers],[SizeKg]], Products[#Headers], 0))</f>
        <v>0.5</v>
      </c>
      <c r="O689" s="1" cm="1">
        <f t="array" ref="O689">INDEX(Products[],
    MATCH(MergedTable[[#This Row],[FK_ProductID]:[FK_ProductID]], Products[[ProductID]:[ProductID]], 0),
    MATCH(MergedTable[[#Headers],[AmtUnitPrice]], Products[#Headers], 0))</f>
        <v>8.25</v>
      </c>
      <c r="P689" s="1">
        <f>MergedTable[[#This Row],[AmtUnitPrice]] * MergedTable[[#This Row],[Quantity]]</f>
        <v>16.5</v>
      </c>
    </row>
    <row r="690" spans="1:16" x14ac:dyDescent="0.25">
      <c r="A690" t="str">
        <f>Orders[[#This Row],[OrderID]]</f>
        <v>AGQ-06534-750</v>
      </c>
      <c r="B690" s="9">
        <f>Orders[[#This Row],[DtOrder]]</f>
        <v>43579</v>
      </c>
      <c r="C690" t="str">
        <f>Orders[[#This Row],[FK_CustomerID]]</f>
        <v>52798-46508-HP</v>
      </c>
      <c r="D690" t="str">
        <f>Orders[[#This Row],[FK_ProductID]]</f>
        <v>A-L-1</v>
      </c>
      <c r="E690" s="4">
        <f>Orders[[#This Row],[Quantity]]</f>
        <v>5</v>
      </c>
      <c r="F690" t="str">
        <f>_xlfn.XLOOKUP(MergedTable[[#This Row],[FK_CustomerID]], Customers[CustomerID], Customers[CustomerName])</f>
        <v>Kevan Grinsted</v>
      </c>
      <c r="G690" t="str">
        <f>_xlfn.XLOOKUP(MergedTable[[#This Row],[FK_CustomerID]], Customers[CustomerID], Customers[Email])</f>
        <v>kgrinstedj4@google.com.br</v>
      </c>
      <c r="H690" t="str">
        <f>_xlfn.XLOOKUP(MergedTable[[#This Row],[FK_CustomerID]], Customers[CustomerID], Customers[Country])</f>
        <v>Ireland</v>
      </c>
      <c r="I690" t="str">
        <f>IF(_xlfn.XLOOKUP(MergedTable[[#This Row],[FK_CustomerID]], Customers[CustomerID], Customers[HasLoyalty]), "Yes", "No")</f>
        <v>No</v>
      </c>
      <c r="J690" t="str" cm="1">
        <f t="array" ref="J690">INDEX(Products[],
    MATCH(MergedTable[[#This Row],[FK_ProductID]:[FK_ProductID]], Products[[ProductID]:[ProductID]], 0),
    MATCH(MergedTable[[#Headers],[CoffeeType]], Products[#Headers], 0))</f>
        <v>Ara</v>
      </c>
      <c r="K690" t="str" cm="1">
        <f t="array" ref="K690">_xlfn.SWITCH(MergedTable[[#This Row],[CoffeeType]],
    "Rob", "Robusta",
    "Exc", "Excelsa",
    "Ara", "Arabica",
    "Lib", "Liberica")</f>
        <v>Arabica</v>
      </c>
      <c r="L690" t="str" cm="1">
        <f t="array" ref="L690">INDEX(Products[],
    MATCH(MergedTable[[#This Row],[FK_ProductID]:[FK_ProductID]], Products[[ProductID]:[ProductID]], 0),
    MATCH(MergedTable[[#Headers],[RoastType]], Products[#Headers], 0))</f>
        <v>L</v>
      </c>
      <c r="M690" t="str" cm="1">
        <f t="array" ref="M690">_xlfn.SWITCH(MergedTable[[#This Row],[RoastType]],
    "L", "Light",
    "M", "Medium",
    "D", "Dark")</f>
        <v>Light</v>
      </c>
      <c r="N690" s="6" cm="1">
        <f t="array" ref="N690">INDEX(Products[],
    MATCH(MergedTable[[#This Row],[FK_ProductID]:[FK_ProductID]], Products[[ProductID]:[ProductID]], 0),
    MATCH(MergedTable[[#Headers],[SizeKg]], Products[#Headers], 0))</f>
        <v>1</v>
      </c>
      <c r="O690" s="1" cm="1">
        <f t="array" ref="O690">INDEX(Products[],
    MATCH(MergedTable[[#This Row],[FK_ProductID]:[FK_ProductID]], Products[[ProductID]:[ProductID]], 0),
    MATCH(MergedTable[[#Headers],[AmtUnitPrice]], Products[#Headers], 0))</f>
        <v>12.95</v>
      </c>
      <c r="P690" s="1">
        <f>MergedTable[[#This Row],[AmtUnitPrice]] * MergedTable[[#This Row],[Quantity]]</f>
        <v>64.75</v>
      </c>
    </row>
    <row r="691" spans="1:16" x14ac:dyDescent="0.25">
      <c r="A691" t="str">
        <f>Orders[[#This Row],[OrderID]]</f>
        <v>QVL-32245-818</v>
      </c>
      <c r="B691" s="9">
        <f>Orders[[#This Row],[DtOrder]]</f>
        <v>44346</v>
      </c>
      <c r="C691" t="str">
        <f>Orders[[#This Row],[FK_CustomerID]]</f>
        <v>46478-42970-EM</v>
      </c>
      <c r="D691" t="str">
        <f>Orders[[#This Row],[FK_ProductID]]</f>
        <v>A-M-0.5</v>
      </c>
      <c r="E691" s="4">
        <f>Orders[[#This Row],[Quantity]]</f>
        <v>5</v>
      </c>
      <c r="F691" t="str">
        <f>_xlfn.XLOOKUP(MergedTable[[#This Row],[FK_CustomerID]], Customers[CustomerID], Customers[CustomerName])</f>
        <v>Dionne Skyner</v>
      </c>
      <c r="G691" t="str">
        <f>_xlfn.XLOOKUP(MergedTable[[#This Row],[FK_CustomerID]], Customers[CustomerID], Customers[Email])</f>
        <v>dskynerj5@hubpages.com</v>
      </c>
      <c r="H691" t="str">
        <f>_xlfn.XLOOKUP(MergedTable[[#This Row],[FK_CustomerID]], Customers[CustomerID], Customers[Country])</f>
        <v>United States</v>
      </c>
      <c r="I691" t="str">
        <f>IF(_xlfn.XLOOKUP(MergedTable[[#This Row],[FK_CustomerID]], Customers[CustomerID], Customers[HasLoyalty]), "Yes", "No")</f>
        <v>No</v>
      </c>
      <c r="J691" t="str" cm="1">
        <f t="array" ref="J691">INDEX(Products[],
    MATCH(MergedTable[[#This Row],[FK_ProductID]:[FK_ProductID]], Products[[ProductID]:[ProductID]], 0),
    MATCH(MergedTable[[#Headers],[CoffeeType]], Products[#Headers], 0))</f>
        <v>Ara</v>
      </c>
      <c r="K691" t="str" cm="1">
        <f t="array" ref="K691">_xlfn.SWITCH(MergedTable[[#This Row],[CoffeeType]],
    "Rob", "Robusta",
    "Exc", "Excelsa",
    "Ara", "Arabica",
    "Lib", "Liberica")</f>
        <v>Arabica</v>
      </c>
      <c r="L691" t="str" cm="1">
        <f t="array" ref="L691">INDEX(Products[],
    MATCH(MergedTable[[#This Row],[FK_ProductID]:[FK_ProductID]], Products[[ProductID]:[ProductID]], 0),
    MATCH(MergedTable[[#Headers],[RoastType]], Products[#Headers], 0))</f>
        <v>M</v>
      </c>
      <c r="M691" t="str" cm="1">
        <f t="array" ref="M691">_xlfn.SWITCH(MergedTable[[#This Row],[RoastType]],
    "L", "Light",
    "M", "Medium",
    "D", "Dark")</f>
        <v>Medium</v>
      </c>
      <c r="N691" s="6" cm="1">
        <f t="array" ref="N691">INDEX(Products[],
    MATCH(MergedTable[[#This Row],[FK_ProductID]:[FK_ProductID]], Products[[ProductID]:[ProductID]], 0),
    MATCH(MergedTable[[#Headers],[SizeKg]], Products[#Headers], 0))</f>
        <v>0.5</v>
      </c>
      <c r="O691" s="1" cm="1">
        <f t="array" ref="O691">INDEX(Products[],
    MATCH(MergedTable[[#This Row],[FK_ProductID]:[FK_ProductID]], Products[[ProductID]:[ProductID]], 0),
    MATCH(MergedTable[[#Headers],[AmtUnitPrice]], Products[#Headers], 0))</f>
        <v>6.75</v>
      </c>
      <c r="P691" s="1">
        <f>MergedTable[[#This Row],[AmtUnitPrice]] * MergedTable[[#This Row],[Quantity]]</f>
        <v>33.75</v>
      </c>
    </row>
    <row r="692" spans="1:16" x14ac:dyDescent="0.25">
      <c r="A692" t="str">
        <f>Orders[[#This Row],[OrderID]]</f>
        <v>LTD-96842-834</v>
      </c>
      <c r="B692" s="9">
        <f>Orders[[#This Row],[DtOrder]]</f>
        <v>44754</v>
      </c>
      <c r="C692" t="str">
        <f>Orders[[#This Row],[FK_CustomerID]]</f>
        <v>00246-15080-LE</v>
      </c>
      <c r="D692" t="str">
        <f>Orders[[#This Row],[FK_ProductID]]</f>
        <v>L-D-2.5</v>
      </c>
      <c r="E692" s="4">
        <f>Orders[[#This Row],[Quantity]]</f>
        <v>6</v>
      </c>
      <c r="F692" t="str">
        <f>_xlfn.XLOOKUP(MergedTable[[#This Row],[FK_CustomerID]], Customers[CustomerID], Customers[CustomerName])</f>
        <v>Francesco Dressel</v>
      </c>
      <c r="G692" t="str">
        <f>_xlfn.XLOOKUP(MergedTable[[#This Row],[FK_CustomerID]], Customers[CustomerID], Customers[Email])</f>
        <v/>
      </c>
      <c r="H692" t="str">
        <f>_xlfn.XLOOKUP(MergedTable[[#This Row],[FK_CustomerID]], Customers[CustomerID], Customers[Country])</f>
        <v>United States</v>
      </c>
      <c r="I692" t="str">
        <f>IF(_xlfn.XLOOKUP(MergedTable[[#This Row],[FK_CustomerID]], Customers[CustomerID], Customers[HasLoyalty]), "Yes", "No")</f>
        <v>No</v>
      </c>
      <c r="J692" t="str" cm="1">
        <f t="array" ref="J692">INDEX(Products[],
    MATCH(MergedTable[[#This Row],[FK_ProductID]:[FK_ProductID]], Products[[ProductID]:[ProductID]], 0),
    MATCH(MergedTable[[#Headers],[CoffeeType]], Products[#Headers], 0))</f>
        <v>Lib</v>
      </c>
      <c r="K692" t="str" cm="1">
        <f t="array" ref="K692">_xlfn.SWITCH(MergedTable[[#This Row],[CoffeeType]],
    "Rob", "Robusta",
    "Exc", "Excelsa",
    "Ara", "Arabica",
    "Lib", "Liberica")</f>
        <v>Liberica</v>
      </c>
      <c r="L692" t="str" cm="1">
        <f t="array" ref="L692">INDEX(Products[],
    MATCH(MergedTable[[#This Row],[FK_ProductID]:[FK_ProductID]], Products[[ProductID]:[ProductID]], 0),
    MATCH(MergedTable[[#Headers],[RoastType]], Products[#Headers], 0))</f>
        <v>D</v>
      </c>
      <c r="M692" t="str" cm="1">
        <f t="array" ref="M692">_xlfn.SWITCH(MergedTable[[#This Row],[RoastType]],
    "L", "Light",
    "M", "Medium",
    "D", "Dark")</f>
        <v>Dark</v>
      </c>
      <c r="N692" s="6" cm="1">
        <f t="array" ref="N692">INDEX(Products[],
    MATCH(MergedTable[[#This Row],[FK_ProductID]:[FK_ProductID]], Products[[ProductID]:[ProductID]], 0),
    MATCH(MergedTable[[#Headers],[SizeKg]], Products[#Headers], 0))</f>
        <v>2.5</v>
      </c>
      <c r="O692" s="1" cm="1">
        <f t="array" ref="O692">INDEX(Products[],
    MATCH(MergedTable[[#This Row],[FK_ProductID]:[FK_ProductID]], Products[[ProductID]:[ProductID]], 0),
    MATCH(MergedTable[[#Headers],[AmtUnitPrice]], Products[#Headers], 0))</f>
        <v>29.785</v>
      </c>
      <c r="P692" s="1">
        <f>MergedTable[[#This Row],[AmtUnitPrice]] * MergedTable[[#This Row],[Quantity]]</f>
        <v>178.71</v>
      </c>
    </row>
    <row r="693" spans="1:16" x14ac:dyDescent="0.25">
      <c r="A693" t="str">
        <f>Orders[[#This Row],[OrderID]]</f>
        <v>SEC-91807-425</v>
      </c>
      <c r="B693" s="9">
        <f>Orders[[#This Row],[DtOrder]]</f>
        <v>44227</v>
      </c>
      <c r="C693" t="str">
        <f>Orders[[#This Row],[FK_CustomerID]]</f>
        <v>94091-86957-HX</v>
      </c>
      <c r="D693" t="str">
        <f>Orders[[#This Row],[FK_ProductID]]</f>
        <v>A-M-1</v>
      </c>
      <c r="E693" s="4">
        <f>Orders[[#This Row],[Quantity]]</f>
        <v>2</v>
      </c>
      <c r="F693" t="str">
        <f>_xlfn.XLOOKUP(MergedTable[[#This Row],[FK_CustomerID]], Customers[CustomerID], Customers[CustomerName])</f>
        <v>Jimmy Dymoke</v>
      </c>
      <c r="G693" t="str">
        <f>_xlfn.XLOOKUP(MergedTable[[#This Row],[FK_CustomerID]], Customers[CustomerID], Customers[Email])</f>
        <v>jdymokeje@prnewswire.com</v>
      </c>
      <c r="H693" t="str">
        <f>_xlfn.XLOOKUP(MergedTable[[#This Row],[FK_CustomerID]], Customers[CustomerID], Customers[Country])</f>
        <v>Ireland</v>
      </c>
      <c r="I693" t="str">
        <f>IF(_xlfn.XLOOKUP(MergedTable[[#This Row],[FK_CustomerID]], Customers[CustomerID], Customers[HasLoyalty]), "Yes", "No")</f>
        <v>No</v>
      </c>
      <c r="J693" t="str" cm="1">
        <f t="array" ref="J693">INDEX(Products[],
    MATCH(MergedTable[[#This Row],[FK_ProductID]:[FK_ProductID]], Products[[ProductID]:[ProductID]], 0),
    MATCH(MergedTable[[#Headers],[CoffeeType]], Products[#Headers], 0))</f>
        <v>Ara</v>
      </c>
      <c r="K693" t="str" cm="1">
        <f t="array" ref="K693">_xlfn.SWITCH(MergedTable[[#This Row],[CoffeeType]],
    "Rob", "Robusta",
    "Exc", "Excelsa",
    "Ara", "Arabica",
    "Lib", "Liberica")</f>
        <v>Arabica</v>
      </c>
      <c r="L693" t="str" cm="1">
        <f t="array" ref="L693">INDEX(Products[],
    MATCH(MergedTable[[#This Row],[FK_ProductID]:[FK_ProductID]], Products[[ProductID]:[ProductID]], 0),
    MATCH(MergedTable[[#Headers],[RoastType]], Products[#Headers], 0))</f>
        <v>M</v>
      </c>
      <c r="M693" t="str" cm="1">
        <f t="array" ref="M693">_xlfn.SWITCH(MergedTable[[#This Row],[RoastType]],
    "L", "Light",
    "M", "Medium",
    "D", "Dark")</f>
        <v>Medium</v>
      </c>
      <c r="N693" s="6" cm="1">
        <f t="array" ref="N693">INDEX(Products[],
    MATCH(MergedTable[[#This Row],[FK_ProductID]:[FK_ProductID]], Products[[ProductID]:[ProductID]], 0),
    MATCH(MergedTable[[#Headers],[SizeKg]], Products[#Headers], 0))</f>
        <v>1</v>
      </c>
      <c r="O693" s="1" cm="1">
        <f t="array" ref="O693">INDEX(Products[],
    MATCH(MergedTable[[#This Row],[FK_ProductID]:[FK_ProductID]], Products[[ProductID]:[ProductID]], 0),
    MATCH(MergedTable[[#Headers],[AmtUnitPrice]], Products[#Headers], 0))</f>
        <v>11.25</v>
      </c>
      <c r="P693" s="1">
        <f>MergedTable[[#This Row],[AmtUnitPrice]] * MergedTable[[#This Row],[Quantity]]</f>
        <v>22.5</v>
      </c>
    </row>
    <row r="694" spans="1:16" x14ac:dyDescent="0.25">
      <c r="A694" t="str">
        <f>Orders[[#This Row],[OrderID]]</f>
        <v>MHM-44857-599</v>
      </c>
      <c r="B694" s="9">
        <f>Orders[[#This Row],[DtOrder]]</f>
        <v>43720</v>
      </c>
      <c r="C694" t="str">
        <f>Orders[[#This Row],[FK_CustomerID]]</f>
        <v>26295-44907-DK</v>
      </c>
      <c r="D694" t="str">
        <f>Orders[[#This Row],[FK_ProductID]]</f>
        <v>L-D-1</v>
      </c>
      <c r="E694" s="4">
        <f>Orders[[#This Row],[Quantity]]</f>
        <v>1</v>
      </c>
      <c r="F694" t="str">
        <f>_xlfn.XLOOKUP(MergedTable[[#This Row],[FK_CustomerID]], Customers[CustomerID], Customers[CustomerName])</f>
        <v>Ambrosio Weinmann</v>
      </c>
      <c r="G694" t="str">
        <f>_xlfn.XLOOKUP(MergedTable[[#This Row],[FK_CustomerID]], Customers[CustomerID], Customers[Email])</f>
        <v>aweinmannj8@shinystat.com</v>
      </c>
      <c r="H694" t="str">
        <f>_xlfn.XLOOKUP(MergedTable[[#This Row],[FK_CustomerID]], Customers[CustomerID], Customers[Country])</f>
        <v>United States</v>
      </c>
      <c r="I694" t="str">
        <f>IF(_xlfn.XLOOKUP(MergedTable[[#This Row],[FK_CustomerID]], Customers[CustomerID], Customers[HasLoyalty]), "Yes", "No")</f>
        <v>No</v>
      </c>
      <c r="J694" t="str" cm="1">
        <f t="array" ref="J694">INDEX(Products[],
    MATCH(MergedTable[[#This Row],[FK_ProductID]:[FK_ProductID]], Products[[ProductID]:[ProductID]], 0),
    MATCH(MergedTable[[#Headers],[CoffeeType]], Products[#Headers], 0))</f>
        <v>Lib</v>
      </c>
      <c r="K694" t="str" cm="1">
        <f t="array" ref="K694">_xlfn.SWITCH(MergedTable[[#This Row],[CoffeeType]],
    "Rob", "Robusta",
    "Exc", "Excelsa",
    "Ara", "Arabica",
    "Lib", "Liberica")</f>
        <v>Liberica</v>
      </c>
      <c r="L694" t="str" cm="1">
        <f t="array" ref="L694">INDEX(Products[],
    MATCH(MergedTable[[#This Row],[FK_ProductID]:[FK_ProductID]], Products[[ProductID]:[ProductID]], 0),
    MATCH(MergedTable[[#Headers],[RoastType]], Products[#Headers], 0))</f>
        <v>D</v>
      </c>
      <c r="M694" t="str" cm="1">
        <f t="array" ref="M694">_xlfn.SWITCH(MergedTable[[#This Row],[RoastType]],
    "L", "Light",
    "M", "Medium",
    "D", "Dark")</f>
        <v>Dark</v>
      </c>
      <c r="N694" s="6" cm="1">
        <f t="array" ref="N694">INDEX(Products[],
    MATCH(MergedTable[[#This Row],[FK_ProductID]:[FK_ProductID]], Products[[ProductID]:[ProductID]], 0),
    MATCH(MergedTable[[#Headers],[SizeKg]], Products[#Headers], 0))</f>
        <v>1</v>
      </c>
      <c r="O694" s="1" cm="1">
        <f t="array" ref="O694">INDEX(Products[],
    MATCH(MergedTable[[#This Row],[FK_ProductID]:[FK_ProductID]], Products[[ProductID]:[ProductID]], 0),
    MATCH(MergedTable[[#Headers],[AmtUnitPrice]], Products[#Headers], 0))</f>
        <v>12.95</v>
      </c>
      <c r="P694" s="1">
        <f>MergedTable[[#This Row],[AmtUnitPrice]] * MergedTable[[#This Row],[Quantity]]</f>
        <v>12.95</v>
      </c>
    </row>
    <row r="695" spans="1:16" x14ac:dyDescent="0.25">
      <c r="A695" t="str">
        <f>Orders[[#This Row],[OrderID]]</f>
        <v>KGC-95046-911</v>
      </c>
      <c r="B695" s="9">
        <f>Orders[[#This Row],[DtOrder]]</f>
        <v>44012</v>
      </c>
      <c r="C695" t="str">
        <f>Orders[[#This Row],[FK_CustomerID]]</f>
        <v>95351-96177-QV</v>
      </c>
      <c r="D695" t="str">
        <f>Orders[[#This Row],[FK_ProductID]]</f>
        <v>A-M-2.5</v>
      </c>
      <c r="E695" s="4">
        <f>Orders[[#This Row],[Quantity]]</f>
        <v>2</v>
      </c>
      <c r="F695" t="str">
        <f>_xlfn.XLOOKUP(MergedTable[[#This Row],[FK_CustomerID]], Customers[CustomerID], Customers[CustomerName])</f>
        <v>Elden Andriessen</v>
      </c>
      <c r="G695" t="str">
        <f>_xlfn.XLOOKUP(MergedTable[[#This Row],[FK_CustomerID]], Customers[CustomerID], Customers[Email])</f>
        <v>eandriessenj9@europa.eu</v>
      </c>
      <c r="H695" t="str">
        <f>_xlfn.XLOOKUP(MergedTable[[#This Row],[FK_CustomerID]], Customers[CustomerID], Customers[Country])</f>
        <v>United States</v>
      </c>
      <c r="I695" t="str">
        <f>IF(_xlfn.XLOOKUP(MergedTable[[#This Row],[FK_CustomerID]], Customers[CustomerID], Customers[HasLoyalty]), "Yes", "No")</f>
        <v>Yes</v>
      </c>
      <c r="J695" t="str" cm="1">
        <f t="array" ref="J695">INDEX(Products[],
    MATCH(MergedTable[[#This Row],[FK_ProductID]:[FK_ProductID]], Products[[ProductID]:[ProductID]], 0),
    MATCH(MergedTable[[#Headers],[CoffeeType]], Products[#Headers], 0))</f>
        <v>Ara</v>
      </c>
      <c r="K695" t="str" cm="1">
        <f t="array" ref="K695">_xlfn.SWITCH(MergedTable[[#This Row],[CoffeeType]],
    "Rob", "Robusta",
    "Exc", "Excelsa",
    "Ara", "Arabica",
    "Lib", "Liberica")</f>
        <v>Arabica</v>
      </c>
      <c r="L695" t="str" cm="1">
        <f t="array" ref="L695">INDEX(Products[],
    MATCH(MergedTable[[#This Row],[FK_ProductID]:[FK_ProductID]], Products[[ProductID]:[ProductID]], 0),
    MATCH(MergedTable[[#Headers],[RoastType]], Products[#Headers], 0))</f>
        <v>M</v>
      </c>
      <c r="M695" t="str" cm="1">
        <f t="array" ref="M695">_xlfn.SWITCH(MergedTable[[#This Row],[RoastType]],
    "L", "Light",
    "M", "Medium",
    "D", "Dark")</f>
        <v>Medium</v>
      </c>
      <c r="N695" s="6" cm="1">
        <f t="array" ref="N695">INDEX(Products[],
    MATCH(MergedTable[[#This Row],[FK_ProductID]:[FK_ProductID]], Products[[ProductID]:[ProductID]], 0),
    MATCH(MergedTable[[#Headers],[SizeKg]], Products[#Headers], 0))</f>
        <v>2.5</v>
      </c>
      <c r="O695" s="1" cm="1">
        <f t="array" ref="O695">INDEX(Products[],
    MATCH(MergedTable[[#This Row],[FK_ProductID]:[FK_ProductID]], Products[[ProductID]:[ProductID]], 0),
    MATCH(MergedTable[[#Headers],[AmtUnitPrice]], Products[#Headers], 0))</f>
        <v>25.875</v>
      </c>
      <c r="P695" s="1">
        <f>MergedTable[[#This Row],[AmtUnitPrice]] * MergedTable[[#This Row],[Quantity]]</f>
        <v>51.75</v>
      </c>
    </row>
    <row r="696" spans="1:16" x14ac:dyDescent="0.25">
      <c r="A696" t="str">
        <f>Orders[[#This Row],[OrderID]]</f>
        <v>RZC-75150-413</v>
      </c>
      <c r="B696" s="9">
        <f>Orders[[#This Row],[DtOrder]]</f>
        <v>43915</v>
      </c>
      <c r="C696" t="str">
        <f>Orders[[#This Row],[FK_CustomerID]]</f>
        <v>92204-96636-BS</v>
      </c>
      <c r="D696" t="str">
        <f>Orders[[#This Row],[FK_ProductID]]</f>
        <v>E-D-0.5</v>
      </c>
      <c r="E696" s="4">
        <f>Orders[[#This Row],[Quantity]]</f>
        <v>5</v>
      </c>
      <c r="F696" t="str">
        <f>_xlfn.XLOOKUP(MergedTable[[#This Row],[FK_CustomerID]], Customers[CustomerID], Customers[CustomerName])</f>
        <v>Roxie Deaconson</v>
      </c>
      <c r="G696" t="str">
        <f>_xlfn.XLOOKUP(MergedTable[[#This Row],[FK_CustomerID]], Customers[CustomerID], Customers[Email])</f>
        <v>rdeaconsonja@archive.org</v>
      </c>
      <c r="H696" t="str">
        <f>_xlfn.XLOOKUP(MergedTable[[#This Row],[FK_CustomerID]], Customers[CustomerID], Customers[Country])</f>
        <v>United States</v>
      </c>
      <c r="I696" t="str">
        <f>IF(_xlfn.XLOOKUP(MergedTable[[#This Row],[FK_CustomerID]], Customers[CustomerID], Customers[HasLoyalty]), "Yes", "No")</f>
        <v>No</v>
      </c>
      <c r="J696" t="str" cm="1">
        <f t="array" ref="J696">INDEX(Products[],
    MATCH(MergedTable[[#This Row],[FK_ProductID]:[FK_ProductID]], Products[[ProductID]:[ProductID]], 0),
    MATCH(MergedTable[[#Headers],[CoffeeType]], Products[#Headers], 0))</f>
        <v>Exc</v>
      </c>
      <c r="K696" t="str" cm="1">
        <f t="array" ref="K696">_xlfn.SWITCH(MergedTable[[#This Row],[CoffeeType]],
    "Rob", "Robusta",
    "Exc", "Excelsa",
    "Ara", "Arabica",
    "Lib", "Liberica")</f>
        <v>Excelsa</v>
      </c>
      <c r="L696" t="str" cm="1">
        <f t="array" ref="L696">INDEX(Products[],
    MATCH(MergedTable[[#This Row],[FK_ProductID]:[FK_ProductID]], Products[[ProductID]:[ProductID]], 0),
    MATCH(MergedTable[[#Headers],[RoastType]], Products[#Headers], 0))</f>
        <v>D</v>
      </c>
      <c r="M696" t="str" cm="1">
        <f t="array" ref="M696">_xlfn.SWITCH(MergedTable[[#This Row],[RoastType]],
    "L", "Light",
    "M", "Medium",
    "D", "Dark")</f>
        <v>Dark</v>
      </c>
      <c r="N696" s="6" cm="1">
        <f t="array" ref="N696">INDEX(Products[],
    MATCH(MergedTable[[#This Row],[FK_ProductID]:[FK_ProductID]], Products[[ProductID]:[ProductID]], 0),
    MATCH(MergedTable[[#Headers],[SizeKg]], Products[#Headers], 0))</f>
        <v>0.5</v>
      </c>
      <c r="O696" s="1" cm="1">
        <f t="array" ref="O696">INDEX(Products[],
    MATCH(MergedTable[[#This Row],[FK_ProductID]:[FK_ProductID]], Products[[ProductID]:[ProductID]], 0),
    MATCH(MergedTable[[#Headers],[AmtUnitPrice]], Products[#Headers], 0))</f>
        <v>7.29</v>
      </c>
      <c r="P696" s="1">
        <f>MergedTable[[#This Row],[AmtUnitPrice]] * MergedTable[[#This Row],[Quantity]]</f>
        <v>36.450000000000003</v>
      </c>
    </row>
    <row r="697" spans="1:16" x14ac:dyDescent="0.25">
      <c r="A697" t="str">
        <f>Orders[[#This Row],[OrderID]]</f>
        <v>EYH-88288-452</v>
      </c>
      <c r="B697" s="9">
        <f>Orders[[#This Row],[DtOrder]]</f>
        <v>44300</v>
      </c>
      <c r="C697" t="str">
        <f>Orders[[#This Row],[FK_CustomerID]]</f>
        <v>03010-30348-UA</v>
      </c>
      <c r="D697" t="str">
        <f>Orders[[#This Row],[FK_ProductID]]</f>
        <v>L-L-2.5</v>
      </c>
      <c r="E697" s="4">
        <f>Orders[[#This Row],[Quantity]]</f>
        <v>5</v>
      </c>
      <c r="F697" t="str">
        <f>_xlfn.XLOOKUP(MergedTable[[#This Row],[FK_CustomerID]], Customers[CustomerID], Customers[CustomerName])</f>
        <v>Davida Caro</v>
      </c>
      <c r="G697" t="str">
        <f>_xlfn.XLOOKUP(MergedTable[[#This Row],[FK_CustomerID]], Customers[CustomerID], Customers[Email])</f>
        <v>dcarojb@twitter.com</v>
      </c>
      <c r="H697" t="str">
        <f>_xlfn.XLOOKUP(MergedTable[[#This Row],[FK_CustomerID]], Customers[CustomerID], Customers[Country])</f>
        <v>United States</v>
      </c>
      <c r="I697" t="str">
        <f>IF(_xlfn.XLOOKUP(MergedTable[[#This Row],[FK_CustomerID]], Customers[CustomerID], Customers[HasLoyalty]), "Yes", "No")</f>
        <v>Yes</v>
      </c>
      <c r="J697" t="str" cm="1">
        <f t="array" ref="J697">INDEX(Products[],
    MATCH(MergedTable[[#This Row],[FK_ProductID]:[FK_ProductID]], Products[[ProductID]:[ProductID]], 0),
    MATCH(MergedTable[[#Headers],[CoffeeType]], Products[#Headers], 0))</f>
        <v>Lib</v>
      </c>
      <c r="K697" t="str" cm="1">
        <f t="array" ref="K697">_xlfn.SWITCH(MergedTable[[#This Row],[CoffeeType]],
    "Rob", "Robusta",
    "Exc", "Excelsa",
    "Ara", "Arabica",
    "Lib", "Liberica")</f>
        <v>Liberica</v>
      </c>
      <c r="L697" t="str" cm="1">
        <f t="array" ref="L697">INDEX(Products[],
    MATCH(MergedTable[[#This Row],[FK_ProductID]:[FK_ProductID]], Products[[ProductID]:[ProductID]], 0),
    MATCH(MergedTable[[#Headers],[RoastType]], Products[#Headers], 0))</f>
        <v>L</v>
      </c>
      <c r="M697" t="str" cm="1">
        <f t="array" ref="M697">_xlfn.SWITCH(MergedTable[[#This Row],[RoastType]],
    "L", "Light",
    "M", "Medium",
    "D", "Dark")</f>
        <v>Light</v>
      </c>
      <c r="N697" s="6" cm="1">
        <f t="array" ref="N697">INDEX(Products[],
    MATCH(MergedTable[[#This Row],[FK_ProductID]:[FK_ProductID]], Products[[ProductID]:[ProductID]], 0),
    MATCH(MergedTable[[#Headers],[SizeKg]], Products[#Headers], 0))</f>
        <v>2.5</v>
      </c>
      <c r="O697" s="1" cm="1">
        <f t="array" ref="O697">INDEX(Products[],
    MATCH(MergedTable[[#This Row],[FK_ProductID]:[FK_ProductID]], Products[[ProductID]:[ProductID]], 0),
    MATCH(MergedTable[[#Headers],[AmtUnitPrice]], Products[#Headers], 0))</f>
        <v>36.454999999999998</v>
      </c>
      <c r="P697" s="1">
        <f>MergedTable[[#This Row],[AmtUnitPrice]] * MergedTable[[#This Row],[Quantity]]</f>
        <v>182.27499999999998</v>
      </c>
    </row>
    <row r="698" spans="1:16" x14ac:dyDescent="0.25">
      <c r="A698" t="str">
        <f>Orders[[#This Row],[OrderID]]</f>
        <v>NYQ-24237-772</v>
      </c>
      <c r="B698" s="9">
        <f>Orders[[#This Row],[DtOrder]]</f>
        <v>43693</v>
      </c>
      <c r="C698" t="str">
        <f>Orders[[#This Row],[FK_CustomerID]]</f>
        <v>13441-34686-SW</v>
      </c>
      <c r="D698" t="str">
        <f>Orders[[#This Row],[FK_ProductID]]</f>
        <v>L-D-0.5</v>
      </c>
      <c r="E698" s="4">
        <f>Orders[[#This Row],[Quantity]]</f>
        <v>4</v>
      </c>
      <c r="F698" t="str">
        <f>_xlfn.XLOOKUP(MergedTable[[#This Row],[FK_CustomerID]], Customers[CustomerID], Customers[CustomerName])</f>
        <v>Johna Bluck</v>
      </c>
      <c r="G698" t="str">
        <f>_xlfn.XLOOKUP(MergedTable[[#This Row],[FK_CustomerID]], Customers[CustomerID], Customers[Email])</f>
        <v>jbluckjc@imageshack.us</v>
      </c>
      <c r="H698" t="str">
        <f>_xlfn.XLOOKUP(MergedTable[[#This Row],[FK_CustomerID]], Customers[CustomerID], Customers[Country])</f>
        <v>United States</v>
      </c>
      <c r="I698" t="str">
        <f>IF(_xlfn.XLOOKUP(MergedTable[[#This Row],[FK_CustomerID]], Customers[CustomerID], Customers[HasLoyalty]), "Yes", "No")</f>
        <v>No</v>
      </c>
      <c r="J698" t="str" cm="1">
        <f t="array" ref="J698">INDEX(Products[],
    MATCH(MergedTable[[#This Row],[FK_ProductID]:[FK_ProductID]], Products[[ProductID]:[ProductID]], 0),
    MATCH(MergedTable[[#Headers],[CoffeeType]], Products[#Headers], 0))</f>
        <v>Lib</v>
      </c>
      <c r="K698" t="str" cm="1">
        <f t="array" ref="K698">_xlfn.SWITCH(MergedTable[[#This Row],[CoffeeType]],
    "Rob", "Robusta",
    "Exc", "Excelsa",
    "Ara", "Arabica",
    "Lib", "Liberica")</f>
        <v>Liberica</v>
      </c>
      <c r="L698" t="str" cm="1">
        <f t="array" ref="L698">INDEX(Products[],
    MATCH(MergedTable[[#This Row],[FK_ProductID]:[FK_ProductID]], Products[[ProductID]:[ProductID]], 0),
    MATCH(MergedTable[[#Headers],[RoastType]], Products[#Headers], 0))</f>
        <v>D</v>
      </c>
      <c r="M698" t="str" cm="1">
        <f t="array" ref="M698">_xlfn.SWITCH(MergedTable[[#This Row],[RoastType]],
    "L", "Light",
    "M", "Medium",
    "D", "Dark")</f>
        <v>Dark</v>
      </c>
      <c r="N698" s="6" cm="1">
        <f t="array" ref="N698">INDEX(Products[],
    MATCH(MergedTable[[#This Row],[FK_ProductID]:[FK_ProductID]], Products[[ProductID]:[ProductID]], 0),
    MATCH(MergedTable[[#Headers],[SizeKg]], Products[#Headers], 0))</f>
        <v>0.5</v>
      </c>
      <c r="O698" s="1" cm="1">
        <f t="array" ref="O698">INDEX(Products[],
    MATCH(MergedTable[[#This Row],[FK_ProductID]:[FK_ProductID]], Products[[ProductID]:[ProductID]], 0),
    MATCH(MergedTable[[#Headers],[AmtUnitPrice]], Products[#Headers], 0))</f>
        <v>7.77</v>
      </c>
      <c r="P698" s="1">
        <f>MergedTable[[#This Row],[AmtUnitPrice]] * MergedTable[[#This Row],[Quantity]]</f>
        <v>31.08</v>
      </c>
    </row>
    <row r="699" spans="1:16" x14ac:dyDescent="0.25">
      <c r="A699" t="str">
        <f>Orders[[#This Row],[OrderID]]</f>
        <v>WKB-21680-566</v>
      </c>
      <c r="B699" s="9">
        <f>Orders[[#This Row],[DtOrder]]</f>
        <v>44547</v>
      </c>
      <c r="C699" t="str">
        <f>Orders[[#This Row],[FK_CustomerID]]</f>
        <v>96612-41722-VJ</v>
      </c>
      <c r="D699" t="str">
        <f>Orders[[#This Row],[FK_ProductID]]</f>
        <v>A-M-0.5</v>
      </c>
      <c r="E699" s="4">
        <f>Orders[[#This Row],[Quantity]]</f>
        <v>3</v>
      </c>
      <c r="F699" t="str">
        <f>_xlfn.XLOOKUP(MergedTable[[#This Row],[FK_CustomerID]], Customers[CustomerID], Customers[CustomerName])</f>
        <v>Myrle Dearden</v>
      </c>
      <c r="G699" t="str">
        <f>_xlfn.XLOOKUP(MergedTable[[#This Row],[FK_CustomerID]], Customers[CustomerID], Customers[Email])</f>
        <v/>
      </c>
      <c r="H699" t="str">
        <f>_xlfn.XLOOKUP(MergedTable[[#This Row],[FK_CustomerID]], Customers[CustomerID], Customers[Country])</f>
        <v>Ireland</v>
      </c>
      <c r="I699" t="str">
        <f>IF(_xlfn.XLOOKUP(MergedTable[[#This Row],[FK_CustomerID]], Customers[CustomerID], Customers[HasLoyalty]), "Yes", "No")</f>
        <v>No</v>
      </c>
      <c r="J699" t="str" cm="1">
        <f t="array" ref="J699">INDEX(Products[],
    MATCH(MergedTable[[#This Row],[FK_ProductID]:[FK_ProductID]], Products[[ProductID]:[ProductID]], 0),
    MATCH(MergedTable[[#Headers],[CoffeeType]], Products[#Headers], 0))</f>
        <v>Ara</v>
      </c>
      <c r="K699" t="str" cm="1">
        <f t="array" ref="K699">_xlfn.SWITCH(MergedTable[[#This Row],[CoffeeType]],
    "Rob", "Robusta",
    "Exc", "Excelsa",
    "Ara", "Arabica",
    "Lib", "Liberica")</f>
        <v>Arabica</v>
      </c>
      <c r="L699" t="str" cm="1">
        <f t="array" ref="L699">INDEX(Products[],
    MATCH(MergedTable[[#This Row],[FK_ProductID]:[FK_ProductID]], Products[[ProductID]:[ProductID]], 0),
    MATCH(MergedTable[[#Headers],[RoastType]], Products[#Headers], 0))</f>
        <v>M</v>
      </c>
      <c r="M699" t="str" cm="1">
        <f t="array" ref="M699">_xlfn.SWITCH(MergedTable[[#This Row],[RoastType]],
    "L", "Light",
    "M", "Medium",
    "D", "Dark")</f>
        <v>Medium</v>
      </c>
      <c r="N699" s="6" cm="1">
        <f t="array" ref="N699">INDEX(Products[],
    MATCH(MergedTable[[#This Row],[FK_ProductID]:[FK_ProductID]], Products[[ProductID]:[ProductID]], 0),
    MATCH(MergedTable[[#Headers],[SizeKg]], Products[#Headers], 0))</f>
        <v>0.5</v>
      </c>
      <c r="O699" s="1" cm="1">
        <f t="array" ref="O699">INDEX(Products[],
    MATCH(MergedTable[[#This Row],[FK_ProductID]:[FK_ProductID]], Products[[ProductID]:[ProductID]], 0),
    MATCH(MergedTable[[#Headers],[AmtUnitPrice]], Products[#Headers], 0))</f>
        <v>6.75</v>
      </c>
      <c r="P699" s="1">
        <f>MergedTable[[#This Row],[AmtUnitPrice]] * MergedTable[[#This Row],[Quantity]]</f>
        <v>20.25</v>
      </c>
    </row>
    <row r="700" spans="1:16" x14ac:dyDescent="0.25">
      <c r="A700" t="str">
        <f>Orders[[#This Row],[OrderID]]</f>
        <v>THE-61147-027</v>
      </c>
      <c r="B700" s="9">
        <f>Orders[[#This Row],[DtOrder]]</f>
        <v>43830</v>
      </c>
      <c r="C700" t="str">
        <f>Orders[[#This Row],[FK_CustomerID]]</f>
        <v>94091-86957-HX</v>
      </c>
      <c r="D700" t="str">
        <f>Orders[[#This Row],[FK_ProductID]]</f>
        <v>L-D-1</v>
      </c>
      <c r="E700" s="4">
        <f>Orders[[#This Row],[Quantity]]</f>
        <v>2</v>
      </c>
      <c r="F700" t="str">
        <f>_xlfn.XLOOKUP(MergedTable[[#This Row],[FK_CustomerID]], Customers[CustomerID], Customers[CustomerName])</f>
        <v>Jimmy Dymoke</v>
      </c>
      <c r="G700" t="str">
        <f>_xlfn.XLOOKUP(MergedTable[[#This Row],[FK_CustomerID]], Customers[CustomerID], Customers[Email])</f>
        <v>jdymokeje@prnewswire.com</v>
      </c>
      <c r="H700" t="str">
        <f>_xlfn.XLOOKUP(MergedTable[[#This Row],[FK_CustomerID]], Customers[CustomerID], Customers[Country])</f>
        <v>Ireland</v>
      </c>
      <c r="I700" t="str">
        <f>IF(_xlfn.XLOOKUP(MergedTable[[#This Row],[FK_CustomerID]], Customers[CustomerID], Customers[HasLoyalty]), "Yes", "No")</f>
        <v>No</v>
      </c>
      <c r="J700" t="str" cm="1">
        <f t="array" ref="J700">INDEX(Products[],
    MATCH(MergedTable[[#This Row],[FK_ProductID]:[FK_ProductID]], Products[[ProductID]:[ProductID]], 0),
    MATCH(MergedTable[[#Headers],[CoffeeType]], Products[#Headers], 0))</f>
        <v>Lib</v>
      </c>
      <c r="K700" t="str" cm="1">
        <f t="array" ref="K700">_xlfn.SWITCH(MergedTable[[#This Row],[CoffeeType]],
    "Rob", "Robusta",
    "Exc", "Excelsa",
    "Ara", "Arabica",
    "Lib", "Liberica")</f>
        <v>Liberica</v>
      </c>
      <c r="L700" t="str" cm="1">
        <f t="array" ref="L700">INDEX(Products[],
    MATCH(MergedTable[[#This Row],[FK_ProductID]:[FK_ProductID]], Products[[ProductID]:[ProductID]], 0),
    MATCH(MergedTable[[#Headers],[RoastType]], Products[#Headers], 0))</f>
        <v>D</v>
      </c>
      <c r="M700" t="str" cm="1">
        <f t="array" ref="M700">_xlfn.SWITCH(MergedTable[[#This Row],[RoastType]],
    "L", "Light",
    "M", "Medium",
    "D", "Dark")</f>
        <v>Dark</v>
      </c>
      <c r="N700" s="6" cm="1">
        <f t="array" ref="N700">INDEX(Products[],
    MATCH(MergedTable[[#This Row],[FK_ProductID]:[FK_ProductID]], Products[[ProductID]:[ProductID]], 0),
    MATCH(MergedTable[[#Headers],[SizeKg]], Products[#Headers], 0))</f>
        <v>1</v>
      </c>
      <c r="O700" s="1" cm="1">
        <f t="array" ref="O700">INDEX(Products[],
    MATCH(MergedTable[[#This Row],[FK_ProductID]:[FK_ProductID]], Products[[ProductID]:[ProductID]], 0),
    MATCH(MergedTable[[#Headers],[AmtUnitPrice]], Products[#Headers], 0))</f>
        <v>12.95</v>
      </c>
      <c r="P700" s="1">
        <f>MergedTable[[#This Row],[AmtUnitPrice]] * MergedTable[[#This Row],[Quantity]]</f>
        <v>25.9</v>
      </c>
    </row>
    <row r="701" spans="1:16" x14ac:dyDescent="0.25">
      <c r="A701" t="str">
        <f>Orders[[#This Row],[OrderID]]</f>
        <v>PTY-86420-119</v>
      </c>
      <c r="B701" s="9">
        <f>Orders[[#This Row],[DtOrder]]</f>
        <v>44298</v>
      </c>
      <c r="C701" t="str">
        <f>Orders[[#This Row],[FK_CustomerID]]</f>
        <v>25504-41681-WA</v>
      </c>
      <c r="D701" t="str">
        <f>Orders[[#This Row],[FK_ProductID]]</f>
        <v>A-D-0.5</v>
      </c>
      <c r="E701" s="4">
        <f>Orders[[#This Row],[Quantity]]</f>
        <v>4</v>
      </c>
      <c r="F701" t="str">
        <f>_xlfn.XLOOKUP(MergedTable[[#This Row],[FK_CustomerID]], Customers[CustomerID], Customers[CustomerName])</f>
        <v>Orland Tadman</v>
      </c>
      <c r="G701" t="str">
        <f>_xlfn.XLOOKUP(MergedTable[[#This Row],[FK_CustomerID]], Customers[CustomerID], Customers[Email])</f>
        <v>otadmanjf@ft.com</v>
      </c>
      <c r="H701" t="str">
        <f>_xlfn.XLOOKUP(MergedTable[[#This Row],[FK_CustomerID]], Customers[CustomerID], Customers[Country])</f>
        <v>United States</v>
      </c>
      <c r="I701" t="str">
        <f>IF(_xlfn.XLOOKUP(MergedTable[[#This Row],[FK_CustomerID]], Customers[CustomerID], Customers[HasLoyalty]), "Yes", "No")</f>
        <v>Yes</v>
      </c>
      <c r="J701" t="str" cm="1">
        <f t="array" ref="J701">INDEX(Products[],
    MATCH(MergedTable[[#This Row],[FK_ProductID]:[FK_ProductID]], Products[[ProductID]:[ProductID]], 0),
    MATCH(MergedTable[[#Headers],[CoffeeType]], Products[#Headers], 0))</f>
        <v>Ara</v>
      </c>
      <c r="K701" t="str" cm="1">
        <f t="array" ref="K701">_xlfn.SWITCH(MergedTable[[#This Row],[CoffeeType]],
    "Rob", "Robusta",
    "Exc", "Excelsa",
    "Ara", "Arabica",
    "Lib", "Liberica")</f>
        <v>Arabica</v>
      </c>
      <c r="L701" t="str" cm="1">
        <f t="array" ref="L701">INDEX(Products[],
    MATCH(MergedTable[[#This Row],[FK_ProductID]:[FK_ProductID]], Products[[ProductID]:[ProductID]], 0),
    MATCH(MergedTable[[#Headers],[RoastType]], Products[#Headers], 0))</f>
        <v>D</v>
      </c>
      <c r="M701" t="str" cm="1">
        <f t="array" ref="M701">_xlfn.SWITCH(MergedTable[[#This Row],[RoastType]],
    "L", "Light",
    "M", "Medium",
    "D", "Dark")</f>
        <v>Dark</v>
      </c>
      <c r="N701" s="6" cm="1">
        <f t="array" ref="N701">INDEX(Products[],
    MATCH(MergedTable[[#This Row],[FK_ProductID]:[FK_ProductID]], Products[[ProductID]:[ProductID]], 0),
    MATCH(MergedTable[[#Headers],[SizeKg]], Products[#Headers], 0))</f>
        <v>0.5</v>
      </c>
      <c r="O701" s="1" cm="1">
        <f t="array" ref="O701">INDEX(Products[],
    MATCH(MergedTable[[#This Row],[FK_ProductID]:[FK_ProductID]], Products[[ProductID]:[ProductID]], 0),
    MATCH(MergedTable[[#Headers],[AmtUnitPrice]], Products[#Headers], 0))</f>
        <v>5.97</v>
      </c>
      <c r="P701" s="1">
        <f>MergedTable[[#This Row],[AmtUnitPrice]] * MergedTable[[#This Row],[Quantity]]</f>
        <v>23.88</v>
      </c>
    </row>
    <row r="702" spans="1:16" x14ac:dyDescent="0.25">
      <c r="A702" t="str">
        <f>Orders[[#This Row],[OrderID]]</f>
        <v>QHL-27188-431</v>
      </c>
      <c r="B702" s="9">
        <f>Orders[[#This Row],[DtOrder]]</f>
        <v>43736</v>
      </c>
      <c r="C702" t="str">
        <f>Orders[[#This Row],[FK_CustomerID]]</f>
        <v>75443-07820-DZ</v>
      </c>
      <c r="D702" t="str">
        <f>Orders[[#This Row],[FK_ProductID]]</f>
        <v>L-L-0.5</v>
      </c>
      <c r="E702" s="4">
        <f>Orders[[#This Row],[Quantity]]</f>
        <v>2</v>
      </c>
      <c r="F702" t="str">
        <f>_xlfn.XLOOKUP(MergedTable[[#This Row],[FK_CustomerID]], Customers[CustomerID], Customers[CustomerName])</f>
        <v>Barrett Gudde</v>
      </c>
      <c r="G702" t="str">
        <f>_xlfn.XLOOKUP(MergedTable[[#This Row],[FK_CustomerID]], Customers[CustomerID], Customers[Email])</f>
        <v>bguddejg@dailymotion.com</v>
      </c>
      <c r="H702" t="str">
        <f>_xlfn.XLOOKUP(MergedTable[[#This Row],[FK_CustomerID]], Customers[CustomerID], Customers[Country])</f>
        <v>United States</v>
      </c>
      <c r="I702" t="str">
        <f>IF(_xlfn.XLOOKUP(MergedTable[[#This Row],[FK_CustomerID]], Customers[CustomerID], Customers[HasLoyalty]), "Yes", "No")</f>
        <v>No</v>
      </c>
      <c r="J702" t="str" cm="1">
        <f t="array" ref="J702">INDEX(Products[],
    MATCH(MergedTable[[#This Row],[FK_ProductID]:[FK_ProductID]], Products[[ProductID]:[ProductID]], 0),
    MATCH(MergedTable[[#Headers],[CoffeeType]], Products[#Headers], 0))</f>
        <v>Lib</v>
      </c>
      <c r="K702" t="str" cm="1">
        <f t="array" ref="K702">_xlfn.SWITCH(MergedTable[[#This Row],[CoffeeType]],
    "Rob", "Robusta",
    "Exc", "Excelsa",
    "Ara", "Arabica",
    "Lib", "Liberica")</f>
        <v>Liberica</v>
      </c>
      <c r="L702" t="str" cm="1">
        <f t="array" ref="L702">INDEX(Products[],
    MATCH(MergedTable[[#This Row],[FK_ProductID]:[FK_ProductID]], Products[[ProductID]:[ProductID]], 0),
    MATCH(MergedTable[[#Headers],[RoastType]], Products[#Headers], 0))</f>
        <v>L</v>
      </c>
      <c r="M702" t="str" cm="1">
        <f t="array" ref="M702">_xlfn.SWITCH(MergedTable[[#This Row],[RoastType]],
    "L", "Light",
    "M", "Medium",
    "D", "Dark")</f>
        <v>Light</v>
      </c>
      <c r="N702" s="6" cm="1">
        <f t="array" ref="N702">INDEX(Products[],
    MATCH(MergedTable[[#This Row],[FK_ProductID]:[FK_ProductID]], Products[[ProductID]:[ProductID]], 0),
    MATCH(MergedTable[[#Headers],[SizeKg]], Products[#Headers], 0))</f>
        <v>0.5</v>
      </c>
      <c r="O702" s="1" cm="1">
        <f t="array" ref="O702">INDEX(Products[],
    MATCH(MergedTable[[#This Row],[FK_ProductID]:[FK_ProductID]], Products[[ProductID]:[ProductID]], 0),
    MATCH(MergedTable[[#Headers],[AmtUnitPrice]], Products[#Headers], 0))</f>
        <v>9.51</v>
      </c>
      <c r="P702" s="1">
        <f>MergedTable[[#This Row],[AmtUnitPrice]] * MergedTable[[#This Row],[Quantity]]</f>
        <v>19.02</v>
      </c>
    </row>
    <row r="703" spans="1:16" x14ac:dyDescent="0.25">
      <c r="A703" t="str">
        <f>Orders[[#This Row],[OrderID]]</f>
        <v>MIS-54381-047</v>
      </c>
      <c r="B703" s="9">
        <f>Orders[[#This Row],[DtOrder]]</f>
        <v>44727</v>
      </c>
      <c r="C703" t="str">
        <f>Orders[[#This Row],[FK_CustomerID]]</f>
        <v>39276-95489-XV</v>
      </c>
      <c r="D703" t="str">
        <f>Orders[[#This Row],[FK_ProductID]]</f>
        <v>A-D-0.5</v>
      </c>
      <c r="E703" s="4">
        <f>Orders[[#This Row],[Quantity]]</f>
        <v>5</v>
      </c>
      <c r="F703" t="str">
        <f>_xlfn.XLOOKUP(MergedTable[[#This Row],[FK_CustomerID]], Customers[CustomerID], Customers[CustomerName])</f>
        <v>Nathan Sictornes</v>
      </c>
      <c r="G703" t="str">
        <f>_xlfn.XLOOKUP(MergedTable[[#This Row],[FK_CustomerID]], Customers[CustomerID], Customers[Email])</f>
        <v>nsictornesjh@buzzfeed.com</v>
      </c>
      <c r="H703" t="str">
        <f>_xlfn.XLOOKUP(MergedTable[[#This Row],[FK_CustomerID]], Customers[CustomerID], Customers[Country])</f>
        <v>Ireland</v>
      </c>
      <c r="I703" t="str">
        <f>IF(_xlfn.XLOOKUP(MergedTable[[#This Row],[FK_CustomerID]], Customers[CustomerID], Customers[HasLoyalty]), "Yes", "No")</f>
        <v>Yes</v>
      </c>
      <c r="J703" t="str" cm="1">
        <f t="array" ref="J703">INDEX(Products[],
    MATCH(MergedTable[[#This Row],[FK_ProductID]:[FK_ProductID]], Products[[ProductID]:[ProductID]], 0),
    MATCH(MergedTable[[#Headers],[CoffeeType]], Products[#Headers], 0))</f>
        <v>Ara</v>
      </c>
      <c r="K703" t="str" cm="1">
        <f t="array" ref="K703">_xlfn.SWITCH(MergedTable[[#This Row],[CoffeeType]],
    "Rob", "Robusta",
    "Exc", "Excelsa",
    "Ara", "Arabica",
    "Lib", "Liberica")</f>
        <v>Arabica</v>
      </c>
      <c r="L703" t="str" cm="1">
        <f t="array" ref="L703">INDEX(Products[],
    MATCH(MergedTable[[#This Row],[FK_ProductID]:[FK_ProductID]], Products[[ProductID]:[ProductID]], 0),
    MATCH(MergedTable[[#Headers],[RoastType]], Products[#Headers], 0))</f>
        <v>D</v>
      </c>
      <c r="M703" t="str" cm="1">
        <f t="array" ref="M703">_xlfn.SWITCH(MergedTable[[#This Row],[RoastType]],
    "L", "Light",
    "M", "Medium",
    "D", "Dark")</f>
        <v>Dark</v>
      </c>
      <c r="N703" s="6" cm="1">
        <f t="array" ref="N703">INDEX(Products[],
    MATCH(MergedTable[[#This Row],[FK_ProductID]:[FK_ProductID]], Products[[ProductID]:[ProductID]], 0),
    MATCH(MergedTable[[#Headers],[SizeKg]], Products[#Headers], 0))</f>
        <v>0.5</v>
      </c>
      <c r="O703" s="1" cm="1">
        <f t="array" ref="O703">INDEX(Products[],
    MATCH(MergedTable[[#This Row],[FK_ProductID]:[FK_ProductID]], Products[[ProductID]:[ProductID]], 0),
    MATCH(MergedTable[[#Headers],[AmtUnitPrice]], Products[#Headers], 0))</f>
        <v>5.97</v>
      </c>
      <c r="P703" s="1">
        <f>MergedTable[[#This Row],[AmtUnitPrice]] * MergedTable[[#This Row],[Quantity]]</f>
        <v>29.849999999999998</v>
      </c>
    </row>
    <row r="704" spans="1:16" x14ac:dyDescent="0.25">
      <c r="A704" t="str">
        <f>Orders[[#This Row],[OrderID]]</f>
        <v>TBB-29780-459</v>
      </c>
      <c r="B704" s="9">
        <f>Orders[[#This Row],[DtOrder]]</f>
        <v>43661</v>
      </c>
      <c r="C704" t="str">
        <f>Orders[[#This Row],[FK_CustomerID]]</f>
        <v>61437-83623-PZ</v>
      </c>
      <c r="D704" t="str">
        <f>Orders[[#This Row],[FK_ProductID]]</f>
        <v>A-L-0.5</v>
      </c>
      <c r="E704" s="4">
        <f>Orders[[#This Row],[Quantity]]</f>
        <v>1</v>
      </c>
      <c r="F704" t="str">
        <f>_xlfn.XLOOKUP(MergedTable[[#This Row],[FK_CustomerID]], Customers[CustomerID], Customers[CustomerName])</f>
        <v>Vivyan Dunning</v>
      </c>
      <c r="G704" t="str">
        <f>_xlfn.XLOOKUP(MergedTable[[#This Row],[FK_CustomerID]], Customers[CustomerID], Customers[Email])</f>
        <v>vdunningji@independent.co.uk</v>
      </c>
      <c r="H704" t="str">
        <f>_xlfn.XLOOKUP(MergedTable[[#This Row],[FK_CustomerID]], Customers[CustomerID], Customers[Country])</f>
        <v>United States</v>
      </c>
      <c r="I704" t="str">
        <f>IF(_xlfn.XLOOKUP(MergedTable[[#This Row],[FK_CustomerID]], Customers[CustomerID], Customers[HasLoyalty]), "Yes", "No")</f>
        <v>Yes</v>
      </c>
      <c r="J704" t="str" cm="1">
        <f t="array" ref="J704">INDEX(Products[],
    MATCH(MergedTable[[#This Row],[FK_ProductID]:[FK_ProductID]], Products[[ProductID]:[ProductID]], 0),
    MATCH(MergedTable[[#Headers],[CoffeeType]], Products[#Headers], 0))</f>
        <v>Ara</v>
      </c>
      <c r="K704" t="str" cm="1">
        <f t="array" ref="K704">_xlfn.SWITCH(MergedTable[[#This Row],[CoffeeType]],
    "Rob", "Robusta",
    "Exc", "Excelsa",
    "Ara", "Arabica",
    "Lib", "Liberica")</f>
        <v>Arabica</v>
      </c>
      <c r="L704" t="str" cm="1">
        <f t="array" ref="L704">INDEX(Products[],
    MATCH(MergedTable[[#This Row],[FK_ProductID]:[FK_ProductID]], Products[[ProductID]:[ProductID]], 0),
    MATCH(MergedTable[[#Headers],[RoastType]], Products[#Headers], 0))</f>
        <v>L</v>
      </c>
      <c r="M704" t="str" cm="1">
        <f t="array" ref="M704">_xlfn.SWITCH(MergedTable[[#This Row],[RoastType]],
    "L", "Light",
    "M", "Medium",
    "D", "Dark")</f>
        <v>Light</v>
      </c>
      <c r="N704" s="6" cm="1">
        <f t="array" ref="N704">INDEX(Products[],
    MATCH(MergedTable[[#This Row],[FK_ProductID]:[FK_ProductID]], Products[[ProductID]:[ProductID]], 0),
    MATCH(MergedTable[[#Headers],[SizeKg]], Products[#Headers], 0))</f>
        <v>0.5</v>
      </c>
      <c r="O704" s="1" cm="1">
        <f t="array" ref="O704">INDEX(Products[],
    MATCH(MergedTable[[#This Row],[FK_ProductID]:[FK_ProductID]], Products[[ProductID]:[ProductID]], 0),
    MATCH(MergedTable[[#Headers],[AmtUnitPrice]], Products[#Headers], 0))</f>
        <v>7.77</v>
      </c>
      <c r="P704" s="1">
        <f>MergedTable[[#This Row],[AmtUnitPrice]] * MergedTable[[#This Row],[Quantity]]</f>
        <v>7.77</v>
      </c>
    </row>
    <row r="705" spans="1:16" x14ac:dyDescent="0.25">
      <c r="A705" t="str">
        <f>Orders[[#This Row],[OrderID]]</f>
        <v>QLC-52637-305</v>
      </c>
      <c r="B705" s="9">
        <f>Orders[[#This Row],[DtOrder]]</f>
        <v>43506</v>
      </c>
      <c r="C705" t="str">
        <f>Orders[[#This Row],[FK_CustomerID]]</f>
        <v>34317-87258-HQ</v>
      </c>
      <c r="D705" t="str">
        <f>Orders[[#This Row],[FK_ProductID]]</f>
        <v>L-D-2.5</v>
      </c>
      <c r="E705" s="4">
        <f>Orders[[#This Row],[Quantity]]</f>
        <v>4</v>
      </c>
      <c r="F705" t="str">
        <f>_xlfn.XLOOKUP(MergedTable[[#This Row],[FK_CustomerID]], Customers[CustomerID], Customers[CustomerName])</f>
        <v>Doralin Baison</v>
      </c>
      <c r="G705" t="str">
        <f>_xlfn.XLOOKUP(MergedTable[[#This Row],[FK_CustomerID]], Customers[CustomerID], Customers[Email])</f>
        <v/>
      </c>
      <c r="H705" t="str">
        <f>_xlfn.XLOOKUP(MergedTable[[#This Row],[FK_CustomerID]], Customers[CustomerID], Customers[Country])</f>
        <v>Ireland</v>
      </c>
      <c r="I705" t="str">
        <f>IF(_xlfn.XLOOKUP(MergedTable[[#This Row],[FK_CustomerID]], Customers[CustomerID], Customers[HasLoyalty]), "Yes", "No")</f>
        <v>Yes</v>
      </c>
      <c r="J705" t="str" cm="1">
        <f t="array" ref="J705">INDEX(Products[],
    MATCH(MergedTable[[#This Row],[FK_ProductID]:[FK_ProductID]], Products[[ProductID]:[ProductID]], 0),
    MATCH(MergedTable[[#Headers],[CoffeeType]], Products[#Headers], 0))</f>
        <v>Lib</v>
      </c>
      <c r="K705" t="str" cm="1">
        <f t="array" ref="K705">_xlfn.SWITCH(MergedTable[[#This Row],[CoffeeType]],
    "Rob", "Robusta",
    "Exc", "Excelsa",
    "Ara", "Arabica",
    "Lib", "Liberica")</f>
        <v>Liberica</v>
      </c>
      <c r="L705" t="str" cm="1">
        <f t="array" ref="L705">INDEX(Products[],
    MATCH(MergedTable[[#This Row],[FK_ProductID]:[FK_ProductID]], Products[[ProductID]:[ProductID]], 0),
    MATCH(MergedTable[[#Headers],[RoastType]], Products[#Headers], 0))</f>
        <v>D</v>
      </c>
      <c r="M705" t="str" cm="1">
        <f t="array" ref="M705">_xlfn.SWITCH(MergedTable[[#This Row],[RoastType]],
    "L", "Light",
    "M", "Medium",
    "D", "Dark")</f>
        <v>Dark</v>
      </c>
      <c r="N705" s="6" cm="1">
        <f t="array" ref="N705">INDEX(Products[],
    MATCH(MergedTable[[#This Row],[FK_ProductID]:[FK_ProductID]], Products[[ProductID]:[ProductID]], 0),
    MATCH(MergedTable[[#Headers],[SizeKg]], Products[#Headers], 0))</f>
        <v>2.5</v>
      </c>
      <c r="O705" s="1" cm="1">
        <f t="array" ref="O705">INDEX(Products[],
    MATCH(MergedTable[[#This Row],[FK_ProductID]:[FK_ProductID]], Products[[ProductID]:[ProductID]], 0),
    MATCH(MergedTable[[#Headers],[AmtUnitPrice]], Products[#Headers], 0))</f>
        <v>29.785</v>
      </c>
      <c r="P705" s="1">
        <f>MergedTable[[#This Row],[AmtUnitPrice]] * MergedTable[[#This Row],[Quantity]]</f>
        <v>119.14</v>
      </c>
    </row>
    <row r="706" spans="1:16" x14ac:dyDescent="0.25">
      <c r="A706" t="str">
        <f>Orders[[#This Row],[OrderID]]</f>
        <v>CWT-27056-328</v>
      </c>
      <c r="B706" s="9">
        <f>Orders[[#This Row],[DtOrder]]</f>
        <v>44716</v>
      </c>
      <c r="C706" t="str">
        <f>Orders[[#This Row],[FK_CustomerID]]</f>
        <v>18570-80998-ZS</v>
      </c>
      <c r="D706" t="str">
        <f>Orders[[#This Row],[FK_ProductID]]</f>
        <v>E-D-0.2</v>
      </c>
      <c r="E706" s="4">
        <f>Orders[[#This Row],[Quantity]]</f>
        <v>6</v>
      </c>
      <c r="F706" t="str">
        <f>_xlfn.XLOOKUP(MergedTable[[#This Row],[FK_CustomerID]], Customers[CustomerID], Customers[CustomerName])</f>
        <v>Josefina Ferens</v>
      </c>
      <c r="G706" t="str">
        <f>_xlfn.XLOOKUP(MergedTable[[#This Row],[FK_CustomerID]], Customers[CustomerID], Customers[Email])</f>
        <v/>
      </c>
      <c r="H706" t="str">
        <f>_xlfn.XLOOKUP(MergedTable[[#This Row],[FK_CustomerID]], Customers[CustomerID], Customers[Country])</f>
        <v>United States</v>
      </c>
      <c r="I706" t="str">
        <f>IF(_xlfn.XLOOKUP(MergedTable[[#This Row],[FK_CustomerID]], Customers[CustomerID], Customers[HasLoyalty]), "Yes", "No")</f>
        <v>Yes</v>
      </c>
      <c r="J706" t="str" cm="1">
        <f t="array" ref="J706">INDEX(Products[],
    MATCH(MergedTable[[#This Row],[FK_ProductID]:[FK_ProductID]], Products[[ProductID]:[ProductID]], 0),
    MATCH(MergedTable[[#Headers],[CoffeeType]], Products[#Headers], 0))</f>
        <v>Exc</v>
      </c>
      <c r="K706" t="str" cm="1">
        <f t="array" ref="K706">_xlfn.SWITCH(MergedTable[[#This Row],[CoffeeType]],
    "Rob", "Robusta",
    "Exc", "Excelsa",
    "Ara", "Arabica",
    "Lib", "Liberica")</f>
        <v>Excelsa</v>
      </c>
      <c r="L706" t="str" cm="1">
        <f t="array" ref="L706">INDEX(Products[],
    MATCH(MergedTable[[#This Row],[FK_ProductID]:[FK_ProductID]], Products[[ProductID]:[ProductID]], 0),
    MATCH(MergedTable[[#Headers],[RoastType]], Products[#Headers], 0))</f>
        <v>D</v>
      </c>
      <c r="M706" t="str" cm="1">
        <f t="array" ref="M706">_xlfn.SWITCH(MergedTable[[#This Row],[RoastType]],
    "L", "Light",
    "M", "Medium",
    "D", "Dark")</f>
        <v>Dark</v>
      </c>
      <c r="N706" s="6" cm="1">
        <f t="array" ref="N706">INDEX(Products[],
    MATCH(MergedTable[[#This Row],[FK_ProductID]:[FK_ProductID]], Products[[ProductID]:[ProductID]], 0),
    MATCH(MergedTable[[#Headers],[SizeKg]], Products[#Headers], 0))</f>
        <v>0.2</v>
      </c>
      <c r="O706" s="1" cm="1">
        <f t="array" ref="O706">INDEX(Products[],
    MATCH(MergedTable[[#This Row],[FK_ProductID]:[FK_ProductID]], Products[[ProductID]:[ProductID]], 0),
    MATCH(MergedTable[[#Headers],[AmtUnitPrice]], Products[#Headers], 0))</f>
        <v>3.645</v>
      </c>
      <c r="P706" s="1">
        <f>MergedTable[[#This Row],[AmtUnitPrice]] * MergedTable[[#This Row],[Quantity]]</f>
        <v>21.87</v>
      </c>
    </row>
    <row r="707" spans="1:16" x14ac:dyDescent="0.25">
      <c r="A707" t="str">
        <f>Orders[[#This Row],[OrderID]]</f>
        <v>ASS-05878-128</v>
      </c>
      <c r="B707" s="9">
        <f>Orders[[#This Row],[DtOrder]]</f>
        <v>44114</v>
      </c>
      <c r="C707" t="str">
        <f>Orders[[#This Row],[FK_CustomerID]]</f>
        <v>66580-33745-OQ</v>
      </c>
      <c r="D707" t="str">
        <f>Orders[[#This Row],[FK_ProductID]]</f>
        <v>E-L-0.5</v>
      </c>
      <c r="E707" s="4">
        <f>Orders[[#This Row],[Quantity]]</f>
        <v>2</v>
      </c>
      <c r="F707" t="str">
        <f>_xlfn.XLOOKUP(MergedTable[[#This Row],[FK_CustomerID]], Customers[CustomerID], Customers[CustomerName])</f>
        <v>Shelley Gehring</v>
      </c>
      <c r="G707" t="str">
        <f>_xlfn.XLOOKUP(MergedTable[[#This Row],[FK_CustomerID]], Customers[CustomerID], Customers[Email])</f>
        <v>sgehringjl@gnu.org</v>
      </c>
      <c r="H707" t="str">
        <f>_xlfn.XLOOKUP(MergedTable[[#This Row],[FK_CustomerID]], Customers[CustomerID], Customers[Country])</f>
        <v>United States</v>
      </c>
      <c r="I707" t="str">
        <f>IF(_xlfn.XLOOKUP(MergedTable[[#This Row],[FK_CustomerID]], Customers[CustomerID], Customers[HasLoyalty]), "Yes", "No")</f>
        <v>No</v>
      </c>
      <c r="J707" t="str" cm="1">
        <f t="array" ref="J707">INDEX(Products[],
    MATCH(MergedTable[[#This Row],[FK_ProductID]:[FK_ProductID]], Products[[ProductID]:[ProductID]], 0),
    MATCH(MergedTable[[#Headers],[CoffeeType]], Products[#Headers], 0))</f>
        <v>Exc</v>
      </c>
      <c r="K707" t="str" cm="1">
        <f t="array" ref="K707">_xlfn.SWITCH(MergedTable[[#This Row],[CoffeeType]],
    "Rob", "Robusta",
    "Exc", "Excelsa",
    "Ara", "Arabica",
    "Lib", "Liberica")</f>
        <v>Excelsa</v>
      </c>
      <c r="L707" t="str" cm="1">
        <f t="array" ref="L707">INDEX(Products[],
    MATCH(MergedTable[[#This Row],[FK_ProductID]:[FK_ProductID]], Products[[ProductID]:[ProductID]], 0),
    MATCH(MergedTable[[#Headers],[RoastType]], Products[#Headers], 0))</f>
        <v>L</v>
      </c>
      <c r="M707" t="str" cm="1">
        <f t="array" ref="M707">_xlfn.SWITCH(MergedTable[[#This Row],[RoastType]],
    "L", "Light",
    "M", "Medium",
    "D", "Dark")</f>
        <v>Light</v>
      </c>
      <c r="N707" s="6" cm="1">
        <f t="array" ref="N707">INDEX(Products[],
    MATCH(MergedTable[[#This Row],[FK_ProductID]:[FK_ProductID]], Products[[ProductID]:[ProductID]], 0),
    MATCH(MergedTable[[#Headers],[SizeKg]], Products[#Headers], 0))</f>
        <v>0.5</v>
      </c>
      <c r="O707" s="1" cm="1">
        <f t="array" ref="O707">INDEX(Products[],
    MATCH(MergedTable[[#This Row],[FK_ProductID]:[FK_ProductID]], Products[[ProductID]:[ProductID]], 0),
    MATCH(MergedTable[[#Headers],[AmtUnitPrice]], Products[#Headers], 0))</f>
        <v>8.91</v>
      </c>
      <c r="P707" s="1">
        <f>MergedTable[[#This Row],[AmtUnitPrice]] * MergedTable[[#This Row],[Quantity]]</f>
        <v>17.82</v>
      </c>
    </row>
    <row r="708" spans="1:16" x14ac:dyDescent="0.25">
      <c r="A708" t="str">
        <f>Orders[[#This Row],[OrderID]]</f>
        <v>EGK-03027-418</v>
      </c>
      <c r="B708" s="9">
        <f>Orders[[#This Row],[DtOrder]]</f>
        <v>44353</v>
      </c>
      <c r="C708" t="str">
        <f>Orders[[#This Row],[FK_CustomerID]]</f>
        <v>19820-29285-FD</v>
      </c>
      <c r="D708" t="str">
        <f>Orders[[#This Row],[FK_ProductID]]</f>
        <v>E-M-0.2</v>
      </c>
      <c r="E708" s="4">
        <f>Orders[[#This Row],[Quantity]]</f>
        <v>3</v>
      </c>
      <c r="F708" t="str">
        <f>_xlfn.XLOOKUP(MergedTable[[#This Row],[FK_CustomerID]], Customers[CustomerID], Customers[CustomerName])</f>
        <v>Barrie Fallowes</v>
      </c>
      <c r="G708" t="str">
        <f>_xlfn.XLOOKUP(MergedTable[[#This Row],[FK_CustomerID]], Customers[CustomerID], Customers[Email])</f>
        <v>bfallowesjm@purevolume.com</v>
      </c>
      <c r="H708" t="str">
        <f>_xlfn.XLOOKUP(MergedTable[[#This Row],[FK_CustomerID]], Customers[CustomerID], Customers[Country])</f>
        <v>United States</v>
      </c>
      <c r="I708" t="str">
        <f>IF(_xlfn.XLOOKUP(MergedTable[[#This Row],[FK_CustomerID]], Customers[CustomerID], Customers[HasLoyalty]), "Yes", "No")</f>
        <v>No</v>
      </c>
      <c r="J708" t="str" cm="1">
        <f t="array" ref="J708">INDEX(Products[],
    MATCH(MergedTable[[#This Row],[FK_ProductID]:[FK_ProductID]], Products[[ProductID]:[ProductID]], 0),
    MATCH(MergedTable[[#Headers],[CoffeeType]], Products[#Headers], 0))</f>
        <v>Exc</v>
      </c>
      <c r="K708" t="str" cm="1">
        <f t="array" ref="K708">_xlfn.SWITCH(MergedTable[[#This Row],[CoffeeType]],
    "Rob", "Robusta",
    "Exc", "Excelsa",
    "Ara", "Arabica",
    "Lib", "Liberica")</f>
        <v>Excelsa</v>
      </c>
      <c r="L708" t="str" cm="1">
        <f t="array" ref="L708">INDEX(Products[],
    MATCH(MergedTable[[#This Row],[FK_ProductID]:[FK_ProductID]], Products[[ProductID]:[ProductID]], 0),
    MATCH(MergedTable[[#Headers],[RoastType]], Products[#Headers], 0))</f>
        <v>M</v>
      </c>
      <c r="M708" t="str" cm="1">
        <f t="array" ref="M708">_xlfn.SWITCH(MergedTable[[#This Row],[RoastType]],
    "L", "Light",
    "M", "Medium",
    "D", "Dark")</f>
        <v>Medium</v>
      </c>
      <c r="N708" s="6" cm="1">
        <f t="array" ref="N708">INDEX(Products[],
    MATCH(MergedTable[[#This Row],[FK_ProductID]:[FK_ProductID]], Products[[ProductID]:[ProductID]], 0),
    MATCH(MergedTable[[#Headers],[SizeKg]], Products[#Headers], 0))</f>
        <v>0.2</v>
      </c>
      <c r="O708" s="1" cm="1">
        <f t="array" ref="O708">INDEX(Products[],
    MATCH(MergedTable[[#This Row],[FK_ProductID]:[FK_ProductID]], Products[[ProductID]:[ProductID]], 0),
    MATCH(MergedTable[[#Headers],[AmtUnitPrice]], Products[#Headers], 0))</f>
        <v>4.125</v>
      </c>
      <c r="P708" s="1">
        <f>MergedTable[[#This Row],[AmtUnitPrice]] * MergedTable[[#This Row],[Quantity]]</f>
        <v>12.375</v>
      </c>
    </row>
    <row r="709" spans="1:16" x14ac:dyDescent="0.25">
      <c r="A709" t="str">
        <f>Orders[[#This Row],[OrderID]]</f>
        <v>KCY-61732-849</v>
      </c>
      <c r="B709" s="9">
        <f>Orders[[#This Row],[DtOrder]]</f>
        <v>43540</v>
      </c>
      <c r="C709" t="str">
        <f>Orders[[#This Row],[FK_CustomerID]]</f>
        <v>11349-55147-SN</v>
      </c>
      <c r="D709" t="str">
        <f>Orders[[#This Row],[FK_ProductID]]</f>
        <v>L-D-1</v>
      </c>
      <c r="E709" s="4">
        <f>Orders[[#This Row],[Quantity]]</f>
        <v>2</v>
      </c>
      <c r="F709" t="str">
        <f>_xlfn.XLOOKUP(MergedTable[[#This Row],[FK_CustomerID]], Customers[CustomerID], Customers[CustomerName])</f>
        <v>Nicolas Aiton</v>
      </c>
      <c r="G709" t="str">
        <f>_xlfn.XLOOKUP(MergedTable[[#This Row],[FK_CustomerID]], Customers[CustomerID], Customers[Email])</f>
        <v/>
      </c>
      <c r="H709" t="str">
        <f>_xlfn.XLOOKUP(MergedTable[[#This Row],[FK_CustomerID]], Customers[CustomerID], Customers[Country])</f>
        <v>Ireland</v>
      </c>
      <c r="I709" t="str">
        <f>IF(_xlfn.XLOOKUP(MergedTable[[#This Row],[FK_CustomerID]], Customers[CustomerID], Customers[HasLoyalty]), "Yes", "No")</f>
        <v>No</v>
      </c>
      <c r="J709" t="str" cm="1">
        <f t="array" ref="J709">INDEX(Products[],
    MATCH(MergedTable[[#This Row],[FK_ProductID]:[FK_ProductID]], Products[[ProductID]:[ProductID]], 0),
    MATCH(MergedTable[[#Headers],[CoffeeType]], Products[#Headers], 0))</f>
        <v>Lib</v>
      </c>
      <c r="K709" t="str" cm="1">
        <f t="array" ref="K709">_xlfn.SWITCH(MergedTable[[#This Row],[CoffeeType]],
    "Rob", "Robusta",
    "Exc", "Excelsa",
    "Ara", "Arabica",
    "Lib", "Liberica")</f>
        <v>Liberica</v>
      </c>
      <c r="L709" t="str" cm="1">
        <f t="array" ref="L709">INDEX(Products[],
    MATCH(MergedTable[[#This Row],[FK_ProductID]:[FK_ProductID]], Products[[ProductID]:[ProductID]], 0),
    MATCH(MergedTable[[#Headers],[RoastType]], Products[#Headers], 0))</f>
        <v>D</v>
      </c>
      <c r="M709" t="str" cm="1">
        <f t="array" ref="M709">_xlfn.SWITCH(MergedTable[[#This Row],[RoastType]],
    "L", "Light",
    "M", "Medium",
    "D", "Dark")</f>
        <v>Dark</v>
      </c>
      <c r="N709" s="6" cm="1">
        <f t="array" ref="N709">INDEX(Products[],
    MATCH(MergedTable[[#This Row],[FK_ProductID]:[FK_ProductID]], Products[[ProductID]:[ProductID]], 0),
    MATCH(MergedTable[[#Headers],[SizeKg]], Products[#Headers], 0))</f>
        <v>1</v>
      </c>
      <c r="O709" s="1" cm="1">
        <f t="array" ref="O709">INDEX(Products[],
    MATCH(MergedTable[[#This Row],[FK_ProductID]:[FK_ProductID]], Products[[ProductID]:[ProductID]], 0),
    MATCH(MergedTable[[#Headers],[AmtUnitPrice]], Products[#Headers], 0))</f>
        <v>12.95</v>
      </c>
      <c r="P709" s="1">
        <f>MergedTable[[#This Row],[AmtUnitPrice]] * MergedTable[[#This Row],[Quantity]]</f>
        <v>25.9</v>
      </c>
    </row>
    <row r="710" spans="1:16" x14ac:dyDescent="0.25">
      <c r="A710" t="str">
        <f>Orders[[#This Row],[OrderID]]</f>
        <v>BLI-21697-702</v>
      </c>
      <c r="B710" s="9">
        <f>Orders[[#This Row],[DtOrder]]</f>
        <v>43804</v>
      </c>
      <c r="C710" t="str">
        <f>Orders[[#This Row],[FK_CustomerID]]</f>
        <v>21141-12455-VB</v>
      </c>
      <c r="D710" t="str">
        <f>Orders[[#This Row],[FK_ProductID]]</f>
        <v>A-M-0.5</v>
      </c>
      <c r="E710" s="4">
        <f>Orders[[#This Row],[Quantity]]</f>
        <v>2</v>
      </c>
      <c r="F710" t="str">
        <f>_xlfn.XLOOKUP(MergedTable[[#This Row],[FK_CustomerID]], Customers[CustomerID], Customers[CustomerName])</f>
        <v>Shelli De Banke</v>
      </c>
      <c r="G710" t="str">
        <f>_xlfn.XLOOKUP(MergedTable[[#This Row],[FK_CustomerID]], Customers[CustomerID], Customers[Email])</f>
        <v>sdejo@newsvine.com</v>
      </c>
      <c r="H710" t="str">
        <f>_xlfn.XLOOKUP(MergedTable[[#This Row],[FK_CustomerID]], Customers[CustomerID], Customers[Country])</f>
        <v>United States</v>
      </c>
      <c r="I710" t="str">
        <f>IF(_xlfn.XLOOKUP(MergedTable[[#This Row],[FK_CustomerID]], Customers[CustomerID], Customers[HasLoyalty]), "Yes", "No")</f>
        <v>Yes</v>
      </c>
      <c r="J710" t="str" cm="1">
        <f t="array" ref="J710">INDEX(Products[],
    MATCH(MergedTable[[#This Row],[FK_ProductID]:[FK_ProductID]], Products[[ProductID]:[ProductID]], 0),
    MATCH(MergedTable[[#Headers],[CoffeeType]], Products[#Headers], 0))</f>
        <v>Ara</v>
      </c>
      <c r="K710" t="str" cm="1">
        <f t="array" ref="K710">_xlfn.SWITCH(MergedTable[[#This Row],[CoffeeType]],
    "Rob", "Robusta",
    "Exc", "Excelsa",
    "Ara", "Arabica",
    "Lib", "Liberica")</f>
        <v>Arabica</v>
      </c>
      <c r="L710" t="str" cm="1">
        <f t="array" ref="L710">INDEX(Products[],
    MATCH(MergedTable[[#This Row],[FK_ProductID]:[FK_ProductID]], Products[[ProductID]:[ProductID]], 0),
    MATCH(MergedTable[[#Headers],[RoastType]], Products[#Headers], 0))</f>
        <v>M</v>
      </c>
      <c r="M710" t="str" cm="1">
        <f t="array" ref="M710">_xlfn.SWITCH(MergedTable[[#This Row],[RoastType]],
    "L", "Light",
    "M", "Medium",
    "D", "Dark")</f>
        <v>Medium</v>
      </c>
      <c r="N710" s="6" cm="1">
        <f t="array" ref="N710">INDEX(Products[],
    MATCH(MergedTable[[#This Row],[FK_ProductID]:[FK_ProductID]], Products[[ProductID]:[ProductID]], 0),
    MATCH(MergedTable[[#Headers],[SizeKg]], Products[#Headers], 0))</f>
        <v>0.5</v>
      </c>
      <c r="O710" s="1" cm="1">
        <f t="array" ref="O710">INDEX(Products[],
    MATCH(MergedTable[[#This Row],[FK_ProductID]:[FK_ProductID]], Products[[ProductID]:[ProductID]], 0),
    MATCH(MergedTable[[#Headers],[AmtUnitPrice]], Products[#Headers], 0))</f>
        <v>6.75</v>
      </c>
      <c r="P710" s="1">
        <f>MergedTable[[#This Row],[AmtUnitPrice]] * MergedTable[[#This Row],[Quantity]]</f>
        <v>13.5</v>
      </c>
    </row>
    <row r="711" spans="1:16" x14ac:dyDescent="0.25">
      <c r="A711" t="str">
        <f>Orders[[#This Row],[OrderID]]</f>
        <v>KFJ-46568-890</v>
      </c>
      <c r="B711" s="9">
        <f>Orders[[#This Row],[DtOrder]]</f>
        <v>43485</v>
      </c>
      <c r="C711" t="str">
        <f>Orders[[#This Row],[FK_CustomerID]]</f>
        <v>71003-85639-HB</v>
      </c>
      <c r="D711" t="str">
        <f>Orders[[#This Row],[FK_ProductID]]</f>
        <v>E-L-0.5</v>
      </c>
      <c r="E711" s="4">
        <f>Orders[[#This Row],[Quantity]]</f>
        <v>2</v>
      </c>
      <c r="F711" t="str">
        <f>_xlfn.XLOOKUP(MergedTable[[#This Row],[FK_CustomerID]], Customers[CustomerID], Customers[CustomerName])</f>
        <v>Lyell Murch</v>
      </c>
      <c r="G711" t="str">
        <f>_xlfn.XLOOKUP(MergedTable[[#This Row],[FK_CustomerID]], Customers[CustomerID], Customers[Email])</f>
        <v/>
      </c>
      <c r="H711" t="str">
        <f>_xlfn.XLOOKUP(MergedTable[[#This Row],[FK_CustomerID]], Customers[CustomerID], Customers[Country])</f>
        <v>United States</v>
      </c>
      <c r="I711" t="str">
        <f>IF(_xlfn.XLOOKUP(MergedTable[[#This Row],[FK_CustomerID]], Customers[CustomerID], Customers[HasLoyalty]), "Yes", "No")</f>
        <v>Yes</v>
      </c>
      <c r="J711" t="str" cm="1">
        <f t="array" ref="J711">INDEX(Products[],
    MATCH(MergedTable[[#This Row],[FK_ProductID]:[FK_ProductID]], Products[[ProductID]:[ProductID]], 0),
    MATCH(MergedTable[[#Headers],[CoffeeType]], Products[#Headers], 0))</f>
        <v>Exc</v>
      </c>
      <c r="K711" t="str" cm="1">
        <f t="array" ref="K711">_xlfn.SWITCH(MergedTable[[#This Row],[CoffeeType]],
    "Rob", "Robusta",
    "Exc", "Excelsa",
    "Ara", "Arabica",
    "Lib", "Liberica")</f>
        <v>Excelsa</v>
      </c>
      <c r="L711" t="str" cm="1">
        <f t="array" ref="L711">INDEX(Products[],
    MATCH(MergedTable[[#This Row],[FK_ProductID]:[FK_ProductID]], Products[[ProductID]:[ProductID]], 0),
    MATCH(MergedTable[[#Headers],[RoastType]], Products[#Headers], 0))</f>
        <v>L</v>
      </c>
      <c r="M711" t="str" cm="1">
        <f t="array" ref="M711">_xlfn.SWITCH(MergedTable[[#This Row],[RoastType]],
    "L", "Light",
    "M", "Medium",
    "D", "Dark")</f>
        <v>Light</v>
      </c>
      <c r="N711" s="6" cm="1">
        <f t="array" ref="N711">INDEX(Products[],
    MATCH(MergedTable[[#This Row],[FK_ProductID]:[FK_ProductID]], Products[[ProductID]:[ProductID]], 0),
    MATCH(MergedTable[[#Headers],[SizeKg]], Products[#Headers], 0))</f>
        <v>0.5</v>
      </c>
      <c r="O711" s="1" cm="1">
        <f t="array" ref="O711">INDEX(Products[],
    MATCH(MergedTable[[#This Row],[FK_ProductID]:[FK_ProductID]], Products[[ProductID]:[ProductID]], 0),
    MATCH(MergedTable[[#Headers],[AmtUnitPrice]], Products[#Headers], 0))</f>
        <v>8.91</v>
      </c>
      <c r="P711" s="1">
        <f>MergedTable[[#This Row],[AmtUnitPrice]] * MergedTable[[#This Row],[Quantity]]</f>
        <v>17.82</v>
      </c>
    </row>
    <row r="712" spans="1:16" x14ac:dyDescent="0.25">
      <c r="A712" t="str">
        <f>Orders[[#This Row],[OrderID]]</f>
        <v>SOK-43535-680</v>
      </c>
      <c r="B712" s="9">
        <f>Orders[[#This Row],[DtOrder]]</f>
        <v>44655</v>
      </c>
      <c r="C712" t="str">
        <f>Orders[[#This Row],[FK_CustomerID]]</f>
        <v>58443-95866-YO</v>
      </c>
      <c r="D712" t="str">
        <f>Orders[[#This Row],[FK_ProductID]]</f>
        <v>E-M-0.5</v>
      </c>
      <c r="E712" s="4">
        <f>Orders[[#This Row],[Quantity]]</f>
        <v>3</v>
      </c>
      <c r="F712" t="str">
        <f>_xlfn.XLOOKUP(MergedTable[[#This Row],[FK_CustomerID]], Customers[CustomerID], Customers[CustomerName])</f>
        <v>Stearne Count</v>
      </c>
      <c r="G712" t="str">
        <f>_xlfn.XLOOKUP(MergedTable[[#This Row],[FK_CustomerID]], Customers[CustomerID], Customers[Email])</f>
        <v>scountjq@nba.com</v>
      </c>
      <c r="H712" t="str">
        <f>_xlfn.XLOOKUP(MergedTable[[#This Row],[FK_CustomerID]], Customers[CustomerID], Customers[Country])</f>
        <v>United States</v>
      </c>
      <c r="I712" t="str">
        <f>IF(_xlfn.XLOOKUP(MergedTable[[#This Row],[FK_CustomerID]], Customers[CustomerID], Customers[HasLoyalty]), "Yes", "No")</f>
        <v>No</v>
      </c>
      <c r="J712" t="str" cm="1">
        <f t="array" ref="J712">INDEX(Products[],
    MATCH(MergedTable[[#This Row],[FK_ProductID]:[FK_ProductID]], Products[[ProductID]:[ProductID]], 0),
    MATCH(MergedTable[[#Headers],[CoffeeType]], Products[#Headers], 0))</f>
        <v>Exc</v>
      </c>
      <c r="K712" t="str" cm="1">
        <f t="array" ref="K712">_xlfn.SWITCH(MergedTable[[#This Row],[CoffeeType]],
    "Rob", "Robusta",
    "Exc", "Excelsa",
    "Ara", "Arabica",
    "Lib", "Liberica")</f>
        <v>Excelsa</v>
      </c>
      <c r="L712" t="str" cm="1">
        <f t="array" ref="L712">INDEX(Products[],
    MATCH(MergedTable[[#This Row],[FK_ProductID]:[FK_ProductID]], Products[[ProductID]:[ProductID]], 0),
    MATCH(MergedTable[[#Headers],[RoastType]], Products[#Headers], 0))</f>
        <v>M</v>
      </c>
      <c r="M712" t="str" cm="1">
        <f t="array" ref="M712">_xlfn.SWITCH(MergedTable[[#This Row],[RoastType]],
    "L", "Light",
    "M", "Medium",
    "D", "Dark")</f>
        <v>Medium</v>
      </c>
      <c r="N712" s="6" cm="1">
        <f t="array" ref="N712">INDEX(Products[],
    MATCH(MergedTable[[#This Row],[FK_ProductID]:[FK_ProductID]], Products[[ProductID]:[ProductID]], 0),
    MATCH(MergedTable[[#Headers],[SizeKg]], Products[#Headers], 0))</f>
        <v>0.5</v>
      </c>
      <c r="O712" s="1" cm="1">
        <f t="array" ref="O712">INDEX(Products[],
    MATCH(MergedTable[[#This Row],[FK_ProductID]:[FK_ProductID]], Products[[ProductID]:[ProductID]], 0),
    MATCH(MergedTable[[#Headers],[AmtUnitPrice]], Products[#Headers], 0))</f>
        <v>8.25</v>
      </c>
      <c r="P712" s="1">
        <f>MergedTable[[#This Row],[AmtUnitPrice]] * MergedTable[[#This Row],[Quantity]]</f>
        <v>24.75</v>
      </c>
    </row>
    <row r="713" spans="1:16" x14ac:dyDescent="0.25">
      <c r="A713" t="str">
        <f>Orders[[#This Row],[OrderID]]</f>
        <v>XUE-87260-201</v>
      </c>
      <c r="B713" s="9">
        <f>Orders[[#This Row],[DtOrder]]</f>
        <v>44600</v>
      </c>
      <c r="C713" t="str">
        <f>Orders[[#This Row],[FK_CustomerID]]</f>
        <v>89646-21249-OH</v>
      </c>
      <c r="D713" t="str">
        <f>Orders[[#This Row],[FK_ProductID]]</f>
        <v>R-M-0.2</v>
      </c>
      <c r="E713" s="4">
        <f>Orders[[#This Row],[Quantity]]</f>
        <v>6</v>
      </c>
      <c r="F713" t="str">
        <f>_xlfn.XLOOKUP(MergedTable[[#This Row],[FK_CustomerID]], Customers[CustomerID], Customers[CustomerName])</f>
        <v>Selia Ragles</v>
      </c>
      <c r="G713" t="str">
        <f>_xlfn.XLOOKUP(MergedTable[[#This Row],[FK_CustomerID]], Customers[CustomerID], Customers[Email])</f>
        <v>sraglesjr@blogtalkradio.com</v>
      </c>
      <c r="H713" t="str">
        <f>_xlfn.XLOOKUP(MergedTable[[#This Row],[FK_CustomerID]], Customers[CustomerID], Customers[Country])</f>
        <v>United States</v>
      </c>
      <c r="I713" t="str">
        <f>IF(_xlfn.XLOOKUP(MergedTable[[#This Row],[FK_CustomerID]], Customers[CustomerID], Customers[HasLoyalty]), "Yes", "No")</f>
        <v>No</v>
      </c>
      <c r="J713" t="str" cm="1">
        <f t="array" ref="J713">INDEX(Products[],
    MATCH(MergedTable[[#This Row],[FK_ProductID]:[FK_ProductID]], Products[[ProductID]:[ProductID]], 0),
    MATCH(MergedTable[[#Headers],[CoffeeType]], Products[#Headers], 0))</f>
        <v>Rob</v>
      </c>
      <c r="K713" t="str" cm="1">
        <f t="array" ref="K713">_xlfn.SWITCH(MergedTable[[#This Row],[CoffeeType]],
    "Rob", "Robusta",
    "Exc", "Excelsa",
    "Ara", "Arabica",
    "Lib", "Liberica")</f>
        <v>Robusta</v>
      </c>
      <c r="L713" t="str" cm="1">
        <f t="array" ref="L713">INDEX(Products[],
    MATCH(MergedTable[[#This Row],[FK_ProductID]:[FK_ProductID]], Products[[ProductID]:[ProductID]], 0),
    MATCH(MergedTable[[#Headers],[RoastType]], Products[#Headers], 0))</f>
        <v>M</v>
      </c>
      <c r="M713" t="str" cm="1">
        <f t="array" ref="M713">_xlfn.SWITCH(MergedTable[[#This Row],[RoastType]],
    "L", "Light",
    "M", "Medium",
    "D", "Dark")</f>
        <v>Medium</v>
      </c>
      <c r="N713" s="6" cm="1">
        <f t="array" ref="N713">INDEX(Products[],
    MATCH(MergedTable[[#This Row],[FK_ProductID]:[FK_ProductID]], Products[[ProductID]:[ProductID]], 0),
    MATCH(MergedTable[[#Headers],[SizeKg]], Products[#Headers], 0))</f>
        <v>0.2</v>
      </c>
      <c r="O713" s="1" cm="1">
        <f t="array" ref="O713">INDEX(Products[],
    MATCH(MergedTable[[#This Row],[FK_ProductID]:[FK_ProductID]], Products[[ProductID]:[ProductID]], 0),
    MATCH(MergedTable[[#Headers],[AmtUnitPrice]], Products[#Headers], 0))</f>
        <v>2.9849999999999999</v>
      </c>
      <c r="P713" s="1">
        <f>MergedTable[[#This Row],[AmtUnitPrice]] * MergedTable[[#This Row],[Quantity]]</f>
        <v>17.91</v>
      </c>
    </row>
    <row r="714" spans="1:16" x14ac:dyDescent="0.25">
      <c r="A714" t="str">
        <f>Orders[[#This Row],[OrderID]]</f>
        <v>CZF-40873-691</v>
      </c>
      <c r="B714" s="9">
        <f>Orders[[#This Row],[DtOrder]]</f>
        <v>43646</v>
      </c>
      <c r="C714" t="str">
        <f>Orders[[#This Row],[FK_CustomerID]]</f>
        <v>64988-20636-XQ</v>
      </c>
      <c r="D714" t="str">
        <f>Orders[[#This Row],[FK_ProductID]]</f>
        <v>E-M-0.5</v>
      </c>
      <c r="E714" s="4">
        <f>Orders[[#This Row],[Quantity]]</f>
        <v>2</v>
      </c>
      <c r="F714" t="str">
        <f>_xlfn.XLOOKUP(MergedTable[[#This Row],[FK_CustomerID]], Customers[CustomerID], Customers[CustomerName])</f>
        <v>Silas Deehan</v>
      </c>
      <c r="G714" t="str">
        <f>_xlfn.XLOOKUP(MergedTable[[#This Row],[FK_CustomerID]], Customers[CustomerID], Customers[Email])</f>
        <v/>
      </c>
      <c r="H714" t="str">
        <f>_xlfn.XLOOKUP(MergedTable[[#This Row],[FK_CustomerID]], Customers[CustomerID], Customers[Country])</f>
        <v>United Kingdom</v>
      </c>
      <c r="I714" t="str">
        <f>IF(_xlfn.XLOOKUP(MergedTable[[#This Row],[FK_CustomerID]], Customers[CustomerID], Customers[HasLoyalty]), "Yes", "No")</f>
        <v>No</v>
      </c>
      <c r="J714" t="str" cm="1">
        <f t="array" ref="J714">INDEX(Products[],
    MATCH(MergedTable[[#This Row],[FK_ProductID]:[FK_ProductID]], Products[[ProductID]:[ProductID]], 0),
    MATCH(MergedTable[[#Headers],[CoffeeType]], Products[#Headers], 0))</f>
        <v>Exc</v>
      </c>
      <c r="K714" t="str" cm="1">
        <f t="array" ref="K714">_xlfn.SWITCH(MergedTable[[#This Row],[CoffeeType]],
    "Rob", "Robusta",
    "Exc", "Excelsa",
    "Ara", "Arabica",
    "Lib", "Liberica")</f>
        <v>Excelsa</v>
      </c>
      <c r="L714" t="str" cm="1">
        <f t="array" ref="L714">INDEX(Products[],
    MATCH(MergedTable[[#This Row],[FK_ProductID]:[FK_ProductID]], Products[[ProductID]:[ProductID]], 0),
    MATCH(MergedTable[[#Headers],[RoastType]], Products[#Headers], 0))</f>
        <v>M</v>
      </c>
      <c r="M714" t="str" cm="1">
        <f t="array" ref="M714">_xlfn.SWITCH(MergedTable[[#This Row],[RoastType]],
    "L", "Light",
    "M", "Medium",
    "D", "Dark")</f>
        <v>Medium</v>
      </c>
      <c r="N714" s="6" cm="1">
        <f t="array" ref="N714">INDEX(Products[],
    MATCH(MergedTable[[#This Row],[FK_ProductID]:[FK_ProductID]], Products[[ProductID]:[ProductID]], 0),
    MATCH(MergedTable[[#Headers],[SizeKg]], Products[#Headers], 0))</f>
        <v>0.5</v>
      </c>
      <c r="O714" s="1" cm="1">
        <f t="array" ref="O714">INDEX(Products[],
    MATCH(MergedTable[[#This Row],[FK_ProductID]:[FK_ProductID]], Products[[ProductID]:[ProductID]], 0),
    MATCH(MergedTable[[#Headers],[AmtUnitPrice]], Products[#Headers], 0))</f>
        <v>8.25</v>
      </c>
      <c r="P714" s="1">
        <f>MergedTable[[#This Row],[AmtUnitPrice]] * MergedTable[[#This Row],[Quantity]]</f>
        <v>16.5</v>
      </c>
    </row>
    <row r="715" spans="1:16" x14ac:dyDescent="0.25">
      <c r="A715" t="str">
        <f>Orders[[#This Row],[OrderID]]</f>
        <v>AIA-98989-755</v>
      </c>
      <c r="B715" s="9">
        <f>Orders[[#This Row],[DtOrder]]</f>
        <v>43960</v>
      </c>
      <c r="C715" t="str">
        <f>Orders[[#This Row],[FK_CustomerID]]</f>
        <v>34704-83143-KS</v>
      </c>
      <c r="D715" t="str">
        <f>Orders[[#This Row],[FK_ProductID]]</f>
        <v>R-M-0.2</v>
      </c>
      <c r="E715" s="4">
        <f>Orders[[#This Row],[Quantity]]</f>
        <v>1</v>
      </c>
      <c r="F715" t="str">
        <f>_xlfn.XLOOKUP(MergedTable[[#This Row],[FK_CustomerID]], Customers[CustomerID], Customers[CustomerName])</f>
        <v>Sacha Bruun</v>
      </c>
      <c r="G715" t="str">
        <f>_xlfn.XLOOKUP(MergedTable[[#This Row],[FK_CustomerID]], Customers[CustomerID], Customers[Email])</f>
        <v>sbruunjt@blogtalkradio.com</v>
      </c>
      <c r="H715" t="str">
        <f>_xlfn.XLOOKUP(MergedTable[[#This Row],[FK_CustomerID]], Customers[CustomerID], Customers[Country])</f>
        <v>United States</v>
      </c>
      <c r="I715" t="str">
        <f>IF(_xlfn.XLOOKUP(MergedTable[[#This Row],[FK_CustomerID]], Customers[CustomerID], Customers[HasLoyalty]), "Yes", "No")</f>
        <v>No</v>
      </c>
      <c r="J715" t="str" cm="1">
        <f t="array" ref="J715">INDEX(Products[],
    MATCH(MergedTable[[#This Row],[FK_ProductID]:[FK_ProductID]], Products[[ProductID]:[ProductID]], 0),
    MATCH(MergedTable[[#Headers],[CoffeeType]], Products[#Headers], 0))</f>
        <v>Rob</v>
      </c>
      <c r="K715" t="str" cm="1">
        <f t="array" ref="K715">_xlfn.SWITCH(MergedTable[[#This Row],[CoffeeType]],
    "Rob", "Robusta",
    "Exc", "Excelsa",
    "Ara", "Arabica",
    "Lib", "Liberica")</f>
        <v>Robusta</v>
      </c>
      <c r="L715" t="str" cm="1">
        <f t="array" ref="L715">INDEX(Products[],
    MATCH(MergedTable[[#This Row],[FK_ProductID]:[FK_ProductID]], Products[[ProductID]:[ProductID]], 0),
    MATCH(MergedTable[[#Headers],[RoastType]], Products[#Headers], 0))</f>
        <v>M</v>
      </c>
      <c r="M715" t="str" cm="1">
        <f t="array" ref="M715">_xlfn.SWITCH(MergedTable[[#This Row],[RoastType]],
    "L", "Light",
    "M", "Medium",
    "D", "Dark")</f>
        <v>Medium</v>
      </c>
      <c r="N715" s="6" cm="1">
        <f t="array" ref="N715">INDEX(Products[],
    MATCH(MergedTable[[#This Row],[FK_ProductID]:[FK_ProductID]], Products[[ProductID]:[ProductID]], 0),
    MATCH(MergedTable[[#Headers],[SizeKg]], Products[#Headers], 0))</f>
        <v>0.2</v>
      </c>
      <c r="O715" s="1" cm="1">
        <f t="array" ref="O715">INDEX(Products[],
    MATCH(MergedTable[[#This Row],[FK_ProductID]:[FK_ProductID]], Products[[ProductID]:[ProductID]], 0),
    MATCH(MergedTable[[#Headers],[AmtUnitPrice]], Products[#Headers], 0))</f>
        <v>2.9849999999999999</v>
      </c>
      <c r="P715" s="1">
        <f>MergedTable[[#This Row],[AmtUnitPrice]] * MergedTable[[#This Row],[Quantity]]</f>
        <v>2.9849999999999999</v>
      </c>
    </row>
    <row r="716" spans="1:16" x14ac:dyDescent="0.25">
      <c r="A716" t="str">
        <f>Orders[[#This Row],[OrderID]]</f>
        <v>ITZ-21793-986</v>
      </c>
      <c r="B716" s="9">
        <f>Orders[[#This Row],[DtOrder]]</f>
        <v>44358</v>
      </c>
      <c r="C716" t="str">
        <f>Orders[[#This Row],[FK_CustomerID]]</f>
        <v>67388-17544-XX</v>
      </c>
      <c r="D716" t="str">
        <f>Orders[[#This Row],[FK_ProductID]]</f>
        <v>E-D-0.2</v>
      </c>
      <c r="E716" s="4">
        <f>Orders[[#This Row],[Quantity]]</f>
        <v>4</v>
      </c>
      <c r="F716" t="str">
        <f>_xlfn.XLOOKUP(MergedTable[[#This Row],[FK_CustomerID]], Customers[CustomerID], Customers[CustomerName])</f>
        <v>Alon Pllu</v>
      </c>
      <c r="G716" t="str">
        <f>_xlfn.XLOOKUP(MergedTable[[#This Row],[FK_CustomerID]], Customers[CustomerID], Customers[Email])</f>
        <v>aplluju@dagondesign.com</v>
      </c>
      <c r="H716" t="str">
        <f>_xlfn.XLOOKUP(MergedTable[[#This Row],[FK_CustomerID]], Customers[CustomerID], Customers[Country])</f>
        <v>Ireland</v>
      </c>
      <c r="I716" t="str">
        <f>IF(_xlfn.XLOOKUP(MergedTable[[#This Row],[FK_CustomerID]], Customers[CustomerID], Customers[HasLoyalty]), "Yes", "No")</f>
        <v>Yes</v>
      </c>
      <c r="J716" t="str" cm="1">
        <f t="array" ref="J716">INDEX(Products[],
    MATCH(MergedTable[[#This Row],[FK_ProductID]:[FK_ProductID]], Products[[ProductID]:[ProductID]], 0),
    MATCH(MergedTable[[#Headers],[CoffeeType]], Products[#Headers], 0))</f>
        <v>Exc</v>
      </c>
      <c r="K716" t="str" cm="1">
        <f t="array" ref="K716">_xlfn.SWITCH(MergedTable[[#This Row],[CoffeeType]],
    "Rob", "Robusta",
    "Exc", "Excelsa",
    "Ara", "Arabica",
    "Lib", "Liberica")</f>
        <v>Excelsa</v>
      </c>
      <c r="L716" t="str" cm="1">
        <f t="array" ref="L716">INDEX(Products[],
    MATCH(MergedTable[[#This Row],[FK_ProductID]:[FK_ProductID]], Products[[ProductID]:[ProductID]], 0),
    MATCH(MergedTable[[#Headers],[RoastType]], Products[#Headers], 0))</f>
        <v>D</v>
      </c>
      <c r="M716" t="str" cm="1">
        <f t="array" ref="M716">_xlfn.SWITCH(MergedTable[[#This Row],[RoastType]],
    "L", "Light",
    "M", "Medium",
    "D", "Dark")</f>
        <v>Dark</v>
      </c>
      <c r="N716" s="6" cm="1">
        <f t="array" ref="N716">INDEX(Products[],
    MATCH(MergedTable[[#This Row],[FK_ProductID]:[FK_ProductID]], Products[[ProductID]:[ProductID]], 0),
    MATCH(MergedTable[[#Headers],[SizeKg]], Products[#Headers], 0))</f>
        <v>0.2</v>
      </c>
      <c r="O716" s="1" cm="1">
        <f t="array" ref="O716">INDEX(Products[],
    MATCH(MergedTable[[#This Row],[FK_ProductID]:[FK_ProductID]], Products[[ProductID]:[ProductID]], 0),
    MATCH(MergedTable[[#Headers],[AmtUnitPrice]], Products[#Headers], 0))</f>
        <v>3.645</v>
      </c>
      <c r="P716" s="1">
        <f>MergedTable[[#This Row],[AmtUnitPrice]] * MergedTable[[#This Row],[Quantity]]</f>
        <v>14.58</v>
      </c>
    </row>
    <row r="717" spans="1:16" x14ac:dyDescent="0.25">
      <c r="A717" t="str">
        <f>Orders[[#This Row],[OrderID]]</f>
        <v>YOK-93322-608</v>
      </c>
      <c r="B717" s="9">
        <f>Orders[[#This Row],[DtOrder]]</f>
        <v>44504</v>
      </c>
      <c r="C717" t="str">
        <f>Orders[[#This Row],[FK_CustomerID]]</f>
        <v>69411-48470-ID</v>
      </c>
      <c r="D717" t="str">
        <f>Orders[[#This Row],[FK_ProductID]]</f>
        <v>E-L-1</v>
      </c>
      <c r="E717" s="4">
        <f>Orders[[#This Row],[Quantity]]</f>
        <v>6</v>
      </c>
      <c r="F717" t="str">
        <f>_xlfn.XLOOKUP(MergedTable[[#This Row],[FK_CustomerID]], Customers[CustomerID], Customers[CustomerName])</f>
        <v>Gilberto Cornier</v>
      </c>
      <c r="G717" t="str">
        <f>_xlfn.XLOOKUP(MergedTable[[#This Row],[FK_CustomerID]], Customers[CustomerID], Customers[Email])</f>
        <v>gcornierjv@techcrunch.com</v>
      </c>
      <c r="H717" t="str">
        <f>_xlfn.XLOOKUP(MergedTable[[#This Row],[FK_CustomerID]], Customers[CustomerID], Customers[Country])</f>
        <v>United States</v>
      </c>
      <c r="I717" t="str">
        <f>IF(_xlfn.XLOOKUP(MergedTable[[#This Row],[FK_CustomerID]], Customers[CustomerID], Customers[HasLoyalty]), "Yes", "No")</f>
        <v>No</v>
      </c>
      <c r="J717" t="str" cm="1">
        <f t="array" ref="J717">INDEX(Products[],
    MATCH(MergedTable[[#This Row],[FK_ProductID]:[FK_ProductID]], Products[[ProductID]:[ProductID]], 0),
    MATCH(MergedTable[[#Headers],[CoffeeType]], Products[#Headers], 0))</f>
        <v>Exc</v>
      </c>
      <c r="K717" t="str" cm="1">
        <f t="array" ref="K717">_xlfn.SWITCH(MergedTable[[#This Row],[CoffeeType]],
    "Rob", "Robusta",
    "Exc", "Excelsa",
    "Ara", "Arabica",
    "Lib", "Liberica")</f>
        <v>Excelsa</v>
      </c>
      <c r="L717" t="str" cm="1">
        <f t="array" ref="L717">INDEX(Products[],
    MATCH(MergedTable[[#This Row],[FK_ProductID]:[FK_ProductID]], Products[[ProductID]:[ProductID]], 0),
    MATCH(MergedTable[[#Headers],[RoastType]], Products[#Headers], 0))</f>
        <v>L</v>
      </c>
      <c r="M717" t="str" cm="1">
        <f t="array" ref="M717">_xlfn.SWITCH(MergedTable[[#This Row],[RoastType]],
    "L", "Light",
    "M", "Medium",
    "D", "Dark")</f>
        <v>Light</v>
      </c>
      <c r="N717" s="6" cm="1">
        <f t="array" ref="N717">INDEX(Products[],
    MATCH(MergedTable[[#This Row],[FK_ProductID]:[FK_ProductID]], Products[[ProductID]:[ProductID]], 0),
    MATCH(MergedTable[[#Headers],[SizeKg]], Products[#Headers], 0))</f>
        <v>1</v>
      </c>
      <c r="O717" s="1" cm="1">
        <f t="array" ref="O717">INDEX(Products[],
    MATCH(MergedTable[[#This Row],[FK_ProductID]:[FK_ProductID]], Products[[ProductID]:[ProductID]], 0),
    MATCH(MergedTable[[#Headers],[AmtUnitPrice]], Products[#Headers], 0))</f>
        <v>14.85</v>
      </c>
      <c r="P717" s="1">
        <f>MergedTable[[#This Row],[AmtUnitPrice]] * MergedTable[[#This Row],[Quantity]]</f>
        <v>89.1</v>
      </c>
    </row>
    <row r="718" spans="1:16" x14ac:dyDescent="0.25">
      <c r="A718" t="str">
        <f>Orders[[#This Row],[OrderID]]</f>
        <v>LXK-00634-611</v>
      </c>
      <c r="B718" s="9">
        <f>Orders[[#This Row],[DtOrder]]</f>
        <v>44612</v>
      </c>
      <c r="C718" t="str">
        <f>Orders[[#This Row],[FK_CustomerID]]</f>
        <v>94091-86957-HX</v>
      </c>
      <c r="D718" t="str">
        <f>Orders[[#This Row],[FK_ProductID]]</f>
        <v>R-L-1</v>
      </c>
      <c r="E718" s="4">
        <f>Orders[[#This Row],[Quantity]]</f>
        <v>3</v>
      </c>
      <c r="F718" t="str">
        <f>_xlfn.XLOOKUP(MergedTable[[#This Row],[FK_CustomerID]], Customers[CustomerID], Customers[CustomerName])</f>
        <v>Jimmy Dymoke</v>
      </c>
      <c r="G718" t="str">
        <f>_xlfn.XLOOKUP(MergedTable[[#This Row],[FK_CustomerID]], Customers[CustomerID], Customers[Email])</f>
        <v>jdymokeje@prnewswire.com</v>
      </c>
      <c r="H718" t="str">
        <f>_xlfn.XLOOKUP(MergedTable[[#This Row],[FK_CustomerID]], Customers[CustomerID], Customers[Country])</f>
        <v>Ireland</v>
      </c>
      <c r="I718" t="str">
        <f>IF(_xlfn.XLOOKUP(MergedTable[[#This Row],[FK_CustomerID]], Customers[CustomerID], Customers[HasLoyalty]), "Yes", "No")</f>
        <v>No</v>
      </c>
      <c r="J718" t="str" cm="1">
        <f t="array" ref="J718">INDEX(Products[],
    MATCH(MergedTable[[#This Row],[FK_ProductID]:[FK_ProductID]], Products[[ProductID]:[ProductID]], 0),
    MATCH(MergedTable[[#Headers],[CoffeeType]], Products[#Headers], 0))</f>
        <v>Rob</v>
      </c>
      <c r="K718" t="str" cm="1">
        <f t="array" ref="K718">_xlfn.SWITCH(MergedTable[[#This Row],[CoffeeType]],
    "Rob", "Robusta",
    "Exc", "Excelsa",
    "Ara", "Arabica",
    "Lib", "Liberica")</f>
        <v>Robusta</v>
      </c>
      <c r="L718" t="str" cm="1">
        <f t="array" ref="L718">INDEX(Products[],
    MATCH(MergedTable[[#This Row],[FK_ProductID]:[FK_ProductID]], Products[[ProductID]:[ProductID]], 0),
    MATCH(MergedTable[[#Headers],[RoastType]], Products[#Headers], 0))</f>
        <v>L</v>
      </c>
      <c r="M718" t="str" cm="1">
        <f t="array" ref="M718">_xlfn.SWITCH(MergedTable[[#This Row],[RoastType]],
    "L", "Light",
    "M", "Medium",
    "D", "Dark")</f>
        <v>Light</v>
      </c>
      <c r="N718" s="6" cm="1">
        <f t="array" ref="N718">INDEX(Products[],
    MATCH(MergedTable[[#This Row],[FK_ProductID]:[FK_ProductID]], Products[[ProductID]:[ProductID]], 0),
    MATCH(MergedTable[[#Headers],[SizeKg]], Products[#Headers], 0))</f>
        <v>1</v>
      </c>
      <c r="O718" s="1" cm="1">
        <f t="array" ref="O718">INDEX(Products[],
    MATCH(MergedTable[[#This Row],[FK_ProductID]:[FK_ProductID]], Products[[ProductID]:[ProductID]], 0),
    MATCH(MergedTable[[#Headers],[AmtUnitPrice]], Products[#Headers], 0))</f>
        <v>11.95</v>
      </c>
      <c r="P718" s="1">
        <f>MergedTable[[#This Row],[AmtUnitPrice]] * MergedTable[[#This Row],[Quantity]]</f>
        <v>35.849999999999994</v>
      </c>
    </row>
    <row r="719" spans="1:16" x14ac:dyDescent="0.25">
      <c r="A719" t="str">
        <f>Orders[[#This Row],[OrderID]]</f>
        <v>CQW-37388-302</v>
      </c>
      <c r="B719" s="9">
        <f>Orders[[#This Row],[DtOrder]]</f>
        <v>43649</v>
      </c>
      <c r="C719" t="str">
        <f>Orders[[#This Row],[FK_CustomerID]]</f>
        <v>97741-98924-KT</v>
      </c>
      <c r="D719" t="str">
        <f>Orders[[#This Row],[FK_ProductID]]</f>
        <v>A-D-2.5</v>
      </c>
      <c r="E719" s="4">
        <f>Orders[[#This Row],[Quantity]]</f>
        <v>3</v>
      </c>
      <c r="F719" t="str">
        <f>_xlfn.XLOOKUP(MergedTable[[#This Row],[FK_CustomerID]], Customers[CustomerID], Customers[CustomerName])</f>
        <v>Willabella Harvison</v>
      </c>
      <c r="G719" t="str">
        <f>_xlfn.XLOOKUP(MergedTable[[#This Row],[FK_CustomerID]], Customers[CustomerID], Customers[Email])</f>
        <v>wharvisonjx@gizmodo.com</v>
      </c>
      <c r="H719" t="str">
        <f>_xlfn.XLOOKUP(MergedTable[[#This Row],[FK_CustomerID]], Customers[CustomerID], Customers[Country])</f>
        <v>United States</v>
      </c>
      <c r="I719" t="str">
        <f>IF(_xlfn.XLOOKUP(MergedTable[[#This Row],[FK_CustomerID]], Customers[CustomerID], Customers[HasLoyalty]), "Yes", "No")</f>
        <v>No</v>
      </c>
      <c r="J719" t="str" cm="1">
        <f t="array" ref="J719">INDEX(Products[],
    MATCH(MergedTable[[#This Row],[FK_ProductID]:[FK_ProductID]], Products[[ProductID]:[ProductID]], 0),
    MATCH(MergedTable[[#Headers],[CoffeeType]], Products[#Headers], 0))</f>
        <v>Ara</v>
      </c>
      <c r="K719" t="str" cm="1">
        <f t="array" ref="K719">_xlfn.SWITCH(MergedTable[[#This Row],[CoffeeType]],
    "Rob", "Robusta",
    "Exc", "Excelsa",
    "Ara", "Arabica",
    "Lib", "Liberica")</f>
        <v>Arabica</v>
      </c>
      <c r="L719" t="str" cm="1">
        <f t="array" ref="L719">INDEX(Products[],
    MATCH(MergedTable[[#This Row],[FK_ProductID]:[FK_ProductID]], Products[[ProductID]:[ProductID]], 0),
    MATCH(MergedTable[[#Headers],[RoastType]], Products[#Headers], 0))</f>
        <v>D</v>
      </c>
      <c r="M719" t="str" cm="1">
        <f t="array" ref="M719">_xlfn.SWITCH(MergedTable[[#This Row],[RoastType]],
    "L", "Light",
    "M", "Medium",
    "D", "Dark")</f>
        <v>Dark</v>
      </c>
      <c r="N719" s="6" cm="1">
        <f t="array" ref="N719">INDEX(Products[],
    MATCH(MergedTable[[#This Row],[FK_ProductID]:[FK_ProductID]], Products[[ProductID]:[ProductID]], 0),
    MATCH(MergedTable[[#Headers],[SizeKg]], Products[#Headers], 0))</f>
        <v>2.5</v>
      </c>
      <c r="O719" s="1" cm="1">
        <f t="array" ref="O719">INDEX(Products[],
    MATCH(MergedTable[[#This Row],[FK_ProductID]:[FK_ProductID]], Products[[ProductID]:[ProductID]], 0),
    MATCH(MergedTable[[#Headers],[AmtUnitPrice]], Products[#Headers], 0))</f>
        <v>22.885000000000002</v>
      </c>
      <c r="P719" s="1">
        <f>MergedTable[[#This Row],[AmtUnitPrice]] * MergedTable[[#This Row],[Quantity]]</f>
        <v>68.655000000000001</v>
      </c>
    </row>
    <row r="720" spans="1:16" x14ac:dyDescent="0.25">
      <c r="A720" t="str">
        <f>Orders[[#This Row],[OrderID]]</f>
        <v>SPA-79365-334</v>
      </c>
      <c r="B720" s="9">
        <f>Orders[[#This Row],[DtOrder]]</f>
        <v>44348</v>
      </c>
      <c r="C720" t="str">
        <f>Orders[[#This Row],[FK_CustomerID]]</f>
        <v>79857-78167-KO</v>
      </c>
      <c r="D720" t="str">
        <f>Orders[[#This Row],[FK_ProductID]]</f>
        <v>L-D-1</v>
      </c>
      <c r="E720" s="4">
        <f>Orders[[#This Row],[Quantity]]</f>
        <v>3</v>
      </c>
      <c r="F720" t="str">
        <f>_xlfn.XLOOKUP(MergedTable[[#This Row],[FK_CustomerID]], Customers[CustomerID], Customers[CustomerName])</f>
        <v>Darice Heaford</v>
      </c>
      <c r="G720" t="str">
        <f>_xlfn.XLOOKUP(MergedTable[[#This Row],[FK_CustomerID]], Customers[CustomerID], Customers[Email])</f>
        <v>dheafordjy@twitpic.com</v>
      </c>
      <c r="H720" t="str">
        <f>_xlfn.XLOOKUP(MergedTable[[#This Row],[FK_CustomerID]], Customers[CustomerID], Customers[Country])</f>
        <v>United States</v>
      </c>
      <c r="I720" t="str">
        <f>IF(_xlfn.XLOOKUP(MergedTable[[#This Row],[FK_CustomerID]], Customers[CustomerID], Customers[HasLoyalty]), "Yes", "No")</f>
        <v>No</v>
      </c>
      <c r="J720" t="str" cm="1">
        <f t="array" ref="J720">INDEX(Products[],
    MATCH(MergedTable[[#This Row],[FK_ProductID]:[FK_ProductID]], Products[[ProductID]:[ProductID]], 0),
    MATCH(MergedTable[[#Headers],[CoffeeType]], Products[#Headers], 0))</f>
        <v>Lib</v>
      </c>
      <c r="K720" t="str" cm="1">
        <f t="array" ref="K720">_xlfn.SWITCH(MergedTable[[#This Row],[CoffeeType]],
    "Rob", "Robusta",
    "Exc", "Excelsa",
    "Ara", "Arabica",
    "Lib", "Liberica")</f>
        <v>Liberica</v>
      </c>
      <c r="L720" t="str" cm="1">
        <f t="array" ref="L720">INDEX(Products[],
    MATCH(MergedTable[[#This Row],[FK_ProductID]:[FK_ProductID]], Products[[ProductID]:[ProductID]], 0),
    MATCH(MergedTable[[#Headers],[RoastType]], Products[#Headers], 0))</f>
        <v>D</v>
      </c>
      <c r="M720" t="str" cm="1">
        <f t="array" ref="M720">_xlfn.SWITCH(MergedTable[[#This Row],[RoastType]],
    "L", "Light",
    "M", "Medium",
    "D", "Dark")</f>
        <v>Dark</v>
      </c>
      <c r="N720" s="6" cm="1">
        <f t="array" ref="N720">INDEX(Products[],
    MATCH(MergedTable[[#This Row],[FK_ProductID]:[FK_ProductID]], Products[[ProductID]:[ProductID]], 0),
    MATCH(MergedTable[[#Headers],[SizeKg]], Products[#Headers], 0))</f>
        <v>1</v>
      </c>
      <c r="O720" s="1" cm="1">
        <f t="array" ref="O720">INDEX(Products[],
    MATCH(MergedTable[[#This Row],[FK_ProductID]:[FK_ProductID]], Products[[ProductID]:[ProductID]], 0),
    MATCH(MergedTable[[#Headers],[AmtUnitPrice]], Products[#Headers], 0))</f>
        <v>12.95</v>
      </c>
      <c r="P720" s="1">
        <f>MergedTable[[#This Row],[AmtUnitPrice]] * MergedTable[[#This Row],[Quantity]]</f>
        <v>38.849999999999994</v>
      </c>
    </row>
    <row r="721" spans="1:16" x14ac:dyDescent="0.25">
      <c r="A721" t="str">
        <f>Orders[[#This Row],[OrderID]]</f>
        <v>VPX-08817-517</v>
      </c>
      <c r="B721" s="9">
        <f>Orders[[#This Row],[DtOrder]]</f>
        <v>44150</v>
      </c>
      <c r="C721" t="str">
        <f>Orders[[#This Row],[FK_CustomerID]]</f>
        <v>46963-10322-ZA</v>
      </c>
      <c r="D721" t="str">
        <f>Orders[[#This Row],[FK_ProductID]]</f>
        <v>L-L-1</v>
      </c>
      <c r="E721" s="4">
        <f>Orders[[#This Row],[Quantity]]</f>
        <v>5</v>
      </c>
      <c r="F721" t="str">
        <f>_xlfn.XLOOKUP(MergedTable[[#This Row],[FK_CustomerID]], Customers[CustomerID], Customers[CustomerName])</f>
        <v>Granger Fantham</v>
      </c>
      <c r="G721" t="str">
        <f>_xlfn.XLOOKUP(MergedTable[[#This Row],[FK_CustomerID]], Customers[CustomerID], Customers[Email])</f>
        <v>gfanthamjz@hexun.com</v>
      </c>
      <c r="H721" t="str">
        <f>_xlfn.XLOOKUP(MergedTable[[#This Row],[FK_CustomerID]], Customers[CustomerID], Customers[Country])</f>
        <v>United States</v>
      </c>
      <c r="I721" t="str">
        <f>IF(_xlfn.XLOOKUP(MergedTable[[#This Row],[FK_CustomerID]], Customers[CustomerID], Customers[HasLoyalty]), "Yes", "No")</f>
        <v>Yes</v>
      </c>
      <c r="J721" t="str" cm="1">
        <f t="array" ref="J721">INDEX(Products[],
    MATCH(MergedTable[[#This Row],[FK_ProductID]:[FK_ProductID]], Products[[ProductID]:[ProductID]], 0),
    MATCH(MergedTable[[#Headers],[CoffeeType]], Products[#Headers], 0))</f>
        <v>Lib</v>
      </c>
      <c r="K721" t="str" cm="1">
        <f t="array" ref="K721">_xlfn.SWITCH(MergedTable[[#This Row],[CoffeeType]],
    "Rob", "Robusta",
    "Exc", "Excelsa",
    "Ara", "Arabica",
    "Lib", "Liberica")</f>
        <v>Liberica</v>
      </c>
      <c r="L721" t="str" cm="1">
        <f t="array" ref="L721">INDEX(Products[],
    MATCH(MergedTable[[#This Row],[FK_ProductID]:[FK_ProductID]], Products[[ProductID]:[ProductID]], 0),
    MATCH(MergedTable[[#Headers],[RoastType]], Products[#Headers], 0))</f>
        <v>L</v>
      </c>
      <c r="M721" t="str" cm="1">
        <f t="array" ref="M721">_xlfn.SWITCH(MergedTable[[#This Row],[RoastType]],
    "L", "Light",
    "M", "Medium",
    "D", "Dark")</f>
        <v>Light</v>
      </c>
      <c r="N721" s="6" cm="1">
        <f t="array" ref="N721">INDEX(Products[],
    MATCH(MergedTable[[#This Row],[FK_ProductID]:[FK_ProductID]], Products[[ProductID]:[ProductID]], 0),
    MATCH(MergedTable[[#Headers],[SizeKg]], Products[#Headers], 0))</f>
        <v>1</v>
      </c>
      <c r="O721" s="1" cm="1">
        <f t="array" ref="O721">INDEX(Products[],
    MATCH(MergedTable[[#This Row],[FK_ProductID]:[FK_ProductID]], Products[[ProductID]:[ProductID]], 0),
    MATCH(MergedTable[[#Headers],[AmtUnitPrice]], Products[#Headers], 0))</f>
        <v>15.85</v>
      </c>
      <c r="P721" s="1">
        <f>MergedTable[[#This Row],[AmtUnitPrice]] * MergedTable[[#This Row],[Quantity]]</f>
        <v>79.25</v>
      </c>
    </row>
    <row r="722" spans="1:16" x14ac:dyDescent="0.25">
      <c r="A722" t="str">
        <f>Orders[[#This Row],[OrderID]]</f>
        <v>PBP-87115-410</v>
      </c>
      <c r="B722" s="9">
        <f>Orders[[#This Row],[DtOrder]]</f>
        <v>44215</v>
      </c>
      <c r="C722" t="str">
        <f>Orders[[#This Row],[FK_CustomerID]]</f>
        <v>93812-74772-MV</v>
      </c>
      <c r="D722" t="str">
        <f>Orders[[#This Row],[FK_ProductID]]</f>
        <v>E-D-0.5</v>
      </c>
      <c r="E722" s="4">
        <f>Orders[[#This Row],[Quantity]]</f>
        <v>5</v>
      </c>
      <c r="F722" t="str">
        <f>_xlfn.XLOOKUP(MergedTable[[#This Row],[FK_CustomerID]], Customers[CustomerID], Customers[CustomerName])</f>
        <v>Reynolds Crookshanks</v>
      </c>
      <c r="G722" t="str">
        <f>_xlfn.XLOOKUP(MergedTable[[#This Row],[FK_CustomerID]], Customers[CustomerID], Customers[Email])</f>
        <v>rcrookshanksk0@unc.edu</v>
      </c>
      <c r="H722" t="str">
        <f>_xlfn.XLOOKUP(MergedTable[[#This Row],[FK_CustomerID]], Customers[CustomerID], Customers[Country])</f>
        <v>United States</v>
      </c>
      <c r="I722" t="str">
        <f>IF(_xlfn.XLOOKUP(MergedTable[[#This Row],[FK_CustomerID]], Customers[CustomerID], Customers[HasLoyalty]), "Yes", "No")</f>
        <v>Yes</v>
      </c>
      <c r="J722" t="str" cm="1">
        <f t="array" ref="J722">INDEX(Products[],
    MATCH(MergedTable[[#This Row],[FK_ProductID]:[FK_ProductID]], Products[[ProductID]:[ProductID]], 0),
    MATCH(MergedTable[[#Headers],[CoffeeType]], Products[#Headers], 0))</f>
        <v>Exc</v>
      </c>
      <c r="K722" t="str" cm="1">
        <f t="array" ref="K722">_xlfn.SWITCH(MergedTable[[#This Row],[CoffeeType]],
    "Rob", "Robusta",
    "Exc", "Excelsa",
    "Ara", "Arabica",
    "Lib", "Liberica")</f>
        <v>Excelsa</v>
      </c>
      <c r="L722" t="str" cm="1">
        <f t="array" ref="L722">INDEX(Products[],
    MATCH(MergedTable[[#This Row],[FK_ProductID]:[FK_ProductID]], Products[[ProductID]:[ProductID]], 0),
    MATCH(MergedTable[[#Headers],[RoastType]], Products[#Headers], 0))</f>
        <v>D</v>
      </c>
      <c r="M722" t="str" cm="1">
        <f t="array" ref="M722">_xlfn.SWITCH(MergedTable[[#This Row],[RoastType]],
    "L", "Light",
    "M", "Medium",
    "D", "Dark")</f>
        <v>Dark</v>
      </c>
      <c r="N722" s="6" cm="1">
        <f t="array" ref="N722">INDEX(Products[],
    MATCH(MergedTable[[#This Row],[FK_ProductID]:[FK_ProductID]], Products[[ProductID]:[ProductID]], 0),
    MATCH(MergedTable[[#Headers],[SizeKg]], Products[#Headers], 0))</f>
        <v>0.5</v>
      </c>
      <c r="O722" s="1" cm="1">
        <f t="array" ref="O722">INDEX(Products[],
    MATCH(MergedTable[[#This Row],[FK_ProductID]:[FK_ProductID]], Products[[ProductID]:[ProductID]], 0),
    MATCH(MergedTable[[#Headers],[AmtUnitPrice]], Products[#Headers], 0))</f>
        <v>7.29</v>
      </c>
      <c r="P722" s="1">
        <f>MergedTable[[#This Row],[AmtUnitPrice]] * MergedTable[[#This Row],[Quantity]]</f>
        <v>36.450000000000003</v>
      </c>
    </row>
    <row r="723" spans="1:16" x14ac:dyDescent="0.25">
      <c r="A723" t="str">
        <f>Orders[[#This Row],[OrderID]]</f>
        <v>SFB-93752-440</v>
      </c>
      <c r="B723" s="9">
        <f>Orders[[#This Row],[DtOrder]]</f>
        <v>44479</v>
      </c>
      <c r="C723" t="str">
        <f>Orders[[#This Row],[FK_CustomerID]]</f>
        <v>48203-23480-UB</v>
      </c>
      <c r="D723" t="str">
        <f>Orders[[#This Row],[FK_ProductID]]</f>
        <v>R-M-0.2</v>
      </c>
      <c r="E723" s="4">
        <f>Orders[[#This Row],[Quantity]]</f>
        <v>3</v>
      </c>
      <c r="F723" t="str">
        <f>_xlfn.XLOOKUP(MergedTable[[#This Row],[FK_CustomerID]], Customers[CustomerID], Customers[CustomerName])</f>
        <v>Niels Leake</v>
      </c>
      <c r="G723" t="str">
        <f>_xlfn.XLOOKUP(MergedTable[[#This Row],[FK_CustomerID]], Customers[CustomerID], Customers[Email])</f>
        <v>nleakek1@cmu.edu</v>
      </c>
      <c r="H723" t="str">
        <f>_xlfn.XLOOKUP(MergedTable[[#This Row],[FK_CustomerID]], Customers[CustomerID], Customers[Country])</f>
        <v>United States</v>
      </c>
      <c r="I723" t="str">
        <f>IF(_xlfn.XLOOKUP(MergedTable[[#This Row],[FK_CustomerID]], Customers[CustomerID], Customers[HasLoyalty]), "Yes", "No")</f>
        <v>Yes</v>
      </c>
      <c r="J723" t="str" cm="1">
        <f t="array" ref="J723">INDEX(Products[],
    MATCH(MergedTable[[#This Row],[FK_ProductID]:[FK_ProductID]], Products[[ProductID]:[ProductID]], 0),
    MATCH(MergedTable[[#Headers],[CoffeeType]], Products[#Headers], 0))</f>
        <v>Rob</v>
      </c>
      <c r="K723" t="str" cm="1">
        <f t="array" ref="K723">_xlfn.SWITCH(MergedTable[[#This Row],[CoffeeType]],
    "Rob", "Robusta",
    "Exc", "Excelsa",
    "Ara", "Arabica",
    "Lib", "Liberica")</f>
        <v>Robusta</v>
      </c>
      <c r="L723" t="str" cm="1">
        <f t="array" ref="L723">INDEX(Products[],
    MATCH(MergedTable[[#This Row],[FK_ProductID]:[FK_ProductID]], Products[[ProductID]:[ProductID]], 0),
    MATCH(MergedTable[[#Headers],[RoastType]], Products[#Headers], 0))</f>
        <v>M</v>
      </c>
      <c r="M723" t="str" cm="1">
        <f t="array" ref="M723">_xlfn.SWITCH(MergedTable[[#This Row],[RoastType]],
    "L", "Light",
    "M", "Medium",
    "D", "Dark")</f>
        <v>Medium</v>
      </c>
      <c r="N723" s="6" cm="1">
        <f t="array" ref="N723">INDEX(Products[],
    MATCH(MergedTable[[#This Row],[FK_ProductID]:[FK_ProductID]], Products[[ProductID]:[ProductID]], 0),
    MATCH(MergedTable[[#Headers],[SizeKg]], Products[#Headers], 0))</f>
        <v>0.2</v>
      </c>
      <c r="O723" s="1" cm="1">
        <f t="array" ref="O723">INDEX(Products[],
    MATCH(MergedTable[[#This Row],[FK_ProductID]:[FK_ProductID]], Products[[ProductID]:[ProductID]], 0),
    MATCH(MergedTable[[#Headers],[AmtUnitPrice]], Products[#Headers], 0))</f>
        <v>2.9849999999999999</v>
      </c>
      <c r="P723" s="1">
        <f>MergedTable[[#This Row],[AmtUnitPrice]] * MergedTable[[#This Row],[Quantity]]</f>
        <v>8.9550000000000001</v>
      </c>
    </row>
    <row r="724" spans="1:16" x14ac:dyDescent="0.25">
      <c r="A724" t="str">
        <f>Orders[[#This Row],[OrderID]]</f>
        <v>TBU-65158-068</v>
      </c>
      <c r="B724" s="9">
        <f>Orders[[#This Row],[DtOrder]]</f>
        <v>44620</v>
      </c>
      <c r="C724" t="str">
        <f>Orders[[#This Row],[FK_CustomerID]]</f>
        <v>60357-65386-RD</v>
      </c>
      <c r="D724" t="str">
        <f>Orders[[#This Row],[FK_ProductID]]</f>
        <v>E-D-1</v>
      </c>
      <c r="E724" s="4">
        <f>Orders[[#This Row],[Quantity]]</f>
        <v>2</v>
      </c>
      <c r="F724" t="str">
        <f>_xlfn.XLOOKUP(MergedTable[[#This Row],[FK_CustomerID]], Customers[CustomerID], Customers[CustomerName])</f>
        <v>Hetti Measures</v>
      </c>
      <c r="G724" t="str">
        <f>_xlfn.XLOOKUP(MergedTable[[#This Row],[FK_CustomerID]], Customers[CustomerID], Customers[Email])</f>
        <v/>
      </c>
      <c r="H724" t="str">
        <f>_xlfn.XLOOKUP(MergedTable[[#This Row],[FK_CustomerID]], Customers[CustomerID], Customers[Country])</f>
        <v>United States</v>
      </c>
      <c r="I724" t="str">
        <f>IF(_xlfn.XLOOKUP(MergedTable[[#This Row],[FK_CustomerID]], Customers[CustomerID], Customers[HasLoyalty]), "Yes", "No")</f>
        <v>No</v>
      </c>
      <c r="J724" t="str" cm="1">
        <f t="array" ref="J724">INDEX(Products[],
    MATCH(MergedTable[[#This Row],[FK_ProductID]:[FK_ProductID]], Products[[ProductID]:[ProductID]], 0),
    MATCH(MergedTable[[#Headers],[CoffeeType]], Products[#Headers], 0))</f>
        <v>Exc</v>
      </c>
      <c r="K724" t="str" cm="1">
        <f t="array" ref="K724">_xlfn.SWITCH(MergedTable[[#This Row],[CoffeeType]],
    "Rob", "Robusta",
    "Exc", "Excelsa",
    "Ara", "Arabica",
    "Lib", "Liberica")</f>
        <v>Excelsa</v>
      </c>
      <c r="L724" t="str" cm="1">
        <f t="array" ref="L724">INDEX(Products[],
    MATCH(MergedTable[[#This Row],[FK_ProductID]:[FK_ProductID]], Products[[ProductID]:[ProductID]], 0),
    MATCH(MergedTable[[#Headers],[RoastType]], Products[#Headers], 0))</f>
        <v>D</v>
      </c>
      <c r="M724" t="str" cm="1">
        <f t="array" ref="M724">_xlfn.SWITCH(MergedTable[[#This Row],[RoastType]],
    "L", "Light",
    "M", "Medium",
    "D", "Dark")</f>
        <v>Dark</v>
      </c>
      <c r="N724" s="6" cm="1">
        <f t="array" ref="N724">INDEX(Products[],
    MATCH(MergedTable[[#This Row],[FK_ProductID]:[FK_ProductID]], Products[[ProductID]:[ProductID]], 0),
    MATCH(MergedTable[[#Headers],[SizeKg]], Products[#Headers], 0))</f>
        <v>1</v>
      </c>
      <c r="O724" s="1" cm="1">
        <f t="array" ref="O724">INDEX(Products[],
    MATCH(MergedTable[[#This Row],[FK_ProductID]:[FK_ProductID]], Products[[ProductID]:[ProductID]], 0),
    MATCH(MergedTable[[#Headers],[AmtUnitPrice]], Products[#Headers], 0))</f>
        <v>12.15</v>
      </c>
      <c r="P724" s="1">
        <f>MergedTable[[#This Row],[AmtUnitPrice]] * MergedTable[[#This Row],[Quantity]]</f>
        <v>24.3</v>
      </c>
    </row>
    <row r="725" spans="1:16" x14ac:dyDescent="0.25">
      <c r="A725" t="str">
        <f>Orders[[#This Row],[OrderID]]</f>
        <v>TEH-08414-216</v>
      </c>
      <c r="B725" s="9">
        <f>Orders[[#This Row],[DtOrder]]</f>
        <v>44470</v>
      </c>
      <c r="C725" t="str">
        <f>Orders[[#This Row],[FK_CustomerID]]</f>
        <v>35099-13971-JI</v>
      </c>
      <c r="D725" t="str">
        <f>Orders[[#This Row],[FK_ProductID]]</f>
        <v>E-M-2.5</v>
      </c>
      <c r="E725" s="4">
        <f>Orders[[#This Row],[Quantity]]</f>
        <v>2</v>
      </c>
      <c r="F725" t="str">
        <f>_xlfn.XLOOKUP(MergedTable[[#This Row],[FK_CustomerID]], Customers[CustomerID], Customers[CustomerName])</f>
        <v>Gay Eilhersen</v>
      </c>
      <c r="G725" t="str">
        <f>_xlfn.XLOOKUP(MergedTable[[#This Row],[FK_CustomerID]], Customers[CustomerID], Customers[Email])</f>
        <v>geilhersenk3@networksolutions.com</v>
      </c>
      <c r="H725" t="str">
        <f>_xlfn.XLOOKUP(MergedTable[[#This Row],[FK_CustomerID]], Customers[CustomerID], Customers[Country])</f>
        <v>United States</v>
      </c>
      <c r="I725" t="str">
        <f>IF(_xlfn.XLOOKUP(MergedTable[[#This Row],[FK_CustomerID]], Customers[CustomerID], Customers[HasLoyalty]), "Yes", "No")</f>
        <v>No</v>
      </c>
      <c r="J725" t="str" cm="1">
        <f t="array" ref="J725">INDEX(Products[],
    MATCH(MergedTable[[#This Row],[FK_ProductID]:[FK_ProductID]], Products[[ProductID]:[ProductID]], 0),
    MATCH(MergedTable[[#Headers],[CoffeeType]], Products[#Headers], 0))</f>
        <v>Exc</v>
      </c>
      <c r="K725" t="str" cm="1">
        <f t="array" ref="K725">_xlfn.SWITCH(MergedTable[[#This Row],[CoffeeType]],
    "Rob", "Robusta",
    "Exc", "Excelsa",
    "Ara", "Arabica",
    "Lib", "Liberica")</f>
        <v>Excelsa</v>
      </c>
      <c r="L725" t="str" cm="1">
        <f t="array" ref="L725">INDEX(Products[],
    MATCH(MergedTable[[#This Row],[FK_ProductID]:[FK_ProductID]], Products[[ProductID]:[ProductID]], 0),
    MATCH(MergedTable[[#Headers],[RoastType]], Products[#Headers], 0))</f>
        <v>M</v>
      </c>
      <c r="M725" t="str" cm="1">
        <f t="array" ref="M725">_xlfn.SWITCH(MergedTable[[#This Row],[RoastType]],
    "L", "Light",
    "M", "Medium",
    "D", "Dark")</f>
        <v>Medium</v>
      </c>
      <c r="N725" s="6" cm="1">
        <f t="array" ref="N725">INDEX(Products[],
    MATCH(MergedTable[[#This Row],[FK_ProductID]:[FK_ProductID]], Products[[ProductID]:[ProductID]], 0),
    MATCH(MergedTable[[#Headers],[SizeKg]], Products[#Headers], 0))</f>
        <v>2.5</v>
      </c>
      <c r="O725" s="1" cm="1">
        <f t="array" ref="O725">INDEX(Products[],
    MATCH(MergedTable[[#This Row],[FK_ProductID]:[FK_ProductID]], Products[[ProductID]:[ProductID]], 0),
    MATCH(MergedTable[[#Headers],[AmtUnitPrice]], Products[#Headers], 0))</f>
        <v>31.625</v>
      </c>
      <c r="P725" s="1">
        <f>MergedTable[[#This Row],[AmtUnitPrice]] * MergedTable[[#This Row],[Quantity]]</f>
        <v>63.25</v>
      </c>
    </row>
    <row r="726" spans="1:16" x14ac:dyDescent="0.25">
      <c r="A726" t="str">
        <f>Orders[[#This Row],[OrderID]]</f>
        <v>MAY-77231-536</v>
      </c>
      <c r="B726" s="9">
        <f>Orders[[#This Row],[DtOrder]]</f>
        <v>44076</v>
      </c>
      <c r="C726" t="str">
        <f>Orders[[#This Row],[FK_CustomerID]]</f>
        <v>01304-59807-OB</v>
      </c>
      <c r="D726" t="str">
        <f>Orders[[#This Row],[FK_ProductID]]</f>
        <v>A-M-0.2</v>
      </c>
      <c r="E726" s="4">
        <f>Orders[[#This Row],[Quantity]]</f>
        <v>2</v>
      </c>
      <c r="F726" t="str">
        <f>_xlfn.XLOOKUP(MergedTable[[#This Row],[FK_CustomerID]], Customers[CustomerID], Customers[CustomerName])</f>
        <v>Nico Hubert</v>
      </c>
      <c r="G726" t="str">
        <f>_xlfn.XLOOKUP(MergedTable[[#This Row],[FK_CustomerID]], Customers[CustomerID], Customers[Email])</f>
        <v/>
      </c>
      <c r="H726" t="str">
        <f>_xlfn.XLOOKUP(MergedTable[[#This Row],[FK_CustomerID]], Customers[CustomerID], Customers[Country])</f>
        <v>United States</v>
      </c>
      <c r="I726" t="str">
        <f>IF(_xlfn.XLOOKUP(MergedTable[[#This Row],[FK_CustomerID]], Customers[CustomerID], Customers[HasLoyalty]), "Yes", "No")</f>
        <v>Yes</v>
      </c>
      <c r="J726" t="str" cm="1">
        <f t="array" ref="J726">INDEX(Products[],
    MATCH(MergedTable[[#This Row],[FK_ProductID]:[FK_ProductID]], Products[[ProductID]:[ProductID]], 0),
    MATCH(MergedTable[[#Headers],[CoffeeType]], Products[#Headers], 0))</f>
        <v>Ara</v>
      </c>
      <c r="K726" t="str" cm="1">
        <f t="array" ref="K726">_xlfn.SWITCH(MergedTable[[#This Row],[CoffeeType]],
    "Rob", "Robusta",
    "Exc", "Excelsa",
    "Ara", "Arabica",
    "Lib", "Liberica")</f>
        <v>Arabica</v>
      </c>
      <c r="L726" t="str" cm="1">
        <f t="array" ref="L726">INDEX(Products[],
    MATCH(MergedTable[[#This Row],[FK_ProductID]:[FK_ProductID]], Products[[ProductID]:[ProductID]], 0),
    MATCH(MergedTable[[#Headers],[RoastType]], Products[#Headers], 0))</f>
        <v>M</v>
      </c>
      <c r="M726" t="str" cm="1">
        <f t="array" ref="M726">_xlfn.SWITCH(MergedTable[[#This Row],[RoastType]],
    "L", "Light",
    "M", "Medium",
    "D", "Dark")</f>
        <v>Medium</v>
      </c>
      <c r="N726" s="6" cm="1">
        <f t="array" ref="N726">INDEX(Products[],
    MATCH(MergedTable[[#This Row],[FK_ProductID]:[FK_ProductID]], Products[[ProductID]:[ProductID]], 0),
    MATCH(MergedTable[[#Headers],[SizeKg]], Products[#Headers], 0))</f>
        <v>0.2</v>
      </c>
      <c r="O726" s="1" cm="1">
        <f t="array" ref="O726">INDEX(Products[],
    MATCH(MergedTable[[#This Row],[FK_ProductID]:[FK_ProductID]], Products[[ProductID]:[ProductID]], 0),
    MATCH(MergedTable[[#Headers],[AmtUnitPrice]], Products[#Headers], 0))</f>
        <v>3.375</v>
      </c>
      <c r="P726" s="1">
        <f>MergedTable[[#This Row],[AmtUnitPrice]] * MergedTable[[#This Row],[Quantity]]</f>
        <v>6.75</v>
      </c>
    </row>
    <row r="727" spans="1:16" x14ac:dyDescent="0.25">
      <c r="A727" t="str">
        <f>Orders[[#This Row],[OrderID]]</f>
        <v>ATY-28980-884</v>
      </c>
      <c r="B727" s="9">
        <f>Orders[[#This Row],[DtOrder]]</f>
        <v>44043</v>
      </c>
      <c r="C727" t="str">
        <f>Orders[[#This Row],[FK_CustomerID]]</f>
        <v>50705-17295-NK</v>
      </c>
      <c r="D727" t="str">
        <f>Orders[[#This Row],[FK_ProductID]]</f>
        <v>A-L-0.2</v>
      </c>
      <c r="E727" s="4">
        <f>Orders[[#This Row],[Quantity]]</f>
        <v>6</v>
      </c>
      <c r="F727" t="str">
        <f>_xlfn.XLOOKUP(MergedTable[[#This Row],[FK_CustomerID]], Customers[CustomerID], Customers[CustomerName])</f>
        <v>Cristina Aleixo</v>
      </c>
      <c r="G727" t="str">
        <f>_xlfn.XLOOKUP(MergedTable[[#This Row],[FK_CustomerID]], Customers[CustomerID], Customers[Email])</f>
        <v>caleixok5@globo.com</v>
      </c>
      <c r="H727" t="str">
        <f>_xlfn.XLOOKUP(MergedTable[[#This Row],[FK_CustomerID]], Customers[CustomerID], Customers[Country])</f>
        <v>United States</v>
      </c>
      <c r="I727" t="str">
        <f>IF(_xlfn.XLOOKUP(MergedTable[[#This Row],[FK_CustomerID]], Customers[CustomerID], Customers[HasLoyalty]), "Yes", "No")</f>
        <v>No</v>
      </c>
      <c r="J727" t="str" cm="1">
        <f t="array" ref="J727">INDEX(Products[],
    MATCH(MergedTable[[#This Row],[FK_ProductID]:[FK_ProductID]], Products[[ProductID]:[ProductID]], 0),
    MATCH(MergedTable[[#Headers],[CoffeeType]], Products[#Headers], 0))</f>
        <v>Ara</v>
      </c>
      <c r="K727" t="str" cm="1">
        <f t="array" ref="K727">_xlfn.SWITCH(MergedTable[[#This Row],[CoffeeType]],
    "Rob", "Robusta",
    "Exc", "Excelsa",
    "Ara", "Arabica",
    "Lib", "Liberica")</f>
        <v>Arabica</v>
      </c>
      <c r="L727" t="str" cm="1">
        <f t="array" ref="L727">INDEX(Products[],
    MATCH(MergedTable[[#This Row],[FK_ProductID]:[FK_ProductID]], Products[[ProductID]:[ProductID]], 0),
    MATCH(MergedTable[[#Headers],[RoastType]], Products[#Headers], 0))</f>
        <v>L</v>
      </c>
      <c r="M727" t="str" cm="1">
        <f t="array" ref="M727">_xlfn.SWITCH(MergedTable[[#This Row],[RoastType]],
    "L", "Light",
    "M", "Medium",
    "D", "Dark")</f>
        <v>Light</v>
      </c>
      <c r="N727" s="6" cm="1">
        <f t="array" ref="N727">INDEX(Products[],
    MATCH(MergedTable[[#This Row],[FK_ProductID]:[FK_ProductID]], Products[[ProductID]:[ProductID]], 0),
    MATCH(MergedTable[[#Headers],[SizeKg]], Products[#Headers], 0))</f>
        <v>0.2</v>
      </c>
      <c r="O727" s="1" cm="1">
        <f t="array" ref="O727">INDEX(Products[],
    MATCH(MergedTable[[#This Row],[FK_ProductID]:[FK_ProductID]], Products[[ProductID]:[ProductID]], 0),
    MATCH(MergedTable[[#Headers],[AmtUnitPrice]], Products[#Headers], 0))</f>
        <v>3.8849999999999998</v>
      </c>
      <c r="P727" s="1">
        <f>MergedTable[[#This Row],[AmtUnitPrice]] * MergedTable[[#This Row],[Quantity]]</f>
        <v>23.31</v>
      </c>
    </row>
    <row r="728" spans="1:16" x14ac:dyDescent="0.25">
      <c r="A728" t="str">
        <f>Orders[[#This Row],[OrderID]]</f>
        <v>SWP-88281-918</v>
      </c>
      <c r="B728" s="9">
        <f>Orders[[#This Row],[DtOrder]]</f>
        <v>44571</v>
      </c>
      <c r="C728" t="str">
        <f>Orders[[#This Row],[FK_CustomerID]]</f>
        <v>77657-61366-FY</v>
      </c>
      <c r="D728" t="str">
        <f>Orders[[#This Row],[FK_ProductID]]</f>
        <v>L-L-2.5</v>
      </c>
      <c r="E728" s="4">
        <f>Orders[[#This Row],[Quantity]]</f>
        <v>4</v>
      </c>
      <c r="F728" t="str">
        <f>_xlfn.XLOOKUP(MergedTable[[#This Row],[FK_CustomerID]], Customers[CustomerID], Customers[CustomerName])</f>
        <v>Derrek Allpress</v>
      </c>
      <c r="G728" t="str">
        <f>_xlfn.XLOOKUP(MergedTable[[#This Row],[FK_CustomerID]], Customers[CustomerID], Customers[Email])</f>
        <v/>
      </c>
      <c r="H728" t="str">
        <f>_xlfn.XLOOKUP(MergedTable[[#This Row],[FK_CustomerID]], Customers[CustomerID], Customers[Country])</f>
        <v>United States</v>
      </c>
      <c r="I728" t="str">
        <f>IF(_xlfn.XLOOKUP(MergedTable[[#This Row],[FK_CustomerID]], Customers[CustomerID], Customers[HasLoyalty]), "Yes", "No")</f>
        <v>No</v>
      </c>
      <c r="J728" t="str" cm="1">
        <f t="array" ref="J728">INDEX(Products[],
    MATCH(MergedTable[[#This Row],[FK_ProductID]:[FK_ProductID]], Products[[ProductID]:[ProductID]], 0),
    MATCH(MergedTable[[#Headers],[CoffeeType]], Products[#Headers], 0))</f>
        <v>Lib</v>
      </c>
      <c r="K728" t="str" cm="1">
        <f t="array" ref="K728">_xlfn.SWITCH(MergedTable[[#This Row],[CoffeeType]],
    "Rob", "Robusta",
    "Exc", "Excelsa",
    "Ara", "Arabica",
    "Lib", "Liberica")</f>
        <v>Liberica</v>
      </c>
      <c r="L728" t="str" cm="1">
        <f t="array" ref="L728">INDEX(Products[],
    MATCH(MergedTable[[#This Row],[FK_ProductID]:[FK_ProductID]], Products[[ProductID]:[ProductID]], 0),
    MATCH(MergedTable[[#Headers],[RoastType]], Products[#Headers], 0))</f>
        <v>L</v>
      </c>
      <c r="M728" t="str" cm="1">
        <f t="array" ref="M728">_xlfn.SWITCH(MergedTable[[#This Row],[RoastType]],
    "L", "Light",
    "M", "Medium",
    "D", "Dark")</f>
        <v>Light</v>
      </c>
      <c r="N728" s="6" cm="1">
        <f t="array" ref="N728">INDEX(Products[],
    MATCH(MergedTable[[#This Row],[FK_ProductID]:[FK_ProductID]], Products[[ProductID]:[ProductID]], 0),
    MATCH(MergedTable[[#Headers],[SizeKg]], Products[#Headers], 0))</f>
        <v>2.5</v>
      </c>
      <c r="O728" s="1" cm="1">
        <f t="array" ref="O728">INDEX(Products[],
    MATCH(MergedTable[[#This Row],[FK_ProductID]:[FK_ProductID]], Products[[ProductID]:[ProductID]], 0),
    MATCH(MergedTable[[#Headers],[AmtUnitPrice]], Products[#Headers], 0))</f>
        <v>36.454999999999998</v>
      </c>
      <c r="P728" s="1">
        <f>MergedTable[[#This Row],[AmtUnitPrice]] * MergedTable[[#This Row],[Quantity]]</f>
        <v>145.82</v>
      </c>
    </row>
    <row r="729" spans="1:16" x14ac:dyDescent="0.25">
      <c r="A729" t="str">
        <f>Orders[[#This Row],[OrderID]]</f>
        <v>VCE-56531-986</v>
      </c>
      <c r="B729" s="9">
        <f>Orders[[#This Row],[DtOrder]]</f>
        <v>44264</v>
      </c>
      <c r="C729" t="str">
        <f>Orders[[#This Row],[FK_CustomerID]]</f>
        <v>57192-13428-PL</v>
      </c>
      <c r="D729" t="str">
        <f>Orders[[#This Row],[FK_ProductID]]</f>
        <v>R-M-0.5</v>
      </c>
      <c r="E729" s="4">
        <f>Orders[[#This Row],[Quantity]]</f>
        <v>5</v>
      </c>
      <c r="F729" t="str">
        <f>_xlfn.XLOOKUP(MergedTable[[#This Row],[FK_CustomerID]], Customers[CustomerID], Customers[CustomerName])</f>
        <v>Rikki Tomkowicz</v>
      </c>
      <c r="G729" t="str">
        <f>_xlfn.XLOOKUP(MergedTable[[#This Row],[FK_CustomerID]], Customers[CustomerID], Customers[Email])</f>
        <v>rtomkowiczk7@bravesites.com</v>
      </c>
      <c r="H729" t="str">
        <f>_xlfn.XLOOKUP(MergedTable[[#This Row],[FK_CustomerID]], Customers[CustomerID], Customers[Country])</f>
        <v>Ireland</v>
      </c>
      <c r="I729" t="str">
        <f>IF(_xlfn.XLOOKUP(MergedTable[[#This Row],[FK_CustomerID]], Customers[CustomerID], Customers[HasLoyalty]), "Yes", "No")</f>
        <v>Yes</v>
      </c>
      <c r="J729" t="str" cm="1">
        <f t="array" ref="J729">INDEX(Products[],
    MATCH(MergedTable[[#This Row],[FK_ProductID]:[FK_ProductID]], Products[[ProductID]:[ProductID]], 0),
    MATCH(MergedTable[[#Headers],[CoffeeType]], Products[#Headers], 0))</f>
        <v>Rob</v>
      </c>
      <c r="K729" t="str" cm="1">
        <f t="array" ref="K729">_xlfn.SWITCH(MergedTable[[#This Row],[CoffeeType]],
    "Rob", "Robusta",
    "Exc", "Excelsa",
    "Ara", "Arabica",
    "Lib", "Liberica")</f>
        <v>Robusta</v>
      </c>
      <c r="L729" t="str" cm="1">
        <f t="array" ref="L729">INDEX(Products[],
    MATCH(MergedTable[[#This Row],[FK_ProductID]:[FK_ProductID]], Products[[ProductID]:[ProductID]], 0),
    MATCH(MergedTable[[#Headers],[RoastType]], Products[#Headers], 0))</f>
        <v>M</v>
      </c>
      <c r="M729" t="str" cm="1">
        <f t="array" ref="M729">_xlfn.SWITCH(MergedTable[[#This Row],[RoastType]],
    "L", "Light",
    "M", "Medium",
    "D", "Dark")</f>
        <v>Medium</v>
      </c>
      <c r="N729" s="6" cm="1">
        <f t="array" ref="N729">INDEX(Products[],
    MATCH(MergedTable[[#This Row],[FK_ProductID]:[FK_ProductID]], Products[[ProductID]:[ProductID]], 0),
    MATCH(MergedTable[[#Headers],[SizeKg]], Products[#Headers], 0))</f>
        <v>0.5</v>
      </c>
      <c r="O729" s="1" cm="1">
        <f t="array" ref="O729">INDEX(Products[],
    MATCH(MergedTable[[#This Row],[FK_ProductID]:[FK_ProductID]], Products[[ProductID]:[ProductID]], 0),
    MATCH(MergedTable[[#Headers],[AmtUnitPrice]], Products[#Headers], 0))</f>
        <v>5.97</v>
      </c>
      <c r="P729" s="1">
        <f>MergedTable[[#This Row],[AmtUnitPrice]] * MergedTable[[#This Row],[Quantity]]</f>
        <v>29.849999999999998</v>
      </c>
    </row>
    <row r="730" spans="1:16" x14ac:dyDescent="0.25">
      <c r="A730" t="str">
        <f>Orders[[#This Row],[OrderID]]</f>
        <v>FVV-75700-005</v>
      </c>
      <c r="B730" s="9">
        <f>Orders[[#This Row],[DtOrder]]</f>
        <v>44155</v>
      </c>
      <c r="C730" t="str">
        <f>Orders[[#This Row],[FK_CustomerID]]</f>
        <v>24891-77957-LU</v>
      </c>
      <c r="D730" t="str">
        <f>Orders[[#This Row],[FK_ProductID]]</f>
        <v>E-D-0.5</v>
      </c>
      <c r="E730" s="4">
        <f>Orders[[#This Row],[Quantity]]</f>
        <v>3</v>
      </c>
      <c r="F730" t="str">
        <f>_xlfn.XLOOKUP(MergedTable[[#This Row],[FK_CustomerID]], Customers[CustomerID], Customers[CustomerName])</f>
        <v>Rochette Huscroft</v>
      </c>
      <c r="G730" t="str">
        <f>_xlfn.XLOOKUP(MergedTable[[#This Row],[FK_CustomerID]], Customers[CustomerID], Customers[Email])</f>
        <v>rhuscroftk8@jimdo.com</v>
      </c>
      <c r="H730" t="str">
        <f>_xlfn.XLOOKUP(MergedTable[[#This Row],[FK_CustomerID]], Customers[CustomerID], Customers[Country])</f>
        <v>United States</v>
      </c>
      <c r="I730" t="str">
        <f>IF(_xlfn.XLOOKUP(MergedTable[[#This Row],[FK_CustomerID]], Customers[CustomerID], Customers[HasLoyalty]), "Yes", "No")</f>
        <v>Yes</v>
      </c>
      <c r="J730" t="str" cm="1">
        <f t="array" ref="J730">INDEX(Products[],
    MATCH(MergedTable[[#This Row],[FK_ProductID]:[FK_ProductID]], Products[[ProductID]:[ProductID]], 0),
    MATCH(MergedTable[[#Headers],[CoffeeType]], Products[#Headers], 0))</f>
        <v>Exc</v>
      </c>
      <c r="K730" t="str" cm="1">
        <f t="array" ref="K730">_xlfn.SWITCH(MergedTable[[#This Row],[CoffeeType]],
    "Rob", "Robusta",
    "Exc", "Excelsa",
    "Ara", "Arabica",
    "Lib", "Liberica")</f>
        <v>Excelsa</v>
      </c>
      <c r="L730" t="str" cm="1">
        <f t="array" ref="L730">INDEX(Products[],
    MATCH(MergedTable[[#This Row],[FK_ProductID]:[FK_ProductID]], Products[[ProductID]:[ProductID]], 0),
    MATCH(MergedTable[[#Headers],[RoastType]], Products[#Headers], 0))</f>
        <v>D</v>
      </c>
      <c r="M730" t="str" cm="1">
        <f t="array" ref="M730">_xlfn.SWITCH(MergedTable[[#This Row],[RoastType]],
    "L", "Light",
    "M", "Medium",
    "D", "Dark")</f>
        <v>Dark</v>
      </c>
      <c r="N730" s="6" cm="1">
        <f t="array" ref="N730">INDEX(Products[],
    MATCH(MergedTable[[#This Row],[FK_ProductID]:[FK_ProductID]], Products[[ProductID]:[ProductID]], 0),
    MATCH(MergedTable[[#Headers],[SizeKg]], Products[#Headers], 0))</f>
        <v>0.5</v>
      </c>
      <c r="O730" s="1" cm="1">
        <f t="array" ref="O730">INDEX(Products[],
    MATCH(MergedTable[[#This Row],[FK_ProductID]:[FK_ProductID]], Products[[ProductID]:[ProductID]], 0),
    MATCH(MergedTable[[#Headers],[AmtUnitPrice]], Products[#Headers], 0))</f>
        <v>7.29</v>
      </c>
      <c r="P730" s="1">
        <f>MergedTable[[#This Row],[AmtUnitPrice]] * MergedTable[[#This Row],[Quantity]]</f>
        <v>21.87</v>
      </c>
    </row>
    <row r="731" spans="1:16" x14ac:dyDescent="0.25">
      <c r="A731" t="str">
        <f>Orders[[#This Row],[OrderID]]</f>
        <v>CFZ-53492-600</v>
      </c>
      <c r="B731" s="9">
        <f>Orders[[#This Row],[DtOrder]]</f>
        <v>44634</v>
      </c>
      <c r="C731" t="str">
        <f>Orders[[#This Row],[FK_CustomerID]]</f>
        <v>64896-18468-BT</v>
      </c>
      <c r="D731" t="str">
        <f>Orders[[#This Row],[FK_ProductID]]</f>
        <v>L-M-0.2</v>
      </c>
      <c r="E731" s="4">
        <f>Orders[[#This Row],[Quantity]]</f>
        <v>1</v>
      </c>
      <c r="F731" t="str">
        <f>_xlfn.XLOOKUP(MergedTable[[#This Row],[FK_CustomerID]], Customers[CustomerID], Customers[CustomerName])</f>
        <v>Selle Scurrer</v>
      </c>
      <c r="G731" t="str">
        <f>_xlfn.XLOOKUP(MergedTable[[#This Row],[FK_CustomerID]], Customers[CustomerID], Customers[Email])</f>
        <v>sscurrerk9@flavors.me</v>
      </c>
      <c r="H731" t="str">
        <f>_xlfn.XLOOKUP(MergedTable[[#This Row],[FK_CustomerID]], Customers[CustomerID], Customers[Country])</f>
        <v>United Kingdom</v>
      </c>
      <c r="I731" t="str">
        <f>IF(_xlfn.XLOOKUP(MergedTable[[#This Row],[FK_CustomerID]], Customers[CustomerID], Customers[HasLoyalty]), "Yes", "No")</f>
        <v>No</v>
      </c>
      <c r="J731" t="str" cm="1">
        <f t="array" ref="J731">INDEX(Products[],
    MATCH(MergedTable[[#This Row],[FK_ProductID]:[FK_ProductID]], Products[[ProductID]:[ProductID]], 0),
    MATCH(MergedTable[[#Headers],[CoffeeType]], Products[#Headers], 0))</f>
        <v>Lib</v>
      </c>
      <c r="K731" t="str" cm="1">
        <f t="array" ref="K731">_xlfn.SWITCH(MergedTable[[#This Row],[CoffeeType]],
    "Rob", "Robusta",
    "Exc", "Excelsa",
    "Ara", "Arabica",
    "Lib", "Liberica")</f>
        <v>Liberica</v>
      </c>
      <c r="L731" t="str" cm="1">
        <f t="array" ref="L731">INDEX(Products[],
    MATCH(MergedTable[[#This Row],[FK_ProductID]:[FK_ProductID]], Products[[ProductID]:[ProductID]], 0),
    MATCH(MergedTable[[#Headers],[RoastType]], Products[#Headers], 0))</f>
        <v>M</v>
      </c>
      <c r="M731" t="str" cm="1">
        <f t="array" ref="M731">_xlfn.SWITCH(MergedTable[[#This Row],[RoastType]],
    "L", "Light",
    "M", "Medium",
    "D", "Dark")</f>
        <v>Medium</v>
      </c>
      <c r="N731" s="6" cm="1">
        <f t="array" ref="N731">INDEX(Products[],
    MATCH(MergedTable[[#This Row],[FK_ProductID]:[FK_ProductID]], Products[[ProductID]:[ProductID]], 0),
    MATCH(MergedTable[[#Headers],[SizeKg]], Products[#Headers], 0))</f>
        <v>0.2</v>
      </c>
      <c r="O731" s="1" cm="1">
        <f t="array" ref="O731">INDEX(Products[],
    MATCH(MergedTable[[#This Row],[FK_ProductID]:[FK_ProductID]], Products[[ProductID]:[ProductID]], 0),
    MATCH(MergedTable[[#Headers],[AmtUnitPrice]], Products[#Headers], 0))</f>
        <v>4.3650000000000002</v>
      </c>
      <c r="P731" s="1">
        <f>MergedTable[[#This Row],[AmtUnitPrice]] * MergedTable[[#This Row],[Quantity]]</f>
        <v>4.3650000000000002</v>
      </c>
    </row>
    <row r="732" spans="1:16" x14ac:dyDescent="0.25">
      <c r="A732" t="str">
        <f>Orders[[#This Row],[OrderID]]</f>
        <v>LDK-71031-121</v>
      </c>
      <c r="B732" s="9">
        <f>Orders[[#This Row],[DtOrder]]</f>
        <v>43475</v>
      </c>
      <c r="C732" t="str">
        <f>Orders[[#This Row],[FK_CustomerID]]</f>
        <v>84761-40784-SV</v>
      </c>
      <c r="D732" t="str">
        <f>Orders[[#This Row],[FK_ProductID]]</f>
        <v>L-L-2.5</v>
      </c>
      <c r="E732" s="4">
        <f>Orders[[#This Row],[Quantity]]</f>
        <v>1</v>
      </c>
      <c r="F732" t="str">
        <f>_xlfn.XLOOKUP(MergedTable[[#This Row],[FK_CustomerID]], Customers[CustomerID], Customers[CustomerName])</f>
        <v>Andie Rudram</v>
      </c>
      <c r="G732" t="str">
        <f>_xlfn.XLOOKUP(MergedTable[[#This Row],[FK_CustomerID]], Customers[CustomerID], Customers[Email])</f>
        <v>arudramka@prnewswire.com</v>
      </c>
      <c r="H732" t="str">
        <f>_xlfn.XLOOKUP(MergedTable[[#This Row],[FK_CustomerID]], Customers[CustomerID], Customers[Country])</f>
        <v>United States</v>
      </c>
      <c r="I732" t="str">
        <f>IF(_xlfn.XLOOKUP(MergedTable[[#This Row],[FK_CustomerID]], Customers[CustomerID], Customers[HasLoyalty]), "Yes", "No")</f>
        <v>No</v>
      </c>
      <c r="J732" t="str" cm="1">
        <f t="array" ref="J732">INDEX(Products[],
    MATCH(MergedTable[[#This Row],[FK_ProductID]:[FK_ProductID]], Products[[ProductID]:[ProductID]], 0),
    MATCH(MergedTable[[#Headers],[CoffeeType]], Products[#Headers], 0))</f>
        <v>Lib</v>
      </c>
      <c r="K732" t="str" cm="1">
        <f t="array" ref="K732">_xlfn.SWITCH(MergedTable[[#This Row],[CoffeeType]],
    "Rob", "Robusta",
    "Exc", "Excelsa",
    "Ara", "Arabica",
    "Lib", "Liberica")</f>
        <v>Liberica</v>
      </c>
      <c r="L732" t="str" cm="1">
        <f t="array" ref="L732">INDEX(Products[],
    MATCH(MergedTable[[#This Row],[FK_ProductID]:[FK_ProductID]], Products[[ProductID]:[ProductID]], 0),
    MATCH(MergedTable[[#Headers],[RoastType]], Products[#Headers], 0))</f>
        <v>L</v>
      </c>
      <c r="M732" t="str" cm="1">
        <f t="array" ref="M732">_xlfn.SWITCH(MergedTable[[#This Row],[RoastType]],
    "L", "Light",
    "M", "Medium",
    "D", "Dark")</f>
        <v>Light</v>
      </c>
      <c r="N732" s="6" cm="1">
        <f t="array" ref="N732">INDEX(Products[],
    MATCH(MergedTable[[#This Row],[FK_ProductID]:[FK_ProductID]], Products[[ProductID]:[ProductID]], 0),
    MATCH(MergedTable[[#Headers],[SizeKg]], Products[#Headers], 0))</f>
        <v>2.5</v>
      </c>
      <c r="O732" s="1" cm="1">
        <f t="array" ref="O732">INDEX(Products[],
    MATCH(MergedTable[[#This Row],[FK_ProductID]:[FK_ProductID]], Products[[ProductID]:[ProductID]], 0),
    MATCH(MergedTable[[#Headers],[AmtUnitPrice]], Products[#Headers], 0))</f>
        <v>36.454999999999998</v>
      </c>
      <c r="P732" s="1">
        <f>MergedTable[[#This Row],[AmtUnitPrice]] * MergedTable[[#This Row],[Quantity]]</f>
        <v>36.454999999999998</v>
      </c>
    </row>
    <row r="733" spans="1:16" x14ac:dyDescent="0.25">
      <c r="A733" t="str">
        <f>Orders[[#This Row],[OrderID]]</f>
        <v>EBA-82404-343</v>
      </c>
      <c r="B733" s="9">
        <f>Orders[[#This Row],[DtOrder]]</f>
        <v>44222</v>
      </c>
      <c r="C733" t="str">
        <f>Orders[[#This Row],[FK_CustomerID]]</f>
        <v>20236-42322-CM</v>
      </c>
      <c r="D733" t="str">
        <f>Orders[[#This Row],[FK_ProductID]]</f>
        <v>L-D-0.2</v>
      </c>
      <c r="E733" s="4">
        <f>Orders[[#This Row],[Quantity]]</f>
        <v>4</v>
      </c>
      <c r="F733" t="str">
        <f>_xlfn.XLOOKUP(MergedTable[[#This Row],[FK_CustomerID]], Customers[CustomerID], Customers[CustomerName])</f>
        <v>Leta Clarricoates</v>
      </c>
      <c r="G733" t="str">
        <f>_xlfn.XLOOKUP(MergedTable[[#This Row],[FK_CustomerID]], Customers[CustomerID], Customers[Email])</f>
        <v/>
      </c>
      <c r="H733" t="str">
        <f>_xlfn.XLOOKUP(MergedTable[[#This Row],[FK_CustomerID]], Customers[CustomerID], Customers[Country])</f>
        <v>United States</v>
      </c>
      <c r="I733" t="str">
        <f>IF(_xlfn.XLOOKUP(MergedTable[[#This Row],[FK_CustomerID]], Customers[CustomerID], Customers[HasLoyalty]), "Yes", "No")</f>
        <v>Yes</v>
      </c>
      <c r="J733" t="str" cm="1">
        <f t="array" ref="J733">INDEX(Products[],
    MATCH(MergedTable[[#This Row],[FK_ProductID]:[FK_ProductID]], Products[[ProductID]:[ProductID]], 0),
    MATCH(MergedTable[[#Headers],[CoffeeType]], Products[#Headers], 0))</f>
        <v>Lib</v>
      </c>
      <c r="K733" t="str" cm="1">
        <f t="array" ref="K733">_xlfn.SWITCH(MergedTable[[#This Row],[CoffeeType]],
    "Rob", "Robusta",
    "Exc", "Excelsa",
    "Ara", "Arabica",
    "Lib", "Liberica")</f>
        <v>Liberica</v>
      </c>
      <c r="L733" t="str" cm="1">
        <f t="array" ref="L733">INDEX(Products[],
    MATCH(MergedTable[[#This Row],[FK_ProductID]:[FK_ProductID]], Products[[ProductID]:[ProductID]], 0),
    MATCH(MergedTable[[#Headers],[RoastType]], Products[#Headers], 0))</f>
        <v>D</v>
      </c>
      <c r="M733" t="str" cm="1">
        <f t="array" ref="M733">_xlfn.SWITCH(MergedTable[[#This Row],[RoastType]],
    "L", "Light",
    "M", "Medium",
    "D", "Dark")</f>
        <v>Dark</v>
      </c>
      <c r="N733" s="6" cm="1">
        <f t="array" ref="N733">INDEX(Products[],
    MATCH(MergedTable[[#This Row],[FK_ProductID]:[FK_ProductID]], Products[[ProductID]:[ProductID]], 0),
    MATCH(MergedTable[[#Headers],[SizeKg]], Products[#Headers], 0))</f>
        <v>0.2</v>
      </c>
      <c r="O733" s="1" cm="1">
        <f t="array" ref="O733">INDEX(Products[],
    MATCH(MergedTable[[#This Row],[FK_ProductID]:[FK_ProductID]], Products[[ProductID]:[ProductID]], 0),
    MATCH(MergedTable[[#Headers],[AmtUnitPrice]], Products[#Headers], 0))</f>
        <v>3.8849999999999998</v>
      </c>
      <c r="P733" s="1">
        <f>MergedTable[[#This Row],[AmtUnitPrice]] * MergedTable[[#This Row],[Quantity]]</f>
        <v>15.54</v>
      </c>
    </row>
    <row r="734" spans="1:16" x14ac:dyDescent="0.25">
      <c r="A734" t="str">
        <f>Orders[[#This Row],[OrderID]]</f>
        <v>USA-42811-560</v>
      </c>
      <c r="B734" s="9">
        <f>Orders[[#This Row],[DtOrder]]</f>
        <v>44312</v>
      </c>
      <c r="C734" t="str">
        <f>Orders[[#This Row],[FK_CustomerID]]</f>
        <v>49671-11547-WG</v>
      </c>
      <c r="D734" t="str">
        <f>Orders[[#This Row],[FK_ProductID]]</f>
        <v>E-L-0.2</v>
      </c>
      <c r="E734" s="4">
        <f>Orders[[#This Row],[Quantity]]</f>
        <v>2</v>
      </c>
      <c r="F734" t="str">
        <f>_xlfn.XLOOKUP(MergedTable[[#This Row],[FK_CustomerID]], Customers[CustomerID], Customers[CustomerName])</f>
        <v>Jacquelyn Maha</v>
      </c>
      <c r="G734" t="str">
        <f>_xlfn.XLOOKUP(MergedTable[[#This Row],[FK_CustomerID]], Customers[CustomerID], Customers[Email])</f>
        <v>jmahakc@cyberchimps.com</v>
      </c>
      <c r="H734" t="str">
        <f>_xlfn.XLOOKUP(MergedTable[[#This Row],[FK_CustomerID]], Customers[CustomerID], Customers[Country])</f>
        <v>United States</v>
      </c>
      <c r="I734" t="str">
        <f>IF(_xlfn.XLOOKUP(MergedTable[[#This Row],[FK_CustomerID]], Customers[CustomerID], Customers[HasLoyalty]), "Yes", "No")</f>
        <v>No</v>
      </c>
      <c r="J734" t="str" cm="1">
        <f t="array" ref="J734">INDEX(Products[],
    MATCH(MergedTable[[#This Row],[FK_ProductID]:[FK_ProductID]], Products[[ProductID]:[ProductID]], 0),
    MATCH(MergedTable[[#Headers],[CoffeeType]], Products[#Headers], 0))</f>
        <v>Exc</v>
      </c>
      <c r="K734" t="str" cm="1">
        <f t="array" ref="K734">_xlfn.SWITCH(MergedTable[[#This Row],[CoffeeType]],
    "Rob", "Robusta",
    "Exc", "Excelsa",
    "Ara", "Arabica",
    "Lib", "Liberica")</f>
        <v>Excelsa</v>
      </c>
      <c r="L734" t="str" cm="1">
        <f t="array" ref="L734">INDEX(Products[],
    MATCH(MergedTable[[#This Row],[FK_ProductID]:[FK_ProductID]], Products[[ProductID]:[ProductID]], 0),
    MATCH(MergedTable[[#Headers],[RoastType]], Products[#Headers], 0))</f>
        <v>L</v>
      </c>
      <c r="M734" t="str" cm="1">
        <f t="array" ref="M734">_xlfn.SWITCH(MergedTable[[#This Row],[RoastType]],
    "L", "Light",
    "M", "Medium",
    "D", "Dark")</f>
        <v>Light</v>
      </c>
      <c r="N734" s="6" cm="1">
        <f t="array" ref="N734">INDEX(Products[],
    MATCH(MergedTable[[#This Row],[FK_ProductID]:[FK_ProductID]], Products[[ProductID]:[ProductID]], 0),
    MATCH(MergedTable[[#Headers],[SizeKg]], Products[#Headers], 0))</f>
        <v>0.2</v>
      </c>
      <c r="O734" s="1" cm="1">
        <f t="array" ref="O734">INDEX(Products[],
    MATCH(MergedTable[[#This Row],[FK_ProductID]:[FK_ProductID]], Products[[ProductID]:[ProductID]], 0),
    MATCH(MergedTable[[#Headers],[AmtUnitPrice]], Products[#Headers], 0))</f>
        <v>4.4550000000000001</v>
      </c>
      <c r="P734" s="1">
        <f>MergedTable[[#This Row],[AmtUnitPrice]] * MergedTable[[#This Row],[Quantity]]</f>
        <v>8.91</v>
      </c>
    </row>
    <row r="735" spans="1:16" x14ac:dyDescent="0.25">
      <c r="A735" t="str">
        <f>Orders[[#This Row],[OrderID]]</f>
        <v>SNL-83703-516</v>
      </c>
      <c r="B735" s="9">
        <f>Orders[[#This Row],[DtOrder]]</f>
        <v>44565</v>
      </c>
      <c r="C735" t="str">
        <f>Orders[[#This Row],[FK_CustomerID]]</f>
        <v>57976-33535-WK</v>
      </c>
      <c r="D735" t="str">
        <f>Orders[[#This Row],[FK_ProductID]]</f>
        <v>L-M-2.5</v>
      </c>
      <c r="E735" s="4">
        <f>Orders[[#This Row],[Quantity]]</f>
        <v>3</v>
      </c>
      <c r="F735" t="str">
        <f>_xlfn.XLOOKUP(MergedTable[[#This Row],[FK_CustomerID]], Customers[CustomerID], Customers[CustomerName])</f>
        <v>Glory Clemon</v>
      </c>
      <c r="G735" t="str">
        <f>_xlfn.XLOOKUP(MergedTable[[#This Row],[FK_CustomerID]], Customers[CustomerID], Customers[Email])</f>
        <v>gclemonkd@networksolutions.com</v>
      </c>
      <c r="H735" t="str">
        <f>_xlfn.XLOOKUP(MergedTable[[#This Row],[FK_CustomerID]], Customers[CustomerID], Customers[Country])</f>
        <v>United States</v>
      </c>
      <c r="I735" t="str">
        <f>IF(_xlfn.XLOOKUP(MergedTable[[#This Row],[FK_CustomerID]], Customers[CustomerID], Customers[HasLoyalty]), "Yes", "No")</f>
        <v>Yes</v>
      </c>
      <c r="J735" t="str" cm="1">
        <f t="array" ref="J735">INDEX(Products[],
    MATCH(MergedTable[[#This Row],[FK_ProductID]:[FK_ProductID]], Products[[ProductID]:[ProductID]], 0),
    MATCH(MergedTable[[#Headers],[CoffeeType]], Products[#Headers], 0))</f>
        <v>Lib</v>
      </c>
      <c r="K735" t="str" cm="1">
        <f t="array" ref="K735">_xlfn.SWITCH(MergedTable[[#This Row],[CoffeeType]],
    "Rob", "Robusta",
    "Exc", "Excelsa",
    "Ara", "Arabica",
    "Lib", "Liberica")</f>
        <v>Liberica</v>
      </c>
      <c r="L735" t="str" cm="1">
        <f t="array" ref="L735">INDEX(Products[],
    MATCH(MergedTable[[#This Row],[FK_ProductID]:[FK_ProductID]], Products[[ProductID]:[ProductID]], 0),
    MATCH(MergedTable[[#Headers],[RoastType]], Products[#Headers], 0))</f>
        <v>M</v>
      </c>
      <c r="M735" t="str" cm="1">
        <f t="array" ref="M735">_xlfn.SWITCH(MergedTable[[#This Row],[RoastType]],
    "L", "Light",
    "M", "Medium",
    "D", "Dark")</f>
        <v>Medium</v>
      </c>
      <c r="N735" s="6" cm="1">
        <f t="array" ref="N735">INDEX(Products[],
    MATCH(MergedTable[[#This Row],[FK_ProductID]:[FK_ProductID]], Products[[ProductID]:[ProductID]], 0),
    MATCH(MergedTable[[#Headers],[SizeKg]], Products[#Headers], 0))</f>
        <v>2.5</v>
      </c>
      <c r="O735" s="1" cm="1">
        <f t="array" ref="O735">INDEX(Products[],
    MATCH(MergedTable[[#This Row],[FK_ProductID]:[FK_ProductID]], Products[[ProductID]:[ProductID]], 0),
    MATCH(MergedTable[[#Headers],[AmtUnitPrice]], Products[#Headers], 0))</f>
        <v>33.465000000000003</v>
      </c>
      <c r="P735" s="1">
        <f>MergedTable[[#This Row],[AmtUnitPrice]] * MergedTable[[#This Row],[Quantity]]</f>
        <v>100.39500000000001</v>
      </c>
    </row>
    <row r="736" spans="1:16" x14ac:dyDescent="0.25">
      <c r="A736" t="str">
        <f>Orders[[#This Row],[OrderID]]</f>
        <v>SUZ-83036-175</v>
      </c>
      <c r="B736" s="9">
        <f>Orders[[#This Row],[DtOrder]]</f>
        <v>43697</v>
      </c>
      <c r="C736" t="str">
        <f>Orders[[#This Row],[FK_CustomerID]]</f>
        <v>55915-19477-MK</v>
      </c>
      <c r="D736" t="str">
        <f>Orders[[#This Row],[FK_ProductID]]</f>
        <v>R-D-0.2</v>
      </c>
      <c r="E736" s="4">
        <f>Orders[[#This Row],[Quantity]]</f>
        <v>5</v>
      </c>
      <c r="F736" t="str">
        <f>_xlfn.XLOOKUP(MergedTable[[#This Row],[FK_CustomerID]], Customers[CustomerID], Customers[CustomerName])</f>
        <v>Alica Kift</v>
      </c>
      <c r="G736" t="str">
        <f>_xlfn.XLOOKUP(MergedTable[[#This Row],[FK_CustomerID]], Customers[CustomerID], Customers[Email])</f>
        <v/>
      </c>
      <c r="H736" t="str">
        <f>_xlfn.XLOOKUP(MergedTable[[#This Row],[FK_CustomerID]], Customers[CustomerID], Customers[Country])</f>
        <v>United States</v>
      </c>
      <c r="I736" t="str">
        <f>IF(_xlfn.XLOOKUP(MergedTable[[#This Row],[FK_CustomerID]], Customers[CustomerID], Customers[HasLoyalty]), "Yes", "No")</f>
        <v>No</v>
      </c>
      <c r="J736" t="str" cm="1">
        <f t="array" ref="J736">INDEX(Products[],
    MATCH(MergedTable[[#This Row],[FK_ProductID]:[FK_ProductID]], Products[[ProductID]:[ProductID]], 0),
    MATCH(MergedTable[[#Headers],[CoffeeType]], Products[#Headers], 0))</f>
        <v>Rob</v>
      </c>
      <c r="K736" t="str" cm="1">
        <f t="array" ref="K736">_xlfn.SWITCH(MergedTable[[#This Row],[CoffeeType]],
    "Rob", "Robusta",
    "Exc", "Excelsa",
    "Ara", "Arabica",
    "Lib", "Liberica")</f>
        <v>Robusta</v>
      </c>
      <c r="L736" t="str" cm="1">
        <f t="array" ref="L736">INDEX(Products[],
    MATCH(MergedTable[[#This Row],[FK_ProductID]:[FK_ProductID]], Products[[ProductID]:[ProductID]], 0),
    MATCH(MergedTable[[#Headers],[RoastType]], Products[#Headers], 0))</f>
        <v>D</v>
      </c>
      <c r="M736" t="str" cm="1">
        <f t="array" ref="M736">_xlfn.SWITCH(MergedTable[[#This Row],[RoastType]],
    "L", "Light",
    "M", "Medium",
    "D", "Dark")</f>
        <v>Dark</v>
      </c>
      <c r="N736" s="6" cm="1">
        <f t="array" ref="N736">INDEX(Products[],
    MATCH(MergedTable[[#This Row],[FK_ProductID]:[FK_ProductID]], Products[[ProductID]:[ProductID]], 0),
    MATCH(MergedTable[[#Headers],[SizeKg]], Products[#Headers], 0))</f>
        <v>0.2</v>
      </c>
      <c r="O736" s="1" cm="1">
        <f t="array" ref="O736">INDEX(Products[],
    MATCH(MergedTable[[#This Row],[FK_ProductID]:[FK_ProductID]], Products[[ProductID]:[ProductID]], 0),
    MATCH(MergedTable[[#Headers],[AmtUnitPrice]], Products[#Headers], 0))</f>
        <v>2.6850000000000001</v>
      </c>
      <c r="P736" s="1">
        <f>MergedTable[[#This Row],[AmtUnitPrice]] * MergedTable[[#This Row],[Quantity]]</f>
        <v>13.425000000000001</v>
      </c>
    </row>
    <row r="737" spans="1:16" x14ac:dyDescent="0.25">
      <c r="A737" t="str">
        <f>Orders[[#This Row],[OrderID]]</f>
        <v>RGM-01187-513</v>
      </c>
      <c r="B737" s="9">
        <f>Orders[[#This Row],[DtOrder]]</f>
        <v>44757</v>
      </c>
      <c r="C737" t="str">
        <f>Orders[[#This Row],[FK_CustomerID]]</f>
        <v>28121-11641-UA</v>
      </c>
      <c r="D737" t="str">
        <f>Orders[[#This Row],[FK_ProductID]]</f>
        <v>E-D-0.2</v>
      </c>
      <c r="E737" s="4">
        <f>Orders[[#This Row],[Quantity]]</f>
        <v>6</v>
      </c>
      <c r="F737" t="str">
        <f>_xlfn.XLOOKUP(MergedTable[[#This Row],[FK_CustomerID]], Customers[CustomerID], Customers[CustomerName])</f>
        <v>Babb Pollins</v>
      </c>
      <c r="G737" t="str">
        <f>_xlfn.XLOOKUP(MergedTable[[#This Row],[FK_CustomerID]], Customers[CustomerID], Customers[Email])</f>
        <v>bpollinskf@shinystat.com</v>
      </c>
      <c r="H737" t="str">
        <f>_xlfn.XLOOKUP(MergedTable[[#This Row],[FK_CustomerID]], Customers[CustomerID], Customers[Country])</f>
        <v>United States</v>
      </c>
      <c r="I737" t="str">
        <f>IF(_xlfn.XLOOKUP(MergedTable[[#This Row],[FK_CustomerID]], Customers[CustomerID], Customers[HasLoyalty]), "Yes", "No")</f>
        <v>No</v>
      </c>
      <c r="J737" t="str" cm="1">
        <f t="array" ref="J737">INDEX(Products[],
    MATCH(MergedTable[[#This Row],[FK_ProductID]:[FK_ProductID]], Products[[ProductID]:[ProductID]], 0),
    MATCH(MergedTable[[#Headers],[CoffeeType]], Products[#Headers], 0))</f>
        <v>Exc</v>
      </c>
      <c r="K737" t="str" cm="1">
        <f t="array" ref="K737">_xlfn.SWITCH(MergedTable[[#This Row],[CoffeeType]],
    "Rob", "Robusta",
    "Exc", "Excelsa",
    "Ara", "Arabica",
    "Lib", "Liberica")</f>
        <v>Excelsa</v>
      </c>
      <c r="L737" t="str" cm="1">
        <f t="array" ref="L737">INDEX(Products[],
    MATCH(MergedTable[[#This Row],[FK_ProductID]:[FK_ProductID]], Products[[ProductID]:[ProductID]], 0),
    MATCH(MergedTable[[#Headers],[RoastType]], Products[#Headers], 0))</f>
        <v>D</v>
      </c>
      <c r="M737" t="str" cm="1">
        <f t="array" ref="M737">_xlfn.SWITCH(MergedTable[[#This Row],[RoastType]],
    "L", "Light",
    "M", "Medium",
    "D", "Dark")</f>
        <v>Dark</v>
      </c>
      <c r="N737" s="6" cm="1">
        <f t="array" ref="N737">INDEX(Products[],
    MATCH(MergedTable[[#This Row],[FK_ProductID]:[FK_ProductID]], Products[[ProductID]:[ProductID]], 0),
    MATCH(MergedTable[[#Headers],[SizeKg]], Products[#Headers], 0))</f>
        <v>0.2</v>
      </c>
      <c r="O737" s="1" cm="1">
        <f t="array" ref="O737">INDEX(Products[],
    MATCH(MergedTable[[#This Row],[FK_ProductID]:[FK_ProductID]], Products[[ProductID]:[ProductID]], 0),
    MATCH(MergedTable[[#Headers],[AmtUnitPrice]], Products[#Headers], 0))</f>
        <v>3.645</v>
      </c>
      <c r="P737" s="1">
        <f>MergedTable[[#This Row],[AmtUnitPrice]] * MergedTable[[#This Row],[Quantity]]</f>
        <v>21.87</v>
      </c>
    </row>
    <row r="738" spans="1:16" x14ac:dyDescent="0.25">
      <c r="A738" t="str">
        <f>Orders[[#This Row],[OrderID]]</f>
        <v>CZG-01299-952</v>
      </c>
      <c r="B738" s="9">
        <f>Orders[[#This Row],[DtOrder]]</f>
        <v>43508</v>
      </c>
      <c r="C738" t="str">
        <f>Orders[[#This Row],[FK_CustomerID]]</f>
        <v>09540-70637-EV</v>
      </c>
      <c r="D738" t="str">
        <f>Orders[[#This Row],[FK_ProductID]]</f>
        <v>L-D-1</v>
      </c>
      <c r="E738" s="4">
        <f>Orders[[#This Row],[Quantity]]</f>
        <v>2</v>
      </c>
      <c r="F738" t="str">
        <f>_xlfn.XLOOKUP(MergedTable[[#This Row],[FK_CustomerID]], Customers[CustomerID], Customers[CustomerName])</f>
        <v>Jarret Toye</v>
      </c>
      <c r="G738" t="str">
        <f>_xlfn.XLOOKUP(MergedTable[[#This Row],[FK_CustomerID]], Customers[CustomerID], Customers[Email])</f>
        <v>jtoyekg@pinterest.com</v>
      </c>
      <c r="H738" t="str">
        <f>_xlfn.XLOOKUP(MergedTable[[#This Row],[FK_CustomerID]], Customers[CustomerID], Customers[Country])</f>
        <v>Ireland</v>
      </c>
      <c r="I738" t="str">
        <f>IF(_xlfn.XLOOKUP(MergedTable[[#This Row],[FK_CustomerID]], Customers[CustomerID], Customers[HasLoyalty]), "Yes", "No")</f>
        <v>Yes</v>
      </c>
      <c r="J738" t="str" cm="1">
        <f t="array" ref="J738">INDEX(Products[],
    MATCH(MergedTable[[#This Row],[FK_ProductID]:[FK_ProductID]], Products[[ProductID]:[ProductID]], 0),
    MATCH(MergedTable[[#Headers],[CoffeeType]], Products[#Headers], 0))</f>
        <v>Lib</v>
      </c>
      <c r="K738" t="str" cm="1">
        <f t="array" ref="K738">_xlfn.SWITCH(MergedTable[[#This Row],[CoffeeType]],
    "Rob", "Robusta",
    "Exc", "Excelsa",
    "Ara", "Arabica",
    "Lib", "Liberica")</f>
        <v>Liberica</v>
      </c>
      <c r="L738" t="str" cm="1">
        <f t="array" ref="L738">INDEX(Products[],
    MATCH(MergedTable[[#This Row],[FK_ProductID]:[FK_ProductID]], Products[[ProductID]:[ProductID]], 0),
    MATCH(MergedTable[[#Headers],[RoastType]], Products[#Headers], 0))</f>
        <v>D</v>
      </c>
      <c r="M738" t="str" cm="1">
        <f t="array" ref="M738">_xlfn.SWITCH(MergedTable[[#This Row],[RoastType]],
    "L", "Light",
    "M", "Medium",
    "D", "Dark")</f>
        <v>Dark</v>
      </c>
      <c r="N738" s="6" cm="1">
        <f t="array" ref="N738">INDEX(Products[],
    MATCH(MergedTable[[#This Row],[FK_ProductID]:[FK_ProductID]], Products[[ProductID]:[ProductID]], 0),
    MATCH(MergedTable[[#Headers],[SizeKg]], Products[#Headers], 0))</f>
        <v>1</v>
      </c>
      <c r="O738" s="1" cm="1">
        <f t="array" ref="O738">INDEX(Products[],
    MATCH(MergedTable[[#This Row],[FK_ProductID]:[FK_ProductID]], Products[[ProductID]:[ProductID]], 0),
    MATCH(MergedTable[[#Headers],[AmtUnitPrice]], Products[#Headers], 0))</f>
        <v>12.95</v>
      </c>
      <c r="P738" s="1">
        <f>MergedTable[[#This Row],[AmtUnitPrice]] * MergedTable[[#This Row],[Quantity]]</f>
        <v>25.9</v>
      </c>
    </row>
    <row r="739" spans="1:16" x14ac:dyDescent="0.25">
      <c r="A739" t="str">
        <f>Orders[[#This Row],[OrderID]]</f>
        <v>KLD-88731-484</v>
      </c>
      <c r="B739" s="9">
        <f>Orders[[#This Row],[DtOrder]]</f>
        <v>44447</v>
      </c>
      <c r="C739" t="str">
        <f>Orders[[#This Row],[FK_CustomerID]]</f>
        <v>17775-77072-PP</v>
      </c>
      <c r="D739" t="str">
        <f>Orders[[#This Row],[FK_ProductID]]</f>
        <v>A-M-1</v>
      </c>
      <c r="E739" s="4">
        <f>Orders[[#This Row],[Quantity]]</f>
        <v>5</v>
      </c>
      <c r="F739" t="str">
        <f>_xlfn.XLOOKUP(MergedTable[[#This Row],[FK_CustomerID]], Customers[CustomerID], Customers[CustomerName])</f>
        <v>Carlie Linskill</v>
      </c>
      <c r="G739" t="str">
        <f>_xlfn.XLOOKUP(MergedTable[[#This Row],[FK_CustomerID]], Customers[CustomerID], Customers[Email])</f>
        <v>clinskillkh@sphinn.com</v>
      </c>
      <c r="H739" t="str">
        <f>_xlfn.XLOOKUP(MergedTable[[#This Row],[FK_CustomerID]], Customers[CustomerID], Customers[Country])</f>
        <v>United States</v>
      </c>
      <c r="I739" t="str">
        <f>IF(_xlfn.XLOOKUP(MergedTable[[#This Row],[FK_CustomerID]], Customers[CustomerID], Customers[HasLoyalty]), "Yes", "No")</f>
        <v>No</v>
      </c>
      <c r="J739" t="str" cm="1">
        <f t="array" ref="J739">INDEX(Products[],
    MATCH(MergedTable[[#This Row],[FK_ProductID]:[FK_ProductID]], Products[[ProductID]:[ProductID]], 0),
    MATCH(MergedTable[[#Headers],[CoffeeType]], Products[#Headers], 0))</f>
        <v>Ara</v>
      </c>
      <c r="K739" t="str" cm="1">
        <f t="array" ref="K739">_xlfn.SWITCH(MergedTable[[#This Row],[CoffeeType]],
    "Rob", "Robusta",
    "Exc", "Excelsa",
    "Ara", "Arabica",
    "Lib", "Liberica")</f>
        <v>Arabica</v>
      </c>
      <c r="L739" t="str" cm="1">
        <f t="array" ref="L739">INDEX(Products[],
    MATCH(MergedTable[[#This Row],[FK_ProductID]:[FK_ProductID]], Products[[ProductID]:[ProductID]], 0),
    MATCH(MergedTable[[#Headers],[RoastType]], Products[#Headers], 0))</f>
        <v>M</v>
      </c>
      <c r="M739" t="str" cm="1">
        <f t="array" ref="M739">_xlfn.SWITCH(MergedTable[[#This Row],[RoastType]],
    "L", "Light",
    "M", "Medium",
    "D", "Dark")</f>
        <v>Medium</v>
      </c>
      <c r="N739" s="6" cm="1">
        <f t="array" ref="N739">INDEX(Products[],
    MATCH(MergedTable[[#This Row],[FK_ProductID]:[FK_ProductID]], Products[[ProductID]:[ProductID]], 0),
    MATCH(MergedTable[[#Headers],[SizeKg]], Products[#Headers], 0))</f>
        <v>1</v>
      </c>
      <c r="O739" s="1" cm="1">
        <f t="array" ref="O739">INDEX(Products[],
    MATCH(MergedTable[[#This Row],[FK_ProductID]:[FK_ProductID]], Products[[ProductID]:[ProductID]], 0),
    MATCH(MergedTable[[#Headers],[AmtUnitPrice]], Products[#Headers], 0))</f>
        <v>11.25</v>
      </c>
      <c r="P739" s="1">
        <f>MergedTable[[#This Row],[AmtUnitPrice]] * MergedTable[[#This Row],[Quantity]]</f>
        <v>56.25</v>
      </c>
    </row>
    <row r="740" spans="1:16" x14ac:dyDescent="0.25">
      <c r="A740" t="str">
        <f>Orders[[#This Row],[OrderID]]</f>
        <v>BQK-38412-229</v>
      </c>
      <c r="B740" s="9">
        <f>Orders[[#This Row],[DtOrder]]</f>
        <v>43812</v>
      </c>
      <c r="C740" t="str">
        <f>Orders[[#This Row],[FK_CustomerID]]</f>
        <v>90392-73338-BC</v>
      </c>
      <c r="D740" t="str">
        <f>Orders[[#This Row],[FK_ProductID]]</f>
        <v>R-L-0.2</v>
      </c>
      <c r="E740" s="4">
        <f>Orders[[#This Row],[Quantity]]</f>
        <v>3</v>
      </c>
      <c r="F740" t="str">
        <f>_xlfn.XLOOKUP(MergedTable[[#This Row],[FK_CustomerID]], Customers[CustomerID], Customers[CustomerName])</f>
        <v>Natal Vigrass</v>
      </c>
      <c r="G740" t="str">
        <f>_xlfn.XLOOKUP(MergedTable[[#This Row],[FK_CustomerID]], Customers[CustomerID], Customers[Email])</f>
        <v>nvigrasski@ezinearticles.com</v>
      </c>
      <c r="H740" t="str">
        <f>_xlfn.XLOOKUP(MergedTable[[#This Row],[FK_CustomerID]], Customers[CustomerID], Customers[Country])</f>
        <v>United Kingdom</v>
      </c>
      <c r="I740" t="str">
        <f>IF(_xlfn.XLOOKUP(MergedTable[[#This Row],[FK_CustomerID]], Customers[CustomerID], Customers[HasLoyalty]), "Yes", "No")</f>
        <v>No</v>
      </c>
      <c r="J740" t="str" cm="1">
        <f t="array" ref="J740">INDEX(Products[],
    MATCH(MergedTable[[#This Row],[FK_ProductID]:[FK_ProductID]], Products[[ProductID]:[ProductID]], 0),
    MATCH(MergedTable[[#Headers],[CoffeeType]], Products[#Headers], 0))</f>
        <v>Rob</v>
      </c>
      <c r="K740" t="str" cm="1">
        <f t="array" ref="K740">_xlfn.SWITCH(MergedTable[[#This Row],[CoffeeType]],
    "Rob", "Robusta",
    "Exc", "Excelsa",
    "Ara", "Arabica",
    "Lib", "Liberica")</f>
        <v>Robusta</v>
      </c>
      <c r="L740" t="str" cm="1">
        <f t="array" ref="L740">INDEX(Products[],
    MATCH(MergedTable[[#This Row],[FK_ProductID]:[FK_ProductID]], Products[[ProductID]:[ProductID]], 0),
    MATCH(MergedTable[[#Headers],[RoastType]], Products[#Headers], 0))</f>
        <v>L</v>
      </c>
      <c r="M740" t="str" cm="1">
        <f t="array" ref="M740">_xlfn.SWITCH(MergedTable[[#This Row],[RoastType]],
    "L", "Light",
    "M", "Medium",
    "D", "Dark")</f>
        <v>Light</v>
      </c>
      <c r="N740" s="6" cm="1">
        <f t="array" ref="N740">INDEX(Products[],
    MATCH(MergedTable[[#This Row],[FK_ProductID]:[FK_ProductID]], Products[[ProductID]:[ProductID]], 0),
    MATCH(MergedTable[[#Headers],[SizeKg]], Products[#Headers], 0))</f>
        <v>0.2</v>
      </c>
      <c r="O740" s="1" cm="1">
        <f t="array" ref="O740">INDEX(Products[],
    MATCH(MergedTable[[#This Row],[FK_ProductID]:[FK_ProductID]], Products[[ProductID]:[ProductID]], 0),
    MATCH(MergedTable[[#Headers],[AmtUnitPrice]], Products[#Headers], 0))</f>
        <v>3.585</v>
      </c>
      <c r="P740" s="1">
        <f>MergedTable[[#This Row],[AmtUnitPrice]] * MergedTable[[#This Row],[Quantity]]</f>
        <v>10.754999999999999</v>
      </c>
    </row>
    <row r="741" spans="1:16" x14ac:dyDescent="0.25">
      <c r="A741" t="str">
        <f>Orders[[#This Row],[OrderID]]</f>
        <v>TCX-76953-071</v>
      </c>
      <c r="B741" s="9">
        <f>Orders[[#This Row],[DtOrder]]</f>
        <v>44433</v>
      </c>
      <c r="C741" t="str">
        <f>Orders[[#This Row],[FK_CustomerID]]</f>
        <v>94091-86957-HX</v>
      </c>
      <c r="D741" t="str">
        <f>Orders[[#This Row],[FK_ProductID]]</f>
        <v>E-D-0.2</v>
      </c>
      <c r="E741" s="4">
        <f>Orders[[#This Row],[Quantity]]</f>
        <v>5</v>
      </c>
      <c r="F741" t="str">
        <f>_xlfn.XLOOKUP(MergedTable[[#This Row],[FK_CustomerID]], Customers[CustomerID], Customers[CustomerName])</f>
        <v>Jimmy Dymoke</v>
      </c>
      <c r="G741" t="str">
        <f>_xlfn.XLOOKUP(MergedTable[[#This Row],[FK_CustomerID]], Customers[CustomerID], Customers[Email])</f>
        <v>jdymokeje@prnewswire.com</v>
      </c>
      <c r="H741" t="str">
        <f>_xlfn.XLOOKUP(MergedTable[[#This Row],[FK_CustomerID]], Customers[CustomerID], Customers[Country])</f>
        <v>Ireland</v>
      </c>
      <c r="I741" t="str">
        <f>IF(_xlfn.XLOOKUP(MergedTable[[#This Row],[FK_CustomerID]], Customers[CustomerID], Customers[HasLoyalty]), "Yes", "No")</f>
        <v>No</v>
      </c>
      <c r="J741" t="str" cm="1">
        <f t="array" ref="J741">INDEX(Products[],
    MATCH(MergedTable[[#This Row],[FK_ProductID]:[FK_ProductID]], Products[[ProductID]:[ProductID]], 0),
    MATCH(MergedTable[[#Headers],[CoffeeType]], Products[#Headers], 0))</f>
        <v>Exc</v>
      </c>
      <c r="K741" t="str" cm="1">
        <f t="array" ref="K741">_xlfn.SWITCH(MergedTable[[#This Row],[CoffeeType]],
    "Rob", "Robusta",
    "Exc", "Excelsa",
    "Ara", "Arabica",
    "Lib", "Liberica")</f>
        <v>Excelsa</v>
      </c>
      <c r="L741" t="str" cm="1">
        <f t="array" ref="L741">INDEX(Products[],
    MATCH(MergedTable[[#This Row],[FK_ProductID]:[FK_ProductID]], Products[[ProductID]:[ProductID]], 0),
    MATCH(MergedTable[[#Headers],[RoastType]], Products[#Headers], 0))</f>
        <v>D</v>
      </c>
      <c r="M741" t="str" cm="1">
        <f t="array" ref="M741">_xlfn.SWITCH(MergedTable[[#This Row],[RoastType]],
    "L", "Light",
    "M", "Medium",
    "D", "Dark")</f>
        <v>Dark</v>
      </c>
      <c r="N741" s="6" cm="1">
        <f t="array" ref="N741">INDEX(Products[],
    MATCH(MergedTable[[#This Row],[FK_ProductID]:[FK_ProductID]], Products[[ProductID]:[ProductID]], 0),
    MATCH(MergedTable[[#Headers],[SizeKg]], Products[#Headers], 0))</f>
        <v>0.2</v>
      </c>
      <c r="O741" s="1" cm="1">
        <f t="array" ref="O741">INDEX(Products[],
    MATCH(MergedTable[[#This Row],[FK_ProductID]:[FK_ProductID]], Products[[ProductID]:[ProductID]], 0),
    MATCH(MergedTable[[#Headers],[AmtUnitPrice]], Products[#Headers], 0))</f>
        <v>3.645</v>
      </c>
      <c r="P741" s="1">
        <f>MergedTable[[#This Row],[AmtUnitPrice]] * MergedTable[[#This Row],[Quantity]]</f>
        <v>18.225000000000001</v>
      </c>
    </row>
    <row r="742" spans="1:16" x14ac:dyDescent="0.25">
      <c r="A742" t="str">
        <f>Orders[[#This Row],[OrderID]]</f>
        <v>LIN-88046-551</v>
      </c>
      <c r="B742" s="9">
        <f>Orders[[#This Row],[DtOrder]]</f>
        <v>44643</v>
      </c>
      <c r="C742" t="str">
        <f>Orders[[#This Row],[FK_CustomerID]]</f>
        <v>10725-45724-CO</v>
      </c>
      <c r="D742" t="str">
        <f>Orders[[#This Row],[FK_ProductID]]</f>
        <v>R-L-0.5</v>
      </c>
      <c r="E742" s="4">
        <f>Orders[[#This Row],[Quantity]]</f>
        <v>4</v>
      </c>
      <c r="F742" t="str">
        <f>_xlfn.XLOOKUP(MergedTable[[#This Row],[FK_CustomerID]], Customers[CustomerID], Customers[CustomerName])</f>
        <v>Kandace Cragell</v>
      </c>
      <c r="G742" t="str">
        <f>_xlfn.XLOOKUP(MergedTable[[#This Row],[FK_CustomerID]], Customers[CustomerID], Customers[Email])</f>
        <v>kcragellkk@google.com</v>
      </c>
      <c r="H742" t="str">
        <f>_xlfn.XLOOKUP(MergedTable[[#This Row],[FK_CustomerID]], Customers[CustomerID], Customers[Country])</f>
        <v>Ireland</v>
      </c>
      <c r="I742" t="str">
        <f>IF(_xlfn.XLOOKUP(MergedTable[[#This Row],[FK_CustomerID]], Customers[CustomerID], Customers[HasLoyalty]), "Yes", "No")</f>
        <v>No</v>
      </c>
      <c r="J742" t="str" cm="1">
        <f t="array" ref="J742">INDEX(Products[],
    MATCH(MergedTable[[#This Row],[FK_ProductID]:[FK_ProductID]], Products[[ProductID]:[ProductID]], 0),
    MATCH(MergedTable[[#Headers],[CoffeeType]], Products[#Headers], 0))</f>
        <v>Rob</v>
      </c>
      <c r="K742" t="str" cm="1">
        <f t="array" ref="K742">_xlfn.SWITCH(MergedTable[[#This Row],[CoffeeType]],
    "Rob", "Robusta",
    "Exc", "Excelsa",
    "Ara", "Arabica",
    "Lib", "Liberica")</f>
        <v>Robusta</v>
      </c>
      <c r="L742" t="str" cm="1">
        <f t="array" ref="L742">INDEX(Products[],
    MATCH(MergedTable[[#This Row],[FK_ProductID]:[FK_ProductID]], Products[[ProductID]:[ProductID]], 0),
    MATCH(MergedTable[[#Headers],[RoastType]], Products[#Headers], 0))</f>
        <v>L</v>
      </c>
      <c r="M742" t="str" cm="1">
        <f t="array" ref="M742">_xlfn.SWITCH(MergedTable[[#This Row],[RoastType]],
    "L", "Light",
    "M", "Medium",
    "D", "Dark")</f>
        <v>Light</v>
      </c>
      <c r="N742" s="6" cm="1">
        <f t="array" ref="N742">INDEX(Products[],
    MATCH(MergedTable[[#This Row],[FK_ProductID]:[FK_ProductID]], Products[[ProductID]:[ProductID]], 0),
    MATCH(MergedTable[[#Headers],[SizeKg]], Products[#Headers], 0))</f>
        <v>0.5</v>
      </c>
      <c r="O742" s="1" cm="1">
        <f t="array" ref="O742">INDEX(Products[],
    MATCH(MergedTable[[#This Row],[FK_ProductID]:[FK_ProductID]], Products[[ProductID]:[ProductID]], 0),
    MATCH(MergedTable[[#Headers],[AmtUnitPrice]], Products[#Headers], 0))</f>
        <v>7.17</v>
      </c>
      <c r="P742" s="1">
        <f>MergedTable[[#This Row],[AmtUnitPrice]] * MergedTable[[#This Row],[Quantity]]</f>
        <v>28.68</v>
      </c>
    </row>
    <row r="743" spans="1:16" x14ac:dyDescent="0.25">
      <c r="A743" t="str">
        <f>Orders[[#This Row],[OrderID]]</f>
        <v>PMV-54491-220</v>
      </c>
      <c r="B743" s="9">
        <f>Orders[[#This Row],[DtOrder]]</f>
        <v>43566</v>
      </c>
      <c r="C743" t="str">
        <f>Orders[[#This Row],[FK_CustomerID]]</f>
        <v>87242-18006-IR</v>
      </c>
      <c r="D743" t="str">
        <f>Orders[[#This Row],[FK_ProductID]]</f>
        <v>L-M-0.2</v>
      </c>
      <c r="E743" s="4">
        <f>Orders[[#This Row],[Quantity]]</f>
        <v>2</v>
      </c>
      <c r="F743" t="str">
        <f>_xlfn.XLOOKUP(MergedTable[[#This Row],[FK_CustomerID]], Customers[CustomerID], Customers[CustomerName])</f>
        <v>Lyon Ibert</v>
      </c>
      <c r="G743" t="str">
        <f>_xlfn.XLOOKUP(MergedTable[[#This Row],[FK_CustomerID]], Customers[CustomerID], Customers[Email])</f>
        <v>libertkl@huffingtonpost.com</v>
      </c>
      <c r="H743" t="str">
        <f>_xlfn.XLOOKUP(MergedTable[[#This Row],[FK_CustomerID]], Customers[CustomerID], Customers[Country])</f>
        <v>United States</v>
      </c>
      <c r="I743" t="str">
        <f>IF(_xlfn.XLOOKUP(MergedTable[[#This Row],[FK_CustomerID]], Customers[CustomerID], Customers[HasLoyalty]), "Yes", "No")</f>
        <v>No</v>
      </c>
      <c r="J743" t="str" cm="1">
        <f t="array" ref="J743">INDEX(Products[],
    MATCH(MergedTable[[#This Row],[FK_ProductID]:[FK_ProductID]], Products[[ProductID]:[ProductID]], 0),
    MATCH(MergedTable[[#Headers],[CoffeeType]], Products[#Headers], 0))</f>
        <v>Lib</v>
      </c>
      <c r="K743" t="str" cm="1">
        <f t="array" ref="K743">_xlfn.SWITCH(MergedTable[[#This Row],[CoffeeType]],
    "Rob", "Robusta",
    "Exc", "Excelsa",
    "Ara", "Arabica",
    "Lib", "Liberica")</f>
        <v>Liberica</v>
      </c>
      <c r="L743" t="str" cm="1">
        <f t="array" ref="L743">INDEX(Products[],
    MATCH(MergedTable[[#This Row],[FK_ProductID]:[FK_ProductID]], Products[[ProductID]:[ProductID]], 0),
    MATCH(MergedTable[[#Headers],[RoastType]], Products[#Headers], 0))</f>
        <v>M</v>
      </c>
      <c r="M743" t="str" cm="1">
        <f t="array" ref="M743">_xlfn.SWITCH(MergedTable[[#This Row],[RoastType]],
    "L", "Light",
    "M", "Medium",
    "D", "Dark")</f>
        <v>Medium</v>
      </c>
      <c r="N743" s="6" cm="1">
        <f t="array" ref="N743">INDEX(Products[],
    MATCH(MergedTable[[#This Row],[FK_ProductID]:[FK_ProductID]], Products[[ProductID]:[ProductID]], 0),
    MATCH(MergedTable[[#Headers],[SizeKg]], Products[#Headers], 0))</f>
        <v>0.2</v>
      </c>
      <c r="O743" s="1" cm="1">
        <f t="array" ref="O743">INDEX(Products[],
    MATCH(MergedTable[[#This Row],[FK_ProductID]:[FK_ProductID]], Products[[ProductID]:[ProductID]], 0),
    MATCH(MergedTable[[#Headers],[AmtUnitPrice]], Products[#Headers], 0))</f>
        <v>4.3650000000000002</v>
      </c>
      <c r="P743" s="1">
        <f>MergedTable[[#This Row],[AmtUnitPrice]] * MergedTable[[#This Row],[Quantity]]</f>
        <v>8.73</v>
      </c>
    </row>
    <row r="744" spans="1:16" x14ac:dyDescent="0.25">
      <c r="A744" t="str">
        <f>Orders[[#This Row],[OrderID]]</f>
        <v>SKA-73676-005</v>
      </c>
      <c r="B744" s="9">
        <f>Orders[[#This Row],[DtOrder]]</f>
        <v>44133</v>
      </c>
      <c r="C744" t="str">
        <f>Orders[[#This Row],[FK_CustomerID]]</f>
        <v>36572-91896-PP</v>
      </c>
      <c r="D744" t="str">
        <f>Orders[[#This Row],[FK_ProductID]]</f>
        <v>L-M-1</v>
      </c>
      <c r="E744" s="4">
        <f>Orders[[#This Row],[Quantity]]</f>
        <v>4</v>
      </c>
      <c r="F744" t="str">
        <f>_xlfn.XLOOKUP(MergedTable[[#This Row],[FK_CustomerID]], Customers[CustomerID], Customers[CustomerName])</f>
        <v>Reese Lidgey</v>
      </c>
      <c r="G744" t="str">
        <f>_xlfn.XLOOKUP(MergedTable[[#This Row],[FK_CustomerID]], Customers[CustomerID], Customers[Email])</f>
        <v>rlidgeykm@vimeo.com</v>
      </c>
      <c r="H744" t="str">
        <f>_xlfn.XLOOKUP(MergedTable[[#This Row],[FK_CustomerID]], Customers[CustomerID], Customers[Country])</f>
        <v>United States</v>
      </c>
      <c r="I744" t="str">
        <f>IF(_xlfn.XLOOKUP(MergedTable[[#This Row],[FK_CustomerID]], Customers[CustomerID], Customers[HasLoyalty]), "Yes", "No")</f>
        <v>No</v>
      </c>
      <c r="J744" t="str" cm="1">
        <f t="array" ref="J744">INDEX(Products[],
    MATCH(MergedTable[[#This Row],[FK_ProductID]:[FK_ProductID]], Products[[ProductID]:[ProductID]], 0),
    MATCH(MergedTable[[#Headers],[CoffeeType]], Products[#Headers], 0))</f>
        <v>Lib</v>
      </c>
      <c r="K744" t="str" cm="1">
        <f t="array" ref="K744">_xlfn.SWITCH(MergedTable[[#This Row],[CoffeeType]],
    "Rob", "Robusta",
    "Exc", "Excelsa",
    "Ara", "Arabica",
    "Lib", "Liberica")</f>
        <v>Liberica</v>
      </c>
      <c r="L744" t="str" cm="1">
        <f t="array" ref="L744">INDEX(Products[],
    MATCH(MergedTable[[#This Row],[FK_ProductID]:[FK_ProductID]], Products[[ProductID]:[ProductID]], 0),
    MATCH(MergedTable[[#Headers],[RoastType]], Products[#Headers], 0))</f>
        <v>M</v>
      </c>
      <c r="M744" t="str" cm="1">
        <f t="array" ref="M744">_xlfn.SWITCH(MergedTable[[#This Row],[RoastType]],
    "L", "Light",
    "M", "Medium",
    "D", "Dark")</f>
        <v>Medium</v>
      </c>
      <c r="N744" s="6" cm="1">
        <f t="array" ref="N744">INDEX(Products[],
    MATCH(MergedTable[[#This Row],[FK_ProductID]:[FK_ProductID]], Products[[ProductID]:[ProductID]], 0),
    MATCH(MergedTable[[#Headers],[SizeKg]], Products[#Headers], 0))</f>
        <v>1</v>
      </c>
      <c r="O744" s="1" cm="1">
        <f t="array" ref="O744">INDEX(Products[],
    MATCH(MergedTable[[#This Row],[FK_ProductID]:[FK_ProductID]], Products[[ProductID]:[ProductID]], 0),
    MATCH(MergedTable[[#Headers],[AmtUnitPrice]], Products[#Headers], 0))</f>
        <v>14.55</v>
      </c>
      <c r="P744" s="1">
        <f>MergedTable[[#This Row],[AmtUnitPrice]] * MergedTable[[#This Row],[Quantity]]</f>
        <v>58.2</v>
      </c>
    </row>
    <row r="745" spans="1:16" x14ac:dyDescent="0.25">
      <c r="A745" t="str">
        <f>Orders[[#This Row],[OrderID]]</f>
        <v>TKH-62197-239</v>
      </c>
      <c r="B745" s="9">
        <f>Orders[[#This Row],[DtOrder]]</f>
        <v>44042</v>
      </c>
      <c r="C745" t="str">
        <f>Orders[[#This Row],[FK_CustomerID]]</f>
        <v>25181-97933-UX</v>
      </c>
      <c r="D745" t="str">
        <f>Orders[[#This Row],[FK_ProductID]]</f>
        <v>A-D-0.5</v>
      </c>
      <c r="E745" s="4">
        <f>Orders[[#This Row],[Quantity]]</f>
        <v>3</v>
      </c>
      <c r="F745" t="str">
        <f>_xlfn.XLOOKUP(MergedTable[[#This Row],[FK_CustomerID]], Customers[CustomerID], Customers[CustomerName])</f>
        <v>Tersina Castagne</v>
      </c>
      <c r="G745" t="str">
        <f>_xlfn.XLOOKUP(MergedTable[[#This Row],[FK_CustomerID]], Customers[CustomerID], Customers[Email])</f>
        <v>tcastagnekn@wikia.com</v>
      </c>
      <c r="H745" t="str">
        <f>_xlfn.XLOOKUP(MergedTable[[#This Row],[FK_CustomerID]], Customers[CustomerID], Customers[Country])</f>
        <v>United States</v>
      </c>
      <c r="I745" t="str">
        <f>IF(_xlfn.XLOOKUP(MergedTable[[#This Row],[FK_CustomerID]], Customers[CustomerID], Customers[HasLoyalty]), "Yes", "No")</f>
        <v>No</v>
      </c>
      <c r="J745" t="str" cm="1">
        <f t="array" ref="J745">INDEX(Products[],
    MATCH(MergedTable[[#This Row],[FK_ProductID]:[FK_ProductID]], Products[[ProductID]:[ProductID]], 0),
    MATCH(MergedTable[[#Headers],[CoffeeType]], Products[#Headers], 0))</f>
        <v>Ara</v>
      </c>
      <c r="K745" t="str" cm="1">
        <f t="array" ref="K745">_xlfn.SWITCH(MergedTable[[#This Row],[CoffeeType]],
    "Rob", "Robusta",
    "Exc", "Excelsa",
    "Ara", "Arabica",
    "Lib", "Liberica")</f>
        <v>Arabica</v>
      </c>
      <c r="L745" t="str" cm="1">
        <f t="array" ref="L745">INDEX(Products[],
    MATCH(MergedTable[[#This Row],[FK_ProductID]:[FK_ProductID]], Products[[ProductID]:[ProductID]], 0),
    MATCH(MergedTable[[#Headers],[RoastType]], Products[#Headers], 0))</f>
        <v>D</v>
      </c>
      <c r="M745" t="str" cm="1">
        <f t="array" ref="M745">_xlfn.SWITCH(MergedTable[[#This Row],[RoastType]],
    "L", "Light",
    "M", "Medium",
    "D", "Dark")</f>
        <v>Dark</v>
      </c>
      <c r="N745" s="6" cm="1">
        <f t="array" ref="N745">INDEX(Products[],
    MATCH(MergedTable[[#This Row],[FK_ProductID]:[FK_ProductID]], Products[[ProductID]:[ProductID]], 0),
    MATCH(MergedTable[[#Headers],[SizeKg]], Products[#Headers], 0))</f>
        <v>0.5</v>
      </c>
      <c r="O745" s="1" cm="1">
        <f t="array" ref="O745">INDEX(Products[],
    MATCH(MergedTable[[#This Row],[FK_ProductID]:[FK_ProductID]], Products[[ProductID]:[ProductID]], 0),
    MATCH(MergedTable[[#Headers],[AmtUnitPrice]], Products[#Headers], 0))</f>
        <v>5.97</v>
      </c>
      <c r="P745" s="1">
        <f>MergedTable[[#This Row],[AmtUnitPrice]] * MergedTable[[#This Row],[Quantity]]</f>
        <v>17.91</v>
      </c>
    </row>
    <row r="746" spans="1:16" x14ac:dyDescent="0.25">
      <c r="A746" t="str">
        <f>Orders[[#This Row],[OrderID]]</f>
        <v>YXF-57218-272</v>
      </c>
      <c r="B746" s="9">
        <f>Orders[[#This Row],[DtOrder]]</f>
        <v>43539</v>
      </c>
      <c r="C746" t="str">
        <f>Orders[[#This Row],[FK_CustomerID]]</f>
        <v>55374-03175-IA</v>
      </c>
      <c r="D746" t="str">
        <f>Orders[[#This Row],[FK_ProductID]]</f>
        <v>R-M-0.2</v>
      </c>
      <c r="E746" s="4">
        <f>Orders[[#This Row],[Quantity]]</f>
        <v>6</v>
      </c>
      <c r="F746" t="str">
        <f>_xlfn.XLOOKUP(MergedTable[[#This Row],[FK_CustomerID]], Customers[CustomerID], Customers[CustomerName])</f>
        <v>Samuele Klaaassen</v>
      </c>
      <c r="G746" t="str">
        <f>_xlfn.XLOOKUP(MergedTable[[#This Row],[FK_CustomerID]], Customers[CustomerID], Customers[Email])</f>
        <v/>
      </c>
      <c r="H746" t="str">
        <f>_xlfn.XLOOKUP(MergedTable[[#This Row],[FK_CustomerID]], Customers[CustomerID], Customers[Country])</f>
        <v>United States</v>
      </c>
      <c r="I746" t="str">
        <f>IF(_xlfn.XLOOKUP(MergedTable[[#This Row],[FK_CustomerID]], Customers[CustomerID], Customers[HasLoyalty]), "Yes", "No")</f>
        <v>Yes</v>
      </c>
      <c r="J746" t="str" cm="1">
        <f t="array" ref="J746">INDEX(Products[],
    MATCH(MergedTable[[#This Row],[FK_ProductID]:[FK_ProductID]], Products[[ProductID]:[ProductID]], 0),
    MATCH(MergedTable[[#Headers],[CoffeeType]], Products[#Headers], 0))</f>
        <v>Rob</v>
      </c>
      <c r="K746" t="str" cm="1">
        <f t="array" ref="K746">_xlfn.SWITCH(MergedTable[[#This Row],[CoffeeType]],
    "Rob", "Robusta",
    "Exc", "Excelsa",
    "Ara", "Arabica",
    "Lib", "Liberica")</f>
        <v>Robusta</v>
      </c>
      <c r="L746" t="str" cm="1">
        <f t="array" ref="L746">INDEX(Products[],
    MATCH(MergedTable[[#This Row],[FK_ProductID]:[FK_ProductID]], Products[[ProductID]:[ProductID]], 0),
    MATCH(MergedTable[[#Headers],[RoastType]], Products[#Headers], 0))</f>
        <v>M</v>
      </c>
      <c r="M746" t="str" cm="1">
        <f t="array" ref="M746">_xlfn.SWITCH(MergedTable[[#This Row],[RoastType]],
    "L", "Light",
    "M", "Medium",
    "D", "Dark")</f>
        <v>Medium</v>
      </c>
      <c r="N746" s="6" cm="1">
        <f t="array" ref="N746">INDEX(Products[],
    MATCH(MergedTable[[#This Row],[FK_ProductID]:[FK_ProductID]], Products[[ProductID]:[ProductID]], 0),
    MATCH(MergedTable[[#Headers],[SizeKg]], Products[#Headers], 0))</f>
        <v>0.2</v>
      </c>
      <c r="O746" s="1" cm="1">
        <f t="array" ref="O746">INDEX(Products[],
    MATCH(MergedTable[[#This Row],[FK_ProductID]:[FK_ProductID]], Products[[ProductID]:[ProductID]], 0),
    MATCH(MergedTable[[#Headers],[AmtUnitPrice]], Products[#Headers], 0))</f>
        <v>2.9849999999999999</v>
      </c>
      <c r="P746" s="1">
        <f>MergedTable[[#This Row],[AmtUnitPrice]] * MergedTable[[#This Row],[Quantity]]</f>
        <v>17.91</v>
      </c>
    </row>
    <row r="747" spans="1:16" x14ac:dyDescent="0.25">
      <c r="A747" t="str">
        <f>Orders[[#This Row],[OrderID]]</f>
        <v>PKJ-30083-501</v>
      </c>
      <c r="B747" s="9">
        <f>Orders[[#This Row],[DtOrder]]</f>
        <v>44557</v>
      </c>
      <c r="C747" t="str">
        <f>Orders[[#This Row],[FK_CustomerID]]</f>
        <v>76948-43532-JS</v>
      </c>
      <c r="D747" t="str">
        <f>Orders[[#This Row],[FK_ProductID]]</f>
        <v>E-D-0.5</v>
      </c>
      <c r="E747" s="4">
        <f>Orders[[#This Row],[Quantity]]</f>
        <v>2</v>
      </c>
      <c r="F747" t="str">
        <f>_xlfn.XLOOKUP(MergedTable[[#This Row],[FK_CustomerID]], Customers[CustomerID], Customers[CustomerName])</f>
        <v>Jordana Halden</v>
      </c>
      <c r="G747" t="str">
        <f>_xlfn.XLOOKUP(MergedTable[[#This Row],[FK_CustomerID]], Customers[CustomerID], Customers[Email])</f>
        <v>jhaldenkp@comcast.net</v>
      </c>
      <c r="H747" t="str">
        <f>_xlfn.XLOOKUP(MergedTable[[#This Row],[FK_CustomerID]], Customers[CustomerID], Customers[Country])</f>
        <v>Ireland</v>
      </c>
      <c r="I747" t="str">
        <f>IF(_xlfn.XLOOKUP(MergedTable[[#This Row],[FK_CustomerID]], Customers[CustomerID], Customers[HasLoyalty]), "Yes", "No")</f>
        <v>No</v>
      </c>
      <c r="J747" t="str" cm="1">
        <f t="array" ref="J747">INDEX(Products[],
    MATCH(MergedTable[[#This Row],[FK_ProductID]:[FK_ProductID]], Products[[ProductID]:[ProductID]], 0),
    MATCH(MergedTable[[#Headers],[CoffeeType]], Products[#Headers], 0))</f>
        <v>Exc</v>
      </c>
      <c r="K747" t="str" cm="1">
        <f t="array" ref="K747">_xlfn.SWITCH(MergedTable[[#This Row],[CoffeeType]],
    "Rob", "Robusta",
    "Exc", "Excelsa",
    "Ara", "Arabica",
    "Lib", "Liberica")</f>
        <v>Excelsa</v>
      </c>
      <c r="L747" t="str" cm="1">
        <f t="array" ref="L747">INDEX(Products[],
    MATCH(MergedTable[[#This Row],[FK_ProductID]:[FK_ProductID]], Products[[ProductID]:[ProductID]], 0),
    MATCH(MergedTable[[#Headers],[RoastType]], Products[#Headers], 0))</f>
        <v>D</v>
      </c>
      <c r="M747" t="str" cm="1">
        <f t="array" ref="M747">_xlfn.SWITCH(MergedTable[[#This Row],[RoastType]],
    "L", "Light",
    "M", "Medium",
    "D", "Dark")</f>
        <v>Dark</v>
      </c>
      <c r="N747" s="6" cm="1">
        <f t="array" ref="N747">INDEX(Products[],
    MATCH(MergedTable[[#This Row],[FK_ProductID]:[FK_ProductID]], Products[[ProductID]:[ProductID]], 0),
    MATCH(MergedTable[[#Headers],[SizeKg]], Products[#Headers], 0))</f>
        <v>0.5</v>
      </c>
      <c r="O747" s="1" cm="1">
        <f t="array" ref="O747">INDEX(Products[],
    MATCH(MergedTable[[#This Row],[FK_ProductID]:[FK_ProductID]], Products[[ProductID]:[ProductID]], 0),
    MATCH(MergedTable[[#Headers],[AmtUnitPrice]], Products[#Headers], 0))</f>
        <v>7.29</v>
      </c>
      <c r="P747" s="1">
        <f>MergedTable[[#This Row],[AmtUnitPrice]] * MergedTable[[#This Row],[Quantity]]</f>
        <v>14.58</v>
      </c>
    </row>
    <row r="748" spans="1:16" x14ac:dyDescent="0.25">
      <c r="A748" t="str">
        <f>Orders[[#This Row],[OrderID]]</f>
        <v>WTT-91832-645</v>
      </c>
      <c r="B748" s="9">
        <f>Orders[[#This Row],[DtOrder]]</f>
        <v>43741</v>
      </c>
      <c r="C748" t="str">
        <f>Orders[[#This Row],[FK_CustomerID]]</f>
        <v>24344-88599-PP</v>
      </c>
      <c r="D748" t="str">
        <f>Orders[[#This Row],[FK_ProductID]]</f>
        <v>A-M-1</v>
      </c>
      <c r="E748" s="4">
        <f>Orders[[#This Row],[Quantity]]</f>
        <v>3</v>
      </c>
      <c r="F748" t="str">
        <f>_xlfn.XLOOKUP(MergedTable[[#This Row],[FK_CustomerID]], Customers[CustomerID], Customers[CustomerName])</f>
        <v>Hussein Olliff</v>
      </c>
      <c r="G748" t="str">
        <f>_xlfn.XLOOKUP(MergedTable[[#This Row],[FK_CustomerID]], Customers[CustomerID], Customers[Email])</f>
        <v>holliffkq@sciencedirect.com</v>
      </c>
      <c r="H748" t="str">
        <f>_xlfn.XLOOKUP(MergedTable[[#This Row],[FK_CustomerID]], Customers[CustomerID], Customers[Country])</f>
        <v>Ireland</v>
      </c>
      <c r="I748" t="str">
        <f>IF(_xlfn.XLOOKUP(MergedTable[[#This Row],[FK_CustomerID]], Customers[CustomerID], Customers[HasLoyalty]), "Yes", "No")</f>
        <v>No</v>
      </c>
      <c r="J748" t="str" cm="1">
        <f t="array" ref="J748">INDEX(Products[],
    MATCH(MergedTable[[#This Row],[FK_ProductID]:[FK_ProductID]], Products[[ProductID]:[ProductID]], 0),
    MATCH(MergedTable[[#Headers],[CoffeeType]], Products[#Headers], 0))</f>
        <v>Ara</v>
      </c>
      <c r="K748" t="str" cm="1">
        <f t="array" ref="K748">_xlfn.SWITCH(MergedTable[[#This Row],[CoffeeType]],
    "Rob", "Robusta",
    "Exc", "Excelsa",
    "Ara", "Arabica",
    "Lib", "Liberica")</f>
        <v>Arabica</v>
      </c>
      <c r="L748" t="str" cm="1">
        <f t="array" ref="L748">INDEX(Products[],
    MATCH(MergedTable[[#This Row],[FK_ProductID]:[FK_ProductID]], Products[[ProductID]:[ProductID]], 0),
    MATCH(MergedTable[[#Headers],[RoastType]], Products[#Headers], 0))</f>
        <v>M</v>
      </c>
      <c r="M748" t="str" cm="1">
        <f t="array" ref="M748">_xlfn.SWITCH(MergedTable[[#This Row],[RoastType]],
    "L", "Light",
    "M", "Medium",
    "D", "Dark")</f>
        <v>Medium</v>
      </c>
      <c r="N748" s="6" cm="1">
        <f t="array" ref="N748">INDEX(Products[],
    MATCH(MergedTable[[#This Row],[FK_ProductID]:[FK_ProductID]], Products[[ProductID]:[ProductID]], 0),
    MATCH(MergedTable[[#Headers],[SizeKg]], Products[#Headers], 0))</f>
        <v>1</v>
      </c>
      <c r="O748" s="1" cm="1">
        <f t="array" ref="O748">INDEX(Products[],
    MATCH(MergedTable[[#This Row],[FK_ProductID]:[FK_ProductID]], Products[[ProductID]:[ProductID]], 0),
    MATCH(MergedTable[[#Headers],[AmtUnitPrice]], Products[#Headers], 0))</f>
        <v>11.25</v>
      </c>
      <c r="P748" s="1">
        <f>MergedTable[[#This Row],[AmtUnitPrice]] * MergedTable[[#This Row],[Quantity]]</f>
        <v>33.75</v>
      </c>
    </row>
    <row r="749" spans="1:16" x14ac:dyDescent="0.25">
      <c r="A749" t="str">
        <f>Orders[[#This Row],[OrderID]]</f>
        <v>TRZ-94735-865</v>
      </c>
      <c r="B749" s="9">
        <f>Orders[[#This Row],[DtOrder]]</f>
        <v>43501</v>
      </c>
      <c r="C749" t="str">
        <f>Orders[[#This Row],[FK_CustomerID]]</f>
        <v>54462-58311-YF</v>
      </c>
      <c r="D749" t="str">
        <f>Orders[[#This Row],[FK_ProductID]]</f>
        <v>L-M-0.5</v>
      </c>
      <c r="E749" s="4">
        <f>Orders[[#This Row],[Quantity]]</f>
        <v>4</v>
      </c>
      <c r="F749" t="str">
        <f>_xlfn.XLOOKUP(MergedTable[[#This Row],[FK_CustomerID]], Customers[CustomerID], Customers[CustomerName])</f>
        <v>Teddi Quadri</v>
      </c>
      <c r="G749" t="str">
        <f>_xlfn.XLOOKUP(MergedTable[[#This Row],[FK_CustomerID]], Customers[CustomerID], Customers[Email])</f>
        <v>tquadrikr@opensource.org</v>
      </c>
      <c r="H749" t="str">
        <f>_xlfn.XLOOKUP(MergedTable[[#This Row],[FK_CustomerID]], Customers[CustomerID], Customers[Country])</f>
        <v>Ireland</v>
      </c>
      <c r="I749" t="str">
        <f>IF(_xlfn.XLOOKUP(MergedTable[[#This Row],[FK_CustomerID]], Customers[CustomerID], Customers[HasLoyalty]), "Yes", "No")</f>
        <v>Yes</v>
      </c>
      <c r="J749" t="str" cm="1">
        <f t="array" ref="J749">INDEX(Products[],
    MATCH(MergedTable[[#This Row],[FK_ProductID]:[FK_ProductID]], Products[[ProductID]:[ProductID]], 0),
    MATCH(MergedTable[[#Headers],[CoffeeType]], Products[#Headers], 0))</f>
        <v>Lib</v>
      </c>
      <c r="K749" t="str" cm="1">
        <f t="array" ref="K749">_xlfn.SWITCH(MergedTable[[#This Row],[CoffeeType]],
    "Rob", "Robusta",
    "Exc", "Excelsa",
    "Ara", "Arabica",
    "Lib", "Liberica")</f>
        <v>Liberica</v>
      </c>
      <c r="L749" t="str" cm="1">
        <f t="array" ref="L749">INDEX(Products[],
    MATCH(MergedTable[[#This Row],[FK_ProductID]:[FK_ProductID]], Products[[ProductID]:[ProductID]], 0),
    MATCH(MergedTable[[#Headers],[RoastType]], Products[#Headers], 0))</f>
        <v>M</v>
      </c>
      <c r="M749" t="str" cm="1">
        <f t="array" ref="M749">_xlfn.SWITCH(MergedTable[[#This Row],[RoastType]],
    "L", "Light",
    "M", "Medium",
    "D", "Dark")</f>
        <v>Medium</v>
      </c>
      <c r="N749" s="6" cm="1">
        <f t="array" ref="N749">INDEX(Products[],
    MATCH(MergedTable[[#This Row],[FK_ProductID]:[FK_ProductID]], Products[[ProductID]:[ProductID]], 0),
    MATCH(MergedTable[[#Headers],[SizeKg]], Products[#Headers], 0))</f>
        <v>0.5</v>
      </c>
      <c r="O749" s="1" cm="1">
        <f t="array" ref="O749">INDEX(Products[],
    MATCH(MergedTable[[#This Row],[FK_ProductID]:[FK_ProductID]], Products[[ProductID]:[ProductID]], 0),
    MATCH(MergedTable[[#Headers],[AmtUnitPrice]], Products[#Headers], 0))</f>
        <v>8.73</v>
      </c>
      <c r="P749" s="1">
        <f>MergedTable[[#This Row],[AmtUnitPrice]] * MergedTable[[#This Row],[Quantity]]</f>
        <v>34.92</v>
      </c>
    </row>
    <row r="750" spans="1:16" x14ac:dyDescent="0.25">
      <c r="A750" t="str">
        <f>Orders[[#This Row],[OrderID]]</f>
        <v>UDB-09651-780</v>
      </c>
      <c r="B750" s="9">
        <f>Orders[[#This Row],[DtOrder]]</f>
        <v>44074</v>
      </c>
      <c r="C750" t="str">
        <f>Orders[[#This Row],[FK_CustomerID]]</f>
        <v>90767-92589-LV</v>
      </c>
      <c r="D750" t="str">
        <f>Orders[[#This Row],[FK_ProductID]]</f>
        <v>E-D-0.5</v>
      </c>
      <c r="E750" s="4">
        <f>Orders[[#This Row],[Quantity]]</f>
        <v>2</v>
      </c>
      <c r="F750" t="str">
        <f>_xlfn.XLOOKUP(MergedTable[[#This Row],[FK_CustomerID]], Customers[CustomerID], Customers[CustomerName])</f>
        <v>Felita Eshmade</v>
      </c>
      <c r="G750" t="str">
        <f>_xlfn.XLOOKUP(MergedTable[[#This Row],[FK_CustomerID]], Customers[CustomerID], Customers[Email])</f>
        <v>feshmadeks@umn.edu</v>
      </c>
      <c r="H750" t="str">
        <f>_xlfn.XLOOKUP(MergedTable[[#This Row],[FK_CustomerID]], Customers[CustomerID], Customers[Country])</f>
        <v>United States</v>
      </c>
      <c r="I750" t="str">
        <f>IF(_xlfn.XLOOKUP(MergedTable[[#This Row],[FK_CustomerID]], Customers[CustomerID], Customers[HasLoyalty]), "Yes", "No")</f>
        <v>No</v>
      </c>
      <c r="J750" t="str" cm="1">
        <f t="array" ref="J750">INDEX(Products[],
    MATCH(MergedTable[[#This Row],[FK_ProductID]:[FK_ProductID]], Products[[ProductID]:[ProductID]], 0),
    MATCH(MergedTable[[#Headers],[CoffeeType]], Products[#Headers], 0))</f>
        <v>Exc</v>
      </c>
      <c r="K750" t="str" cm="1">
        <f t="array" ref="K750">_xlfn.SWITCH(MergedTable[[#This Row],[CoffeeType]],
    "Rob", "Robusta",
    "Exc", "Excelsa",
    "Ara", "Arabica",
    "Lib", "Liberica")</f>
        <v>Excelsa</v>
      </c>
      <c r="L750" t="str" cm="1">
        <f t="array" ref="L750">INDEX(Products[],
    MATCH(MergedTable[[#This Row],[FK_ProductID]:[FK_ProductID]], Products[[ProductID]:[ProductID]], 0),
    MATCH(MergedTable[[#Headers],[RoastType]], Products[#Headers], 0))</f>
        <v>D</v>
      </c>
      <c r="M750" t="str" cm="1">
        <f t="array" ref="M750">_xlfn.SWITCH(MergedTable[[#This Row],[RoastType]],
    "L", "Light",
    "M", "Medium",
    "D", "Dark")</f>
        <v>Dark</v>
      </c>
      <c r="N750" s="6" cm="1">
        <f t="array" ref="N750">INDEX(Products[],
    MATCH(MergedTable[[#This Row],[FK_ProductID]:[FK_ProductID]], Products[[ProductID]:[ProductID]], 0),
    MATCH(MergedTable[[#Headers],[SizeKg]], Products[#Headers], 0))</f>
        <v>0.5</v>
      </c>
      <c r="O750" s="1" cm="1">
        <f t="array" ref="O750">INDEX(Products[],
    MATCH(MergedTable[[#This Row],[FK_ProductID]:[FK_ProductID]], Products[[ProductID]:[ProductID]], 0),
    MATCH(MergedTable[[#Headers],[AmtUnitPrice]], Products[#Headers], 0))</f>
        <v>7.29</v>
      </c>
      <c r="P750" s="1">
        <f>MergedTable[[#This Row],[AmtUnitPrice]] * MergedTable[[#This Row],[Quantity]]</f>
        <v>14.58</v>
      </c>
    </row>
    <row r="751" spans="1:16" x14ac:dyDescent="0.25">
      <c r="A751" t="str">
        <f>Orders[[#This Row],[OrderID]]</f>
        <v>EHJ-82097-549</v>
      </c>
      <c r="B751" s="9">
        <f>Orders[[#This Row],[DtOrder]]</f>
        <v>44209</v>
      </c>
      <c r="C751" t="str">
        <f>Orders[[#This Row],[FK_CustomerID]]</f>
        <v>27517-43747-YD</v>
      </c>
      <c r="D751" t="str">
        <f>Orders[[#This Row],[FK_ProductID]]</f>
        <v>R-D-0.2</v>
      </c>
      <c r="E751" s="4">
        <f>Orders[[#This Row],[Quantity]]</f>
        <v>2</v>
      </c>
      <c r="F751" t="str">
        <f>_xlfn.XLOOKUP(MergedTable[[#This Row],[FK_CustomerID]], Customers[CustomerID], Customers[CustomerName])</f>
        <v>Melodie OIlier</v>
      </c>
      <c r="G751" t="str">
        <f>_xlfn.XLOOKUP(MergedTable[[#This Row],[FK_CustomerID]], Customers[CustomerID], Customers[Email])</f>
        <v>moilierkt@paginegialle.it</v>
      </c>
      <c r="H751" t="str">
        <f>_xlfn.XLOOKUP(MergedTable[[#This Row],[FK_CustomerID]], Customers[CustomerID], Customers[Country])</f>
        <v>Ireland</v>
      </c>
      <c r="I751" t="str">
        <f>IF(_xlfn.XLOOKUP(MergedTable[[#This Row],[FK_CustomerID]], Customers[CustomerID], Customers[HasLoyalty]), "Yes", "No")</f>
        <v>Yes</v>
      </c>
      <c r="J751" t="str" cm="1">
        <f t="array" ref="J751">INDEX(Products[],
    MATCH(MergedTable[[#This Row],[FK_ProductID]:[FK_ProductID]], Products[[ProductID]:[ProductID]], 0),
    MATCH(MergedTable[[#Headers],[CoffeeType]], Products[#Headers], 0))</f>
        <v>Rob</v>
      </c>
      <c r="K751" t="str" cm="1">
        <f t="array" ref="K751">_xlfn.SWITCH(MergedTable[[#This Row],[CoffeeType]],
    "Rob", "Robusta",
    "Exc", "Excelsa",
    "Ara", "Arabica",
    "Lib", "Liberica")</f>
        <v>Robusta</v>
      </c>
      <c r="L751" t="str" cm="1">
        <f t="array" ref="L751">INDEX(Products[],
    MATCH(MergedTable[[#This Row],[FK_ProductID]:[FK_ProductID]], Products[[ProductID]:[ProductID]], 0),
    MATCH(MergedTable[[#Headers],[RoastType]], Products[#Headers], 0))</f>
        <v>D</v>
      </c>
      <c r="M751" t="str" cm="1">
        <f t="array" ref="M751">_xlfn.SWITCH(MergedTable[[#This Row],[RoastType]],
    "L", "Light",
    "M", "Medium",
    "D", "Dark")</f>
        <v>Dark</v>
      </c>
      <c r="N751" s="6" cm="1">
        <f t="array" ref="N751">INDEX(Products[],
    MATCH(MergedTable[[#This Row],[FK_ProductID]:[FK_ProductID]], Products[[ProductID]:[ProductID]], 0),
    MATCH(MergedTable[[#Headers],[SizeKg]], Products[#Headers], 0))</f>
        <v>0.2</v>
      </c>
      <c r="O751" s="1" cm="1">
        <f t="array" ref="O751">INDEX(Products[],
    MATCH(MergedTable[[#This Row],[FK_ProductID]:[FK_ProductID]], Products[[ProductID]:[ProductID]], 0),
    MATCH(MergedTable[[#Headers],[AmtUnitPrice]], Products[#Headers], 0))</f>
        <v>2.6850000000000001</v>
      </c>
      <c r="P751" s="1">
        <f>MergedTable[[#This Row],[AmtUnitPrice]] * MergedTable[[#This Row],[Quantity]]</f>
        <v>5.37</v>
      </c>
    </row>
    <row r="752" spans="1:16" x14ac:dyDescent="0.25">
      <c r="A752" t="str">
        <f>Orders[[#This Row],[OrderID]]</f>
        <v>ZFR-79447-696</v>
      </c>
      <c r="B752" s="9">
        <f>Orders[[#This Row],[DtOrder]]</f>
        <v>44277</v>
      </c>
      <c r="C752" t="str">
        <f>Orders[[#This Row],[FK_CustomerID]]</f>
        <v>77828-66867-KH</v>
      </c>
      <c r="D752" t="str">
        <f>Orders[[#This Row],[FK_ProductID]]</f>
        <v>R-M-0.5</v>
      </c>
      <c r="E752" s="4">
        <f>Orders[[#This Row],[Quantity]]</f>
        <v>1</v>
      </c>
      <c r="F752" t="str">
        <f>_xlfn.XLOOKUP(MergedTable[[#This Row],[FK_CustomerID]], Customers[CustomerID], Customers[CustomerName])</f>
        <v>Hazel Iacopini</v>
      </c>
      <c r="G752" t="str">
        <f>_xlfn.XLOOKUP(MergedTable[[#This Row],[FK_CustomerID]], Customers[CustomerID], Customers[Email])</f>
        <v/>
      </c>
      <c r="H752" t="str">
        <f>_xlfn.XLOOKUP(MergedTable[[#This Row],[FK_CustomerID]], Customers[CustomerID], Customers[Country])</f>
        <v>United States</v>
      </c>
      <c r="I752" t="str">
        <f>IF(_xlfn.XLOOKUP(MergedTable[[#This Row],[FK_CustomerID]], Customers[CustomerID], Customers[HasLoyalty]), "Yes", "No")</f>
        <v>Yes</v>
      </c>
      <c r="J752" t="str" cm="1">
        <f t="array" ref="J752">INDEX(Products[],
    MATCH(MergedTable[[#This Row],[FK_ProductID]:[FK_ProductID]], Products[[ProductID]:[ProductID]], 0),
    MATCH(MergedTable[[#Headers],[CoffeeType]], Products[#Headers], 0))</f>
        <v>Rob</v>
      </c>
      <c r="K752" t="str" cm="1">
        <f t="array" ref="K752">_xlfn.SWITCH(MergedTable[[#This Row],[CoffeeType]],
    "Rob", "Robusta",
    "Exc", "Excelsa",
    "Ara", "Arabica",
    "Lib", "Liberica")</f>
        <v>Robusta</v>
      </c>
      <c r="L752" t="str" cm="1">
        <f t="array" ref="L752">INDEX(Products[],
    MATCH(MergedTable[[#This Row],[FK_ProductID]:[FK_ProductID]], Products[[ProductID]:[ProductID]], 0),
    MATCH(MergedTable[[#Headers],[RoastType]], Products[#Headers], 0))</f>
        <v>M</v>
      </c>
      <c r="M752" t="str" cm="1">
        <f t="array" ref="M752">_xlfn.SWITCH(MergedTable[[#This Row],[RoastType]],
    "L", "Light",
    "M", "Medium",
    "D", "Dark")</f>
        <v>Medium</v>
      </c>
      <c r="N752" s="6" cm="1">
        <f t="array" ref="N752">INDEX(Products[],
    MATCH(MergedTable[[#This Row],[FK_ProductID]:[FK_ProductID]], Products[[ProductID]:[ProductID]], 0),
    MATCH(MergedTable[[#Headers],[SizeKg]], Products[#Headers], 0))</f>
        <v>0.5</v>
      </c>
      <c r="O752" s="1" cm="1">
        <f t="array" ref="O752">INDEX(Products[],
    MATCH(MergedTable[[#This Row],[FK_ProductID]:[FK_ProductID]], Products[[ProductID]:[ProductID]], 0),
    MATCH(MergedTable[[#Headers],[AmtUnitPrice]], Products[#Headers], 0))</f>
        <v>5.97</v>
      </c>
      <c r="P752" s="1">
        <f>MergedTable[[#This Row],[AmtUnitPrice]] * MergedTable[[#This Row],[Quantity]]</f>
        <v>5.97</v>
      </c>
    </row>
    <row r="753" spans="1:16" x14ac:dyDescent="0.25">
      <c r="A753" t="str">
        <f>Orders[[#This Row],[OrderID]]</f>
        <v>NUU-03893-975</v>
      </c>
      <c r="B753" s="9">
        <f>Orders[[#This Row],[DtOrder]]</f>
        <v>43847</v>
      </c>
      <c r="C753" t="str">
        <f>Orders[[#This Row],[FK_CustomerID]]</f>
        <v>41054-59693-XE</v>
      </c>
      <c r="D753" t="str">
        <f>Orders[[#This Row],[FK_ProductID]]</f>
        <v>L-L-0.5</v>
      </c>
      <c r="E753" s="4">
        <f>Orders[[#This Row],[Quantity]]</f>
        <v>2</v>
      </c>
      <c r="F753" t="str">
        <f>_xlfn.XLOOKUP(MergedTable[[#This Row],[FK_CustomerID]], Customers[CustomerID], Customers[CustomerName])</f>
        <v>Vinny Shoebotham</v>
      </c>
      <c r="G753" t="str">
        <f>_xlfn.XLOOKUP(MergedTable[[#This Row],[FK_CustomerID]], Customers[CustomerID], Customers[Email])</f>
        <v>vshoebothamkv@redcross.org</v>
      </c>
      <c r="H753" t="str">
        <f>_xlfn.XLOOKUP(MergedTable[[#This Row],[FK_CustomerID]], Customers[CustomerID], Customers[Country])</f>
        <v>United States</v>
      </c>
      <c r="I753" t="str">
        <f>IF(_xlfn.XLOOKUP(MergedTable[[#This Row],[FK_CustomerID]], Customers[CustomerID], Customers[HasLoyalty]), "Yes", "No")</f>
        <v>No</v>
      </c>
      <c r="J753" t="str" cm="1">
        <f t="array" ref="J753">INDEX(Products[],
    MATCH(MergedTable[[#This Row],[FK_ProductID]:[FK_ProductID]], Products[[ProductID]:[ProductID]], 0),
    MATCH(MergedTable[[#Headers],[CoffeeType]], Products[#Headers], 0))</f>
        <v>Lib</v>
      </c>
      <c r="K753" t="str" cm="1">
        <f t="array" ref="K753">_xlfn.SWITCH(MergedTable[[#This Row],[CoffeeType]],
    "Rob", "Robusta",
    "Exc", "Excelsa",
    "Ara", "Arabica",
    "Lib", "Liberica")</f>
        <v>Liberica</v>
      </c>
      <c r="L753" t="str" cm="1">
        <f t="array" ref="L753">INDEX(Products[],
    MATCH(MergedTable[[#This Row],[FK_ProductID]:[FK_ProductID]], Products[[ProductID]:[ProductID]], 0),
    MATCH(MergedTable[[#Headers],[RoastType]], Products[#Headers], 0))</f>
        <v>L</v>
      </c>
      <c r="M753" t="str" cm="1">
        <f t="array" ref="M753">_xlfn.SWITCH(MergedTable[[#This Row],[RoastType]],
    "L", "Light",
    "M", "Medium",
    "D", "Dark")</f>
        <v>Light</v>
      </c>
      <c r="N753" s="6" cm="1">
        <f t="array" ref="N753">INDEX(Products[],
    MATCH(MergedTable[[#This Row],[FK_ProductID]:[FK_ProductID]], Products[[ProductID]:[ProductID]], 0),
    MATCH(MergedTable[[#Headers],[SizeKg]], Products[#Headers], 0))</f>
        <v>0.5</v>
      </c>
      <c r="O753" s="1" cm="1">
        <f t="array" ref="O753">INDEX(Products[],
    MATCH(MergedTable[[#This Row],[FK_ProductID]:[FK_ProductID]], Products[[ProductID]:[ProductID]], 0),
    MATCH(MergedTable[[#Headers],[AmtUnitPrice]], Products[#Headers], 0))</f>
        <v>9.51</v>
      </c>
      <c r="P753" s="1">
        <f>MergedTable[[#This Row],[AmtUnitPrice]] * MergedTable[[#This Row],[Quantity]]</f>
        <v>19.02</v>
      </c>
    </row>
    <row r="754" spans="1:16" x14ac:dyDescent="0.25">
      <c r="A754" t="str">
        <f>Orders[[#This Row],[OrderID]]</f>
        <v>GVG-59542-307</v>
      </c>
      <c r="B754" s="9">
        <f>Orders[[#This Row],[DtOrder]]</f>
        <v>43648</v>
      </c>
      <c r="C754" t="str">
        <f>Orders[[#This Row],[FK_CustomerID]]</f>
        <v>26314-66792-VP</v>
      </c>
      <c r="D754" t="str">
        <f>Orders[[#This Row],[FK_ProductID]]</f>
        <v>E-M-1</v>
      </c>
      <c r="E754" s="4">
        <f>Orders[[#This Row],[Quantity]]</f>
        <v>2</v>
      </c>
      <c r="F754" t="str">
        <f>_xlfn.XLOOKUP(MergedTable[[#This Row],[FK_CustomerID]], Customers[CustomerID], Customers[CustomerName])</f>
        <v>Bran Sterke</v>
      </c>
      <c r="G754" t="str">
        <f>_xlfn.XLOOKUP(MergedTable[[#This Row],[FK_CustomerID]], Customers[CustomerID], Customers[Email])</f>
        <v>bsterkekw@biblegateway.com</v>
      </c>
      <c r="H754" t="str">
        <f>_xlfn.XLOOKUP(MergedTable[[#This Row],[FK_CustomerID]], Customers[CustomerID], Customers[Country])</f>
        <v>United States</v>
      </c>
      <c r="I754" t="str">
        <f>IF(_xlfn.XLOOKUP(MergedTable[[#This Row],[FK_CustomerID]], Customers[CustomerID], Customers[HasLoyalty]), "Yes", "No")</f>
        <v>Yes</v>
      </c>
      <c r="J754" t="str" cm="1">
        <f t="array" ref="J754">INDEX(Products[],
    MATCH(MergedTable[[#This Row],[FK_ProductID]:[FK_ProductID]], Products[[ProductID]:[ProductID]], 0),
    MATCH(MergedTable[[#Headers],[CoffeeType]], Products[#Headers], 0))</f>
        <v>Exc</v>
      </c>
      <c r="K754" t="str" cm="1">
        <f t="array" ref="K754">_xlfn.SWITCH(MergedTable[[#This Row],[CoffeeType]],
    "Rob", "Robusta",
    "Exc", "Excelsa",
    "Ara", "Arabica",
    "Lib", "Liberica")</f>
        <v>Excelsa</v>
      </c>
      <c r="L754" t="str" cm="1">
        <f t="array" ref="L754">INDEX(Products[],
    MATCH(MergedTable[[#This Row],[FK_ProductID]:[FK_ProductID]], Products[[ProductID]:[ProductID]], 0),
    MATCH(MergedTable[[#Headers],[RoastType]], Products[#Headers], 0))</f>
        <v>M</v>
      </c>
      <c r="M754" t="str" cm="1">
        <f t="array" ref="M754">_xlfn.SWITCH(MergedTable[[#This Row],[RoastType]],
    "L", "Light",
    "M", "Medium",
    "D", "Dark")</f>
        <v>Medium</v>
      </c>
      <c r="N754" s="6" cm="1">
        <f t="array" ref="N754">INDEX(Products[],
    MATCH(MergedTable[[#This Row],[FK_ProductID]:[FK_ProductID]], Products[[ProductID]:[ProductID]], 0),
    MATCH(MergedTable[[#Headers],[SizeKg]], Products[#Headers], 0))</f>
        <v>1</v>
      </c>
      <c r="O754" s="1" cm="1">
        <f t="array" ref="O754">INDEX(Products[],
    MATCH(MergedTable[[#This Row],[FK_ProductID]:[FK_ProductID]], Products[[ProductID]:[ProductID]], 0),
    MATCH(MergedTable[[#Headers],[AmtUnitPrice]], Products[#Headers], 0))</f>
        <v>13.75</v>
      </c>
      <c r="P754" s="1">
        <f>MergedTable[[#This Row],[AmtUnitPrice]] * MergedTable[[#This Row],[Quantity]]</f>
        <v>27.5</v>
      </c>
    </row>
    <row r="755" spans="1:16" x14ac:dyDescent="0.25">
      <c r="A755" t="str">
        <f>Orders[[#This Row],[OrderID]]</f>
        <v>YLY-35287-172</v>
      </c>
      <c r="B755" s="9">
        <f>Orders[[#This Row],[DtOrder]]</f>
        <v>44704</v>
      </c>
      <c r="C755" t="str">
        <f>Orders[[#This Row],[FK_CustomerID]]</f>
        <v>69410-04668-MA</v>
      </c>
      <c r="D755" t="str">
        <f>Orders[[#This Row],[FK_ProductID]]</f>
        <v>A-D-0.5</v>
      </c>
      <c r="E755" s="4">
        <f>Orders[[#This Row],[Quantity]]</f>
        <v>5</v>
      </c>
      <c r="F755" t="str">
        <f>_xlfn.XLOOKUP(MergedTable[[#This Row],[FK_CustomerID]], Customers[CustomerID], Customers[CustomerName])</f>
        <v>Simone Capon</v>
      </c>
      <c r="G755" t="str">
        <f>_xlfn.XLOOKUP(MergedTable[[#This Row],[FK_CustomerID]], Customers[CustomerID], Customers[Email])</f>
        <v>scaponkx@craigslist.org</v>
      </c>
      <c r="H755" t="str">
        <f>_xlfn.XLOOKUP(MergedTable[[#This Row],[FK_CustomerID]], Customers[CustomerID], Customers[Country])</f>
        <v>United States</v>
      </c>
      <c r="I755" t="str">
        <f>IF(_xlfn.XLOOKUP(MergedTable[[#This Row],[FK_CustomerID]], Customers[CustomerID], Customers[HasLoyalty]), "Yes", "No")</f>
        <v>No</v>
      </c>
      <c r="J755" t="str" cm="1">
        <f t="array" ref="J755">INDEX(Products[],
    MATCH(MergedTable[[#This Row],[FK_ProductID]:[FK_ProductID]], Products[[ProductID]:[ProductID]], 0),
    MATCH(MergedTable[[#Headers],[CoffeeType]], Products[#Headers], 0))</f>
        <v>Ara</v>
      </c>
      <c r="K755" t="str" cm="1">
        <f t="array" ref="K755">_xlfn.SWITCH(MergedTable[[#This Row],[CoffeeType]],
    "Rob", "Robusta",
    "Exc", "Excelsa",
    "Ara", "Arabica",
    "Lib", "Liberica")</f>
        <v>Arabica</v>
      </c>
      <c r="L755" t="str" cm="1">
        <f t="array" ref="L755">INDEX(Products[],
    MATCH(MergedTable[[#This Row],[FK_ProductID]:[FK_ProductID]], Products[[ProductID]:[ProductID]], 0),
    MATCH(MergedTable[[#Headers],[RoastType]], Products[#Headers], 0))</f>
        <v>D</v>
      </c>
      <c r="M755" t="str" cm="1">
        <f t="array" ref="M755">_xlfn.SWITCH(MergedTable[[#This Row],[RoastType]],
    "L", "Light",
    "M", "Medium",
    "D", "Dark")</f>
        <v>Dark</v>
      </c>
      <c r="N755" s="6" cm="1">
        <f t="array" ref="N755">INDEX(Products[],
    MATCH(MergedTable[[#This Row],[FK_ProductID]:[FK_ProductID]], Products[[ProductID]:[ProductID]], 0),
    MATCH(MergedTable[[#Headers],[SizeKg]], Products[#Headers], 0))</f>
        <v>0.5</v>
      </c>
      <c r="O755" s="1" cm="1">
        <f t="array" ref="O755">INDEX(Products[],
    MATCH(MergedTable[[#This Row],[FK_ProductID]:[FK_ProductID]], Products[[ProductID]:[ProductID]], 0),
    MATCH(MergedTable[[#Headers],[AmtUnitPrice]], Products[#Headers], 0))</f>
        <v>5.97</v>
      </c>
      <c r="P755" s="1">
        <f>MergedTable[[#This Row],[AmtUnitPrice]] * MergedTable[[#This Row],[Quantity]]</f>
        <v>29.849999999999998</v>
      </c>
    </row>
    <row r="756" spans="1:16" x14ac:dyDescent="0.25">
      <c r="A756" t="str">
        <f>Orders[[#This Row],[OrderID]]</f>
        <v>DCI-96254-548</v>
      </c>
      <c r="B756" s="9">
        <f>Orders[[#This Row],[DtOrder]]</f>
        <v>44726</v>
      </c>
      <c r="C756" t="str">
        <f>Orders[[#This Row],[FK_CustomerID]]</f>
        <v>94091-86957-HX</v>
      </c>
      <c r="D756" t="str">
        <f>Orders[[#This Row],[FK_ProductID]]</f>
        <v>A-D-0.2</v>
      </c>
      <c r="E756" s="4">
        <f>Orders[[#This Row],[Quantity]]</f>
        <v>6</v>
      </c>
      <c r="F756" t="str">
        <f>_xlfn.XLOOKUP(MergedTable[[#This Row],[FK_CustomerID]], Customers[CustomerID], Customers[CustomerName])</f>
        <v>Jimmy Dymoke</v>
      </c>
      <c r="G756" t="str">
        <f>_xlfn.XLOOKUP(MergedTable[[#This Row],[FK_CustomerID]], Customers[CustomerID], Customers[Email])</f>
        <v>jdymokeje@prnewswire.com</v>
      </c>
      <c r="H756" t="str">
        <f>_xlfn.XLOOKUP(MergedTable[[#This Row],[FK_CustomerID]], Customers[CustomerID], Customers[Country])</f>
        <v>Ireland</v>
      </c>
      <c r="I756" t="str">
        <f>IF(_xlfn.XLOOKUP(MergedTable[[#This Row],[FK_CustomerID]], Customers[CustomerID], Customers[HasLoyalty]), "Yes", "No")</f>
        <v>No</v>
      </c>
      <c r="J756" t="str" cm="1">
        <f t="array" ref="J756">INDEX(Products[],
    MATCH(MergedTable[[#This Row],[FK_ProductID]:[FK_ProductID]], Products[[ProductID]:[ProductID]], 0),
    MATCH(MergedTable[[#Headers],[CoffeeType]], Products[#Headers], 0))</f>
        <v>Ara</v>
      </c>
      <c r="K756" t="str" cm="1">
        <f t="array" ref="K756">_xlfn.SWITCH(MergedTable[[#This Row],[CoffeeType]],
    "Rob", "Robusta",
    "Exc", "Excelsa",
    "Ara", "Arabica",
    "Lib", "Liberica")</f>
        <v>Arabica</v>
      </c>
      <c r="L756" t="str" cm="1">
        <f t="array" ref="L756">INDEX(Products[],
    MATCH(MergedTable[[#This Row],[FK_ProductID]:[FK_ProductID]], Products[[ProductID]:[ProductID]], 0),
    MATCH(MergedTable[[#Headers],[RoastType]], Products[#Headers], 0))</f>
        <v>D</v>
      </c>
      <c r="M756" t="str" cm="1">
        <f t="array" ref="M756">_xlfn.SWITCH(MergedTable[[#This Row],[RoastType]],
    "L", "Light",
    "M", "Medium",
    "D", "Dark")</f>
        <v>Dark</v>
      </c>
      <c r="N756" s="6" cm="1">
        <f t="array" ref="N756">INDEX(Products[],
    MATCH(MergedTable[[#This Row],[FK_ProductID]:[FK_ProductID]], Products[[ProductID]:[ProductID]], 0),
    MATCH(MergedTable[[#Headers],[SizeKg]], Products[#Headers], 0))</f>
        <v>0.2</v>
      </c>
      <c r="O756" s="1" cm="1">
        <f t="array" ref="O756">INDEX(Products[],
    MATCH(MergedTable[[#This Row],[FK_ProductID]:[FK_ProductID]], Products[[ProductID]:[ProductID]], 0),
    MATCH(MergedTable[[#Headers],[AmtUnitPrice]], Products[#Headers], 0))</f>
        <v>2.9849999999999999</v>
      </c>
      <c r="P756" s="1">
        <f>MergedTable[[#This Row],[AmtUnitPrice]] * MergedTable[[#This Row],[Quantity]]</f>
        <v>17.91</v>
      </c>
    </row>
    <row r="757" spans="1:16" x14ac:dyDescent="0.25">
      <c r="A757" t="str">
        <f>Orders[[#This Row],[OrderID]]</f>
        <v>KHZ-26264-253</v>
      </c>
      <c r="B757" s="9">
        <f>Orders[[#This Row],[DtOrder]]</f>
        <v>44397</v>
      </c>
      <c r="C757" t="str">
        <f>Orders[[#This Row],[FK_CustomerID]]</f>
        <v>24972-55878-KX</v>
      </c>
      <c r="D757" t="str">
        <f>Orders[[#This Row],[FK_ProductID]]</f>
        <v>L-L-0.2</v>
      </c>
      <c r="E757" s="4">
        <f>Orders[[#This Row],[Quantity]]</f>
        <v>6</v>
      </c>
      <c r="F757" t="str">
        <f>_xlfn.XLOOKUP(MergedTable[[#This Row],[FK_CustomerID]], Customers[CustomerID], Customers[CustomerName])</f>
        <v>Foster Constance</v>
      </c>
      <c r="G757" t="str">
        <f>_xlfn.XLOOKUP(MergedTable[[#This Row],[FK_CustomerID]], Customers[CustomerID], Customers[Email])</f>
        <v>fconstancekz@ifeng.com</v>
      </c>
      <c r="H757" t="str">
        <f>_xlfn.XLOOKUP(MergedTable[[#This Row],[FK_CustomerID]], Customers[CustomerID], Customers[Country])</f>
        <v>United States</v>
      </c>
      <c r="I757" t="str">
        <f>IF(_xlfn.XLOOKUP(MergedTable[[#This Row],[FK_CustomerID]], Customers[CustomerID], Customers[HasLoyalty]), "Yes", "No")</f>
        <v>No</v>
      </c>
      <c r="J757" t="str" cm="1">
        <f t="array" ref="J757">INDEX(Products[],
    MATCH(MergedTable[[#This Row],[FK_ProductID]:[FK_ProductID]], Products[[ProductID]:[ProductID]], 0),
    MATCH(MergedTable[[#Headers],[CoffeeType]], Products[#Headers], 0))</f>
        <v>Lib</v>
      </c>
      <c r="K757" t="str" cm="1">
        <f t="array" ref="K757">_xlfn.SWITCH(MergedTable[[#This Row],[CoffeeType]],
    "Rob", "Robusta",
    "Exc", "Excelsa",
    "Ara", "Arabica",
    "Lib", "Liberica")</f>
        <v>Liberica</v>
      </c>
      <c r="L757" t="str" cm="1">
        <f t="array" ref="L757">INDEX(Products[],
    MATCH(MergedTable[[#This Row],[FK_ProductID]:[FK_ProductID]], Products[[ProductID]:[ProductID]], 0),
    MATCH(MergedTable[[#Headers],[RoastType]], Products[#Headers], 0))</f>
        <v>L</v>
      </c>
      <c r="M757" t="str" cm="1">
        <f t="array" ref="M757">_xlfn.SWITCH(MergedTable[[#This Row],[RoastType]],
    "L", "Light",
    "M", "Medium",
    "D", "Dark")</f>
        <v>Light</v>
      </c>
      <c r="N757" s="6" cm="1">
        <f t="array" ref="N757">INDEX(Products[],
    MATCH(MergedTable[[#This Row],[FK_ProductID]:[FK_ProductID]], Products[[ProductID]:[ProductID]], 0),
    MATCH(MergedTable[[#Headers],[SizeKg]], Products[#Headers], 0))</f>
        <v>0.2</v>
      </c>
      <c r="O757" s="1" cm="1">
        <f t="array" ref="O757">INDEX(Products[],
    MATCH(MergedTable[[#This Row],[FK_ProductID]:[FK_ProductID]], Products[[ProductID]:[ProductID]], 0),
    MATCH(MergedTable[[#Headers],[AmtUnitPrice]], Products[#Headers], 0))</f>
        <v>4.7549999999999999</v>
      </c>
      <c r="P757" s="1">
        <f>MergedTable[[#This Row],[AmtUnitPrice]] * MergedTable[[#This Row],[Quantity]]</f>
        <v>28.53</v>
      </c>
    </row>
    <row r="758" spans="1:16" x14ac:dyDescent="0.25">
      <c r="A758" t="str">
        <f>Orders[[#This Row],[OrderID]]</f>
        <v>AAQ-13644-699</v>
      </c>
      <c r="B758" s="9">
        <f>Orders[[#This Row],[DtOrder]]</f>
        <v>44715</v>
      </c>
      <c r="C758" t="str">
        <f>Orders[[#This Row],[FK_CustomerID]]</f>
        <v>46296-42617-OQ</v>
      </c>
      <c r="D758" t="str">
        <f>Orders[[#This Row],[FK_ProductID]]</f>
        <v>R-D-1</v>
      </c>
      <c r="E758" s="4">
        <f>Orders[[#This Row],[Quantity]]</f>
        <v>4</v>
      </c>
      <c r="F758" t="str">
        <f>_xlfn.XLOOKUP(MergedTable[[#This Row],[FK_CustomerID]], Customers[CustomerID], Customers[CustomerName])</f>
        <v>Fernando Sulman</v>
      </c>
      <c r="G758" t="str">
        <f>_xlfn.XLOOKUP(MergedTable[[#This Row],[FK_CustomerID]], Customers[CustomerID], Customers[Email])</f>
        <v>fsulmanl0@washington.edu</v>
      </c>
      <c r="H758" t="str">
        <f>_xlfn.XLOOKUP(MergedTable[[#This Row],[FK_CustomerID]], Customers[CustomerID], Customers[Country])</f>
        <v>United States</v>
      </c>
      <c r="I758" t="str">
        <f>IF(_xlfn.XLOOKUP(MergedTable[[#This Row],[FK_CustomerID]], Customers[CustomerID], Customers[HasLoyalty]), "Yes", "No")</f>
        <v>Yes</v>
      </c>
      <c r="J758" t="str" cm="1">
        <f t="array" ref="J758">INDEX(Products[],
    MATCH(MergedTable[[#This Row],[FK_ProductID]:[FK_ProductID]], Products[[ProductID]:[ProductID]], 0),
    MATCH(MergedTable[[#Headers],[CoffeeType]], Products[#Headers], 0))</f>
        <v>Rob</v>
      </c>
      <c r="K758" t="str" cm="1">
        <f t="array" ref="K758">_xlfn.SWITCH(MergedTable[[#This Row],[CoffeeType]],
    "Rob", "Robusta",
    "Exc", "Excelsa",
    "Ara", "Arabica",
    "Lib", "Liberica")</f>
        <v>Robusta</v>
      </c>
      <c r="L758" t="str" cm="1">
        <f t="array" ref="L758">INDEX(Products[],
    MATCH(MergedTable[[#This Row],[FK_ProductID]:[FK_ProductID]], Products[[ProductID]:[ProductID]], 0),
    MATCH(MergedTable[[#Headers],[RoastType]], Products[#Headers], 0))</f>
        <v>D</v>
      </c>
      <c r="M758" t="str" cm="1">
        <f t="array" ref="M758">_xlfn.SWITCH(MergedTable[[#This Row],[RoastType]],
    "L", "Light",
    "M", "Medium",
    "D", "Dark")</f>
        <v>Dark</v>
      </c>
      <c r="N758" s="6" cm="1">
        <f t="array" ref="N758">INDEX(Products[],
    MATCH(MergedTable[[#This Row],[FK_ProductID]:[FK_ProductID]], Products[[ProductID]:[ProductID]], 0),
    MATCH(MergedTable[[#Headers],[SizeKg]], Products[#Headers], 0))</f>
        <v>1</v>
      </c>
      <c r="O758" s="1" cm="1">
        <f t="array" ref="O758">INDEX(Products[],
    MATCH(MergedTable[[#This Row],[FK_ProductID]:[FK_ProductID]], Products[[ProductID]:[ProductID]], 0),
    MATCH(MergedTable[[#Headers],[AmtUnitPrice]], Products[#Headers], 0))</f>
        <v>8.9499999999999993</v>
      </c>
      <c r="P758" s="1">
        <f>MergedTable[[#This Row],[AmtUnitPrice]] * MergedTable[[#This Row],[Quantity]]</f>
        <v>35.799999999999997</v>
      </c>
    </row>
    <row r="759" spans="1:16" x14ac:dyDescent="0.25">
      <c r="A759" t="str">
        <f>Orders[[#This Row],[OrderID]]</f>
        <v>LWL-68108-794</v>
      </c>
      <c r="B759" s="9">
        <f>Orders[[#This Row],[DtOrder]]</f>
        <v>43977</v>
      </c>
      <c r="C759" t="str">
        <f>Orders[[#This Row],[FK_CustomerID]]</f>
        <v>44494-89923-UW</v>
      </c>
      <c r="D759" t="str">
        <f>Orders[[#This Row],[FK_ProductID]]</f>
        <v>A-D-0.5</v>
      </c>
      <c r="E759" s="4">
        <f>Orders[[#This Row],[Quantity]]</f>
        <v>3</v>
      </c>
      <c r="F759" t="str">
        <f>_xlfn.XLOOKUP(MergedTable[[#This Row],[FK_CustomerID]], Customers[CustomerID], Customers[CustomerName])</f>
        <v>Dorotea Hollyman</v>
      </c>
      <c r="G759" t="str">
        <f>_xlfn.XLOOKUP(MergedTable[[#This Row],[FK_CustomerID]], Customers[CustomerID], Customers[Email])</f>
        <v>dhollymanl1@ibm.com</v>
      </c>
      <c r="H759" t="str">
        <f>_xlfn.XLOOKUP(MergedTable[[#This Row],[FK_CustomerID]], Customers[CustomerID], Customers[Country])</f>
        <v>United States</v>
      </c>
      <c r="I759" t="str">
        <f>IF(_xlfn.XLOOKUP(MergedTable[[#This Row],[FK_CustomerID]], Customers[CustomerID], Customers[HasLoyalty]), "Yes", "No")</f>
        <v>Yes</v>
      </c>
      <c r="J759" t="str" cm="1">
        <f t="array" ref="J759">INDEX(Products[],
    MATCH(MergedTable[[#This Row],[FK_ProductID]:[FK_ProductID]], Products[[ProductID]:[ProductID]], 0),
    MATCH(MergedTable[[#Headers],[CoffeeType]], Products[#Headers], 0))</f>
        <v>Ara</v>
      </c>
      <c r="K759" t="str" cm="1">
        <f t="array" ref="K759">_xlfn.SWITCH(MergedTable[[#This Row],[CoffeeType]],
    "Rob", "Robusta",
    "Exc", "Excelsa",
    "Ara", "Arabica",
    "Lib", "Liberica")</f>
        <v>Arabica</v>
      </c>
      <c r="L759" t="str" cm="1">
        <f t="array" ref="L759">INDEX(Products[],
    MATCH(MergedTable[[#This Row],[FK_ProductID]:[FK_ProductID]], Products[[ProductID]:[ProductID]], 0),
    MATCH(MergedTable[[#Headers],[RoastType]], Products[#Headers], 0))</f>
        <v>D</v>
      </c>
      <c r="M759" t="str" cm="1">
        <f t="array" ref="M759">_xlfn.SWITCH(MergedTable[[#This Row],[RoastType]],
    "L", "Light",
    "M", "Medium",
    "D", "Dark")</f>
        <v>Dark</v>
      </c>
      <c r="N759" s="6" cm="1">
        <f t="array" ref="N759">INDEX(Products[],
    MATCH(MergedTable[[#This Row],[FK_ProductID]:[FK_ProductID]], Products[[ProductID]:[ProductID]], 0),
    MATCH(MergedTable[[#Headers],[SizeKg]], Products[#Headers], 0))</f>
        <v>0.5</v>
      </c>
      <c r="O759" s="1" cm="1">
        <f t="array" ref="O759">INDEX(Products[],
    MATCH(MergedTable[[#This Row],[FK_ProductID]:[FK_ProductID]], Products[[ProductID]:[ProductID]], 0),
    MATCH(MergedTable[[#Headers],[AmtUnitPrice]], Products[#Headers], 0))</f>
        <v>5.97</v>
      </c>
      <c r="P759" s="1">
        <f>MergedTable[[#This Row],[AmtUnitPrice]] * MergedTable[[#This Row],[Quantity]]</f>
        <v>17.91</v>
      </c>
    </row>
    <row r="760" spans="1:16" x14ac:dyDescent="0.25">
      <c r="A760" t="str">
        <f>Orders[[#This Row],[OrderID]]</f>
        <v>JQT-14347-517</v>
      </c>
      <c r="B760" s="9">
        <f>Orders[[#This Row],[DtOrder]]</f>
        <v>43672</v>
      </c>
      <c r="C760" t="str">
        <f>Orders[[#This Row],[FK_CustomerID]]</f>
        <v>11621-09964-ID</v>
      </c>
      <c r="D760" t="str">
        <f>Orders[[#This Row],[FK_ProductID]]</f>
        <v>R-D-1</v>
      </c>
      <c r="E760" s="4">
        <f>Orders[[#This Row],[Quantity]]</f>
        <v>1</v>
      </c>
      <c r="F760" t="str">
        <f>_xlfn.XLOOKUP(MergedTable[[#This Row],[FK_CustomerID]], Customers[CustomerID], Customers[CustomerName])</f>
        <v>Lorelei Nardoni</v>
      </c>
      <c r="G760" t="str">
        <f>_xlfn.XLOOKUP(MergedTable[[#This Row],[FK_CustomerID]], Customers[CustomerID], Customers[Email])</f>
        <v>lnardonil2@hao123.com</v>
      </c>
      <c r="H760" t="str">
        <f>_xlfn.XLOOKUP(MergedTable[[#This Row],[FK_CustomerID]], Customers[CustomerID], Customers[Country])</f>
        <v>United States</v>
      </c>
      <c r="I760" t="str">
        <f>IF(_xlfn.XLOOKUP(MergedTable[[#This Row],[FK_CustomerID]], Customers[CustomerID], Customers[HasLoyalty]), "Yes", "No")</f>
        <v>No</v>
      </c>
      <c r="J760" t="str" cm="1">
        <f t="array" ref="J760">INDEX(Products[],
    MATCH(MergedTable[[#This Row],[FK_ProductID]:[FK_ProductID]], Products[[ProductID]:[ProductID]], 0),
    MATCH(MergedTable[[#Headers],[CoffeeType]], Products[#Headers], 0))</f>
        <v>Rob</v>
      </c>
      <c r="K760" t="str" cm="1">
        <f t="array" ref="K760">_xlfn.SWITCH(MergedTable[[#This Row],[CoffeeType]],
    "Rob", "Robusta",
    "Exc", "Excelsa",
    "Ara", "Arabica",
    "Lib", "Liberica")</f>
        <v>Robusta</v>
      </c>
      <c r="L760" t="str" cm="1">
        <f t="array" ref="L760">INDEX(Products[],
    MATCH(MergedTable[[#This Row],[FK_ProductID]:[FK_ProductID]], Products[[ProductID]:[ProductID]], 0),
    MATCH(MergedTable[[#Headers],[RoastType]], Products[#Headers], 0))</f>
        <v>D</v>
      </c>
      <c r="M760" t="str" cm="1">
        <f t="array" ref="M760">_xlfn.SWITCH(MergedTable[[#This Row],[RoastType]],
    "L", "Light",
    "M", "Medium",
    "D", "Dark")</f>
        <v>Dark</v>
      </c>
      <c r="N760" s="6" cm="1">
        <f t="array" ref="N760">INDEX(Products[],
    MATCH(MergedTable[[#This Row],[FK_ProductID]:[FK_ProductID]], Products[[ProductID]:[ProductID]], 0),
    MATCH(MergedTable[[#Headers],[SizeKg]], Products[#Headers], 0))</f>
        <v>1</v>
      </c>
      <c r="O760" s="1" cm="1">
        <f t="array" ref="O760">INDEX(Products[],
    MATCH(MergedTable[[#This Row],[FK_ProductID]:[FK_ProductID]], Products[[ProductID]:[ProductID]], 0),
    MATCH(MergedTable[[#Headers],[AmtUnitPrice]], Products[#Headers], 0))</f>
        <v>8.9499999999999993</v>
      </c>
      <c r="P760" s="1">
        <f>MergedTable[[#This Row],[AmtUnitPrice]] * MergedTable[[#This Row],[Quantity]]</f>
        <v>8.9499999999999993</v>
      </c>
    </row>
    <row r="761" spans="1:16" x14ac:dyDescent="0.25">
      <c r="A761" t="str">
        <f>Orders[[#This Row],[OrderID]]</f>
        <v>BMM-86471-923</v>
      </c>
      <c r="B761" s="9">
        <f>Orders[[#This Row],[DtOrder]]</f>
        <v>44126</v>
      </c>
      <c r="C761" t="str">
        <f>Orders[[#This Row],[FK_CustomerID]]</f>
        <v>76319-80715-II</v>
      </c>
      <c r="D761" t="str">
        <f>Orders[[#This Row],[FK_ProductID]]</f>
        <v>L-D-2.5</v>
      </c>
      <c r="E761" s="4">
        <f>Orders[[#This Row],[Quantity]]</f>
        <v>1</v>
      </c>
      <c r="F761" t="str">
        <f>_xlfn.XLOOKUP(MergedTable[[#This Row],[FK_CustomerID]], Customers[CustomerID], Customers[CustomerName])</f>
        <v>Dallas Yarham</v>
      </c>
      <c r="G761" t="str">
        <f>_xlfn.XLOOKUP(MergedTable[[#This Row],[FK_CustomerID]], Customers[CustomerID], Customers[Email])</f>
        <v>dyarhaml3@moonfruit.com</v>
      </c>
      <c r="H761" t="str">
        <f>_xlfn.XLOOKUP(MergedTable[[#This Row],[FK_CustomerID]], Customers[CustomerID], Customers[Country])</f>
        <v>United States</v>
      </c>
      <c r="I761" t="str">
        <f>IF(_xlfn.XLOOKUP(MergedTable[[#This Row],[FK_CustomerID]], Customers[CustomerID], Customers[HasLoyalty]), "Yes", "No")</f>
        <v>Yes</v>
      </c>
      <c r="J761" t="str" cm="1">
        <f t="array" ref="J761">INDEX(Products[],
    MATCH(MergedTable[[#This Row],[FK_ProductID]:[FK_ProductID]], Products[[ProductID]:[ProductID]], 0),
    MATCH(MergedTable[[#Headers],[CoffeeType]], Products[#Headers], 0))</f>
        <v>Lib</v>
      </c>
      <c r="K761" t="str" cm="1">
        <f t="array" ref="K761">_xlfn.SWITCH(MergedTable[[#This Row],[CoffeeType]],
    "Rob", "Robusta",
    "Exc", "Excelsa",
    "Ara", "Arabica",
    "Lib", "Liberica")</f>
        <v>Liberica</v>
      </c>
      <c r="L761" t="str" cm="1">
        <f t="array" ref="L761">INDEX(Products[],
    MATCH(MergedTable[[#This Row],[FK_ProductID]:[FK_ProductID]], Products[[ProductID]:[ProductID]], 0),
    MATCH(MergedTable[[#Headers],[RoastType]], Products[#Headers], 0))</f>
        <v>D</v>
      </c>
      <c r="M761" t="str" cm="1">
        <f t="array" ref="M761">_xlfn.SWITCH(MergedTable[[#This Row],[RoastType]],
    "L", "Light",
    "M", "Medium",
    "D", "Dark")</f>
        <v>Dark</v>
      </c>
      <c r="N761" s="6" cm="1">
        <f t="array" ref="N761">INDEX(Products[],
    MATCH(MergedTable[[#This Row],[FK_ProductID]:[FK_ProductID]], Products[[ProductID]:[ProductID]], 0),
    MATCH(MergedTable[[#Headers],[SizeKg]], Products[#Headers], 0))</f>
        <v>2.5</v>
      </c>
      <c r="O761" s="1" cm="1">
        <f t="array" ref="O761">INDEX(Products[],
    MATCH(MergedTable[[#This Row],[FK_ProductID]:[FK_ProductID]], Products[[ProductID]:[ProductID]], 0),
    MATCH(MergedTable[[#Headers],[AmtUnitPrice]], Products[#Headers], 0))</f>
        <v>29.785</v>
      </c>
      <c r="P761" s="1">
        <f>MergedTable[[#This Row],[AmtUnitPrice]] * MergedTable[[#This Row],[Quantity]]</f>
        <v>29.785</v>
      </c>
    </row>
    <row r="762" spans="1:16" x14ac:dyDescent="0.25">
      <c r="A762" t="str">
        <f>Orders[[#This Row],[OrderID]]</f>
        <v>IXU-67272-326</v>
      </c>
      <c r="B762" s="9">
        <f>Orders[[#This Row],[DtOrder]]</f>
        <v>44189</v>
      </c>
      <c r="C762" t="str">
        <f>Orders[[#This Row],[FK_CustomerID]]</f>
        <v>91654-79216-IC</v>
      </c>
      <c r="D762" t="str">
        <f>Orders[[#This Row],[FK_ProductID]]</f>
        <v>E-L-0.5</v>
      </c>
      <c r="E762" s="4">
        <f>Orders[[#This Row],[Quantity]]</f>
        <v>5</v>
      </c>
      <c r="F762" t="str">
        <f>_xlfn.XLOOKUP(MergedTable[[#This Row],[FK_CustomerID]], Customers[CustomerID], Customers[CustomerName])</f>
        <v>Arlana Ferrea</v>
      </c>
      <c r="G762" t="str">
        <f>_xlfn.XLOOKUP(MergedTable[[#This Row],[FK_CustomerID]], Customers[CustomerID], Customers[Email])</f>
        <v>aferreal4@wikia.com</v>
      </c>
      <c r="H762" t="str">
        <f>_xlfn.XLOOKUP(MergedTable[[#This Row],[FK_CustomerID]], Customers[CustomerID], Customers[Country])</f>
        <v>United States</v>
      </c>
      <c r="I762" t="str">
        <f>IF(_xlfn.XLOOKUP(MergedTable[[#This Row],[FK_CustomerID]], Customers[CustomerID], Customers[HasLoyalty]), "Yes", "No")</f>
        <v>No</v>
      </c>
      <c r="J762" t="str" cm="1">
        <f t="array" ref="J762">INDEX(Products[],
    MATCH(MergedTable[[#This Row],[FK_ProductID]:[FK_ProductID]], Products[[ProductID]:[ProductID]], 0),
    MATCH(MergedTable[[#Headers],[CoffeeType]], Products[#Headers], 0))</f>
        <v>Exc</v>
      </c>
      <c r="K762" t="str" cm="1">
        <f t="array" ref="K762">_xlfn.SWITCH(MergedTable[[#This Row],[CoffeeType]],
    "Rob", "Robusta",
    "Exc", "Excelsa",
    "Ara", "Arabica",
    "Lib", "Liberica")</f>
        <v>Excelsa</v>
      </c>
      <c r="L762" t="str" cm="1">
        <f t="array" ref="L762">INDEX(Products[],
    MATCH(MergedTable[[#This Row],[FK_ProductID]:[FK_ProductID]], Products[[ProductID]:[ProductID]], 0),
    MATCH(MergedTable[[#Headers],[RoastType]], Products[#Headers], 0))</f>
        <v>L</v>
      </c>
      <c r="M762" t="str" cm="1">
        <f t="array" ref="M762">_xlfn.SWITCH(MergedTable[[#This Row],[RoastType]],
    "L", "Light",
    "M", "Medium",
    "D", "Dark")</f>
        <v>Light</v>
      </c>
      <c r="N762" s="6" cm="1">
        <f t="array" ref="N762">INDEX(Products[],
    MATCH(MergedTable[[#This Row],[FK_ProductID]:[FK_ProductID]], Products[[ProductID]:[ProductID]], 0),
    MATCH(MergedTable[[#Headers],[SizeKg]], Products[#Headers], 0))</f>
        <v>0.5</v>
      </c>
      <c r="O762" s="1" cm="1">
        <f t="array" ref="O762">INDEX(Products[],
    MATCH(MergedTable[[#This Row],[FK_ProductID]:[FK_ProductID]], Products[[ProductID]:[ProductID]], 0),
    MATCH(MergedTable[[#Headers],[AmtUnitPrice]], Products[#Headers], 0))</f>
        <v>8.91</v>
      </c>
      <c r="P762" s="1">
        <f>MergedTable[[#This Row],[AmtUnitPrice]] * MergedTable[[#This Row],[Quantity]]</f>
        <v>44.55</v>
      </c>
    </row>
    <row r="763" spans="1:16" x14ac:dyDescent="0.25">
      <c r="A763" t="str">
        <f>Orders[[#This Row],[OrderID]]</f>
        <v>ITE-28312-615</v>
      </c>
      <c r="B763" s="9">
        <f>Orders[[#This Row],[DtOrder]]</f>
        <v>43714</v>
      </c>
      <c r="C763" t="str">
        <f>Orders[[#This Row],[FK_CustomerID]]</f>
        <v>56450-21890-HK</v>
      </c>
      <c r="D763" t="str">
        <f>Orders[[#This Row],[FK_ProductID]]</f>
        <v>E-L-1</v>
      </c>
      <c r="E763" s="4">
        <f>Orders[[#This Row],[Quantity]]</f>
        <v>6</v>
      </c>
      <c r="F763" t="str">
        <f>_xlfn.XLOOKUP(MergedTable[[#This Row],[FK_CustomerID]], Customers[CustomerID], Customers[CustomerName])</f>
        <v>Chuck Kendrick</v>
      </c>
      <c r="G763" t="str">
        <f>_xlfn.XLOOKUP(MergedTable[[#This Row],[FK_CustomerID]], Customers[CustomerID], Customers[Email])</f>
        <v>ckendrickl5@webnode.com</v>
      </c>
      <c r="H763" t="str">
        <f>_xlfn.XLOOKUP(MergedTable[[#This Row],[FK_CustomerID]], Customers[CustomerID], Customers[Country])</f>
        <v>United States</v>
      </c>
      <c r="I763" t="str">
        <f>IF(_xlfn.XLOOKUP(MergedTable[[#This Row],[FK_CustomerID]], Customers[CustomerID], Customers[HasLoyalty]), "Yes", "No")</f>
        <v>Yes</v>
      </c>
      <c r="J763" t="str" cm="1">
        <f t="array" ref="J763">INDEX(Products[],
    MATCH(MergedTable[[#This Row],[FK_ProductID]:[FK_ProductID]], Products[[ProductID]:[ProductID]], 0),
    MATCH(MergedTable[[#Headers],[CoffeeType]], Products[#Headers], 0))</f>
        <v>Exc</v>
      </c>
      <c r="K763" t="str" cm="1">
        <f t="array" ref="K763">_xlfn.SWITCH(MergedTable[[#This Row],[CoffeeType]],
    "Rob", "Robusta",
    "Exc", "Excelsa",
    "Ara", "Arabica",
    "Lib", "Liberica")</f>
        <v>Excelsa</v>
      </c>
      <c r="L763" t="str" cm="1">
        <f t="array" ref="L763">INDEX(Products[],
    MATCH(MergedTable[[#This Row],[FK_ProductID]:[FK_ProductID]], Products[[ProductID]:[ProductID]], 0),
    MATCH(MergedTable[[#Headers],[RoastType]], Products[#Headers], 0))</f>
        <v>L</v>
      </c>
      <c r="M763" t="str" cm="1">
        <f t="array" ref="M763">_xlfn.SWITCH(MergedTable[[#This Row],[RoastType]],
    "L", "Light",
    "M", "Medium",
    "D", "Dark")</f>
        <v>Light</v>
      </c>
      <c r="N763" s="6" cm="1">
        <f t="array" ref="N763">INDEX(Products[],
    MATCH(MergedTable[[#This Row],[FK_ProductID]:[FK_ProductID]], Products[[ProductID]:[ProductID]], 0),
    MATCH(MergedTable[[#Headers],[SizeKg]], Products[#Headers], 0))</f>
        <v>1</v>
      </c>
      <c r="O763" s="1" cm="1">
        <f t="array" ref="O763">INDEX(Products[],
    MATCH(MergedTable[[#This Row],[FK_ProductID]:[FK_ProductID]], Products[[ProductID]:[ProductID]], 0),
    MATCH(MergedTable[[#Headers],[AmtUnitPrice]], Products[#Headers], 0))</f>
        <v>14.85</v>
      </c>
      <c r="P763" s="1">
        <f>MergedTable[[#This Row],[AmtUnitPrice]] * MergedTable[[#This Row],[Quantity]]</f>
        <v>89.1</v>
      </c>
    </row>
    <row r="764" spans="1:16" x14ac:dyDescent="0.25">
      <c r="A764" t="str">
        <f>Orders[[#This Row],[OrderID]]</f>
        <v>ZHQ-30471-635</v>
      </c>
      <c r="B764" s="9">
        <f>Orders[[#This Row],[DtOrder]]</f>
        <v>43563</v>
      </c>
      <c r="C764" t="str">
        <f>Orders[[#This Row],[FK_CustomerID]]</f>
        <v>40600-58915-WZ</v>
      </c>
      <c r="D764" t="str">
        <f>Orders[[#This Row],[FK_ProductID]]</f>
        <v>L-M-0.5</v>
      </c>
      <c r="E764" s="4">
        <f>Orders[[#This Row],[Quantity]]</f>
        <v>5</v>
      </c>
      <c r="F764" t="str">
        <f>_xlfn.XLOOKUP(MergedTable[[#This Row],[FK_CustomerID]], Customers[CustomerID], Customers[CustomerName])</f>
        <v>Sharona Danilchik</v>
      </c>
      <c r="G764" t="str">
        <f>_xlfn.XLOOKUP(MergedTable[[#This Row],[FK_CustomerID]], Customers[CustomerID], Customers[Email])</f>
        <v>sdanilchikl6@mit.edu</v>
      </c>
      <c r="H764" t="str">
        <f>_xlfn.XLOOKUP(MergedTable[[#This Row],[FK_CustomerID]], Customers[CustomerID], Customers[Country])</f>
        <v>United Kingdom</v>
      </c>
      <c r="I764" t="str">
        <f>IF(_xlfn.XLOOKUP(MergedTable[[#This Row],[FK_CustomerID]], Customers[CustomerID], Customers[HasLoyalty]), "Yes", "No")</f>
        <v>No</v>
      </c>
      <c r="J764" t="str" cm="1">
        <f t="array" ref="J764">INDEX(Products[],
    MATCH(MergedTable[[#This Row],[FK_ProductID]:[FK_ProductID]], Products[[ProductID]:[ProductID]], 0),
    MATCH(MergedTable[[#Headers],[CoffeeType]], Products[#Headers], 0))</f>
        <v>Lib</v>
      </c>
      <c r="K764" t="str" cm="1">
        <f t="array" ref="K764">_xlfn.SWITCH(MergedTable[[#This Row],[CoffeeType]],
    "Rob", "Robusta",
    "Exc", "Excelsa",
    "Ara", "Arabica",
    "Lib", "Liberica")</f>
        <v>Liberica</v>
      </c>
      <c r="L764" t="str" cm="1">
        <f t="array" ref="L764">INDEX(Products[],
    MATCH(MergedTable[[#This Row],[FK_ProductID]:[FK_ProductID]], Products[[ProductID]:[ProductID]], 0),
    MATCH(MergedTable[[#Headers],[RoastType]], Products[#Headers], 0))</f>
        <v>M</v>
      </c>
      <c r="M764" t="str" cm="1">
        <f t="array" ref="M764">_xlfn.SWITCH(MergedTable[[#This Row],[RoastType]],
    "L", "Light",
    "M", "Medium",
    "D", "Dark")</f>
        <v>Medium</v>
      </c>
      <c r="N764" s="6" cm="1">
        <f t="array" ref="N764">INDEX(Products[],
    MATCH(MergedTable[[#This Row],[FK_ProductID]:[FK_ProductID]], Products[[ProductID]:[ProductID]], 0),
    MATCH(MergedTable[[#Headers],[SizeKg]], Products[#Headers], 0))</f>
        <v>0.5</v>
      </c>
      <c r="O764" s="1" cm="1">
        <f t="array" ref="O764">INDEX(Products[],
    MATCH(MergedTable[[#This Row],[FK_ProductID]:[FK_ProductID]], Products[[ProductID]:[ProductID]], 0),
    MATCH(MergedTable[[#Headers],[AmtUnitPrice]], Products[#Headers], 0))</f>
        <v>8.73</v>
      </c>
      <c r="P764" s="1">
        <f>MergedTable[[#This Row],[AmtUnitPrice]] * MergedTable[[#This Row],[Quantity]]</f>
        <v>43.650000000000006</v>
      </c>
    </row>
    <row r="765" spans="1:16" x14ac:dyDescent="0.25">
      <c r="A765" t="str">
        <f>Orders[[#This Row],[OrderID]]</f>
        <v>LTP-31133-134</v>
      </c>
      <c r="B765" s="9">
        <f>Orders[[#This Row],[DtOrder]]</f>
        <v>44587</v>
      </c>
      <c r="C765" t="str">
        <f>Orders[[#This Row],[FK_CustomerID]]</f>
        <v>66527-94478-PB</v>
      </c>
      <c r="D765" t="str">
        <f>Orders[[#This Row],[FK_ProductID]]</f>
        <v>A-L-0.5</v>
      </c>
      <c r="E765" s="4">
        <f>Orders[[#This Row],[Quantity]]</f>
        <v>3</v>
      </c>
      <c r="F765" t="str">
        <f>_xlfn.XLOOKUP(MergedTable[[#This Row],[FK_CustomerID]], Customers[CustomerID], Customers[CustomerName])</f>
        <v>Sarajane Potter</v>
      </c>
      <c r="G765" t="str">
        <f>_xlfn.XLOOKUP(MergedTable[[#This Row],[FK_CustomerID]], Customers[CustomerID], Customers[Email])</f>
        <v/>
      </c>
      <c r="H765" t="str">
        <f>_xlfn.XLOOKUP(MergedTable[[#This Row],[FK_CustomerID]], Customers[CustomerID], Customers[Country])</f>
        <v>United States</v>
      </c>
      <c r="I765" t="str">
        <f>IF(_xlfn.XLOOKUP(MergedTable[[#This Row],[FK_CustomerID]], Customers[CustomerID], Customers[HasLoyalty]), "Yes", "No")</f>
        <v>No</v>
      </c>
      <c r="J765" t="str" cm="1">
        <f t="array" ref="J765">INDEX(Products[],
    MATCH(MergedTable[[#This Row],[FK_ProductID]:[FK_ProductID]], Products[[ProductID]:[ProductID]], 0),
    MATCH(MergedTable[[#Headers],[CoffeeType]], Products[#Headers], 0))</f>
        <v>Ara</v>
      </c>
      <c r="K765" t="str" cm="1">
        <f t="array" ref="K765">_xlfn.SWITCH(MergedTable[[#This Row],[CoffeeType]],
    "Rob", "Robusta",
    "Exc", "Excelsa",
    "Ara", "Arabica",
    "Lib", "Liberica")</f>
        <v>Arabica</v>
      </c>
      <c r="L765" t="str" cm="1">
        <f t="array" ref="L765">INDEX(Products[],
    MATCH(MergedTable[[#This Row],[FK_ProductID]:[FK_ProductID]], Products[[ProductID]:[ProductID]], 0),
    MATCH(MergedTable[[#Headers],[RoastType]], Products[#Headers], 0))</f>
        <v>L</v>
      </c>
      <c r="M765" t="str" cm="1">
        <f t="array" ref="M765">_xlfn.SWITCH(MergedTable[[#This Row],[RoastType]],
    "L", "Light",
    "M", "Medium",
    "D", "Dark")</f>
        <v>Light</v>
      </c>
      <c r="N765" s="6" cm="1">
        <f t="array" ref="N765">INDEX(Products[],
    MATCH(MergedTable[[#This Row],[FK_ProductID]:[FK_ProductID]], Products[[ProductID]:[ProductID]], 0),
    MATCH(MergedTable[[#Headers],[SizeKg]], Products[#Headers], 0))</f>
        <v>0.5</v>
      </c>
      <c r="O765" s="1" cm="1">
        <f t="array" ref="O765">INDEX(Products[],
    MATCH(MergedTable[[#This Row],[FK_ProductID]:[FK_ProductID]], Products[[ProductID]:[ProductID]], 0),
    MATCH(MergedTable[[#Headers],[AmtUnitPrice]], Products[#Headers], 0))</f>
        <v>7.77</v>
      </c>
      <c r="P765" s="1">
        <f>MergedTable[[#This Row],[AmtUnitPrice]] * MergedTable[[#This Row],[Quantity]]</f>
        <v>23.31</v>
      </c>
    </row>
    <row r="766" spans="1:16" x14ac:dyDescent="0.25">
      <c r="A766" t="str">
        <f>Orders[[#This Row],[OrderID]]</f>
        <v>ZVQ-26122-859</v>
      </c>
      <c r="B766" s="9">
        <f>Orders[[#This Row],[DtOrder]]</f>
        <v>43797</v>
      </c>
      <c r="C766" t="str">
        <f>Orders[[#This Row],[FK_CustomerID]]</f>
        <v>77154-45038-IH</v>
      </c>
      <c r="D766" t="str">
        <f>Orders[[#This Row],[FK_ProductID]]</f>
        <v>A-L-2.5</v>
      </c>
      <c r="E766" s="4">
        <f>Orders[[#This Row],[Quantity]]</f>
        <v>6</v>
      </c>
      <c r="F766" t="str">
        <f>_xlfn.XLOOKUP(MergedTable[[#This Row],[FK_CustomerID]], Customers[CustomerID], Customers[CustomerName])</f>
        <v>Bobby Folomkin</v>
      </c>
      <c r="G766" t="str">
        <f>_xlfn.XLOOKUP(MergedTable[[#This Row],[FK_CustomerID]], Customers[CustomerID], Customers[Email])</f>
        <v>bfolomkinl8@yolasite.com</v>
      </c>
      <c r="H766" t="str">
        <f>_xlfn.XLOOKUP(MergedTable[[#This Row],[FK_CustomerID]], Customers[CustomerID], Customers[Country])</f>
        <v>United States</v>
      </c>
      <c r="I766" t="str">
        <f>IF(_xlfn.XLOOKUP(MergedTable[[#This Row],[FK_CustomerID]], Customers[CustomerID], Customers[HasLoyalty]), "Yes", "No")</f>
        <v>Yes</v>
      </c>
      <c r="J766" t="str" cm="1">
        <f t="array" ref="J766">INDEX(Products[],
    MATCH(MergedTable[[#This Row],[FK_ProductID]:[FK_ProductID]], Products[[ProductID]:[ProductID]], 0),
    MATCH(MergedTable[[#Headers],[CoffeeType]], Products[#Headers], 0))</f>
        <v>Ara</v>
      </c>
      <c r="K766" t="str" cm="1">
        <f t="array" ref="K766">_xlfn.SWITCH(MergedTable[[#This Row],[CoffeeType]],
    "Rob", "Robusta",
    "Exc", "Excelsa",
    "Ara", "Arabica",
    "Lib", "Liberica")</f>
        <v>Arabica</v>
      </c>
      <c r="L766" t="str" cm="1">
        <f t="array" ref="L766">INDEX(Products[],
    MATCH(MergedTable[[#This Row],[FK_ProductID]:[FK_ProductID]], Products[[ProductID]:[ProductID]], 0),
    MATCH(MergedTable[[#Headers],[RoastType]], Products[#Headers], 0))</f>
        <v>L</v>
      </c>
      <c r="M766" t="str" cm="1">
        <f t="array" ref="M766">_xlfn.SWITCH(MergedTable[[#This Row],[RoastType]],
    "L", "Light",
    "M", "Medium",
    "D", "Dark")</f>
        <v>Light</v>
      </c>
      <c r="N766" s="6" cm="1">
        <f t="array" ref="N766">INDEX(Products[],
    MATCH(MergedTable[[#This Row],[FK_ProductID]:[FK_ProductID]], Products[[ProductID]:[ProductID]], 0),
    MATCH(MergedTable[[#Headers],[SizeKg]], Products[#Headers], 0))</f>
        <v>2.5</v>
      </c>
      <c r="O766" s="1" cm="1">
        <f t="array" ref="O766">INDEX(Products[],
    MATCH(MergedTable[[#This Row],[FK_ProductID]:[FK_ProductID]], Products[[ProductID]:[ProductID]], 0),
    MATCH(MergedTable[[#Headers],[AmtUnitPrice]], Products[#Headers], 0))</f>
        <v>29.785</v>
      </c>
      <c r="P766" s="1">
        <f>MergedTable[[#This Row],[AmtUnitPrice]] * MergedTable[[#This Row],[Quantity]]</f>
        <v>178.71</v>
      </c>
    </row>
    <row r="767" spans="1:16" x14ac:dyDescent="0.25">
      <c r="A767" t="str">
        <f>Orders[[#This Row],[OrderID]]</f>
        <v>MIU-01481-194</v>
      </c>
      <c r="B767" s="9">
        <f>Orders[[#This Row],[DtOrder]]</f>
        <v>43667</v>
      </c>
      <c r="C767" t="str">
        <f>Orders[[#This Row],[FK_CustomerID]]</f>
        <v>08439-55669-AI</v>
      </c>
      <c r="D767" t="str">
        <f>Orders[[#This Row],[FK_ProductID]]</f>
        <v>R-M-1</v>
      </c>
      <c r="E767" s="4">
        <f>Orders[[#This Row],[Quantity]]</f>
        <v>6</v>
      </c>
      <c r="F767" t="str">
        <f>_xlfn.XLOOKUP(MergedTable[[#This Row],[FK_CustomerID]], Customers[CustomerID], Customers[CustomerName])</f>
        <v>Rafferty Pursglove</v>
      </c>
      <c r="G767" t="str">
        <f>_xlfn.XLOOKUP(MergedTable[[#This Row],[FK_CustomerID]], Customers[CustomerID], Customers[Email])</f>
        <v>rpursglovel9@biblegateway.com</v>
      </c>
      <c r="H767" t="str">
        <f>_xlfn.XLOOKUP(MergedTable[[#This Row],[FK_CustomerID]], Customers[CustomerID], Customers[Country])</f>
        <v>United States</v>
      </c>
      <c r="I767" t="str">
        <f>IF(_xlfn.XLOOKUP(MergedTable[[#This Row],[FK_CustomerID]], Customers[CustomerID], Customers[HasLoyalty]), "Yes", "No")</f>
        <v>Yes</v>
      </c>
      <c r="J767" t="str" cm="1">
        <f t="array" ref="J767">INDEX(Products[],
    MATCH(MergedTable[[#This Row],[FK_ProductID]:[FK_ProductID]], Products[[ProductID]:[ProductID]], 0),
    MATCH(MergedTable[[#Headers],[CoffeeType]], Products[#Headers], 0))</f>
        <v>Rob</v>
      </c>
      <c r="K767" t="str" cm="1">
        <f t="array" ref="K767">_xlfn.SWITCH(MergedTable[[#This Row],[CoffeeType]],
    "Rob", "Robusta",
    "Exc", "Excelsa",
    "Ara", "Arabica",
    "Lib", "Liberica")</f>
        <v>Robusta</v>
      </c>
      <c r="L767" t="str" cm="1">
        <f t="array" ref="L767">INDEX(Products[],
    MATCH(MergedTable[[#This Row],[FK_ProductID]:[FK_ProductID]], Products[[ProductID]:[ProductID]], 0),
    MATCH(MergedTable[[#Headers],[RoastType]], Products[#Headers], 0))</f>
        <v>M</v>
      </c>
      <c r="M767" t="str" cm="1">
        <f t="array" ref="M767">_xlfn.SWITCH(MergedTable[[#This Row],[RoastType]],
    "L", "Light",
    "M", "Medium",
    "D", "Dark")</f>
        <v>Medium</v>
      </c>
      <c r="N767" s="6" cm="1">
        <f t="array" ref="N767">INDEX(Products[],
    MATCH(MergedTable[[#This Row],[FK_ProductID]:[FK_ProductID]], Products[[ProductID]:[ProductID]], 0),
    MATCH(MergedTable[[#Headers],[SizeKg]], Products[#Headers], 0))</f>
        <v>1</v>
      </c>
      <c r="O767" s="1" cm="1">
        <f t="array" ref="O767">INDEX(Products[],
    MATCH(MergedTable[[#This Row],[FK_ProductID]:[FK_ProductID]], Products[[ProductID]:[ProductID]], 0),
    MATCH(MergedTable[[#Headers],[AmtUnitPrice]], Products[#Headers], 0))</f>
        <v>9.9499999999999993</v>
      </c>
      <c r="P767" s="1">
        <f>MergedTable[[#This Row],[AmtUnitPrice]] * MergedTable[[#This Row],[Quantity]]</f>
        <v>59.699999999999996</v>
      </c>
    </row>
    <row r="768" spans="1:16" x14ac:dyDescent="0.25">
      <c r="A768" t="str">
        <f>Orders[[#This Row],[OrderID]]</f>
        <v>MIU-01481-194</v>
      </c>
      <c r="B768" s="9">
        <f>Orders[[#This Row],[DtOrder]]</f>
        <v>43667</v>
      </c>
      <c r="C768" t="str">
        <f>Orders[[#This Row],[FK_CustomerID]]</f>
        <v>08439-55669-AI</v>
      </c>
      <c r="D768" t="str">
        <f>Orders[[#This Row],[FK_ProductID]]</f>
        <v>A-L-0.5</v>
      </c>
      <c r="E768" s="4">
        <f>Orders[[#This Row],[Quantity]]</f>
        <v>2</v>
      </c>
      <c r="F768" t="str">
        <f>_xlfn.XLOOKUP(MergedTable[[#This Row],[FK_CustomerID]], Customers[CustomerID], Customers[CustomerName])</f>
        <v>Rafferty Pursglove</v>
      </c>
      <c r="G768" t="str">
        <f>_xlfn.XLOOKUP(MergedTable[[#This Row],[FK_CustomerID]], Customers[CustomerID], Customers[Email])</f>
        <v>rpursglovel9@biblegateway.com</v>
      </c>
      <c r="H768" t="str">
        <f>_xlfn.XLOOKUP(MergedTable[[#This Row],[FK_CustomerID]], Customers[CustomerID], Customers[Country])</f>
        <v>United States</v>
      </c>
      <c r="I768" t="str">
        <f>IF(_xlfn.XLOOKUP(MergedTable[[#This Row],[FK_CustomerID]], Customers[CustomerID], Customers[HasLoyalty]), "Yes", "No")</f>
        <v>Yes</v>
      </c>
      <c r="J768" t="str" cm="1">
        <f t="array" ref="J768">INDEX(Products[],
    MATCH(MergedTable[[#This Row],[FK_ProductID]:[FK_ProductID]], Products[[ProductID]:[ProductID]], 0),
    MATCH(MergedTable[[#Headers],[CoffeeType]], Products[#Headers], 0))</f>
        <v>Ara</v>
      </c>
      <c r="K768" t="str" cm="1">
        <f t="array" ref="K768">_xlfn.SWITCH(MergedTable[[#This Row],[CoffeeType]],
    "Rob", "Robusta",
    "Exc", "Excelsa",
    "Ara", "Arabica",
    "Lib", "Liberica")</f>
        <v>Arabica</v>
      </c>
      <c r="L768" t="str" cm="1">
        <f t="array" ref="L768">INDEX(Products[],
    MATCH(MergedTable[[#This Row],[FK_ProductID]:[FK_ProductID]], Products[[ProductID]:[ProductID]], 0),
    MATCH(MergedTable[[#Headers],[RoastType]], Products[#Headers], 0))</f>
        <v>L</v>
      </c>
      <c r="M768" t="str" cm="1">
        <f t="array" ref="M768">_xlfn.SWITCH(MergedTable[[#This Row],[RoastType]],
    "L", "Light",
    "M", "Medium",
    "D", "Dark")</f>
        <v>Light</v>
      </c>
      <c r="N768" s="6" cm="1">
        <f t="array" ref="N768">INDEX(Products[],
    MATCH(MergedTable[[#This Row],[FK_ProductID]:[FK_ProductID]], Products[[ProductID]:[ProductID]], 0),
    MATCH(MergedTable[[#Headers],[SizeKg]], Products[#Headers], 0))</f>
        <v>0.5</v>
      </c>
      <c r="O768" s="1" cm="1">
        <f t="array" ref="O768">INDEX(Products[],
    MATCH(MergedTable[[#This Row],[FK_ProductID]:[FK_ProductID]], Products[[ProductID]:[ProductID]], 0),
    MATCH(MergedTable[[#Headers],[AmtUnitPrice]], Products[#Headers], 0))</f>
        <v>7.77</v>
      </c>
      <c r="P768" s="1">
        <f>MergedTable[[#This Row],[AmtUnitPrice]] * MergedTable[[#This Row],[Quantity]]</f>
        <v>15.54</v>
      </c>
    </row>
    <row r="769" spans="1:16" x14ac:dyDescent="0.25">
      <c r="A769" t="str">
        <f>Orders[[#This Row],[OrderID]]</f>
        <v>UEA-72681-629</v>
      </c>
      <c r="B769" s="9">
        <f>Orders[[#This Row],[DtOrder]]</f>
        <v>44267</v>
      </c>
      <c r="C769" t="str">
        <f>Orders[[#This Row],[FK_CustomerID]]</f>
        <v>24972-55878-KX</v>
      </c>
      <c r="D769" t="str">
        <f>Orders[[#This Row],[FK_ProductID]]</f>
        <v>A-L-2.5</v>
      </c>
      <c r="E769" s="4">
        <f>Orders[[#This Row],[Quantity]]</f>
        <v>3</v>
      </c>
      <c r="F769" t="str">
        <f>_xlfn.XLOOKUP(MergedTable[[#This Row],[FK_CustomerID]], Customers[CustomerID], Customers[CustomerName])</f>
        <v>Foster Constance</v>
      </c>
      <c r="G769" t="str">
        <f>_xlfn.XLOOKUP(MergedTable[[#This Row],[FK_CustomerID]], Customers[CustomerID], Customers[Email])</f>
        <v>fconstancekz@ifeng.com</v>
      </c>
      <c r="H769" t="str">
        <f>_xlfn.XLOOKUP(MergedTable[[#This Row],[FK_CustomerID]], Customers[CustomerID], Customers[Country])</f>
        <v>United States</v>
      </c>
      <c r="I769" t="str">
        <f>IF(_xlfn.XLOOKUP(MergedTable[[#This Row],[FK_CustomerID]], Customers[CustomerID], Customers[HasLoyalty]), "Yes", "No")</f>
        <v>No</v>
      </c>
      <c r="J769" t="str" cm="1">
        <f t="array" ref="J769">INDEX(Products[],
    MATCH(MergedTable[[#This Row],[FK_ProductID]:[FK_ProductID]], Products[[ProductID]:[ProductID]], 0),
    MATCH(MergedTable[[#Headers],[CoffeeType]], Products[#Headers], 0))</f>
        <v>Ara</v>
      </c>
      <c r="K769" t="str" cm="1">
        <f t="array" ref="K769">_xlfn.SWITCH(MergedTable[[#This Row],[CoffeeType]],
    "Rob", "Robusta",
    "Exc", "Excelsa",
    "Ara", "Arabica",
    "Lib", "Liberica")</f>
        <v>Arabica</v>
      </c>
      <c r="L769" t="str" cm="1">
        <f t="array" ref="L769">INDEX(Products[],
    MATCH(MergedTable[[#This Row],[FK_ProductID]:[FK_ProductID]], Products[[ProductID]:[ProductID]], 0),
    MATCH(MergedTable[[#Headers],[RoastType]], Products[#Headers], 0))</f>
        <v>L</v>
      </c>
      <c r="M769" t="str" cm="1">
        <f t="array" ref="M769">_xlfn.SWITCH(MergedTable[[#This Row],[RoastType]],
    "L", "Light",
    "M", "Medium",
    "D", "Dark")</f>
        <v>Light</v>
      </c>
      <c r="N769" s="6" cm="1">
        <f t="array" ref="N769">INDEX(Products[],
    MATCH(MergedTable[[#This Row],[FK_ProductID]:[FK_ProductID]], Products[[ProductID]:[ProductID]], 0),
    MATCH(MergedTable[[#Headers],[SizeKg]], Products[#Headers], 0))</f>
        <v>2.5</v>
      </c>
      <c r="O769" s="1" cm="1">
        <f t="array" ref="O769">INDEX(Products[],
    MATCH(MergedTable[[#This Row],[FK_ProductID]:[FK_ProductID]], Products[[ProductID]:[ProductID]], 0),
    MATCH(MergedTable[[#Headers],[AmtUnitPrice]], Products[#Headers], 0))</f>
        <v>29.785</v>
      </c>
      <c r="P769" s="1">
        <f>MergedTable[[#This Row],[AmtUnitPrice]] * MergedTable[[#This Row],[Quantity]]</f>
        <v>89.355000000000004</v>
      </c>
    </row>
    <row r="770" spans="1:16" x14ac:dyDescent="0.25">
      <c r="A770" t="str">
        <f>Orders[[#This Row],[OrderID]]</f>
        <v>CVE-15042-481</v>
      </c>
      <c r="B770" s="9">
        <f>Orders[[#This Row],[DtOrder]]</f>
        <v>44562</v>
      </c>
      <c r="C770" t="str">
        <f>Orders[[#This Row],[FK_CustomerID]]</f>
        <v>24972-55878-KX</v>
      </c>
      <c r="D770" t="str">
        <f>Orders[[#This Row],[FK_ProductID]]</f>
        <v>R-L-1</v>
      </c>
      <c r="E770" s="4">
        <f>Orders[[#This Row],[Quantity]]</f>
        <v>2</v>
      </c>
      <c r="F770" t="str">
        <f>_xlfn.XLOOKUP(MergedTable[[#This Row],[FK_CustomerID]], Customers[CustomerID], Customers[CustomerName])</f>
        <v>Foster Constance</v>
      </c>
      <c r="G770" t="str">
        <f>_xlfn.XLOOKUP(MergedTable[[#This Row],[FK_CustomerID]], Customers[CustomerID], Customers[Email])</f>
        <v>fconstancekz@ifeng.com</v>
      </c>
      <c r="H770" t="str">
        <f>_xlfn.XLOOKUP(MergedTable[[#This Row],[FK_CustomerID]], Customers[CustomerID], Customers[Country])</f>
        <v>United States</v>
      </c>
      <c r="I770" t="str">
        <f>IF(_xlfn.XLOOKUP(MergedTable[[#This Row],[FK_CustomerID]], Customers[CustomerID], Customers[HasLoyalty]), "Yes", "No")</f>
        <v>No</v>
      </c>
      <c r="J770" t="str" cm="1">
        <f t="array" ref="J770">INDEX(Products[],
    MATCH(MergedTable[[#This Row],[FK_ProductID]:[FK_ProductID]], Products[[ProductID]:[ProductID]], 0),
    MATCH(MergedTable[[#Headers],[CoffeeType]], Products[#Headers], 0))</f>
        <v>Rob</v>
      </c>
      <c r="K770" t="str" cm="1">
        <f t="array" ref="K770">_xlfn.SWITCH(MergedTable[[#This Row],[CoffeeType]],
    "Rob", "Robusta",
    "Exc", "Excelsa",
    "Ara", "Arabica",
    "Lib", "Liberica")</f>
        <v>Robusta</v>
      </c>
      <c r="L770" t="str" cm="1">
        <f t="array" ref="L770">INDEX(Products[],
    MATCH(MergedTable[[#This Row],[FK_ProductID]:[FK_ProductID]], Products[[ProductID]:[ProductID]], 0),
    MATCH(MergedTable[[#Headers],[RoastType]], Products[#Headers], 0))</f>
        <v>L</v>
      </c>
      <c r="M770" t="str" cm="1">
        <f t="array" ref="M770">_xlfn.SWITCH(MergedTable[[#This Row],[RoastType]],
    "L", "Light",
    "M", "Medium",
    "D", "Dark")</f>
        <v>Light</v>
      </c>
      <c r="N770" s="6" cm="1">
        <f t="array" ref="N770">INDEX(Products[],
    MATCH(MergedTable[[#This Row],[FK_ProductID]:[FK_ProductID]], Products[[ProductID]:[ProductID]], 0),
    MATCH(MergedTable[[#Headers],[SizeKg]], Products[#Headers], 0))</f>
        <v>1</v>
      </c>
      <c r="O770" s="1" cm="1">
        <f t="array" ref="O770">INDEX(Products[],
    MATCH(MergedTable[[#This Row],[FK_ProductID]:[FK_ProductID]], Products[[ProductID]:[ProductID]], 0),
    MATCH(MergedTable[[#Headers],[AmtUnitPrice]], Products[#Headers], 0))</f>
        <v>11.95</v>
      </c>
      <c r="P770" s="1">
        <f>MergedTable[[#This Row],[AmtUnitPrice]] * MergedTable[[#This Row],[Quantity]]</f>
        <v>23.9</v>
      </c>
    </row>
    <row r="771" spans="1:16" x14ac:dyDescent="0.25">
      <c r="A771" t="str">
        <f>Orders[[#This Row],[OrderID]]</f>
        <v>EJA-79176-833</v>
      </c>
      <c r="B771" s="9">
        <f>Orders[[#This Row],[DtOrder]]</f>
        <v>43912</v>
      </c>
      <c r="C771" t="str">
        <f>Orders[[#This Row],[FK_CustomerID]]</f>
        <v>91509-62250-GN</v>
      </c>
      <c r="D771" t="str">
        <f>Orders[[#This Row],[FK_ProductID]]</f>
        <v>R-M-2.5</v>
      </c>
      <c r="E771" s="4">
        <f>Orders[[#This Row],[Quantity]]</f>
        <v>6</v>
      </c>
      <c r="F771" t="str">
        <f>_xlfn.XLOOKUP(MergedTable[[#This Row],[FK_CustomerID]], Customers[CustomerID], Customers[CustomerName])</f>
        <v>Dalia Eburah</v>
      </c>
      <c r="G771" t="str">
        <f>_xlfn.XLOOKUP(MergedTable[[#This Row],[FK_CustomerID]], Customers[CustomerID], Customers[Email])</f>
        <v>deburahld@google.co.jp</v>
      </c>
      <c r="H771" t="str">
        <f>_xlfn.XLOOKUP(MergedTable[[#This Row],[FK_CustomerID]], Customers[CustomerID], Customers[Country])</f>
        <v>United Kingdom</v>
      </c>
      <c r="I771" t="str">
        <f>IF(_xlfn.XLOOKUP(MergedTable[[#This Row],[FK_CustomerID]], Customers[CustomerID], Customers[HasLoyalty]), "Yes", "No")</f>
        <v>No</v>
      </c>
      <c r="J771" t="str" cm="1">
        <f t="array" ref="J771">INDEX(Products[],
    MATCH(MergedTable[[#This Row],[FK_ProductID]:[FK_ProductID]], Products[[ProductID]:[ProductID]], 0),
    MATCH(MergedTable[[#Headers],[CoffeeType]], Products[#Headers], 0))</f>
        <v>Rob</v>
      </c>
      <c r="K771" t="str" cm="1">
        <f t="array" ref="K771">_xlfn.SWITCH(MergedTable[[#This Row],[CoffeeType]],
    "Rob", "Robusta",
    "Exc", "Excelsa",
    "Ara", "Arabica",
    "Lib", "Liberica")</f>
        <v>Robusta</v>
      </c>
      <c r="L771" t="str" cm="1">
        <f t="array" ref="L771">INDEX(Products[],
    MATCH(MergedTable[[#This Row],[FK_ProductID]:[FK_ProductID]], Products[[ProductID]:[ProductID]], 0),
    MATCH(MergedTable[[#Headers],[RoastType]], Products[#Headers], 0))</f>
        <v>M</v>
      </c>
      <c r="M771" t="str" cm="1">
        <f t="array" ref="M771">_xlfn.SWITCH(MergedTable[[#This Row],[RoastType]],
    "L", "Light",
    "M", "Medium",
    "D", "Dark")</f>
        <v>Medium</v>
      </c>
      <c r="N771" s="6" cm="1">
        <f t="array" ref="N771">INDEX(Products[],
    MATCH(MergedTable[[#This Row],[FK_ProductID]:[FK_ProductID]], Products[[ProductID]:[ProductID]], 0),
    MATCH(MergedTable[[#Headers],[SizeKg]], Products[#Headers], 0))</f>
        <v>2.5</v>
      </c>
      <c r="O771" s="1" cm="1">
        <f t="array" ref="O771">INDEX(Products[],
    MATCH(MergedTable[[#This Row],[FK_ProductID]:[FK_ProductID]], Products[[ProductID]:[ProductID]], 0),
    MATCH(MergedTable[[#Headers],[AmtUnitPrice]], Products[#Headers], 0))</f>
        <v>22.885000000000002</v>
      </c>
      <c r="P771" s="1">
        <f>MergedTable[[#This Row],[AmtUnitPrice]] * MergedTable[[#This Row],[Quantity]]</f>
        <v>137.31</v>
      </c>
    </row>
    <row r="772" spans="1:16" x14ac:dyDescent="0.25">
      <c r="A772" t="str">
        <f>Orders[[#This Row],[OrderID]]</f>
        <v>AHQ-40440-522</v>
      </c>
      <c r="B772" s="9">
        <f>Orders[[#This Row],[DtOrder]]</f>
        <v>44092</v>
      </c>
      <c r="C772" t="str">
        <f>Orders[[#This Row],[FK_CustomerID]]</f>
        <v>83833-46106-ZC</v>
      </c>
      <c r="D772" t="str">
        <f>Orders[[#This Row],[FK_ProductID]]</f>
        <v>A-D-1</v>
      </c>
      <c r="E772" s="4">
        <f>Orders[[#This Row],[Quantity]]</f>
        <v>1</v>
      </c>
      <c r="F772" t="str">
        <f>_xlfn.XLOOKUP(MergedTable[[#This Row],[FK_CustomerID]], Customers[CustomerID], Customers[CustomerName])</f>
        <v>Martie Brimilcombe</v>
      </c>
      <c r="G772" t="str">
        <f>_xlfn.XLOOKUP(MergedTable[[#This Row],[FK_CustomerID]], Customers[CustomerID], Customers[Email])</f>
        <v>mbrimilcombele@cnn.com</v>
      </c>
      <c r="H772" t="str">
        <f>_xlfn.XLOOKUP(MergedTable[[#This Row],[FK_CustomerID]], Customers[CustomerID], Customers[Country])</f>
        <v>United States</v>
      </c>
      <c r="I772" t="str">
        <f>IF(_xlfn.XLOOKUP(MergedTable[[#This Row],[FK_CustomerID]], Customers[CustomerID], Customers[HasLoyalty]), "Yes", "No")</f>
        <v>No</v>
      </c>
      <c r="J772" t="str" cm="1">
        <f t="array" ref="J772">INDEX(Products[],
    MATCH(MergedTable[[#This Row],[FK_ProductID]:[FK_ProductID]], Products[[ProductID]:[ProductID]], 0),
    MATCH(MergedTable[[#Headers],[CoffeeType]], Products[#Headers], 0))</f>
        <v>Ara</v>
      </c>
      <c r="K772" t="str" cm="1">
        <f t="array" ref="K772">_xlfn.SWITCH(MergedTable[[#This Row],[CoffeeType]],
    "Rob", "Robusta",
    "Exc", "Excelsa",
    "Ara", "Arabica",
    "Lib", "Liberica")</f>
        <v>Arabica</v>
      </c>
      <c r="L772" t="str" cm="1">
        <f t="array" ref="L772">INDEX(Products[],
    MATCH(MergedTable[[#This Row],[FK_ProductID]:[FK_ProductID]], Products[[ProductID]:[ProductID]], 0),
    MATCH(MergedTable[[#Headers],[RoastType]], Products[#Headers], 0))</f>
        <v>D</v>
      </c>
      <c r="M772" t="str" cm="1">
        <f t="array" ref="M772">_xlfn.SWITCH(MergedTable[[#This Row],[RoastType]],
    "L", "Light",
    "M", "Medium",
    "D", "Dark")</f>
        <v>Dark</v>
      </c>
      <c r="N772" s="6" cm="1">
        <f t="array" ref="N772">INDEX(Products[],
    MATCH(MergedTable[[#This Row],[FK_ProductID]:[FK_ProductID]], Products[[ProductID]:[ProductID]], 0),
    MATCH(MergedTable[[#Headers],[SizeKg]], Products[#Headers], 0))</f>
        <v>1</v>
      </c>
      <c r="O772" s="1" cm="1">
        <f t="array" ref="O772">INDEX(Products[],
    MATCH(MergedTable[[#This Row],[FK_ProductID]:[FK_ProductID]], Products[[ProductID]:[ProductID]], 0),
    MATCH(MergedTable[[#Headers],[AmtUnitPrice]], Products[#Headers], 0))</f>
        <v>9.9499999999999993</v>
      </c>
      <c r="P772" s="1">
        <f>MergedTable[[#This Row],[AmtUnitPrice]] * MergedTable[[#This Row],[Quantity]]</f>
        <v>9.9499999999999993</v>
      </c>
    </row>
    <row r="773" spans="1:16" x14ac:dyDescent="0.25">
      <c r="A773" t="str">
        <f>Orders[[#This Row],[OrderID]]</f>
        <v>TID-21626-411</v>
      </c>
      <c r="B773" s="9">
        <f>Orders[[#This Row],[DtOrder]]</f>
        <v>43468</v>
      </c>
      <c r="C773" t="str">
        <f>Orders[[#This Row],[FK_CustomerID]]</f>
        <v>19383-33606-PW</v>
      </c>
      <c r="D773" t="str">
        <f>Orders[[#This Row],[FK_ProductID]]</f>
        <v>R-L-0.5</v>
      </c>
      <c r="E773" s="4">
        <f>Orders[[#This Row],[Quantity]]</f>
        <v>3</v>
      </c>
      <c r="F773" t="str">
        <f>_xlfn.XLOOKUP(MergedTable[[#This Row],[FK_CustomerID]], Customers[CustomerID], Customers[CustomerName])</f>
        <v>Suzanna Bollam</v>
      </c>
      <c r="G773" t="str">
        <f>_xlfn.XLOOKUP(MergedTable[[#This Row],[FK_CustomerID]], Customers[CustomerID], Customers[Email])</f>
        <v>sbollamlf@list-manage.com</v>
      </c>
      <c r="H773" t="str">
        <f>_xlfn.XLOOKUP(MergedTable[[#This Row],[FK_CustomerID]], Customers[CustomerID], Customers[Country])</f>
        <v>United States</v>
      </c>
      <c r="I773" t="str">
        <f>IF(_xlfn.XLOOKUP(MergedTable[[#This Row],[FK_CustomerID]], Customers[CustomerID], Customers[HasLoyalty]), "Yes", "No")</f>
        <v>No</v>
      </c>
      <c r="J773" t="str" cm="1">
        <f t="array" ref="J773">INDEX(Products[],
    MATCH(MergedTable[[#This Row],[FK_ProductID]:[FK_ProductID]], Products[[ProductID]:[ProductID]], 0),
    MATCH(MergedTable[[#Headers],[CoffeeType]], Products[#Headers], 0))</f>
        <v>Rob</v>
      </c>
      <c r="K773" t="str" cm="1">
        <f t="array" ref="K773">_xlfn.SWITCH(MergedTable[[#This Row],[CoffeeType]],
    "Rob", "Robusta",
    "Exc", "Excelsa",
    "Ara", "Arabica",
    "Lib", "Liberica")</f>
        <v>Robusta</v>
      </c>
      <c r="L773" t="str" cm="1">
        <f t="array" ref="L773">INDEX(Products[],
    MATCH(MergedTable[[#This Row],[FK_ProductID]:[FK_ProductID]], Products[[ProductID]:[ProductID]], 0),
    MATCH(MergedTable[[#Headers],[RoastType]], Products[#Headers], 0))</f>
        <v>L</v>
      </c>
      <c r="M773" t="str" cm="1">
        <f t="array" ref="M773">_xlfn.SWITCH(MergedTable[[#This Row],[RoastType]],
    "L", "Light",
    "M", "Medium",
    "D", "Dark")</f>
        <v>Light</v>
      </c>
      <c r="N773" s="6" cm="1">
        <f t="array" ref="N773">INDEX(Products[],
    MATCH(MergedTable[[#This Row],[FK_ProductID]:[FK_ProductID]], Products[[ProductID]:[ProductID]], 0),
    MATCH(MergedTable[[#Headers],[SizeKg]], Products[#Headers], 0))</f>
        <v>0.5</v>
      </c>
      <c r="O773" s="1" cm="1">
        <f t="array" ref="O773">INDEX(Products[],
    MATCH(MergedTable[[#This Row],[FK_ProductID]:[FK_ProductID]], Products[[ProductID]:[ProductID]], 0),
    MATCH(MergedTable[[#Headers],[AmtUnitPrice]], Products[#Headers], 0))</f>
        <v>7.17</v>
      </c>
      <c r="P773" s="1">
        <f>MergedTable[[#This Row],[AmtUnitPrice]] * MergedTable[[#This Row],[Quantity]]</f>
        <v>21.509999999999998</v>
      </c>
    </row>
    <row r="774" spans="1:16" x14ac:dyDescent="0.25">
      <c r="A774" t="str">
        <f>Orders[[#This Row],[OrderID]]</f>
        <v>RSR-96390-187</v>
      </c>
      <c r="B774" s="9">
        <f>Orders[[#This Row],[DtOrder]]</f>
        <v>44468</v>
      </c>
      <c r="C774" t="str">
        <f>Orders[[#This Row],[FK_CustomerID]]</f>
        <v>67052-76184-CB</v>
      </c>
      <c r="D774" t="str">
        <f>Orders[[#This Row],[FK_ProductID]]</f>
        <v>E-M-1</v>
      </c>
      <c r="E774" s="4">
        <f>Orders[[#This Row],[Quantity]]</f>
        <v>6</v>
      </c>
      <c r="F774" t="str">
        <f>_xlfn.XLOOKUP(MergedTable[[#This Row],[FK_CustomerID]], Customers[CustomerID], Customers[CustomerName])</f>
        <v>Mellisa Mebes</v>
      </c>
      <c r="G774" t="str">
        <f>_xlfn.XLOOKUP(MergedTable[[#This Row],[FK_CustomerID]], Customers[CustomerID], Customers[Email])</f>
        <v/>
      </c>
      <c r="H774" t="str">
        <f>_xlfn.XLOOKUP(MergedTable[[#This Row],[FK_CustomerID]], Customers[CustomerID], Customers[Country])</f>
        <v>United States</v>
      </c>
      <c r="I774" t="str">
        <f>IF(_xlfn.XLOOKUP(MergedTable[[#This Row],[FK_CustomerID]], Customers[CustomerID], Customers[HasLoyalty]), "Yes", "No")</f>
        <v>No</v>
      </c>
      <c r="J774" t="str" cm="1">
        <f t="array" ref="J774">INDEX(Products[],
    MATCH(MergedTable[[#This Row],[FK_ProductID]:[FK_ProductID]], Products[[ProductID]:[ProductID]], 0),
    MATCH(MergedTable[[#Headers],[CoffeeType]], Products[#Headers], 0))</f>
        <v>Exc</v>
      </c>
      <c r="K774" t="str" cm="1">
        <f t="array" ref="K774">_xlfn.SWITCH(MergedTable[[#This Row],[CoffeeType]],
    "Rob", "Robusta",
    "Exc", "Excelsa",
    "Ara", "Arabica",
    "Lib", "Liberica")</f>
        <v>Excelsa</v>
      </c>
      <c r="L774" t="str" cm="1">
        <f t="array" ref="L774">INDEX(Products[],
    MATCH(MergedTable[[#This Row],[FK_ProductID]:[FK_ProductID]], Products[[ProductID]:[ProductID]], 0),
    MATCH(MergedTable[[#Headers],[RoastType]], Products[#Headers], 0))</f>
        <v>M</v>
      </c>
      <c r="M774" t="str" cm="1">
        <f t="array" ref="M774">_xlfn.SWITCH(MergedTable[[#This Row],[RoastType]],
    "L", "Light",
    "M", "Medium",
    "D", "Dark")</f>
        <v>Medium</v>
      </c>
      <c r="N774" s="6" cm="1">
        <f t="array" ref="N774">INDEX(Products[],
    MATCH(MergedTable[[#This Row],[FK_ProductID]:[FK_ProductID]], Products[[ProductID]:[ProductID]], 0),
    MATCH(MergedTable[[#Headers],[SizeKg]], Products[#Headers], 0))</f>
        <v>1</v>
      </c>
      <c r="O774" s="1" cm="1">
        <f t="array" ref="O774">INDEX(Products[],
    MATCH(MergedTable[[#This Row],[FK_ProductID]:[FK_ProductID]], Products[[ProductID]:[ProductID]], 0),
    MATCH(MergedTable[[#Headers],[AmtUnitPrice]], Products[#Headers], 0))</f>
        <v>13.75</v>
      </c>
      <c r="P774" s="1">
        <f>MergedTable[[#This Row],[AmtUnitPrice]] * MergedTable[[#This Row],[Quantity]]</f>
        <v>82.5</v>
      </c>
    </row>
    <row r="775" spans="1:16" x14ac:dyDescent="0.25">
      <c r="A775" t="str">
        <f>Orders[[#This Row],[OrderID]]</f>
        <v>BZE-96093-118</v>
      </c>
      <c r="B775" s="9">
        <f>Orders[[#This Row],[DtOrder]]</f>
        <v>44488</v>
      </c>
      <c r="C775" t="str">
        <f>Orders[[#This Row],[FK_CustomerID]]</f>
        <v>43452-18035-DH</v>
      </c>
      <c r="D775" t="str">
        <f>Orders[[#This Row],[FK_ProductID]]</f>
        <v>L-M-0.2</v>
      </c>
      <c r="E775" s="4">
        <f>Orders[[#This Row],[Quantity]]</f>
        <v>2</v>
      </c>
      <c r="F775" t="str">
        <f>_xlfn.XLOOKUP(MergedTable[[#This Row],[FK_CustomerID]], Customers[CustomerID], Customers[CustomerName])</f>
        <v>Alva Filipczak</v>
      </c>
      <c r="G775" t="str">
        <f>_xlfn.XLOOKUP(MergedTable[[#This Row],[FK_CustomerID]], Customers[CustomerID], Customers[Email])</f>
        <v>afilipczaklh@ning.com</v>
      </c>
      <c r="H775" t="str">
        <f>_xlfn.XLOOKUP(MergedTable[[#This Row],[FK_CustomerID]], Customers[CustomerID], Customers[Country])</f>
        <v>Ireland</v>
      </c>
      <c r="I775" t="str">
        <f>IF(_xlfn.XLOOKUP(MergedTable[[#This Row],[FK_CustomerID]], Customers[CustomerID], Customers[HasLoyalty]), "Yes", "No")</f>
        <v>No</v>
      </c>
      <c r="J775" t="str" cm="1">
        <f t="array" ref="J775">INDEX(Products[],
    MATCH(MergedTable[[#This Row],[FK_ProductID]:[FK_ProductID]], Products[[ProductID]:[ProductID]], 0),
    MATCH(MergedTable[[#Headers],[CoffeeType]], Products[#Headers], 0))</f>
        <v>Lib</v>
      </c>
      <c r="K775" t="str" cm="1">
        <f t="array" ref="K775">_xlfn.SWITCH(MergedTable[[#This Row],[CoffeeType]],
    "Rob", "Robusta",
    "Exc", "Excelsa",
    "Ara", "Arabica",
    "Lib", "Liberica")</f>
        <v>Liberica</v>
      </c>
      <c r="L775" t="str" cm="1">
        <f t="array" ref="L775">INDEX(Products[],
    MATCH(MergedTable[[#This Row],[FK_ProductID]:[FK_ProductID]], Products[[ProductID]:[ProductID]], 0),
    MATCH(MergedTable[[#Headers],[RoastType]], Products[#Headers], 0))</f>
        <v>M</v>
      </c>
      <c r="M775" t="str" cm="1">
        <f t="array" ref="M775">_xlfn.SWITCH(MergedTable[[#This Row],[RoastType]],
    "L", "Light",
    "M", "Medium",
    "D", "Dark")</f>
        <v>Medium</v>
      </c>
      <c r="N775" s="6" cm="1">
        <f t="array" ref="N775">INDEX(Products[],
    MATCH(MergedTable[[#This Row],[FK_ProductID]:[FK_ProductID]], Products[[ProductID]:[ProductID]], 0),
    MATCH(MergedTable[[#Headers],[SizeKg]], Products[#Headers], 0))</f>
        <v>0.2</v>
      </c>
      <c r="O775" s="1" cm="1">
        <f t="array" ref="O775">INDEX(Products[],
    MATCH(MergedTable[[#This Row],[FK_ProductID]:[FK_ProductID]], Products[[ProductID]:[ProductID]], 0),
    MATCH(MergedTable[[#Headers],[AmtUnitPrice]], Products[#Headers], 0))</f>
        <v>4.3650000000000002</v>
      </c>
      <c r="P775" s="1">
        <f>MergedTable[[#This Row],[AmtUnitPrice]] * MergedTable[[#This Row],[Quantity]]</f>
        <v>8.73</v>
      </c>
    </row>
    <row r="776" spans="1:16" x14ac:dyDescent="0.25">
      <c r="A776" t="str">
        <f>Orders[[#This Row],[OrderID]]</f>
        <v>LOU-41819-242</v>
      </c>
      <c r="B776" s="9">
        <f>Orders[[#This Row],[DtOrder]]</f>
        <v>44756</v>
      </c>
      <c r="C776" t="str">
        <f>Orders[[#This Row],[FK_CustomerID]]</f>
        <v>88060-50676-MV</v>
      </c>
      <c r="D776" t="str">
        <f>Orders[[#This Row],[FK_ProductID]]</f>
        <v>R-M-1</v>
      </c>
      <c r="E776" s="4">
        <f>Orders[[#This Row],[Quantity]]</f>
        <v>2</v>
      </c>
      <c r="F776" t="str">
        <f>_xlfn.XLOOKUP(MergedTable[[#This Row],[FK_CustomerID]], Customers[CustomerID], Customers[CustomerName])</f>
        <v>Dorette Hinemoor</v>
      </c>
      <c r="G776" t="str">
        <f>_xlfn.XLOOKUP(MergedTable[[#This Row],[FK_CustomerID]], Customers[CustomerID], Customers[Email])</f>
        <v/>
      </c>
      <c r="H776" t="str">
        <f>_xlfn.XLOOKUP(MergedTable[[#This Row],[FK_CustomerID]], Customers[CustomerID], Customers[Country])</f>
        <v>United States</v>
      </c>
      <c r="I776" t="str">
        <f>IF(_xlfn.XLOOKUP(MergedTable[[#This Row],[FK_CustomerID]], Customers[CustomerID], Customers[HasLoyalty]), "Yes", "No")</f>
        <v>Yes</v>
      </c>
      <c r="J776" t="str" cm="1">
        <f t="array" ref="J776">INDEX(Products[],
    MATCH(MergedTable[[#This Row],[FK_ProductID]:[FK_ProductID]], Products[[ProductID]:[ProductID]], 0),
    MATCH(MergedTable[[#Headers],[CoffeeType]], Products[#Headers], 0))</f>
        <v>Rob</v>
      </c>
      <c r="K776" t="str" cm="1">
        <f t="array" ref="K776">_xlfn.SWITCH(MergedTable[[#This Row],[CoffeeType]],
    "Rob", "Robusta",
    "Exc", "Excelsa",
    "Ara", "Arabica",
    "Lib", "Liberica")</f>
        <v>Robusta</v>
      </c>
      <c r="L776" t="str" cm="1">
        <f t="array" ref="L776">INDEX(Products[],
    MATCH(MergedTable[[#This Row],[FK_ProductID]:[FK_ProductID]], Products[[ProductID]:[ProductID]], 0),
    MATCH(MergedTable[[#Headers],[RoastType]], Products[#Headers], 0))</f>
        <v>M</v>
      </c>
      <c r="M776" t="str" cm="1">
        <f t="array" ref="M776">_xlfn.SWITCH(MergedTable[[#This Row],[RoastType]],
    "L", "Light",
    "M", "Medium",
    "D", "Dark")</f>
        <v>Medium</v>
      </c>
      <c r="N776" s="6" cm="1">
        <f t="array" ref="N776">INDEX(Products[],
    MATCH(MergedTable[[#This Row],[FK_ProductID]:[FK_ProductID]], Products[[ProductID]:[ProductID]], 0),
    MATCH(MergedTable[[#Headers],[SizeKg]], Products[#Headers], 0))</f>
        <v>1</v>
      </c>
      <c r="O776" s="1" cm="1">
        <f t="array" ref="O776">INDEX(Products[],
    MATCH(MergedTable[[#This Row],[FK_ProductID]:[FK_ProductID]], Products[[ProductID]:[ProductID]], 0),
    MATCH(MergedTable[[#Headers],[AmtUnitPrice]], Products[#Headers], 0))</f>
        <v>9.9499999999999993</v>
      </c>
      <c r="P776" s="1">
        <f>MergedTable[[#This Row],[AmtUnitPrice]] * MergedTable[[#This Row],[Quantity]]</f>
        <v>19.899999999999999</v>
      </c>
    </row>
    <row r="777" spans="1:16" x14ac:dyDescent="0.25">
      <c r="A777" t="str">
        <f>Orders[[#This Row],[OrderID]]</f>
        <v>FND-99527-640</v>
      </c>
      <c r="B777" s="9">
        <f>Orders[[#This Row],[DtOrder]]</f>
        <v>44396</v>
      </c>
      <c r="C777" t="str">
        <f>Orders[[#This Row],[FK_CustomerID]]</f>
        <v>89574-96203-EP</v>
      </c>
      <c r="D777" t="str">
        <f>Orders[[#This Row],[FK_ProductID]]</f>
        <v>E-L-0.5</v>
      </c>
      <c r="E777" s="4">
        <f>Orders[[#This Row],[Quantity]]</f>
        <v>2</v>
      </c>
      <c r="F777" t="str">
        <f>_xlfn.XLOOKUP(MergedTable[[#This Row],[FK_CustomerID]], Customers[CustomerID], Customers[CustomerName])</f>
        <v>Rhetta Elnaugh</v>
      </c>
      <c r="G777" t="str">
        <f>_xlfn.XLOOKUP(MergedTable[[#This Row],[FK_CustomerID]], Customers[CustomerID], Customers[Email])</f>
        <v>relnaughlj@comsenz.com</v>
      </c>
      <c r="H777" t="str">
        <f>_xlfn.XLOOKUP(MergedTable[[#This Row],[FK_CustomerID]], Customers[CustomerID], Customers[Country])</f>
        <v>United States</v>
      </c>
      <c r="I777" t="str">
        <f>IF(_xlfn.XLOOKUP(MergedTable[[#This Row],[FK_CustomerID]], Customers[CustomerID], Customers[HasLoyalty]), "Yes", "No")</f>
        <v>Yes</v>
      </c>
      <c r="J777" t="str" cm="1">
        <f t="array" ref="J777">INDEX(Products[],
    MATCH(MergedTable[[#This Row],[FK_ProductID]:[FK_ProductID]], Products[[ProductID]:[ProductID]], 0),
    MATCH(MergedTable[[#Headers],[CoffeeType]], Products[#Headers], 0))</f>
        <v>Exc</v>
      </c>
      <c r="K777" t="str" cm="1">
        <f t="array" ref="K777">_xlfn.SWITCH(MergedTable[[#This Row],[CoffeeType]],
    "Rob", "Robusta",
    "Exc", "Excelsa",
    "Ara", "Arabica",
    "Lib", "Liberica")</f>
        <v>Excelsa</v>
      </c>
      <c r="L777" t="str" cm="1">
        <f t="array" ref="L777">INDEX(Products[],
    MATCH(MergedTable[[#This Row],[FK_ProductID]:[FK_ProductID]], Products[[ProductID]:[ProductID]], 0),
    MATCH(MergedTable[[#Headers],[RoastType]], Products[#Headers], 0))</f>
        <v>L</v>
      </c>
      <c r="M777" t="str" cm="1">
        <f t="array" ref="M777">_xlfn.SWITCH(MergedTable[[#This Row],[RoastType]],
    "L", "Light",
    "M", "Medium",
    "D", "Dark")</f>
        <v>Light</v>
      </c>
      <c r="N777" s="6" cm="1">
        <f t="array" ref="N777">INDEX(Products[],
    MATCH(MergedTable[[#This Row],[FK_ProductID]:[FK_ProductID]], Products[[ProductID]:[ProductID]], 0),
    MATCH(MergedTable[[#Headers],[SizeKg]], Products[#Headers], 0))</f>
        <v>0.5</v>
      </c>
      <c r="O777" s="1" cm="1">
        <f t="array" ref="O777">INDEX(Products[],
    MATCH(MergedTable[[#This Row],[FK_ProductID]:[FK_ProductID]], Products[[ProductID]:[ProductID]], 0),
    MATCH(MergedTable[[#Headers],[AmtUnitPrice]], Products[#Headers], 0))</f>
        <v>8.91</v>
      </c>
      <c r="P777" s="1">
        <f>MergedTable[[#This Row],[AmtUnitPrice]] * MergedTable[[#This Row],[Quantity]]</f>
        <v>17.82</v>
      </c>
    </row>
    <row r="778" spans="1:16" x14ac:dyDescent="0.25">
      <c r="A778" t="str">
        <f>Orders[[#This Row],[OrderID]]</f>
        <v>ASG-27179-958</v>
      </c>
      <c r="B778" s="9">
        <f>Orders[[#This Row],[DtOrder]]</f>
        <v>44540</v>
      </c>
      <c r="C778" t="str">
        <f>Orders[[#This Row],[FK_CustomerID]]</f>
        <v>12607-75113-UV</v>
      </c>
      <c r="D778" t="str">
        <f>Orders[[#This Row],[FK_ProductID]]</f>
        <v>A-M-0.5</v>
      </c>
      <c r="E778" s="4">
        <f>Orders[[#This Row],[Quantity]]</f>
        <v>3</v>
      </c>
      <c r="F778" t="str">
        <f>_xlfn.XLOOKUP(MergedTable[[#This Row],[FK_CustomerID]], Customers[CustomerID], Customers[CustomerName])</f>
        <v>Jule Deehan</v>
      </c>
      <c r="G778" t="str">
        <f>_xlfn.XLOOKUP(MergedTable[[#This Row],[FK_CustomerID]], Customers[CustomerID], Customers[Email])</f>
        <v>jdeehanlk@about.me</v>
      </c>
      <c r="H778" t="str">
        <f>_xlfn.XLOOKUP(MergedTable[[#This Row],[FK_CustomerID]], Customers[CustomerID], Customers[Country])</f>
        <v>United States</v>
      </c>
      <c r="I778" t="str">
        <f>IF(_xlfn.XLOOKUP(MergedTable[[#This Row],[FK_CustomerID]], Customers[CustomerID], Customers[HasLoyalty]), "Yes", "No")</f>
        <v>No</v>
      </c>
      <c r="J778" t="str" cm="1">
        <f t="array" ref="J778">INDEX(Products[],
    MATCH(MergedTable[[#This Row],[FK_ProductID]:[FK_ProductID]], Products[[ProductID]:[ProductID]], 0),
    MATCH(MergedTable[[#Headers],[CoffeeType]], Products[#Headers], 0))</f>
        <v>Ara</v>
      </c>
      <c r="K778" t="str" cm="1">
        <f t="array" ref="K778">_xlfn.SWITCH(MergedTable[[#This Row],[CoffeeType]],
    "Rob", "Robusta",
    "Exc", "Excelsa",
    "Ara", "Arabica",
    "Lib", "Liberica")</f>
        <v>Arabica</v>
      </c>
      <c r="L778" t="str" cm="1">
        <f t="array" ref="L778">INDEX(Products[],
    MATCH(MergedTable[[#This Row],[FK_ProductID]:[FK_ProductID]], Products[[ProductID]:[ProductID]], 0),
    MATCH(MergedTable[[#Headers],[RoastType]], Products[#Headers], 0))</f>
        <v>M</v>
      </c>
      <c r="M778" t="str" cm="1">
        <f t="array" ref="M778">_xlfn.SWITCH(MergedTable[[#This Row],[RoastType]],
    "L", "Light",
    "M", "Medium",
    "D", "Dark")</f>
        <v>Medium</v>
      </c>
      <c r="N778" s="6" cm="1">
        <f t="array" ref="N778">INDEX(Products[],
    MATCH(MergedTable[[#This Row],[FK_ProductID]:[FK_ProductID]], Products[[ProductID]:[ProductID]], 0),
    MATCH(MergedTable[[#Headers],[SizeKg]], Products[#Headers], 0))</f>
        <v>0.5</v>
      </c>
      <c r="O778" s="1" cm="1">
        <f t="array" ref="O778">INDEX(Products[],
    MATCH(MergedTable[[#This Row],[FK_ProductID]:[FK_ProductID]], Products[[ProductID]:[ProductID]], 0),
    MATCH(MergedTable[[#Headers],[AmtUnitPrice]], Products[#Headers], 0))</f>
        <v>6.75</v>
      </c>
      <c r="P778" s="1">
        <f>MergedTable[[#This Row],[AmtUnitPrice]] * MergedTable[[#This Row],[Quantity]]</f>
        <v>20.25</v>
      </c>
    </row>
    <row r="779" spans="1:16" x14ac:dyDescent="0.25">
      <c r="A779" t="str">
        <f>Orders[[#This Row],[OrderID]]</f>
        <v>YKX-23510-272</v>
      </c>
      <c r="B779" s="9">
        <f>Orders[[#This Row],[DtOrder]]</f>
        <v>43541</v>
      </c>
      <c r="C779" t="str">
        <f>Orders[[#This Row],[FK_CustomerID]]</f>
        <v>56991-05510-PR</v>
      </c>
      <c r="D779" t="str">
        <f>Orders[[#This Row],[FK_ProductID]]</f>
        <v>A-L-2.5</v>
      </c>
      <c r="E779" s="4">
        <f>Orders[[#This Row],[Quantity]]</f>
        <v>2</v>
      </c>
      <c r="F779" t="str">
        <f>_xlfn.XLOOKUP(MergedTable[[#This Row],[FK_CustomerID]], Customers[CustomerID], Customers[CustomerName])</f>
        <v>Janella Eden</v>
      </c>
      <c r="G779" t="str">
        <f>_xlfn.XLOOKUP(MergedTable[[#This Row],[FK_CustomerID]], Customers[CustomerID], Customers[Email])</f>
        <v>jedenll@e-recht24.de</v>
      </c>
      <c r="H779" t="str">
        <f>_xlfn.XLOOKUP(MergedTable[[#This Row],[FK_CustomerID]], Customers[CustomerID], Customers[Country])</f>
        <v>United States</v>
      </c>
      <c r="I779" t="str">
        <f>IF(_xlfn.XLOOKUP(MergedTable[[#This Row],[FK_CustomerID]], Customers[CustomerID], Customers[HasLoyalty]), "Yes", "No")</f>
        <v>No</v>
      </c>
      <c r="J779" t="str" cm="1">
        <f t="array" ref="J779">INDEX(Products[],
    MATCH(MergedTable[[#This Row],[FK_ProductID]:[FK_ProductID]], Products[[ProductID]:[ProductID]], 0),
    MATCH(MergedTable[[#Headers],[CoffeeType]], Products[#Headers], 0))</f>
        <v>Ara</v>
      </c>
      <c r="K779" t="str" cm="1">
        <f t="array" ref="K779">_xlfn.SWITCH(MergedTable[[#This Row],[CoffeeType]],
    "Rob", "Robusta",
    "Exc", "Excelsa",
    "Ara", "Arabica",
    "Lib", "Liberica")</f>
        <v>Arabica</v>
      </c>
      <c r="L779" t="str" cm="1">
        <f t="array" ref="L779">INDEX(Products[],
    MATCH(MergedTable[[#This Row],[FK_ProductID]:[FK_ProductID]], Products[[ProductID]:[ProductID]], 0),
    MATCH(MergedTable[[#Headers],[RoastType]], Products[#Headers], 0))</f>
        <v>L</v>
      </c>
      <c r="M779" t="str" cm="1">
        <f t="array" ref="M779">_xlfn.SWITCH(MergedTable[[#This Row],[RoastType]],
    "L", "Light",
    "M", "Medium",
    "D", "Dark")</f>
        <v>Light</v>
      </c>
      <c r="N779" s="6" cm="1">
        <f t="array" ref="N779">INDEX(Products[],
    MATCH(MergedTable[[#This Row],[FK_ProductID]:[FK_ProductID]], Products[[ProductID]:[ProductID]], 0),
    MATCH(MergedTable[[#Headers],[SizeKg]], Products[#Headers], 0))</f>
        <v>2.5</v>
      </c>
      <c r="O779" s="1" cm="1">
        <f t="array" ref="O779">INDEX(Products[],
    MATCH(MergedTable[[#This Row],[FK_ProductID]:[FK_ProductID]], Products[[ProductID]:[ProductID]], 0),
    MATCH(MergedTable[[#Headers],[AmtUnitPrice]], Products[#Headers], 0))</f>
        <v>29.785</v>
      </c>
      <c r="P779" s="1">
        <f>MergedTable[[#This Row],[AmtUnitPrice]] * MergedTable[[#This Row],[Quantity]]</f>
        <v>59.57</v>
      </c>
    </row>
    <row r="780" spans="1:16" x14ac:dyDescent="0.25">
      <c r="A780" t="str">
        <f>Orders[[#This Row],[OrderID]]</f>
        <v>FSA-98650-921</v>
      </c>
      <c r="B780" s="9">
        <f>Orders[[#This Row],[DtOrder]]</f>
        <v>43889</v>
      </c>
      <c r="C780" t="str">
        <f>Orders[[#This Row],[FK_CustomerID]]</f>
        <v>01841-48191-NL</v>
      </c>
      <c r="D780" t="str">
        <f>Orders[[#This Row],[FK_ProductID]]</f>
        <v>L-L-0.5</v>
      </c>
      <c r="E780" s="4">
        <f>Orders[[#This Row],[Quantity]]</f>
        <v>2</v>
      </c>
      <c r="F780" t="str">
        <f>_xlfn.XLOOKUP(MergedTable[[#This Row],[FK_CustomerID]], Customers[CustomerID], Customers[CustomerName])</f>
        <v>Cam Jewster</v>
      </c>
      <c r="G780" t="str">
        <f>_xlfn.XLOOKUP(MergedTable[[#This Row],[FK_CustomerID]], Customers[CustomerID], Customers[Email])</f>
        <v>cjewsterlu@moonfruit.com</v>
      </c>
      <c r="H780" t="str">
        <f>_xlfn.XLOOKUP(MergedTable[[#This Row],[FK_CustomerID]], Customers[CustomerID], Customers[Country])</f>
        <v>United States</v>
      </c>
      <c r="I780" t="str">
        <f>IF(_xlfn.XLOOKUP(MergedTable[[#This Row],[FK_CustomerID]], Customers[CustomerID], Customers[HasLoyalty]), "Yes", "No")</f>
        <v>Yes</v>
      </c>
      <c r="J780" t="str" cm="1">
        <f t="array" ref="J780">INDEX(Products[],
    MATCH(MergedTable[[#This Row],[FK_ProductID]:[FK_ProductID]], Products[[ProductID]:[ProductID]], 0),
    MATCH(MergedTable[[#Headers],[CoffeeType]], Products[#Headers], 0))</f>
        <v>Lib</v>
      </c>
      <c r="K780" t="str" cm="1">
        <f t="array" ref="K780">_xlfn.SWITCH(MergedTable[[#This Row],[CoffeeType]],
    "Rob", "Robusta",
    "Exc", "Excelsa",
    "Ara", "Arabica",
    "Lib", "Liberica")</f>
        <v>Liberica</v>
      </c>
      <c r="L780" t="str" cm="1">
        <f t="array" ref="L780">INDEX(Products[],
    MATCH(MergedTable[[#This Row],[FK_ProductID]:[FK_ProductID]], Products[[ProductID]:[ProductID]], 0),
    MATCH(MergedTable[[#Headers],[RoastType]], Products[#Headers], 0))</f>
        <v>L</v>
      </c>
      <c r="M780" t="str" cm="1">
        <f t="array" ref="M780">_xlfn.SWITCH(MergedTable[[#This Row],[RoastType]],
    "L", "Light",
    "M", "Medium",
    "D", "Dark")</f>
        <v>Light</v>
      </c>
      <c r="N780" s="6" cm="1">
        <f t="array" ref="N780">INDEX(Products[],
    MATCH(MergedTable[[#This Row],[FK_ProductID]:[FK_ProductID]], Products[[ProductID]:[ProductID]], 0),
    MATCH(MergedTable[[#Headers],[SizeKg]], Products[#Headers], 0))</f>
        <v>0.5</v>
      </c>
      <c r="O780" s="1" cm="1">
        <f t="array" ref="O780">INDEX(Products[],
    MATCH(MergedTable[[#This Row],[FK_ProductID]:[FK_ProductID]], Products[[ProductID]:[ProductID]], 0),
    MATCH(MergedTable[[#Headers],[AmtUnitPrice]], Products[#Headers], 0))</f>
        <v>9.51</v>
      </c>
      <c r="P780" s="1">
        <f>MergedTable[[#This Row],[AmtUnitPrice]] * MergedTable[[#This Row],[Quantity]]</f>
        <v>19.02</v>
      </c>
    </row>
    <row r="781" spans="1:16" x14ac:dyDescent="0.25">
      <c r="A781" t="str">
        <f>Orders[[#This Row],[OrderID]]</f>
        <v>ZUR-55774-294</v>
      </c>
      <c r="B781" s="9">
        <f>Orders[[#This Row],[DtOrder]]</f>
        <v>43985</v>
      </c>
      <c r="C781" t="str">
        <f>Orders[[#This Row],[FK_CustomerID]]</f>
        <v>33269-10023-CO</v>
      </c>
      <c r="D781" t="str">
        <f>Orders[[#This Row],[FK_ProductID]]</f>
        <v>L-D-1</v>
      </c>
      <c r="E781" s="4">
        <f>Orders[[#This Row],[Quantity]]</f>
        <v>6</v>
      </c>
      <c r="F781" t="str">
        <f>_xlfn.XLOOKUP(MergedTable[[#This Row],[FK_CustomerID]], Customers[CustomerID], Customers[CustomerName])</f>
        <v>Ugo Southerden</v>
      </c>
      <c r="G781" t="str">
        <f>_xlfn.XLOOKUP(MergedTable[[#This Row],[FK_CustomerID]], Customers[CustomerID], Customers[Email])</f>
        <v>usoutherdenln@hao123.com</v>
      </c>
      <c r="H781" t="str">
        <f>_xlfn.XLOOKUP(MergedTable[[#This Row],[FK_CustomerID]], Customers[CustomerID], Customers[Country])</f>
        <v>United States</v>
      </c>
      <c r="I781" t="str">
        <f>IF(_xlfn.XLOOKUP(MergedTable[[#This Row],[FK_CustomerID]], Customers[CustomerID], Customers[HasLoyalty]), "Yes", "No")</f>
        <v>Yes</v>
      </c>
      <c r="J781" t="str" cm="1">
        <f t="array" ref="J781">INDEX(Products[],
    MATCH(MergedTable[[#This Row],[FK_ProductID]:[FK_ProductID]], Products[[ProductID]:[ProductID]], 0),
    MATCH(MergedTable[[#Headers],[CoffeeType]], Products[#Headers], 0))</f>
        <v>Lib</v>
      </c>
      <c r="K781" t="str" cm="1">
        <f t="array" ref="K781">_xlfn.SWITCH(MergedTable[[#This Row],[CoffeeType]],
    "Rob", "Robusta",
    "Exc", "Excelsa",
    "Ara", "Arabica",
    "Lib", "Liberica")</f>
        <v>Liberica</v>
      </c>
      <c r="L781" t="str" cm="1">
        <f t="array" ref="L781">INDEX(Products[],
    MATCH(MergedTable[[#This Row],[FK_ProductID]:[FK_ProductID]], Products[[ProductID]:[ProductID]], 0),
    MATCH(MergedTable[[#Headers],[RoastType]], Products[#Headers], 0))</f>
        <v>D</v>
      </c>
      <c r="M781" t="str" cm="1">
        <f t="array" ref="M781">_xlfn.SWITCH(MergedTable[[#This Row],[RoastType]],
    "L", "Light",
    "M", "Medium",
    "D", "Dark")</f>
        <v>Dark</v>
      </c>
      <c r="N781" s="6" cm="1">
        <f t="array" ref="N781">INDEX(Products[],
    MATCH(MergedTable[[#This Row],[FK_ProductID]:[FK_ProductID]], Products[[ProductID]:[ProductID]], 0),
    MATCH(MergedTable[[#Headers],[SizeKg]], Products[#Headers], 0))</f>
        <v>1</v>
      </c>
      <c r="O781" s="1" cm="1">
        <f t="array" ref="O781">INDEX(Products[],
    MATCH(MergedTable[[#This Row],[FK_ProductID]:[FK_ProductID]], Products[[ProductID]:[ProductID]], 0),
    MATCH(MergedTable[[#Headers],[AmtUnitPrice]], Products[#Headers], 0))</f>
        <v>12.95</v>
      </c>
      <c r="P781" s="1">
        <f>MergedTable[[#This Row],[AmtUnitPrice]] * MergedTable[[#This Row],[Quantity]]</f>
        <v>77.699999999999989</v>
      </c>
    </row>
    <row r="782" spans="1:16" x14ac:dyDescent="0.25">
      <c r="A782" t="str">
        <f>Orders[[#This Row],[OrderID]]</f>
        <v>FUO-99821-974</v>
      </c>
      <c r="B782" s="9">
        <f>Orders[[#This Row],[DtOrder]]</f>
        <v>43883</v>
      </c>
      <c r="C782" t="str">
        <f>Orders[[#This Row],[FK_CustomerID]]</f>
        <v>31245-81098-PJ</v>
      </c>
      <c r="D782" t="str">
        <f>Orders[[#This Row],[FK_ProductID]]</f>
        <v>E-M-1</v>
      </c>
      <c r="E782" s="4">
        <f>Orders[[#This Row],[Quantity]]</f>
        <v>3</v>
      </c>
      <c r="F782" t="str">
        <f>_xlfn.XLOOKUP(MergedTable[[#This Row],[FK_CustomerID]], Customers[CustomerID], Customers[CustomerName])</f>
        <v>Verne Dunkerley</v>
      </c>
      <c r="G782" t="str">
        <f>_xlfn.XLOOKUP(MergedTable[[#This Row],[FK_CustomerID]], Customers[CustomerID], Customers[Email])</f>
        <v/>
      </c>
      <c r="H782" t="str">
        <f>_xlfn.XLOOKUP(MergedTable[[#This Row],[FK_CustomerID]], Customers[CustomerID], Customers[Country])</f>
        <v>United States</v>
      </c>
      <c r="I782" t="str">
        <f>IF(_xlfn.XLOOKUP(MergedTable[[#This Row],[FK_CustomerID]], Customers[CustomerID], Customers[HasLoyalty]), "Yes", "No")</f>
        <v>No</v>
      </c>
      <c r="J782" t="str" cm="1">
        <f t="array" ref="J782">INDEX(Products[],
    MATCH(MergedTable[[#This Row],[FK_ProductID]:[FK_ProductID]], Products[[ProductID]:[ProductID]], 0),
    MATCH(MergedTable[[#Headers],[CoffeeType]], Products[#Headers], 0))</f>
        <v>Exc</v>
      </c>
      <c r="K782" t="str" cm="1">
        <f t="array" ref="K782">_xlfn.SWITCH(MergedTable[[#This Row],[CoffeeType]],
    "Rob", "Robusta",
    "Exc", "Excelsa",
    "Ara", "Arabica",
    "Lib", "Liberica")</f>
        <v>Excelsa</v>
      </c>
      <c r="L782" t="str" cm="1">
        <f t="array" ref="L782">INDEX(Products[],
    MATCH(MergedTable[[#This Row],[FK_ProductID]:[FK_ProductID]], Products[[ProductID]:[ProductID]], 0),
    MATCH(MergedTable[[#Headers],[RoastType]], Products[#Headers], 0))</f>
        <v>M</v>
      </c>
      <c r="M782" t="str" cm="1">
        <f t="array" ref="M782">_xlfn.SWITCH(MergedTable[[#This Row],[RoastType]],
    "L", "Light",
    "M", "Medium",
    "D", "Dark")</f>
        <v>Medium</v>
      </c>
      <c r="N782" s="6" cm="1">
        <f t="array" ref="N782">INDEX(Products[],
    MATCH(MergedTable[[#This Row],[FK_ProductID]:[FK_ProductID]], Products[[ProductID]:[ProductID]], 0),
    MATCH(MergedTable[[#Headers],[SizeKg]], Products[#Headers], 0))</f>
        <v>1</v>
      </c>
      <c r="O782" s="1" cm="1">
        <f t="array" ref="O782">INDEX(Products[],
    MATCH(MergedTable[[#This Row],[FK_ProductID]:[FK_ProductID]], Products[[ProductID]:[ProductID]], 0),
    MATCH(MergedTable[[#Headers],[AmtUnitPrice]], Products[#Headers], 0))</f>
        <v>13.75</v>
      </c>
      <c r="P782" s="1">
        <f>MergedTable[[#This Row],[AmtUnitPrice]] * MergedTable[[#This Row],[Quantity]]</f>
        <v>41.25</v>
      </c>
    </row>
    <row r="783" spans="1:16" x14ac:dyDescent="0.25">
      <c r="A783" t="str">
        <f>Orders[[#This Row],[OrderID]]</f>
        <v>YVH-19865-819</v>
      </c>
      <c r="B783" s="9">
        <f>Orders[[#This Row],[DtOrder]]</f>
        <v>43778</v>
      </c>
      <c r="C783" t="str">
        <f>Orders[[#This Row],[FK_CustomerID]]</f>
        <v>08946-56610-IH</v>
      </c>
      <c r="D783" t="str">
        <f>Orders[[#This Row],[FK_ProductID]]</f>
        <v>L-L-2.5</v>
      </c>
      <c r="E783" s="4">
        <f>Orders[[#This Row],[Quantity]]</f>
        <v>4</v>
      </c>
      <c r="F783" t="str">
        <f>_xlfn.XLOOKUP(MergedTable[[#This Row],[FK_CustomerID]], Customers[CustomerID], Customers[CustomerName])</f>
        <v>Lacee Burtenshaw</v>
      </c>
      <c r="G783" t="str">
        <f>_xlfn.XLOOKUP(MergedTable[[#This Row],[FK_CustomerID]], Customers[CustomerID], Customers[Email])</f>
        <v>lburtenshawlp@shinystat.com</v>
      </c>
      <c r="H783" t="str">
        <f>_xlfn.XLOOKUP(MergedTable[[#This Row],[FK_CustomerID]], Customers[CustomerID], Customers[Country])</f>
        <v>United States</v>
      </c>
      <c r="I783" t="str">
        <f>IF(_xlfn.XLOOKUP(MergedTable[[#This Row],[FK_CustomerID]], Customers[CustomerID], Customers[HasLoyalty]), "Yes", "No")</f>
        <v>No</v>
      </c>
      <c r="J783" t="str" cm="1">
        <f t="array" ref="J783">INDEX(Products[],
    MATCH(MergedTable[[#This Row],[FK_ProductID]:[FK_ProductID]], Products[[ProductID]:[ProductID]], 0),
    MATCH(MergedTable[[#Headers],[CoffeeType]], Products[#Headers], 0))</f>
        <v>Lib</v>
      </c>
      <c r="K783" t="str" cm="1">
        <f t="array" ref="K783">_xlfn.SWITCH(MergedTable[[#This Row],[CoffeeType]],
    "Rob", "Robusta",
    "Exc", "Excelsa",
    "Ara", "Arabica",
    "Lib", "Liberica")</f>
        <v>Liberica</v>
      </c>
      <c r="L783" t="str" cm="1">
        <f t="array" ref="L783">INDEX(Products[],
    MATCH(MergedTable[[#This Row],[FK_ProductID]:[FK_ProductID]], Products[[ProductID]:[ProductID]], 0),
    MATCH(MergedTable[[#Headers],[RoastType]], Products[#Headers], 0))</f>
        <v>L</v>
      </c>
      <c r="M783" t="str" cm="1">
        <f t="array" ref="M783">_xlfn.SWITCH(MergedTable[[#This Row],[RoastType]],
    "L", "Light",
    "M", "Medium",
    "D", "Dark")</f>
        <v>Light</v>
      </c>
      <c r="N783" s="6" cm="1">
        <f t="array" ref="N783">INDEX(Products[],
    MATCH(MergedTable[[#This Row],[FK_ProductID]:[FK_ProductID]], Products[[ProductID]:[ProductID]], 0),
    MATCH(MergedTable[[#Headers],[SizeKg]], Products[#Headers], 0))</f>
        <v>2.5</v>
      </c>
      <c r="O783" s="1" cm="1">
        <f t="array" ref="O783">INDEX(Products[],
    MATCH(MergedTable[[#This Row],[FK_ProductID]:[FK_ProductID]], Products[[ProductID]:[ProductID]], 0),
    MATCH(MergedTable[[#Headers],[AmtUnitPrice]], Products[#Headers], 0))</f>
        <v>36.454999999999998</v>
      </c>
      <c r="P783" s="1">
        <f>MergedTable[[#This Row],[AmtUnitPrice]] * MergedTable[[#This Row],[Quantity]]</f>
        <v>145.82</v>
      </c>
    </row>
    <row r="784" spans="1:16" x14ac:dyDescent="0.25">
      <c r="A784" t="str">
        <f>Orders[[#This Row],[OrderID]]</f>
        <v>NNF-47422-501</v>
      </c>
      <c r="B784" s="9">
        <f>Orders[[#This Row],[DtOrder]]</f>
        <v>43897</v>
      </c>
      <c r="C784" t="str">
        <f>Orders[[#This Row],[FK_CustomerID]]</f>
        <v>20260-32948-EB</v>
      </c>
      <c r="D784" t="str">
        <f>Orders[[#This Row],[FK_ProductID]]</f>
        <v>E-L-0.2</v>
      </c>
      <c r="E784" s="4">
        <f>Orders[[#This Row],[Quantity]]</f>
        <v>6</v>
      </c>
      <c r="F784" t="str">
        <f>_xlfn.XLOOKUP(MergedTable[[#This Row],[FK_CustomerID]], Customers[CustomerID], Customers[CustomerName])</f>
        <v>Adorne Gregoratti</v>
      </c>
      <c r="G784" t="str">
        <f>_xlfn.XLOOKUP(MergedTable[[#This Row],[FK_CustomerID]], Customers[CustomerID], Customers[Email])</f>
        <v>agregorattilq@vistaprint.com</v>
      </c>
      <c r="H784" t="str">
        <f>_xlfn.XLOOKUP(MergedTable[[#This Row],[FK_CustomerID]], Customers[CustomerID], Customers[Country])</f>
        <v>Ireland</v>
      </c>
      <c r="I784" t="str">
        <f>IF(_xlfn.XLOOKUP(MergedTable[[#This Row],[FK_CustomerID]], Customers[CustomerID], Customers[HasLoyalty]), "Yes", "No")</f>
        <v>No</v>
      </c>
      <c r="J784" t="str" cm="1">
        <f t="array" ref="J784">INDEX(Products[],
    MATCH(MergedTable[[#This Row],[FK_ProductID]:[FK_ProductID]], Products[[ProductID]:[ProductID]], 0),
    MATCH(MergedTable[[#Headers],[CoffeeType]], Products[#Headers], 0))</f>
        <v>Exc</v>
      </c>
      <c r="K784" t="str" cm="1">
        <f t="array" ref="K784">_xlfn.SWITCH(MergedTable[[#This Row],[CoffeeType]],
    "Rob", "Robusta",
    "Exc", "Excelsa",
    "Ara", "Arabica",
    "Lib", "Liberica")</f>
        <v>Excelsa</v>
      </c>
      <c r="L784" t="str" cm="1">
        <f t="array" ref="L784">INDEX(Products[],
    MATCH(MergedTable[[#This Row],[FK_ProductID]:[FK_ProductID]], Products[[ProductID]:[ProductID]], 0),
    MATCH(MergedTable[[#Headers],[RoastType]], Products[#Headers], 0))</f>
        <v>L</v>
      </c>
      <c r="M784" t="str" cm="1">
        <f t="array" ref="M784">_xlfn.SWITCH(MergedTable[[#This Row],[RoastType]],
    "L", "Light",
    "M", "Medium",
    "D", "Dark")</f>
        <v>Light</v>
      </c>
      <c r="N784" s="6" cm="1">
        <f t="array" ref="N784">INDEX(Products[],
    MATCH(MergedTable[[#This Row],[FK_ProductID]:[FK_ProductID]], Products[[ProductID]:[ProductID]], 0),
    MATCH(MergedTable[[#Headers],[SizeKg]], Products[#Headers], 0))</f>
        <v>0.2</v>
      </c>
      <c r="O784" s="1" cm="1">
        <f t="array" ref="O784">INDEX(Products[],
    MATCH(MergedTable[[#This Row],[FK_ProductID]:[FK_ProductID]], Products[[ProductID]:[ProductID]], 0),
    MATCH(MergedTable[[#Headers],[AmtUnitPrice]], Products[#Headers], 0))</f>
        <v>4.4550000000000001</v>
      </c>
      <c r="P784" s="1">
        <f>MergedTable[[#This Row],[AmtUnitPrice]] * MergedTable[[#This Row],[Quantity]]</f>
        <v>26.73</v>
      </c>
    </row>
    <row r="785" spans="1:16" x14ac:dyDescent="0.25">
      <c r="A785" t="str">
        <f>Orders[[#This Row],[OrderID]]</f>
        <v>RJI-71409-490</v>
      </c>
      <c r="B785" s="9">
        <f>Orders[[#This Row],[DtOrder]]</f>
        <v>44312</v>
      </c>
      <c r="C785" t="str">
        <f>Orders[[#This Row],[FK_CustomerID]]</f>
        <v>31613-41626-KX</v>
      </c>
      <c r="D785" t="str">
        <f>Orders[[#This Row],[FK_ProductID]]</f>
        <v>L-M-0.5</v>
      </c>
      <c r="E785" s="4">
        <f>Orders[[#This Row],[Quantity]]</f>
        <v>5</v>
      </c>
      <c r="F785" t="str">
        <f>_xlfn.XLOOKUP(MergedTable[[#This Row],[FK_CustomerID]], Customers[CustomerID], Customers[CustomerName])</f>
        <v>Chris Croster</v>
      </c>
      <c r="G785" t="str">
        <f>_xlfn.XLOOKUP(MergedTable[[#This Row],[FK_CustomerID]], Customers[CustomerID], Customers[Email])</f>
        <v>ccrosterlr@gov.uk</v>
      </c>
      <c r="H785" t="str">
        <f>_xlfn.XLOOKUP(MergedTable[[#This Row],[FK_CustomerID]], Customers[CustomerID], Customers[Country])</f>
        <v>United States</v>
      </c>
      <c r="I785" t="str">
        <f>IF(_xlfn.XLOOKUP(MergedTable[[#This Row],[FK_CustomerID]], Customers[CustomerID], Customers[HasLoyalty]), "Yes", "No")</f>
        <v>Yes</v>
      </c>
      <c r="J785" t="str" cm="1">
        <f t="array" ref="J785">INDEX(Products[],
    MATCH(MergedTable[[#This Row],[FK_ProductID]:[FK_ProductID]], Products[[ProductID]:[ProductID]], 0),
    MATCH(MergedTable[[#Headers],[CoffeeType]], Products[#Headers], 0))</f>
        <v>Lib</v>
      </c>
      <c r="K785" t="str" cm="1">
        <f t="array" ref="K785">_xlfn.SWITCH(MergedTable[[#This Row],[CoffeeType]],
    "Rob", "Robusta",
    "Exc", "Excelsa",
    "Ara", "Arabica",
    "Lib", "Liberica")</f>
        <v>Liberica</v>
      </c>
      <c r="L785" t="str" cm="1">
        <f t="array" ref="L785">INDEX(Products[],
    MATCH(MergedTable[[#This Row],[FK_ProductID]:[FK_ProductID]], Products[[ProductID]:[ProductID]], 0),
    MATCH(MergedTable[[#Headers],[RoastType]], Products[#Headers], 0))</f>
        <v>M</v>
      </c>
      <c r="M785" t="str" cm="1">
        <f t="array" ref="M785">_xlfn.SWITCH(MergedTable[[#This Row],[RoastType]],
    "L", "Light",
    "M", "Medium",
    "D", "Dark")</f>
        <v>Medium</v>
      </c>
      <c r="N785" s="6" cm="1">
        <f t="array" ref="N785">INDEX(Products[],
    MATCH(MergedTable[[#This Row],[FK_ProductID]:[FK_ProductID]], Products[[ProductID]:[ProductID]], 0),
    MATCH(MergedTable[[#Headers],[SizeKg]], Products[#Headers], 0))</f>
        <v>0.5</v>
      </c>
      <c r="O785" s="1" cm="1">
        <f t="array" ref="O785">INDEX(Products[],
    MATCH(MergedTable[[#This Row],[FK_ProductID]:[FK_ProductID]], Products[[ProductID]:[ProductID]], 0),
    MATCH(MergedTable[[#Headers],[AmtUnitPrice]], Products[#Headers], 0))</f>
        <v>8.73</v>
      </c>
      <c r="P785" s="1">
        <f>MergedTable[[#This Row],[AmtUnitPrice]] * MergedTable[[#This Row],[Quantity]]</f>
        <v>43.650000000000006</v>
      </c>
    </row>
    <row r="786" spans="1:16" x14ac:dyDescent="0.25">
      <c r="A786" t="str">
        <f>Orders[[#This Row],[OrderID]]</f>
        <v>UZL-46108-213</v>
      </c>
      <c r="B786" s="9">
        <f>Orders[[#This Row],[DtOrder]]</f>
        <v>44511</v>
      </c>
      <c r="C786" t="str">
        <f>Orders[[#This Row],[FK_CustomerID]]</f>
        <v>75961-20170-RD</v>
      </c>
      <c r="D786" t="str">
        <f>Orders[[#This Row],[FK_ProductID]]</f>
        <v>L-L-1</v>
      </c>
      <c r="E786" s="4">
        <f>Orders[[#This Row],[Quantity]]</f>
        <v>2</v>
      </c>
      <c r="F786" t="str">
        <f>_xlfn.XLOOKUP(MergedTable[[#This Row],[FK_CustomerID]], Customers[CustomerID], Customers[CustomerName])</f>
        <v>Graeme Whitehead</v>
      </c>
      <c r="G786" t="str">
        <f>_xlfn.XLOOKUP(MergedTable[[#This Row],[FK_CustomerID]], Customers[CustomerID], Customers[Email])</f>
        <v>gwhiteheadls@hp.com</v>
      </c>
      <c r="H786" t="str">
        <f>_xlfn.XLOOKUP(MergedTable[[#This Row],[FK_CustomerID]], Customers[CustomerID], Customers[Country])</f>
        <v>United States</v>
      </c>
      <c r="I786" t="str">
        <f>IF(_xlfn.XLOOKUP(MergedTable[[#This Row],[FK_CustomerID]], Customers[CustomerID], Customers[HasLoyalty]), "Yes", "No")</f>
        <v>No</v>
      </c>
      <c r="J786" t="str" cm="1">
        <f t="array" ref="J786">INDEX(Products[],
    MATCH(MergedTable[[#This Row],[FK_ProductID]:[FK_ProductID]], Products[[ProductID]:[ProductID]], 0),
    MATCH(MergedTable[[#Headers],[CoffeeType]], Products[#Headers], 0))</f>
        <v>Lib</v>
      </c>
      <c r="K786" t="str" cm="1">
        <f t="array" ref="K786">_xlfn.SWITCH(MergedTable[[#This Row],[CoffeeType]],
    "Rob", "Robusta",
    "Exc", "Excelsa",
    "Ara", "Arabica",
    "Lib", "Liberica")</f>
        <v>Liberica</v>
      </c>
      <c r="L786" t="str" cm="1">
        <f t="array" ref="L786">INDEX(Products[],
    MATCH(MergedTable[[#This Row],[FK_ProductID]:[FK_ProductID]], Products[[ProductID]:[ProductID]], 0),
    MATCH(MergedTable[[#Headers],[RoastType]], Products[#Headers], 0))</f>
        <v>L</v>
      </c>
      <c r="M786" t="str" cm="1">
        <f t="array" ref="M786">_xlfn.SWITCH(MergedTable[[#This Row],[RoastType]],
    "L", "Light",
    "M", "Medium",
    "D", "Dark")</f>
        <v>Light</v>
      </c>
      <c r="N786" s="6" cm="1">
        <f t="array" ref="N786">INDEX(Products[],
    MATCH(MergedTable[[#This Row],[FK_ProductID]:[FK_ProductID]], Products[[ProductID]:[ProductID]], 0),
    MATCH(MergedTable[[#Headers],[SizeKg]], Products[#Headers], 0))</f>
        <v>1</v>
      </c>
      <c r="O786" s="1" cm="1">
        <f t="array" ref="O786">INDEX(Products[],
    MATCH(MergedTable[[#This Row],[FK_ProductID]:[FK_ProductID]], Products[[ProductID]:[ProductID]], 0),
    MATCH(MergedTable[[#Headers],[AmtUnitPrice]], Products[#Headers], 0))</f>
        <v>15.85</v>
      </c>
      <c r="P786" s="1">
        <f>MergedTable[[#This Row],[AmtUnitPrice]] * MergedTable[[#This Row],[Quantity]]</f>
        <v>31.7</v>
      </c>
    </row>
    <row r="787" spans="1:16" x14ac:dyDescent="0.25">
      <c r="A787" t="str">
        <f>Orders[[#This Row],[OrderID]]</f>
        <v>AOX-44467-109</v>
      </c>
      <c r="B787" s="9">
        <f>Orders[[#This Row],[DtOrder]]</f>
        <v>44362</v>
      </c>
      <c r="C787" t="str">
        <f>Orders[[#This Row],[FK_CustomerID]]</f>
        <v>72524-06410-KD</v>
      </c>
      <c r="D787" t="str">
        <f>Orders[[#This Row],[FK_ProductID]]</f>
        <v>A-D-2.5</v>
      </c>
      <c r="E787" s="4">
        <f>Orders[[#This Row],[Quantity]]</f>
        <v>1</v>
      </c>
      <c r="F787" t="str">
        <f>_xlfn.XLOOKUP(MergedTable[[#This Row],[FK_CustomerID]], Customers[CustomerID], Customers[CustomerName])</f>
        <v>Haslett Jodrelle</v>
      </c>
      <c r="G787" t="str">
        <f>_xlfn.XLOOKUP(MergedTable[[#This Row],[FK_CustomerID]], Customers[CustomerID], Customers[Email])</f>
        <v>hjodrellelt@samsung.com</v>
      </c>
      <c r="H787" t="str">
        <f>_xlfn.XLOOKUP(MergedTable[[#This Row],[FK_CustomerID]], Customers[CustomerID], Customers[Country])</f>
        <v>United States</v>
      </c>
      <c r="I787" t="str">
        <f>IF(_xlfn.XLOOKUP(MergedTable[[#This Row],[FK_CustomerID]], Customers[CustomerID], Customers[HasLoyalty]), "Yes", "No")</f>
        <v>No</v>
      </c>
      <c r="J787" t="str" cm="1">
        <f t="array" ref="J787">INDEX(Products[],
    MATCH(MergedTable[[#This Row],[FK_ProductID]:[FK_ProductID]], Products[[ProductID]:[ProductID]], 0),
    MATCH(MergedTable[[#Headers],[CoffeeType]], Products[#Headers], 0))</f>
        <v>Ara</v>
      </c>
      <c r="K787" t="str" cm="1">
        <f t="array" ref="K787">_xlfn.SWITCH(MergedTable[[#This Row],[CoffeeType]],
    "Rob", "Robusta",
    "Exc", "Excelsa",
    "Ara", "Arabica",
    "Lib", "Liberica")</f>
        <v>Arabica</v>
      </c>
      <c r="L787" t="str" cm="1">
        <f t="array" ref="L787">INDEX(Products[],
    MATCH(MergedTable[[#This Row],[FK_ProductID]:[FK_ProductID]], Products[[ProductID]:[ProductID]], 0),
    MATCH(MergedTable[[#Headers],[RoastType]], Products[#Headers], 0))</f>
        <v>D</v>
      </c>
      <c r="M787" t="str" cm="1">
        <f t="array" ref="M787">_xlfn.SWITCH(MergedTable[[#This Row],[RoastType]],
    "L", "Light",
    "M", "Medium",
    "D", "Dark")</f>
        <v>Dark</v>
      </c>
      <c r="N787" s="6" cm="1">
        <f t="array" ref="N787">INDEX(Products[],
    MATCH(MergedTable[[#This Row],[FK_ProductID]:[FK_ProductID]], Products[[ProductID]:[ProductID]], 0),
    MATCH(MergedTable[[#Headers],[SizeKg]], Products[#Headers], 0))</f>
        <v>2.5</v>
      </c>
      <c r="O787" s="1" cm="1">
        <f t="array" ref="O787">INDEX(Products[],
    MATCH(MergedTable[[#This Row],[FK_ProductID]:[FK_ProductID]], Products[[ProductID]:[ProductID]], 0),
    MATCH(MergedTable[[#Headers],[AmtUnitPrice]], Products[#Headers], 0))</f>
        <v>22.885000000000002</v>
      </c>
      <c r="P787" s="1">
        <f>MergedTable[[#This Row],[AmtUnitPrice]] * MergedTable[[#This Row],[Quantity]]</f>
        <v>22.885000000000002</v>
      </c>
    </row>
    <row r="788" spans="1:16" x14ac:dyDescent="0.25">
      <c r="A788" t="str">
        <f>Orders[[#This Row],[OrderID]]</f>
        <v>TZD-67261-174</v>
      </c>
      <c r="B788" s="9">
        <f>Orders[[#This Row],[DtOrder]]</f>
        <v>43888</v>
      </c>
      <c r="C788" t="str">
        <f>Orders[[#This Row],[FK_CustomerID]]</f>
        <v>01841-48191-NL</v>
      </c>
      <c r="D788" t="str">
        <f>Orders[[#This Row],[FK_ProductID]]</f>
        <v>E-D-2.5</v>
      </c>
      <c r="E788" s="4">
        <f>Orders[[#This Row],[Quantity]]</f>
        <v>1</v>
      </c>
      <c r="F788" t="str">
        <f>_xlfn.XLOOKUP(MergedTable[[#This Row],[FK_CustomerID]], Customers[CustomerID], Customers[CustomerName])</f>
        <v>Cam Jewster</v>
      </c>
      <c r="G788" t="str">
        <f>_xlfn.XLOOKUP(MergedTable[[#This Row],[FK_CustomerID]], Customers[CustomerID], Customers[Email])</f>
        <v>cjewsterlu@moonfruit.com</v>
      </c>
      <c r="H788" t="str">
        <f>_xlfn.XLOOKUP(MergedTable[[#This Row],[FK_CustomerID]], Customers[CustomerID], Customers[Country])</f>
        <v>United States</v>
      </c>
      <c r="I788" t="str">
        <f>IF(_xlfn.XLOOKUP(MergedTable[[#This Row],[FK_CustomerID]], Customers[CustomerID], Customers[HasLoyalty]), "Yes", "No")</f>
        <v>Yes</v>
      </c>
      <c r="J788" t="str" cm="1">
        <f t="array" ref="J788">INDEX(Products[],
    MATCH(MergedTable[[#This Row],[FK_ProductID]:[FK_ProductID]], Products[[ProductID]:[ProductID]], 0),
    MATCH(MergedTable[[#Headers],[CoffeeType]], Products[#Headers], 0))</f>
        <v>Exc</v>
      </c>
      <c r="K788" t="str" cm="1">
        <f t="array" ref="K788">_xlfn.SWITCH(MergedTable[[#This Row],[CoffeeType]],
    "Rob", "Robusta",
    "Exc", "Excelsa",
    "Ara", "Arabica",
    "Lib", "Liberica")</f>
        <v>Excelsa</v>
      </c>
      <c r="L788" t="str" cm="1">
        <f t="array" ref="L788">INDEX(Products[],
    MATCH(MergedTable[[#This Row],[FK_ProductID]:[FK_ProductID]], Products[[ProductID]:[ProductID]], 0),
    MATCH(MergedTable[[#Headers],[RoastType]], Products[#Headers], 0))</f>
        <v>D</v>
      </c>
      <c r="M788" t="str" cm="1">
        <f t="array" ref="M788">_xlfn.SWITCH(MergedTable[[#This Row],[RoastType]],
    "L", "Light",
    "M", "Medium",
    "D", "Dark")</f>
        <v>Dark</v>
      </c>
      <c r="N788" s="6" cm="1">
        <f t="array" ref="N788">INDEX(Products[],
    MATCH(MergedTable[[#This Row],[FK_ProductID]:[FK_ProductID]], Products[[ProductID]:[ProductID]], 0),
    MATCH(MergedTable[[#Headers],[SizeKg]], Products[#Headers], 0))</f>
        <v>2.5</v>
      </c>
      <c r="O788" s="1" cm="1">
        <f t="array" ref="O788">INDEX(Products[],
    MATCH(MergedTable[[#This Row],[FK_ProductID]:[FK_ProductID]], Products[[ProductID]:[ProductID]], 0),
    MATCH(MergedTable[[#Headers],[AmtUnitPrice]], Products[#Headers], 0))</f>
        <v>27.945</v>
      </c>
      <c r="P788" s="1">
        <f>MergedTable[[#This Row],[AmtUnitPrice]] * MergedTable[[#This Row],[Quantity]]</f>
        <v>27.945</v>
      </c>
    </row>
    <row r="789" spans="1:16" x14ac:dyDescent="0.25">
      <c r="A789" t="str">
        <f>Orders[[#This Row],[OrderID]]</f>
        <v>TBU-64277-625</v>
      </c>
      <c r="B789" s="9">
        <f>Orders[[#This Row],[DtOrder]]</f>
        <v>44305</v>
      </c>
      <c r="C789" t="str">
        <f>Orders[[#This Row],[FK_CustomerID]]</f>
        <v>98918-34330-GY</v>
      </c>
      <c r="D789" t="str">
        <f>Orders[[#This Row],[FK_ProductID]]</f>
        <v>E-M-1</v>
      </c>
      <c r="E789" s="4">
        <f>Orders[[#This Row],[Quantity]]</f>
        <v>6</v>
      </c>
      <c r="F789" t="str">
        <f>_xlfn.XLOOKUP(MergedTable[[#This Row],[FK_CustomerID]], Customers[CustomerID], Customers[CustomerName])</f>
        <v>Beryl Osborn</v>
      </c>
      <c r="G789" t="str">
        <f>_xlfn.XLOOKUP(MergedTable[[#This Row],[FK_CustomerID]], Customers[CustomerID], Customers[Email])</f>
        <v/>
      </c>
      <c r="H789" t="str">
        <f>_xlfn.XLOOKUP(MergedTable[[#This Row],[FK_CustomerID]], Customers[CustomerID], Customers[Country])</f>
        <v>United States</v>
      </c>
      <c r="I789" t="str">
        <f>IF(_xlfn.XLOOKUP(MergedTable[[#This Row],[FK_CustomerID]], Customers[CustomerID], Customers[HasLoyalty]), "Yes", "No")</f>
        <v>Yes</v>
      </c>
      <c r="J789" t="str" cm="1">
        <f t="array" ref="J789">INDEX(Products[],
    MATCH(MergedTable[[#This Row],[FK_ProductID]:[FK_ProductID]], Products[[ProductID]:[ProductID]], 0),
    MATCH(MergedTable[[#Headers],[CoffeeType]], Products[#Headers], 0))</f>
        <v>Exc</v>
      </c>
      <c r="K789" t="str" cm="1">
        <f t="array" ref="K789">_xlfn.SWITCH(MergedTable[[#This Row],[CoffeeType]],
    "Rob", "Robusta",
    "Exc", "Excelsa",
    "Ara", "Arabica",
    "Lib", "Liberica")</f>
        <v>Excelsa</v>
      </c>
      <c r="L789" t="str" cm="1">
        <f t="array" ref="L789">INDEX(Products[],
    MATCH(MergedTable[[#This Row],[FK_ProductID]:[FK_ProductID]], Products[[ProductID]:[ProductID]], 0),
    MATCH(MergedTable[[#Headers],[RoastType]], Products[#Headers], 0))</f>
        <v>M</v>
      </c>
      <c r="M789" t="str" cm="1">
        <f t="array" ref="M789">_xlfn.SWITCH(MergedTable[[#This Row],[RoastType]],
    "L", "Light",
    "M", "Medium",
    "D", "Dark")</f>
        <v>Medium</v>
      </c>
      <c r="N789" s="6" cm="1">
        <f t="array" ref="N789">INDEX(Products[],
    MATCH(MergedTable[[#This Row],[FK_ProductID]:[FK_ProductID]], Products[[ProductID]:[ProductID]], 0),
    MATCH(MergedTable[[#Headers],[SizeKg]], Products[#Headers], 0))</f>
        <v>1</v>
      </c>
      <c r="O789" s="1" cm="1">
        <f t="array" ref="O789">INDEX(Products[],
    MATCH(MergedTable[[#This Row],[FK_ProductID]:[FK_ProductID]], Products[[ProductID]:[ProductID]], 0),
    MATCH(MergedTable[[#Headers],[AmtUnitPrice]], Products[#Headers], 0))</f>
        <v>13.75</v>
      </c>
      <c r="P789" s="1">
        <f>MergedTable[[#This Row],[AmtUnitPrice]] * MergedTable[[#This Row],[Quantity]]</f>
        <v>82.5</v>
      </c>
    </row>
    <row r="790" spans="1:16" x14ac:dyDescent="0.25">
      <c r="A790" t="str">
        <f>Orders[[#This Row],[OrderID]]</f>
        <v>TYP-85767-944</v>
      </c>
      <c r="B790" s="9">
        <f>Orders[[#This Row],[DtOrder]]</f>
        <v>44771</v>
      </c>
      <c r="C790" t="str">
        <f>Orders[[#This Row],[FK_CustomerID]]</f>
        <v>51497-50894-WU</v>
      </c>
      <c r="D790" t="str">
        <f>Orders[[#This Row],[FK_ProductID]]</f>
        <v>R-M-2.5</v>
      </c>
      <c r="E790" s="4">
        <f>Orders[[#This Row],[Quantity]]</f>
        <v>2</v>
      </c>
      <c r="F790" t="str">
        <f>_xlfn.XLOOKUP(MergedTable[[#This Row],[FK_CustomerID]], Customers[CustomerID], Customers[CustomerName])</f>
        <v>Kaela Nottram</v>
      </c>
      <c r="G790" t="str">
        <f>_xlfn.XLOOKUP(MergedTable[[#This Row],[FK_CustomerID]], Customers[CustomerID], Customers[Email])</f>
        <v>knottramlw@odnoklassniki.ru</v>
      </c>
      <c r="H790" t="str">
        <f>_xlfn.XLOOKUP(MergedTable[[#This Row],[FK_CustomerID]], Customers[CustomerID], Customers[Country])</f>
        <v>Ireland</v>
      </c>
      <c r="I790" t="str">
        <f>IF(_xlfn.XLOOKUP(MergedTable[[#This Row],[FK_CustomerID]], Customers[CustomerID], Customers[HasLoyalty]), "Yes", "No")</f>
        <v>Yes</v>
      </c>
      <c r="J790" t="str" cm="1">
        <f t="array" ref="J790">INDEX(Products[],
    MATCH(MergedTable[[#This Row],[FK_ProductID]:[FK_ProductID]], Products[[ProductID]:[ProductID]], 0),
    MATCH(MergedTable[[#Headers],[CoffeeType]], Products[#Headers], 0))</f>
        <v>Rob</v>
      </c>
      <c r="K790" t="str" cm="1">
        <f t="array" ref="K790">_xlfn.SWITCH(MergedTable[[#This Row],[CoffeeType]],
    "Rob", "Robusta",
    "Exc", "Excelsa",
    "Ara", "Arabica",
    "Lib", "Liberica")</f>
        <v>Robusta</v>
      </c>
      <c r="L790" t="str" cm="1">
        <f t="array" ref="L790">INDEX(Products[],
    MATCH(MergedTable[[#This Row],[FK_ProductID]:[FK_ProductID]], Products[[ProductID]:[ProductID]], 0),
    MATCH(MergedTable[[#Headers],[RoastType]], Products[#Headers], 0))</f>
        <v>M</v>
      </c>
      <c r="M790" t="str" cm="1">
        <f t="array" ref="M790">_xlfn.SWITCH(MergedTable[[#This Row],[RoastType]],
    "L", "Light",
    "M", "Medium",
    "D", "Dark")</f>
        <v>Medium</v>
      </c>
      <c r="N790" s="6" cm="1">
        <f t="array" ref="N790">INDEX(Products[],
    MATCH(MergedTable[[#This Row],[FK_ProductID]:[FK_ProductID]], Products[[ProductID]:[ProductID]], 0),
    MATCH(MergedTable[[#Headers],[SizeKg]], Products[#Headers], 0))</f>
        <v>2.5</v>
      </c>
      <c r="O790" s="1" cm="1">
        <f t="array" ref="O790">INDEX(Products[],
    MATCH(MergedTable[[#This Row],[FK_ProductID]:[FK_ProductID]], Products[[ProductID]:[ProductID]], 0),
    MATCH(MergedTable[[#Headers],[AmtUnitPrice]], Products[#Headers], 0))</f>
        <v>22.885000000000002</v>
      </c>
      <c r="P790" s="1">
        <f>MergedTable[[#This Row],[AmtUnitPrice]] * MergedTable[[#This Row],[Quantity]]</f>
        <v>45.77</v>
      </c>
    </row>
    <row r="791" spans="1:16" x14ac:dyDescent="0.25">
      <c r="A791" t="str">
        <f>Orders[[#This Row],[OrderID]]</f>
        <v>GTT-73214-334</v>
      </c>
      <c r="B791" s="9">
        <f>Orders[[#This Row],[DtOrder]]</f>
        <v>43485</v>
      </c>
      <c r="C791" t="str">
        <f>Orders[[#This Row],[FK_CustomerID]]</f>
        <v>98636-90072-YE</v>
      </c>
      <c r="D791" t="str">
        <f>Orders[[#This Row],[FK_ProductID]]</f>
        <v>A-L-1</v>
      </c>
      <c r="E791" s="4">
        <f>Orders[[#This Row],[Quantity]]</f>
        <v>6</v>
      </c>
      <c r="F791" t="str">
        <f>_xlfn.XLOOKUP(MergedTable[[#This Row],[FK_CustomerID]], Customers[CustomerID], Customers[CustomerName])</f>
        <v>Nobe Buney</v>
      </c>
      <c r="G791" t="str">
        <f>_xlfn.XLOOKUP(MergedTable[[#This Row],[FK_CustomerID]], Customers[CustomerID], Customers[Email])</f>
        <v>nbuneylx@jugem.jp</v>
      </c>
      <c r="H791" t="str">
        <f>_xlfn.XLOOKUP(MergedTable[[#This Row],[FK_CustomerID]], Customers[CustomerID], Customers[Country])</f>
        <v>United States</v>
      </c>
      <c r="I791" t="str">
        <f>IF(_xlfn.XLOOKUP(MergedTable[[#This Row],[FK_CustomerID]], Customers[CustomerID], Customers[HasLoyalty]), "Yes", "No")</f>
        <v>No</v>
      </c>
      <c r="J791" t="str" cm="1">
        <f t="array" ref="J791">INDEX(Products[],
    MATCH(MergedTable[[#This Row],[FK_ProductID]:[FK_ProductID]], Products[[ProductID]:[ProductID]], 0),
    MATCH(MergedTable[[#Headers],[CoffeeType]], Products[#Headers], 0))</f>
        <v>Ara</v>
      </c>
      <c r="K791" t="str" cm="1">
        <f t="array" ref="K791">_xlfn.SWITCH(MergedTable[[#This Row],[CoffeeType]],
    "Rob", "Robusta",
    "Exc", "Excelsa",
    "Ara", "Arabica",
    "Lib", "Liberica")</f>
        <v>Arabica</v>
      </c>
      <c r="L791" t="str" cm="1">
        <f t="array" ref="L791">INDEX(Products[],
    MATCH(MergedTable[[#This Row],[FK_ProductID]:[FK_ProductID]], Products[[ProductID]:[ProductID]], 0),
    MATCH(MergedTable[[#Headers],[RoastType]], Products[#Headers], 0))</f>
        <v>L</v>
      </c>
      <c r="M791" t="str" cm="1">
        <f t="array" ref="M791">_xlfn.SWITCH(MergedTable[[#This Row],[RoastType]],
    "L", "Light",
    "M", "Medium",
    "D", "Dark")</f>
        <v>Light</v>
      </c>
      <c r="N791" s="6" cm="1">
        <f t="array" ref="N791">INDEX(Products[],
    MATCH(MergedTable[[#This Row],[FK_ProductID]:[FK_ProductID]], Products[[ProductID]:[ProductID]], 0),
    MATCH(MergedTable[[#Headers],[SizeKg]], Products[#Headers], 0))</f>
        <v>1</v>
      </c>
      <c r="O791" s="1" cm="1">
        <f t="array" ref="O791">INDEX(Products[],
    MATCH(MergedTable[[#This Row],[FK_ProductID]:[FK_ProductID]], Products[[ProductID]:[ProductID]], 0),
    MATCH(MergedTable[[#Headers],[AmtUnitPrice]], Products[#Headers], 0))</f>
        <v>12.95</v>
      </c>
      <c r="P791" s="1">
        <f>MergedTable[[#This Row],[AmtUnitPrice]] * MergedTable[[#This Row],[Quantity]]</f>
        <v>77.699999999999989</v>
      </c>
    </row>
    <row r="792" spans="1:16" x14ac:dyDescent="0.25">
      <c r="A792" t="str">
        <f>Orders[[#This Row],[OrderID]]</f>
        <v>WAI-89905-069</v>
      </c>
      <c r="B792" s="9">
        <f>Orders[[#This Row],[DtOrder]]</f>
        <v>44613</v>
      </c>
      <c r="C792" t="str">
        <f>Orders[[#This Row],[FK_CustomerID]]</f>
        <v>47011-57815-HJ</v>
      </c>
      <c r="D792" t="str">
        <f>Orders[[#This Row],[FK_ProductID]]</f>
        <v>A-L-0.5</v>
      </c>
      <c r="E792" s="4">
        <f>Orders[[#This Row],[Quantity]]</f>
        <v>3</v>
      </c>
      <c r="F792" t="str">
        <f>_xlfn.XLOOKUP(MergedTable[[#This Row],[FK_CustomerID]], Customers[CustomerID], Customers[CustomerName])</f>
        <v>Silvan McShea</v>
      </c>
      <c r="G792" t="str">
        <f>_xlfn.XLOOKUP(MergedTable[[#This Row],[FK_CustomerID]], Customers[CustomerID], Customers[Email])</f>
        <v>smcshealy@photobucket.com</v>
      </c>
      <c r="H792" t="str">
        <f>_xlfn.XLOOKUP(MergedTable[[#This Row],[FK_CustomerID]], Customers[CustomerID], Customers[Country])</f>
        <v>United States</v>
      </c>
      <c r="I792" t="str">
        <f>IF(_xlfn.XLOOKUP(MergedTable[[#This Row],[FK_CustomerID]], Customers[CustomerID], Customers[HasLoyalty]), "Yes", "No")</f>
        <v>No</v>
      </c>
      <c r="J792" t="str" cm="1">
        <f t="array" ref="J792">INDEX(Products[],
    MATCH(MergedTable[[#This Row],[FK_ProductID]:[FK_ProductID]], Products[[ProductID]:[ProductID]], 0),
    MATCH(MergedTable[[#Headers],[CoffeeType]], Products[#Headers], 0))</f>
        <v>Ara</v>
      </c>
      <c r="K792" t="str" cm="1">
        <f t="array" ref="K792">_xlfn.SWITCH(MergedTable[[#This Row],[CoffeeType]],
    "Rob", "Robusta",
    "Exc", "Excelsa",
    "Ara", "Arabica",
    "Lib", "Liberica")</f>
        <v>Arabica</v>
      </c>
      <c r="L792" t="str" cm="1">
        <f t="array" ref="L792">INDEX(Products[],
    MATCH(MergedTable[[#This Row],[FK_ProductID]:[FK_ProductID]], Products[[ProductID]:[ProductID]], 0),
    MATCH(MergedTable[[#Headers],[RoastType]], Products[#Headers], 0))</f>
        <v>L</v>
      </c>
      <c r="M792" t="str" cm="1">
        <f t="array" ref="M792">_xlfn.SWITCH(MergedTable[[#This Row],[RoastType]],
    "L", "Light",
    "M", "Medium",
    "D", "Dark")</f>
        <v>Light</v>
      </c>
      <c r="N792" s="6" cm="1">
        <f t="array" ref="N792">INDEX(Products[],
    MATCH(MergedTable[[#This Row],[FK_ProductID]:[FK_ProductID]], Products[[ProductID]:[ProductID]], 0),
    MATCH(MergedTable[[#Headers],[SizeKg]], Products[#Headers], 0))</f>
        <v>0.5</v>
      </c>
      <c r="O792" s="1" cm="1">
        <f t="array" ref="O792">INDEX(Products[],
    MATCH(MergedTable[[#This Row],[FK_ProductID]:[FK_ProductID]], Products[[ProductID]:[ProductID]], 0),
    MATCH(MergedTable[[#Headers],[AmtUnitPrice]], Products[#Headers], 0))</f>
        <v>7.77</v>
      </c>
      <c r="P792" s="1">
        <f>MergedTable[[#This Row],[AmtUnitPrice]] * MergedTable[[#This Row],[Quantity]]</f>
        <v>23.31</v>
      </c>
    </row>
    <row r="793" spans="1:16" x14ac:dyDescent="0.25">
      <c r="A793" t="str">
        <f>Orders[[#This Row],[OrderID]]</f>
        <v>OJL-96844-459</v>
      </c>
      <c r="B793" s="9">
        <f>Orders[[#This Row],[DtOrder]]</f>
        <v>43954</v>
      </c>
      <c r="C793" t="str">
        <f>Orders[[#This Row],[FK_CustomerID]]</f>
        <v>61253-98356-VD</v>
      </c>
      <c r="D793" t="str">
        <f>Orders[[#This Row],[FK_ProductID]]</f>
        <v>L-L-0.2</v>
      </c>
      <c r="E793" s="4">
        <f>Orders[[#This Row],[Quantity]]</f>
        <v>5</v>
      </c>
      <c r="F793" t="str">
        <f>_xlfn.XLOOKUP(MergedTable[[#This Row],[FK_CustomerID]], Customers[CustomerID], Customers[CustomerName])</f>
        <v>Karylin Huddart</v>
      </c>
      <c r="G793" t="str">
        <f>_xlfn.XLOOKUP(MergedTable[[#This Row],[FK_CustomerID]], Customers[CustomerID], Customers[Email])</f>
        <v>khuddartlz@about.com</v>
      </c>
      <c r="H793" t="str">
        <f>_xlfn.XLOOKUP(MergedTable[[#This Row],[FK_CustomerID]], Customers[CustomerID], Customers[Country])</f>
        <v>United States</v>
      </c>
      <c r="I793" t="str">
        <f>IF(_xlfn.XLOOKUP(MergedTable[[#This Row],[FK_CustomerID]], Customers[CustomerID], Customers[HasLoyalty]), "Yes", "No")</f>
        <v>Yes</v>
      </c>
      <c r="J793" t="str" cm="1">
        <f t="array" ref="J793">INDEX(Products[],
    MATCH(MergedTable[[#This Row],[FK_ProductID]:[FK_ProductID]], Products[[ProductID]:[ProductID]], 0),
    MATCH(MergedTable[[#Headers],[CoffeeType]], Products[#Headers], 0))</f>
        <v>Lib</v>
      </c>
      <c r="K793" t="str" cm="1">
        <f t="array" ref="K793">_xlfn.SWITCH(MergedTable[[#This Row],[CoffeeType]],
    "Rob", "Robusta",
    "Exc", "Excelsa",
    "Ara", "Arabica",
    "Lib", "Liberica")</f>
        <v>Liberica</v>
      </c>
      <c r="L793" t="str" cm="1">
        <f t="array" ref="L793">INDEX(Products[],
    MATCH(MergedTable[[#This Row],[FK_ProductID]:[FK_ProductID]], Products[[ProductID]:[ProductID]], 0),
    MATCH(MergedTable[[#Headers],[RoastType]], Products[#Headers], 0))</f>
        <v>L</v>
      </c>
      <c r="M793" t="str" cm="1">
        <f t="array" ref="M793">_xlfn.SWITCH(MergedTable[[#This Row],[RoastType]],
    "L", "Light",
    "M", "Medium",
    "D", "Dark")</f>
        <v>Light</v>
      </c>
      <c r="N793" s="6" cm="1">
        <f t="array" ref="N793">INDEX(Products[],
    MATCH(MergedTable[[#This Row],[FK_ProductID]:[FK_ProductID]], Products[[ProductID]:[ProductID]], 0),
    MATCH(MergedTable[[#Headers],[SizeKg]], Products[#Headers], 0))</f>
        <v>0.2</v>
      </c>
      <c r="O793" s="1" cm="1">
        <f t="array" ref="O793">INDEX(Products[],
    MATCH(MergedTable[[#This Row],[FK_ProductID]:[FK_ProductID]], Products[[ProductID]:[ProductID]], 0),
    MATCH(MergedTable[[#Headers],[AmtUnitPrice]], Products[#Headers], 0))</f>
        <v>4.7549999999999999</v>
      </c>
      <c r="P793" s="1">
        <f>MergedTable[[#This Row],[AmtUnitPrice]] * MergedTable[[#This Row],[Quantity]]</f>
        <v>23.774999999999999</v>
      </c>
    </row>
    <row r="794" spans="1:16" x14ac:dyDescent="0.25">
      <c r="A794" t="str">
        <f>Orders[[#This Row],[OrderID]]</f>
        <v>VGI-33205-360</v>
      </c>
      <c r="B794" s="9">
        <f>Orders[[#This Row],[DtOrder]]</f>
        <v>43545</v>
      </c>
      <c r="C794" t="str">
        <f>Orders[[#This Row],[FK_CustomerID]]</f>
        <v>96762-10814-DA</v>
      </c>
      <c r="D794" t="str">
        <f>Orders[[#This Row],[FK_ProductID]]</f>
        <v>L-M-0.5</v>
      </c>
      <c r="E794" s="4">
        <f>Orders[[#This Row],[Quantity]]</f>
        <v>6</v>
      </c>
      <c r="F794" t="str">
        <f>_xlfn.XLOOKUP(MergedTable[[#This Row],[FK_CustomerID]], Customers[CustomerID], Customers[CustomerName])</f>
        <v>Jereme Gippes</v>
      </c>
      <c r="G794" t="str">
        <f>_xlfn.XLOOKUP(MergedTable[[#This Row],[FK_CustomerID]], Customers[CustomerID], Customers[Email])</f>
        <v>jgippesm0@cloudflare.com</v>
      </c>
      <c r="H794" t="str">
        <f>_xlfn.XLOOKUP(MergedTable[[#This Row],[FK_CustomerID]], Customers[CustomerID], Customers[Country])</f>
        <v>United Kingdom</v>
      </c>
      <c r="I794" t="str">
        <f>IF(_xlfn.XLOOKUP(MergedTable[[#This Row],[FK_CustomerID]], Customers[CustomerID], Customers[HasLoyalty]), "Yes", "No")</f>
        <v>Yes</v>
      </c>
      <c r="J794" t="str" cm="1">
        <f t="array" ref="J794">INDEX(Products[],
    MATCH(MergedTable[[#This Row],[FK_ProductID]:[FK_ProductID]], Products[[ProductID]:[ProductID]], 0),
    MATCH(MergedTable[[#Headers],[CoffeeType]], Products[#Headers], 0))</f>
        <v>Lib</v>
      </c>
      <c r="K794" t="str" cm="1">
        <f t="array" ref="K794">_xlfn.SWITCH(MergedTable[[#This Row],[CoffeeType]],
    "Rob", "Robusta",
    "Exc", "Excelsa",
    "Ara", "Arabica",
    "Lib", "Liberica")</f>
        <v>Liberica</v>
      </c>
      <c r="L794" t="str" cm="1">
        <f t="array" ref="L794">INDEX(Products[],
    MATCH(MergedTable[[#This Row],[FK_ProductID]:[FK_ProductID]], Products[[ProductID]:[ProductID]], 0),
    MATCH(MergedTable[[#Headers],[RoastType]], Products[#Headers], 0))</f>
        <v>M</v>
      </c>
      <c r="M794" t="str" cm="1">
        <f t="array" ref="M794">_xlfn.SWITCH(MergedTable[[#This Row],[RoastType]],
    "L", "Light",
    "M", "Medium",
    "D", "Dark")</f>
        <v>Medium</v>
      </c>
      <c r="N794" s="6" cm="1">
        <f t="array" ref="N794">INDEX(Products[],
    MATCH(MergedTable[[#This Row],[FK_ProductID]:[FK_ProductID]], Products[[ProductID]:[ProductID]], 0),
    MATCH(MergedTable[[#Headers],[SizeKg]], Products[#Headers], 0))</f>
        <v>0.5</v>
      </c>
      <c r="O794" s="1" cm="1">
        <f t="array" ref="O794">INDEX(Products[],
    MATCH(MergedTable[[#This Row],[FK_ProductID]:[FK_ProductID]], Products[[ProductID]:[ProductID]], 0),
    MATCH(MergedTable[[#Headers],[AmtUnitPrice]], Products[#Headers], 0))</f>
        <v>8.73</v>
      </c>
      <c r="P794" s="1">
        <f>MergedTable[[#This Row],[AmtUnitPrice]] * MergedTable[[#This Row],[Quantity]]</f>
        <v>52.38</v>
      </c>
    </row>
    <row r="795" spans="1:16" x14ac:dyDescent="0.25">
      <c r="A795" t="str">
        <f>Orders[[#This Row],[OrderID]]</f>
        <v>PCA-14081-576</v>
      </c>
      <c r="B795" s="9">
        <f>Orders[[#This Row],[DtOrder]]</f>
        <v>43629</v>
      </c>
      <c r="C795" t="str">
        <f>Orders[[#This Row],[FK_CustomerID]]</f>
        <v>63112-10870-LC</v>
      </c>
      <c r="D795" t="str">
        <f>Orders[[#This Row],[FK_ProductID]]</f>
        <v>R-L-0.2</v>
      </c>
      <c r="E795" s="4">
        <f>Orders[[#This Row],[Quantity]]</f>
        <v>5</v>
      </c>
      <c r="F795" t="str">
        <f>_xlfn.XLOOKUP(MergedTable[[#This Row],[FK_CustomerID]], Customers[CustomerID], Customers[CustomerName])</f>
        <v>Lukas Whittlesee</v>
      </c>
      <c r="G795" t="str">
        <f>_xlfn.XLOOKUP(MergedTable[[#This Row],[FK_CustomerID]], Customers[CustomerID], Customers[Email])</f>
        <v>lwhittleseem1@e-recht24.de</v>
      </c>
      <c r="H795" t="str">
        <f>_xlfn.XLOOKUP(MergedTable[[#This Row],[FK_CustomerID]], Customers[CustomerID], Customers[Country])</f>
        <v>United States</v>
      </c>
      <c r="I795" t="str">
        <f>IF(_xlfn.XLOOKUP(MergedTable[[#This Row],[FK_CustomerID]], Customers[CustomerID], Customers[HasLoyalty]), "Yes", "No")</f>
        <v>No</v>
      </c>
      <c r="J795" t="str" cm="1">
        <f t="array" ref="J795">INDEX(Products[],
    MATCH(MergedTable[[#This Row],[FK_ProductID]:[FK_ProductID]], Products[[ProductID]:[ProductID]], 0),
    MATCH(MergedTable[[#Headers],[CoffeeType]], Products[#Headers], 0))</f>
        <v>Rob</v>
      </c>
      <c r="K795" t="str" cm="1">
        <f t="array" ref="K795">_xlfn.SWITCH(MergedTable[[#This Row],[CoffeeType]],
    "Rob", "Robusta",
    "Exc", "Excelsa",
    "Ara", "Arabica",
    "Lib", "Liberica")</f>
        <v>Robusta</v>
      </c>
      <c r="L795" t="str" cm="1">
        <f t="array" ref="L795">INDEX(Products[],
    MATCH(MergedTable[[#This Row],[FK_ProductID]:[FK_ProductID]], Products[[ProductID]:[ProductID]], 0),
    MATCH(MergedTable[[#Headers],[RoastType]], Products[#Headers], 0))</f>
        <v>L</v>
      </c>
      <c r="M795" t="str" cm="1">
        <f t="array" ref="M795">_xlfn.SWITCH(MergedTable[[#This Row],[RoastType]],
    "L", "Light",
    "M", "Medium",
    "D", "Dark")</f>
        <v>Light</v>
      </c>
      <c r="N795" s="6" cm="1">
        <f t="array" ref="N795">INDEX(Products[],
    MATCH(MergedTable[[#This Row],[FK_ProductID]:[FK_ProductID]], Products[[ProductID]:[ProductID]], 0),
    MATCH(MergedTable[[#Headers],[SizeKg]], Products[#Headers], 0))</f>
        <v>0.2</v>
      </c>
      <c r="O795" s="1" cm="1">
        <f t="array" ref="O795">INDEX(Products[],
    MATCH(MergedTable[[#This Row],[FK_ProductID]:[FK_ProductID]], Products[[ProductID]:[ProductID]], 0),
    MATCH(MergedTable[[#Headers],[AmtUnitPrice]], Products[#Headers], 0))</f>
        <v>3.585</v>
      </c>
      <c r="P795" s="1">
        <f>MergedTable[[#This Row],[AmtUnitPrice]] * MergedTable[[#This Row],[Quantity]]</f>
        <v>17.925000000000001</v>
      </c>
    </row>
    <row r="796" spans="1:16" x14ac:dyDescent="0.25">
      <c r="A796" t="str">
        <f>Orders[[#This Row],[OrderID]]</f>
        <v>SCS-67069-962</v>
      </c>
      <c r="B796" s="9">
        <f>Orders[[#This Row],[DtOrder]]</f>
        <v>43987</v>
      </c>
      <c r="C796" t="str">
        <f>Orders[[#This Row],[FK_CustomerID]]</f>
        <v>21403-49423-PD</v>
      </c>
      <c r="D796" t="str">
        <f>Orders[[#This Row],[FK_ProductID]]</f>
        <v>A-L-2.5</v>
      </c>
      <c r="E796" s="4">
        <f>Orders[[#This Row],[Quantity]]</f>
        <v>5</v>
      </c>
      <c r="F796" t="str">
        <f>_xlfn.XLOOKUP(MergedTable[[#This Row],[FK_CustomerID]], Customers[CustomerID], Customers[CustomerName])</f>
        <v>Gregorius Trengrove</v>
      </c>
      <c r="G796" t="str">
        <f>_xlfn.XLOOKUP(MergedTable[[#This Row],[FK_CustomerID]], Customers[CustomerID], Customers[Email])</f>
        <v>gtrengrovem2@elpais.com</v>
      </c>
      <c r="H796" t="str">
        <f>_xlfn.XLOOKUP(MergedTable[[#This Row],[FK_CustomerID]], Customers[CustomerID], Customers[Country])</f>
        <v>United States</v>
      </c>
      <c r="I796" t="str">
        <f>IF(_xlfn.XLOOKUP(MergedTable[[#This Row],[FK_CustomerID]], Customers[CustomerID], Customers[HasLoyalty]), "Yes", "No")</f>
        <v>No</v>
      </c>
      <c r="J796" t="str" cm="1">
        <f t="array" ref="J796">INDEX(Products[],
    MATCH(MergedTable[[#This Row],[FK_ProductID]:[FK_ProductID]], Products[[ProductID]:[ProductID]], 0),
    MATCH(MergedTable[[#Headers],[CoffeeType]], Products[#Headers], 0))</f>
        <v>Ara</v>
      </c>
      <c r="K796" t="str" cm="1">
        <f t="array" ref="K796">_xlfn.SWITCH(MergedTable[[#This Row],[CoffeeType]],
    "Rob", "Robusta",
    "Exc", "Excelsa",
    "Ara", "Arabica",
    "Lib", "Liberica")</f>
        <v>Arabica</v>
      </c>
      <c r="L796" t="str" cm="1">
        <f t="array" ref="L796">INDEX(Products[],
    MATCH(MergedTable[[#This Row],[FK_ProductID]:[FK_ProductID]], Products[[ProductID]:[ProductID]], 0),
    MATCH(MergedTable[[#Headers],[RoastType]], Products[#Headers], 0))</f>
        <v>L</v>
      </c>
      <c r="M796" t="str" cm="1">
        <f t="array" ref="M796">_xlfn.SWITCH(MergedTable[[#This Row],[RoastType]],
    "L", "Light",
    "M", "Medium",
    "D", "Dark")</f>
        <v>Light</v>
      </c>
      <c r="N796" s="6" cm="1">
        <f t="array" ref="N796">INDEX(Products[],
    MATCH(MergedTable[[#This Row],[FK_ProductID]:[FK_ProductID]], Products[[ProductID]:[ProductID]], 0),
    MATCH(MergedTable[[#Headers],[SizeKg]], Products[#Headers], 0))</f>
        <v>2.5</v>
      </c>
      <c r="O796" s="1" cm="1">
        <f t="array" ref="O796">INDEX(Products[],
    MATCH(MergedTable[[#This Row],[FK_ProductID]:[FK_ProductID]], Products[[ProductID]:[ProductID]], 0),
    MATCH(MergedTable[[#Headers],[AmtUnitPrice]], Products[#Headers], 0))</f>
        <v>29.785</v>
      </c>
      <c r="P796" s="1">
        <f>MergedTable[[#This Row],[AmtUnitPrice]] * MergedTable[[#This Row],[Quantity]]</f>
        <v>148.92500000000001</v>
      </c>
    </row>
    <row r="797" spans="1:16" x14ac:dyDescent="0.25">
      <c r="A797" t="str">
        <f>Orders[[#This Row],[OrderID]]</f>
        <v>BDM-03174-485</v>
      </c>
      <c r="B797" s="9">
        <f>Orders[[#This Row],[DtOrder]]</f>
        <v>43540</v>
      </c>
      <c r="C797" t="str">
        <f>Orders[[#This Row],[FK_CustomerID]]</f>
        <v>29581-13303-VB</v>
      </c>
      <c r="D797" t="str">
        <f>Orders[[#This Row],[FK_ProductID]]</f>
        <v>R-L-0.5</v>
      </c>
      <c r="E797" s="4">
        <f>Orders[[#This Row],[Quantity]]</f>
        <v>4</v>
      </c>
      <c r="F797" t="str">
        <f>_xlfn.XLOOKUP(MergedTable[[#This Row],[FK_CustomerID]], Customers[CustomerID], Customers[CustomerName])</f>
        <v>Wright Caldero</v>
      </c>
      <c r="G797" t="str">
        <f>_xlfn.XLOOKUP(MergedTable[[#This Row],[FK_CustomerID]], Customers[CustomerID], Customers[Email])</f>
        <v>wcalderom3@stumbleupon.com</v>
      </c>
      <c r="H797" t="str">
        <f>_xlfn.XLOOKUP(MergedTable[[#This Row],[FK_CustomerID]], Customers[CustomerID], Customers[Country])</f>
        <v>United States</v>
      </c>
      <c r="I797" t="str">
        <f>IF(_xlfn.XLOOKUP(MergedTable[[#This Row],[FK_CustomerID]], Customers[CustomerID], Customers[HasLoyalty]), "Yes", "No")</f>
        <v>No</v>
      </c>
      <c r="J797" t="str" cm="1">
        <f t="array" ref="J797">INDEX(Products[],
    MATCH(MergedTable[[#This Row],[FK_ProductID]:[FK_ProductID]], Products[[ProductID]:[ProductID]], 0),
    MATCH(MergedTable[[#Headers],[CoffeeType]], Products[#Headers], 0))</f>
        <v>Rob</v>
      </c>
      <c r="K797" t="str" cm="1">
        <f t="array" ref="K797">_xlfn.SWITCH(MergedTable[[#This Row],[CoffeeType]],
    "Rob", "Robusta",
    "Exc", "Excelsa",
    "Ara", "Arabica",
    "Lib", "Liberica")</f>
        <v>Robusta</v>
      </c>
      <c r="L797" t="str" cm="1">
        <f t="array" ref="L797">INDEX(Products[],
    MATCH(MergedTable[[#This Row],[FK_ProductID]:[FK_ProductID]], Products[[ProductID]:[ProductID]], 0),
    MATCH(MergedTable[[#Headers],[RoastType]], Products[#Headers], 0))</f>
        <v>L</v>
      </c>
      <c r="M797" t="str" cm="1">
        <f t="array" ref="M797">_xlfn.SWITCH(MergedTable[[#This Row],[RoastType]],
    "L", "Light",
    "M", "Medium",
    "D", "Dark")</f>
        <v>Light</v>
      </c>
      <c r="N797" s="6" cm="1">
        <f t="array" ref="N797">INDEX(Products[],
    MATCH(MergedTable[[#This Row],[FK_ProductID]:[FK_ProductID]], Products[[ProductID]:[ProductID]], 0),
    MATCH(MergedTable[[#Headers],[SizeKg]], Products[#Headers], 0))</f>
        <v>0.5</v>
      </c>
      <c r="O797" s="1" cm="1">
        <f t="array" ref="O797">INDEX(Products[],
    MATCH(MergedTable[[#This Row],[FK_ProductID]:[FK_ProductID]], Products[[ProductID]:[ProductID]], 0),
    MATCH(MergedTable[[#Headers],[AmtUnitPrice]], Products[#Headers], 0))</f>
        <v>7.17</v>
      </c>
      <c r="P797" s="1">
        <f>MergedTable[[#This Row],[AmtUnitPrice]] * MergedTable[[#This Row],[Quantity]]</f>
        <v>28.68</v>
      </c>
    </row>
    <row r="798" spans="1:16" x14ac:dyDescent="0.25">
      <c r="A798" t="str">
        <f>Orders[[#This Row],[OrderID]]</f>
        <v>UJV-32333-364</v>
      </c>
      <c r="B798" s="9">
        <f>Orders[[#This Row],[DtOrder]]</f>
        <v>44533</v>
      </c>
      <c r="C798" t="str">
        <f>Orders[[#This Row],[FK_CustomerID]]</f>
        <v>86110-83695-YS</v>
      </c>
      <c r="D798" t="str">
        <f>Orders[[#This Row],[FK_ProductID]]</f>
        <v>L-L-0.5</v>
      </c>
      <c r="E798" s="4">
        <f>Orders[[#This Row],[Quantity]]</f>
        <v>1</v>
      </c>
      <c r="F798" t="str">
        <f>_xlfn.XLOOKUP(MergedTable[[#This Row],[FK_CustomerID]], Customers[CustomerID], Customers[CustomerName])</f>
        <v>Merell Zanazzi</v>
      </c>
      <c r="G798" t="str">
        <f>_xlfn.XLOOKUP(MergedTable[[#This Row],[FK_CustomerID]], Customers[CustomerID], Customers[Email])</f>
        <v/>
      </c>
      <c r="H798" t="str">
        <f>_xlfn.XLOOKUP(MergedTable[[#This Row],[FK_CustomerID]], Customers[CustomerID], Customers[Country])</f>
        <v>United States</v>
      </c>
      <c r="I798" t="str">
        <f>IF(_xlfn.XLOOKUP(MergedTable[[#This Row],[FK_CustomerID]], Customers[CustomerID], Customers[HasLoyalty]), "Yes", "No")</f>
        <v>No</v>
      </c>
      <c r="J798" t="str" cm="1">
        <f t="array" ref="J798">INDEX(Products[],
    MATCH(MergedTable[[#This Row],[FK_ProductID]:[FK_ProductID]], Products[[ProductID]:[ProductID]], 0),
    MATCH(MergedTable[[#Headers],[CoffeeType]], Products[#Headers], 0))</f>
        <v>Lib</v>
      </c>
      <c r="K798" t="str" cm="1">
        <f t="array" ref="K798">_xlfn.SWITCH(MergedTable[[#This Row],[CoffeeType]],
    "Rob", "Robusta",
    "Exc", "Excelsa",
    "Ara", "Arabica",
    "Lib", "Liberica")</f>
        <v>Liberica</v>
      </c>
      <c r="L798" t="str" cm="1">
        <f t="array" ref="L798">INDEX(Products[],
    MATCH(MergedTable[[#This Row],[FK_ProductID]:[FK_ProductID]], Products[[ProductID]:[ProductID]], 0),
    MATCH(MergedTable[[#Headers],[RoastType]], Products[#Headers], 0))</f>
        <v>L</v>
      </c>
      <c r="M798" t="str" cm="1">
        <f t="array" ref="M798">_xlfn.SWITCH(MergedTable[[#This Row],[RoastType]],
    "L", "Light",
    "M", "Medium",
    "D", "Dark")</f>
        <v>Light</v>
      </c>
      <c r="N798" s="6" cm="1">
        <f t="array" ref="N798">INDEX(Products[],
    MATCH(MergedTable[[#This Row],[FK_ProductID]:[FK_ProductID]], Products[[ProductID]:[ProductID]], 0),
    MATCH(MergedTable[[#Headers],[SizeKg]], Products[#Headers], 0))</f>
        <v>0.5</v>
      </c>
      <c r="O798" s="1" cm="1">
        <f t="array" ref="O798">INDEX(Products[],
    MATCH(MergedTable[[#This Row],[FK_ProductID]:[FK_ProductID]], Products[[ProductID]:[ProductID]], 0),
    MATCH(MergedTable[[#Headers],[AmtUnitPrice]], Products[#Headers], 0))</f>
        <v>9.51</v>
      </c>
      <c r="P798" s="1">
        <f>MergedTable[[#This Row],[AmtUnitPrice]] * MergedTable[[#This Row],[Quantity]]</f>
        <v>9.51</v>
      </c>
    </row>
    <row r="799" spans="1:16" x14ac:dyDescent="0.25">
      <c r="A799" t="str">
        <f>Orders[[#This Row],[OrderID]]</f>
        <v>FLI-11493-954</v>
      </c>
      <c r="B799" s="9">
        <f>Orders[[#This Row],[DtOrder]]</f>
        <v>44751</v>
      </c>
      <c r="C799" t="str">
        <f>Orders[[#This Row],[FK_CustomerID]]</f>
        <v>80454-42225-FT</v>
      </c>
      <c r="D799" t="str">
        <f>Orders[[#This Row],[FK_ProductID]]</f>
        <v>A-L-0.5</v>
      </c>
      <c r="E799" s="4">
        <f>Orders[[#This Row],[Quantity]]</f>
        <v>4</v>
      </c>
      <c r="F799" t="str">
        <f>_xlfn.XLOOKUP(MergedTable[[#This Row],[FK_CustomerID]], Customers[CustomerID], Customers[CustomerName])</f>
        <v>Jed Kennicott</v>
      </c>
      <c r="G799" t="str">
        <f>_xlfn.XLOOKUP(MergedTable[[#This Row],[FK_CustomerID]], Customers[CustomerID], Customers[Email])</f>
        <v>jkennicottm5@yahoo.co.jp</v>
      </c>
      <c r="H799" t="str">
        <f>_xlfn.XLOOKUP(MergedTable[[#This Row],[FK_CustomerID]], Customers[CustomerID], Customers[Country])</f>
        <v>United States</v>
      </c>
      <c r="I799" t="str">
        <f>IF(_xlfn.XLOOKUP(MergedTable[[#This Row],[FK_CustomerID]], Customers[CustomerID], Customers[HasLoyalty]), "Yes", "No")</f>
        <v>No</v>
      </c>
      <c r="J799" t="str" cm="1">
        <f t="array" ref="J799">INDEX(Products[],
    MATCH(MergedTable[[#This Row],[FK_ProductID]:[FK_ProductID]], Products[[ProductID]:[ProductID]], 0),
    MATCH(MergedTable[[#Headers],[CoffeeType]], Products[#Headers], 0))</f>
        <v>Ara</v>
      </c>
      <c r="K799" t="str" cm="1">
        <f t="array" ref="K799">_xlfn.SWITCH(MergedTable[[#This Row],[CoffeeType]],
    "Rob", "Robusta",
    "Exc", "Excelsa",
    "Ara", "Arabica",
    "Lib", "Liberica")</f>
        <v>Arabica</v>
      </c>
      <c r="L799" t="str" cm="1">
        <f t="array" ref="L799">INDEX(Products[],
    MATCH(MergedTable[[#This Row],[FK_ProductID]:[FK_ProductID]], Products[[ProductID]:[ProductID]], 0),
    MATCH(MergedTable[[#Headers],[RoastType]], Products[#Headers], 0))</f>
        <v>L</v>
      </c>
      <c r="M799" t="str" cm="1">
        <f t="array" ref="M799">_xlfn.SWITCH(MergedTable[[#This Row],[RoastType]],
    "L", "Light",
    "M", "Medium",
    "D", "Dark")</f>
        <v>Light</v>
      </c>
      <c r="N799" s="6" cm="1">
        <f t="array" ref="N799">INDEX(Products[],
    MATCH(MergedTable[[#This Row],[FK_ProductID]:[FK_ProductID]], Products[[ProductID]:[ProductID]], 0),
    MATCH(MergedTable[[#Headers],[SizeKg]], Products[#Headers], 0))</f>
        <v>0.5</v>
      </c>
      <c r="O799" s="1" cm="1">
        <f t="array" ref="O799">INDEX(Products[],
    MATCH(MergedTable[[#This Row],[FK_ProductID]:[FK_ProductID]], Products[[ProductID]:[ProductID]], 0),
    MATCH(MergedTable[[#Headers],[AmtUnitPrice]], Products[#Headers], 0))</f>
        <v>7.77</v>
      </c>
      <c r="P799" s="1">
        <f>MergedTable[[#This Row],[AmtUnitPrice]] * MergedTable[[#This Row],[Quantity]]</f>
        <v>31.08</v>
      </c>
    </row>
    <row r="800" spans="1:16" x14ac:dyDescent="0.25">
      <c r="A800" t="str">
        <f>Orders[[#This Row],[OrderID]]</f>
        <v>IWL-13117-537</v>
      </c>
      <c r="B800" s="9">
        <f>Orders[[#This Row],[DtOrder]]</f>
        <v>43950</v>
      </c>
      <c r="C800" t="str">
        <f>Orders[[#This Row],[FK_CustomerID]]</f>
        <v>29129-60664-KO</v>
      </c>
      <c r="D800" t="str">
        <f>Orders[[#This Row],[FK_ProductID]]</f>
        <v>R-D-0.2</v>
      </c>
      <c r="E800" s="4">
        <f>Orders[[#This Row],[Quantity]]</f>
        <v>3</v>
      </c>
      <c r="F800" t="str">
        <f>_xlfn.XLOOKUP(MergedTable[[#This Row],[FK_CustomerID]], Customers[CustomerID], Customers[CustomerName])</f>
        <v>Guenevere Ruggen</v>
      </c>
      <c r="G800" t="str">
        <f>_xlfn.XLOOKUP(MergedTable[[#This Row],[FK_CustomerID]], Customers[CustomerID], Customers[Email])</f>
        <v>gruggenm6@nymag.com</v>
      </c>
      <c r="H800" t="str">
        <f>_xlfn.XLOOKUP(MergedTable[[#This Row],[FK_CustomerID]], Customers[CustomerID], Customers[Country])</f>
        <v>United States</v>
      </c>
      <c r="I800" t="str">
        <f>IF(_xlfn.XLOOKUP(MergedTable[[#This Row],[FK_CustomerID]], Customers[CustomerID], Customers[HasLoyalty]), "Yes", "No")</f>
        <v>Yes</v>
      </c>
      <c r="J800" t="str" cm="1">
        <f t="array" ref="J800">INDEX(Products[],
    MATCH(MergedTable[[#This Row],[FK_ProductID]:[FK_ProductID]], Products[[ProductID]:[ProductID]], 0),
    MATCH(MergedTable[[#Headers],[CoffeeType]], Products[#Headers], 0))</f>
        <v>Rob</v>
      </c>
      <c r="K800" t="str" cm="1">
        <f t="array" ref="K800">_xlfn.SWITCH(MergedTable[[#This Row],[CoffeeType]],
    "Rob", "Robusta",
    "Exc", "Excelsa",
    "Ara", "Arabica",
    "Lib", "Liberica")</f>
        <v>Robusta</v>
      </c>
      <c r="L800" t="str" cm="1">
        <f t="array" ref="L800">INDEX(Products[],
    MATCH(MergedTable[[#This Row],[FK_ProductID]:[FK_ProductID]], Products[[ProductID]:[ProductID]], 0),
    MATCH(MergedTable[[#Headers],[RoastType]], Products[#Headers], 0))</f>
        <v>D</v>
      </c>
      <c r="M800" t="str" cm="1">
        <f t="array" ref="M800">_xlfn.SWITCH(MergedTable[[#This Row],[RoastType]],
    "L", "Light",
    "M", "Medium",
    "D", "Dark")</f>
        <v>Dark</v>
      </c>
      <c r="N800" s="6" cm="1">
        <f t="array" ref="N800">INDEX(Products[],
    MATCH(MergedTable[[#This Row],[FK_ProductID]:[FK_ProductID]], Products[[ProductID]:[ProductID]], 0),
    MATCH(MergedTable[[#Headers],[SizeKg]], Products[#Headers], 0))</f>
        <v>0.2</v>
      </c>
      <c r="O800" s="1" cm="1">
        <f t="array" ref="O800">INDEX(Products[],
    MATCH(MergedTable[[#This Row],[FK_ProductID]:[FK_ProductID]], Products[[ProductID]:[ProductID]], 0),
    MATCH(MergedTable[[#Headers],[AmtUnitPrice]], Products[#Headers], 0))</f>
        <v>2.6850000000000001</v>
      </c>
      <c r="P800" s="1">
        <f>MergedTable[[#This Row],[AmtUnitPrice]] * MergedTable[[#This Row],[Quantity]]</f>
        <v>8.0549999999999997</v>
      </c>
    </row>
    <row r="801" spans="1:16" x14ac:dyDescent="0.25">
      <c r="A801" t="str">
        <f>Orders[[#This Row],[OrderID]]</f>
        <v>OAM-76916-748</v>
      </c>
      <c r="B801" s="9">
        <f>Orders[[#This Row],[DtOrder]]</f>
        <v>44588</v>
      </c>
      <c r="C801" t="str">
        <f>Orders[[#This Row],[FK_CustomerID]]</f>
        <v>63025-62939-AN</v>
      </c>
      <c r="D801" t="str">
        <f>Orders[[#This Row],[FK_ProductID]]</f>
        <v>E-D-1</v>
      </c>
      <c r="E801" s="4">
        <f>Orders[[#This Row],[Quantity]]</f>
        <v>3</v>
      </c>
      <c r="F801" t="str">
        <f>_xlfn.XLOOKUP(MergedTable[[#This Row],[FK_CustomerID]], Customers[CustomerID], Customers[CustomerName])</f>
        <v>Gonzales Cicculi</v>
      </c>
      <c r="G801" t="str">
        <f>_xlfn.XLOOKUP(MergedTable[[#This Row],[FK_CustomerID]], Customers[CustomerID], Customers[Email])</f>
        <v/>
      </c>
      <c r="H801" t="str">
        <f>_xlfn.XLOOKUP(MergedTable[[#This Row],[FK_CustomerID]], Customers[CustomerID], Customers[Country])</f>
        <v>United States</v>
      </c>
      <c r="I801" t="str">
        <f>IF(_xlfn.XLOOKUP(MergedTable[[#This Row],[FK_CustomerID]], Customers[CustomerID], Customers[HasLoyalty]), "Yes", "No")</f>
        <v>Yes</v>
      </c>
      <c r="J801" t="str" cm="1">
        <f t="array" ref="J801">INDEX(Products[],
    MATCH(MergedTable[[#This Row],[FK_ProductID]:[FK_ProductID]], Products[[ProductID]:[ProductID]], 0),
    MATCH(MergedTable[[#Headers],[CoffeeType]], Products[#Headers], 0))</f>
        <v>Exc</v>
      </c>
      <c r="K801" t="str" cm="1">
        <f t="array" ref="K801">_xlfn.SWITCH(MergedTable[[#This Row],[CoffeeType]],
    "Rob", "Robusta",
    "Exc", "Excelsa",
    "Ara", "Arabica",
    "Lib", "Liberica")</f>
        <v>Excelsa</v>
      </c>
      <c r="L801" t="str" cm="1">
        <f t="array" ref="L801">INDEX(Products[],
    MATCH(MergedTable[[#This Row],[FK_ProductID]:[FK_ProductID]], Products[[ProductID]:[ProductID]], 0),
    MATCH(MergedTable[[#Headers],[RoastType]], Products[#Headers], 0))</f>
        <v>D</v>
      </c>
      <c r="M801" t="str" cm="1">
        <f t="array" ref="M801">_xlfn.SWITCH(MergedTable[[#This Row],[RoastType]],
    "L", "Light",
    "M", "Medium",
    "D", "Dark")</f>
        <v>Dark</v>
      </c>
      <c r="N801" s="6" cm="1">
        <f t="array" ref="N801">INDEX(Products[],
    MATCH(MergedTable[[#This Row],[FK_ProductID]:[FK_ProductID]], Products[[ProductID]:[ProductID]], 0),
    MATCH(MergedTable[[#Headers],[SizeKg]], Products[#Headers], 0))</f>
        <v>1</v>
      </c>
      <c r="O801" s="1" cm="1">
        <f t="array" ref="O801">INDEX(Products[],
    MATCH(MergedTable[[#This Row],[FK_ProductID]:[FK_ProductID]], Products[[ProductID]:[ProductID]], 0),
    MATCH(MergedTable[[#Headers],[AmtUnitPrice]], Products[#Headers], 0))</f>
        <v>12.15</v>
      </c>
      <c r="P801" s="1">
        <f>MergedTable[[#This Row],[AmtUnitPrice]] * MergedTable[[#This Row],[Quantity]]</f>
        <v>36.450000000000003</v>
      </c>
    </row>
    <row r="802" spans="1:16" x14ac:dyDescent="0.25">
      <c r="A802" t="str">
        <f>Orders[[#This Row],[OrderID]]</f>
        <v>UMB-11223-710</v>
      </c>
      <c r="B802" s="9">
        <f>Orders[[#This Row],[DtOrder]]</f>
        <v>44240</v>
      </c>
      <c r="C802" t="str">
        <f>Orders[[#This Row],[FK_CustomerID]]</f>
        <v>49012-12987-QT</v>
      </c>
      <c r="D802" t="str">
        <f>Orders[[#This Row],[FK_ProductID]]</f>
        <v>R-D-0.2</v>
      </c>
      <c r="E802" s="4">
        <f>Orders[[#This Row],[Quantity]]</f>
        <v>6</v>
      </c>
      <c r="F802" t="str">
        <f>_xlfn.XLOOKUP(MergedTable[[#This Row],[FK_CustomerID]], Customers[CustomerID], Customers[CustomerName])</f>
        <v>Man Fright</v>
      </c>
      <c r="G802" t="str">
        <f>_xlfn.XLOOKUP(MergedTable[[#This Row],[FK_CustomerID]], Customers[CustomerID], Customers[Email])</f>
        <v>mfrightm8@harvard.edu</v>
      </c>
      <c r="H802" t="str">
        <f>_xlfn.XLOOKUP(MergedTable[[#This Row],[FK_CustomerID]], Customers[CustomerID], Customers[Country])</f>
        <v>Ireland</v>
      </c>
      <c r="I802" t="str">
        <f>IF(_xlfn.XLOOKUP(MergedTable[[#This Row],[FK_CustomerID]], Customers[CustomerID], Customers[HasLoyalty]), "Yes", "No")</f>
        <v>No</v>
      </c>
      <c r="J802" t="str" cm="1">
        <f t="array" ref="J802">INDEX(Products[],
    MATCH(MergedTable[[#This Row],[FK_ProductID]:[FK_ProductID]], Products[[ProductID]:[ProductID]], 0),
    MATCH(MergedTable[[#Headers],[CoffeeType]], Products[#Headers], 0))</f>
        <v>Rob</v>
      </c>
      <c r="K802" t="str" cm="1">
        <f t="array" ref="K802">_xlfn.SWITCH(MergedTable[[#This Row],[CoffeeType]],
    "Rob", "Robusta",
    "Exc", "Excelsa",
    "Ara", "Arabica",
    "Lib", "Liberica")</f>
        <v>Robusta</v>
      </c>
      <c r="L802" t="str" cm="1">
        <f t="array" ref="L802">INDEX(Products[],
    MATCH(MergedTable[[#This Row],[FK_ProductID]:[FK_ProductID]], Products[[ProductID]:[ProductID]], 0),
    MATCH(MergedTable[[#Headers],[RoastType]], Products[#Headers], 0))</f>
        <v>D</v>
      </c>
      <c r="M802" t="str" cm="1">
        <f t="array" ref="M802">_xlfn.SWITCH(MergedTable[[#This Row],[RoastType]],
    "L", "Light",
    "M", "Medium",
    "D", "Dark")</f>
        <v>Dark</v>
      </c>
      <c r="N802" s="6" cm="1">
        <f t="array" ref="N802">INDEX(Products[],
    MATCH(MergedTable[[#This Row],[FK_ProductID]:[FK_ProductID]], Products[[ProductID]:[ProductID]], 0),
    MATCH(MergedTable[[#Headers],[SizeKg]], Products[#Headers], 0))</f>
        <v>0.2</v>
      </c>
      <c r="O802" s="1" cm="1">
        <f t="array" ref="O802">INDEX(Products[],
    MATCH(MergedTable[[#This Row],[FK_ProductID]:[FK_ProductID]], Products[[ProductID]:[ProductID]], 0),
    MATCH(MergedTable[[#Headers],[AmtUnitPrice]], Products[#Headers], 0))</f>
        <v>2.6850000000000001</v>
      </c>
      <c r="P802" s="1">
        <f>MergedTable[[#This Row],[AmtUnitPrice]] * MergedTable[[#This Row],[Quantity]]</f>
        <v>16.11</v>
      </c>
    </row>
    <row r="803" spans="1:16" x14ac:dyDescent="0.25">
      <c r="A803" t="str">
        <f>Orders[[#This Row],[OrderID]]</f>
        <v>LXR-09892-726</v>
      </c>
      <c r="B803" s="9">
        <f>Orders[[#This Row],[DtOrder]]</f>
        <v>44025</v>
      </c>
      <c r="C803" t="str">
        <f>Orders[[#This Row],[FK_CustomerID]]</f>
        <v>50924-94200-SQ</v>
      </c>
      <c r="D803" t="str">
        <f>Orders[[#This Row],[FK_ProductID]]</f>
        <v>R-D-2.5</v>
      </c>
      <c r="E803" s="4">
        <f>Orders[[#This Row],[Quantity]]</f>
        <v>2</v>
      </c>
      <c r="F803" t="str">
        <f>_xlfn.XLOOKUP(MergedTable[[#This Row],[FK_CustomerID]], Customers[CustomerID], Customers[CustomerName])</f>
        <v>Boyce Tarte</v>
      </c>
      <c r="G803" t="str">
        <f>_xlfn.XLOOKUP(MergedTable[[#This Row],[FK_CustomerID]], Customers[CustomerID], Customers[Email])</f>
        <v>btartem9@aol.com</v>
      </c>
      <c r="H803" t="str">
        <f>_xlfn.XLOOKUP(MergedTable[[#This Row],[FK_CustomerID]], Customers[CustomerID], Customers[Country])</f>
        <v>United States</v>
      </c>
      <c r="I803" t="str">
        <f>IF(_xlfn.XLOOKUP(MergedTable[[#This Row],[FK_CustomerID]], Customers[CustomerID], Customers[HasLoyalty]), "Yes", "No")</f>
        <v>Yes</v>
      </c>
      <c r="J803" t="str" cm="1">
        <f t="array" ref="J803">INDEX(Products[],
    MATCH(MergedTable[[#This Row],[FK_ProductID]:[FK_ProductID]], Products[[ProductID]:[ProductID]], 0),
    MATCH(MergedTable[[#Headers],[CoffeeType]], Products[#Headers], 0))</f>
        <v>Rob</v>
      </c>
      <c r="K803" t="str" cm="1">
        <f t="array" ref="K803">_xlfn.SWITCH(MergedTable[[#This Row],[CoffeeType]],
    "Rob", "Robusta",
    "Exc", "Excelsa",
    "Ara", "Arabica",
    "Lib", "Liberica")</f>
        <v>Robusta</v>
      </c>
      <c r="L803" t="str" cm="1">
        <f t="array" ref="L803">INDEX(Products[],
    MATCH(MergedTable[[#This Row],[FK_ProductID]:[FK_ProductID]], Products[[ProductID]:[ProductID]], 0),
    MATCH(MergedTable[[#Headers],[RoastType]], Products[#Headers], 0))</f>
        <v>D</v>
      </c>
      <c r="M803" t="str" cm="1">
        <f t="array" ref="M803">_xlfn.SWITCH(MergedTable[[#This Row],[RoastType]],
    "L", "Light",
    "M", "Medium",
    "D", "Dark")</f>
        <v>Dark</v>
      </c>
      <c r="N803" s="6" cm="1">
        <f t="array" ref="N803">INDEX(Products[],
    MATCH(MergedTable[[#This Row],[FK_ProductID]:[FK_ProductID]], Products[[ProductID]:[ProductID]], 0),
    MATCH(MergedTable[[#Headers],[SizeKg]], Products[#Headers], 0))</f>
        <v>2.5</v>
      </c>
      <c r="O803" s="1" cm="1">
        <f t="array" ref="O803">INDEX(Products[],
    MATCH(MergedTable[[#This Row],[FK_ProductID]:[FK_ProductID]], Products[[ProductID]:[ProductID]], 0),
    MATCH(MergedTable[[#Headers],[AmtUnitPrice]], Products[#Headers], 0))</f>
        <v>20.585000000000001</v>
      </c>
      <c r="P803" s="1">
        <f>MergedTable[[#This Row],[AmtUnitPrice]] * MergedTable[[#This Row],[Quantity]]</f>
        <v>41.17</v>
      </c>
    </row>
    <row r="804" spans="1:16" x14ac:dyDescent="0.25">
      <c r="A804" t="str">
        <f>Orders[[#This Row],[OrderID]]</f>
        <v>QXX-89943-393</v>
      </c>
      <c r="B804" s="9">
        <f>Orders[[#This Row],[DtOrder]]</f>
        <v>43902</v>
      </c>
      <c r="C804" t="str">
        <f>Orders[[#This Row],[FK_CustomerID]]</f>
        <v>15673-18812-IU</v>
      </c>
      <c r="D804" t="str">
        <f>Orders[[#This Row],[FK_ProductID]]</f>
        <v>R-D-0.2</v>
      </c>
      <c r="E804" s="4">
        <f>Orders[[#This Row],[Quantity]]</f>
        <v>4</v>
      </c>
      <c r="F804" t="str">
        <f>_xlfn.XLOOKUP(MergedTable[[#This Row],[FK_CustomerID]], Customers[CustomerID], Customers[CustomerName])</f>
        <v>Caddric Krzysztofiak</v>
      </c>
      <c r="G804" t="str">
        <f>_xlfn.XLOOKUP(MergedTable[[#This Row],[FK_CustomerID]], Customers[CustomerID], Customers[Email])</f>
        <v>ckrzysztofiakma@skyrock.com</v>
      </c>
      <c r="H804" t="str">
        <f>_xlfn.XLOOKUP(MergedTable[[#This Row],[FK_CustomerID]], Customers[CustomerID], Customers[Country])</f>
        <v>United States</v>
      </c>
      <c r="I804" t="str">
        <f>IF(_xlfn.XLOOKUP(MergedTable[[#This Row],[FK_CustomerID]], Customers[CustomerID], Customers[HasLoyalty]), "Yes", "No")</f>
        <v>No</v>
      </c>
      <c r="J804" t="str" cm="1">
        <f t="array" ref="J804">INDEX(Products[],
    MATCH(MergedTable[[#This Row],[FK_ProductID]:[FK_ProductID]], Products[[ProductID]:[ProductID]], 0),
    MATCH(MergedTable[[#Headers],[CoffeeType]], Products[#Headers], 0))</f>
        <v>Rob</v>
      </c>
      <c r="K804" t="str" cm="1">
        <f t="array" ref="K804">_xlfn.SWITCH(MergedTable[[#This Row],[CoffeeType]],
    "Rob", "Robusta",
    "Exc", "Excelsa",
    "Ara", "Arabica",
    "Lib", "Liberica")</f>
        <v>Robusta</v>
      </c>
      <c r="L804" t="str" cm="1">
        <f t="array" ref="L804">INDEX(Products[],
    MATCH(MergedTable[[#This Row],[FK_ProductID]:[FK_ProductID]], Products[[ProductID]:[ProductID]], 0),
    MATCH(MergedTable[[#Headers],[RoastType]], Products[#Headers], 0))</f>
        <v>D</v>
      </c>
      <c r="M804" t="str" cm="1">
        <f t="array" ref="M804">_xlfn.SWITCH(MergedTable[[#This Row],[RoastType]],
    "L", "Light",
    "M", "Medium",
    "D", "Dark")</f>
        <v>Dark</v>
      </c>
      <c r="N804" s="6" cm="1">
        <f t="array" ref="N804">INDEX(Products[],
    MATCH(MergedTable[[#This Row],[FK_ProductID]:[FK_ProductID]], Products[[ProductID]:[ProductID]], 0),
    MATCH(MergedTable[[#Headers],[SizeKg]], Products[#Headers], 0))</f>
        <v>0.2</v>
      </c>
      <c r="O804" s="1" cm="1">
        <f t="array" ref="O804">INDEX(Products[],
    MATCH(MergedTable[[#This Row],[FK_ProductID]:[FK_ProductID]], Products[[ProductID]:[ProductID]], 0),
    MATCH(MergedTable[[#Headers],[AmtUnitPrice]], Products[#Headers], 0))</f>
        <v>2.6850000000000001</v>
      </c>
      <c r="P804" s="1">
        <f>MergedTable[[#This Row],[AmtUnitPrice]] * MergedTable[[#This Row],[Quantity]]</f>
        <v>10.74</v>
      </c>
    </row>
    <row r="805" spans="1:16" x14ac:dyDescent="0.25">
      <c r="A805" t="str">
        <f>Orders[[#This Row],[OrderID]]</f>
        <v>WVS-57822-366</v>
      </c>
      <c r="B805" s="9">
        <f>Orders[[#This Row],[DtOrder]]</f>
        <v>43955</v>
      </c>
      <c r="C805" t="str">
        <f>Orders[[#This Row],[FK_CustomerID]]</f>
        <v>52151-75971-YY</v>
      </c>
      <c r="D805" t="str">
        <f>Orders[[#This Row],[FK_ProductID]]</f>
        <v>E-M-2.5</v>
      </c>
      <c r="E805" s="4">
        <f>Orders[[#This Row],[Quantity]]</f>
        <v>4</v>
      </c>
      <c r="F805" t="str">
        <f>_xlfn.XLOOKUP(MergedTable[[#This Row],[FK_CustomerID]], Customers[CustomerID], Customers[CustomerName])</f>
        <v>Darn Penquet</v>
      </c>
      <c r="G805" t="str">
        <f>_xlfn.XLOOKUP(MergedTable[[#This Row],[FK_CustomerID]], Customers[CustomerID], Customers[Email])</f>
        <v>dpenquetmb@diigo.com</v>
      </c>
      <c r="H805" t="str">
        <f>_xlfn.XLOOKUP(MergedTable[[#This Row],[FK_CustomerID]], Customers[CustomerID], Customers[Country])</f>
        <v>United States</v>
      </c>
      <c r="I805" t="str">
        <f>IF(_xlfn.XLOOKUP(MergedTable[[#This Row],[FK_CustomerID]], Customers[CustomerID], Customers[HasLoyalty]), "Yes", "No")</f>
        <v>No</v>
      </c>
      <c r="J805" t="str" cm="1">
        <f t="array" ref="J805">INDEX(Products[],
    MATCH(MergedTable[[#This Row],[FK_ProductID]:[FK_ProductID]], Products[[ProductID]:[ProductID]], 0),
    MATCH(MergedTable[[#Headers],[CoffeeType]], Products[#Headers], 0))</f>
        <v>Exc</v>
      </c>
      <c r="K805" t="str" cm="1">
        <f t="array" ref="K805">_xlfn.SWITCH(MergedTable[[#This Row],[CoffeeType]],
    "Rob", "Robusta",
    "Exc", "Excelsa",
    "Ara", "Arabica",
    "Lib", "Liberica")</f>
        <v>Excelsa</v>
      </c>
      <c r="L805" t="str" cm="1">
        <f t="array" ref="L805">INDEX(Products[],
    MATCH(MergedTable[[#This Row],[FK_ProductID]:[FK_ProductID]], Products[[ProductID]:[ProductID]], 0),
    MATCH(MergedTable[[#Headers],[RoastType]], Products[#Headers], 0))</f>
        <v>M</v>
      </c>
      <c r="M805" t="str" cm="1">
        <f t="array" ref="M805">_xlfn.SWITCH(MergedTable[[#This Row],[RoastType]],
    "L", "Light",
    "M", "Medium",
    "D", "Dark")</f>
        <v>Medium</v>
      </c>
      <c r="N805" s="6" cm="1">
        <f t="array" ref="N805">INDEX(Products[],
    MATCH(MergedTable[[#This Row],[FK_ProductID]:[FK_ProductID]], Products[[ProductID]:[ProductID]], 0),
    MATCH(MergedTable[[#Headers],[SizeKg]], Products[#Headers], 0))</f>
        <v>2.5</v>
      </c>
      <c r="O805" s="1" cm="1">
        <f t="array" ref="O805">INDEX(Products[],
    MATCH(MergedTable[[#This Row],[FK_ProductID]:[FK_ProductID]], Products[[ProductID]:[ProductID]], 0),
    MATCH(MergedTable[[#Headers],[AmtUnitPrice]], Products[#Headers], 0))</f>
        <v>31.625</v>
      </c>
      <c r="P805" s="1">
        <f>MergedTable[[#This Row],[AmtUnitPrice]] * MergedTable[[#This Row],[Quantity]]</f>
        <v>126.5</v>
      </c>
    </row>
    <row r="806" spans="1:16" x14ac:dyDescent="0.25">
      <c r="A806" t="str">
        <f>Orders[[#This Row],[OrderID]]</f>
        <v>CLJ-23403-689</v>
      </c>
      <c r="B806" s="9">
        <f>Orders[[#This Row],[DtOrder]]</f>
        <v>44289</v>
      </c>
      <c r="C806" t="str">
        <f>Orders[[#This Row],[FK_CustomerID]]</f>
        <v>19413-02045-CG</v>
      </c>
      <c r="D806" t="str">
        <f>Orders[[#This Row],[FK_ProductID]]</f>
        <v>R-L-1</v>
      </c>
      <c r="E806" s="4">
        <f>Orders[[#This Row],[Quantity]]</f>
        <v>2</v>
      </c>
      <c r="F806" t="str">
        <f>_xlfn.XLOOKUP(MergedTable[[#This Row],[FK_CustomerID]], Customers[CustomerID], Customers[CustomerName])</f>
        <v>Jammie Cloke</v>
      </c>
      <c r="G806" t="str">
        <f>_xlfn.XLOOKUP(MergedTable[[#This Row],[FK_CustomerID]], Customers[CustomerID], Customers[Email])</f>
        <v/>
      </c>
      <c r="H806" t="str">
        <f>_xlfn.XLOOKUP(MergedTable[[#This Row],[FK_CustomerID]], Customers[CustomerID], Customers[Country])</f>
        <v>United Kingdom</v>
      </c>
      <c r="I806" t="str">
        <f>IF(_xlfn.XLOOKUP(MergedTable[[#This Row],[FK_CustomerID]], Customers[CustomerID], Customers[HasLoyalty]), "Yes", "No")</f>
        <v>No</v>
      </c>
      <c r="J806" t="str" cm="1">
        <f t="array" ref="J806">INDEX(Products[],
    MATCH(MergedTable[[#This Row],[FK_ProductID]:[FK_ProductID]], Products[[ProductID]:[ProductID]], 0),
    MATCH(MergedTable[[#Headers],[CoffeeType]], Products[#Headers], 0))</f>
        <v>Rob</v>
      </c>
      <c r="K806" t="str" cm="1">
        <f t="array" ref="K806">_xlfn.SWITCH(MergedTable[[#This Row],[CoffeeType]],
    "Rob", "Robusta",
    "Exc", "Excelsa",
    "Ara", "Arabica",
    "Lib", "Liberica")</f>
        <v>Robusta</v>
      </c>
      <c r="L806" t="str" cm="1">
        <f t="array" ref="L806">INDEX(Products[],
    MATCH(MergedTable[[#This Row],[FK_ProductID]:[FK_ProductID]], Products[[ProductID]:[ProductID]], 0),
    MATCH(MergedTable[[#Headers],[RoastType]], Products[#Headers], 0))</f>
        <v>L</v>
      </c>
      <c r="M806" t="str" cm="1">
        <f t="array" ref="M806">_xlfn.SWITCH(MergedTable[[#This Row],[RoastType]],
    "L", "Light",
    "M", "Medium",
    "D", "Dark")</f>
        <v>Light</v>
      </c>
      <c r="N806" s="6" cm="1">
        <f t="array" ref="N806">INDEX(Products[],
    MATCH(MergedTable[[#This Row],[FK_ProductID]:[FK_ProductID]], Products[[ProductID]:[ProductID]], 0),
    MATCH(MergedTable[[#Headers],[SizeKg]], Products[#Headers], 0))</f>
        <v>1</v>
      </c>
      <c r="O806" s="1" cm="1">
        <f t="array" ref="O806">INDEX(Products[],
    MATCH(MergedTable[[#This Row],[FK_ProductID]:[FK_ProductID]], Products[[ProductID]:[ProductID]], 0),
    MATCH(MergedTable[[#Headers],[AmtUnitPrice]], Products[#Headers], 0))</f>
        <v>11.95</v>
      </c>
      <c r="P806" s="1">
        <f>MergedTable[[#This Row],[AmtUnitPrice]] * MergedTable[[#This Row],[Quantity]]</f>
        <v>23.9</v>
      </c>
    </row>
    <row r="807" spans="1:16" x14ac:dyDescent="0.25">
      <c r="A807" t="str">
        <f>Orders[[#This Row],[OrderID]]</f>
        <v>XNU-83276-288</v>
      </c>
      <c r="B807" s="9">
        <f>Orders[[#This Row],[DtOrder]]</f>
        <v>44713</v>
      </c>
      <c r="C807" t="str">
        <f>Orders[[#This Row],[FK_CustomerID]]</f>
        <v>98185-92775-KT</v>
      </c>
      <c r="D807" t="str">
        <f>Orders[[#This Row],[FK_ProductID]]</f>
        <v>R-M-0.5</v>
      </c>
      <c r="E807" s="4">
        <f>Orders[[#This Row],[Quantity]]</f>
        <v>1</v>
      </c>
      <c r="F807" t="str">
        <f>_xlfn.XLOOKUP(MergedTable[[#This Row],[FK_CustomerID]], Customers[CustomerID], Customers[CustomerName])</f>
        <v>Chester Clowton</v>
      </c>
      <c r="G807" t="str">
        <f>_xlfn.XLOOKUP(MergedTable[[#This Row],[FK_CustomerID]], Customers[CustomerID], Customers[Email])</f>
        <v/>
      </c>
      <c r="H807" t="str">
        <f>_xlfn.XLOOKUP(MergedTable[[#This Row],[FK_CustomerID]], Customers[CustomerID], Customers[Country])</f>
        <v>United States</v>
      </c>
      <c r="I807" t="str">
        <f>IF(_xlfn.XLOOKUP(MergedTable[[#This Row],[FK_CustomerID]], Customers[CustomerID], Customers[HasLoyalty]), "Yes", "No")</f>
        <v>No</v>
      </c>
      <c r="J807" t="str" cm="1">
        <f t="array" ref="J807">INDEX(Products[],
    MATCH(MergedTable[[#This Row],[FK_ProductID]:[FK_ProductID]], Products[[ProductID]:[ProductID]], 0),
    MATCH(MergedTable[[#Headers],[CoffeeType]], Products[#Headers], 0))</f>
        <v>Rob</v>
      </c>
      <c r="K807" t="str" cm="1">
        <f t="array" ref="K807">_xlfn.SWITCH(MergedTable[[#This Row],[CoffeeType]],
    "Rob", "Robusta",
    "Exc", "Excelsa",
    "Ara", "Arabica",
    "Lib", "Liberica")</f>
        <v>Robusta</v>
      </c>
      <c r="L807" t="str" cm="1">
        <f t="array" ref="L807">INDEX(Products[],
    MATCH(MergedTable[[#This Row],[FK_ProductID]:[FK_ProductID]], Products[[ProductID]:[ProductID]], 0),
    MATCH(MergedTable[[#Headers],[RoastType]], Products[#Headers], 0))</f>
        <v>M</v>
      </c>
      <c r="M807" t="str" cm="1">
        <f t="array" ref="M807">_xlfn.SWITCH(MergedTable[[#This Row],[RoastType]],
    "L", "Light",
    "M", "Medium",
    "D", "Dark")</f>
        <v>Medium</v>
      </c>
      <c r="N807" s="6" cm="1">
        <f t="array" ref="N807">INDEX(Products[],
    MATCH(MergedTable[[#This Row],[FK_ProductID]:[FK_ProductID]], Products[[ProductID]:[ProductID]], 0),
    MATCH(MergedTable[[#Headers],[SizeKg]], Products[#Headers], 0))</f>
        <v>0.5</v>
      </c>
      <c r="O807" s="1" cm="1">
        <f t="array" ref="O807">INDEX(Products[],
    MATCH(MergedTable[[#This Row],[FK_ProductID]:[FK_ProductID]], Products[[ProductID]:[ProductID]], 0),
    MATCH(MergedTable[[#Headers],[AmtUnitPrice]], Products[#Headers], 0))</f>
        <v>5.97</v>
      </c>
      <c r="P807" s="1">
        <f>MergedTable[[#This Row],[AmtUnitPrice]] * MergedTable[[#This Row],[Quantity]]</f>
        <v>5.97</v>
      </c>
    </row>
    <row r="808" spans="1:16" x14ac:dyDescent="0.25">
      <c r="A808" t="str">
        <f>Orders[[#This Row],[OrderID]]</f>
        <v>YOG-94666-679</v>
      </c>
      <c r="B808" s="9">
        <f>Orders[[#This Row],[DtOrder]]</f>
        <v>44241</v>
      </c>
      <c r="C808" t="str">
        <f>Orders[[#This Row],[FK_CustomerID]]</f>
        <v>86991-53901-AT</v>
      </c>
      <c r="D808" t="str">
        <f>Orders[[#This Row],[FK_ProductID]]</f>
        <v>L-D-0.2</v>
      </c>
      <c r="E808" s="4">
        <f>Orders[[#This Row],[Quantity]]</f>
        <v>2</v>
      </c>
      <c r="F808" t="str">
        <f>_xlfn.XLOOKUP(MergedTable[[#This Row],[FK_CustomerID]], Customers[CustomerID], Customers[CustomerName])</f>
        <v>Kathleen Diable</v>
      </c>
      <c r="G808" t="str">
        <f>_xlfn.XLOOKUP(MergedTable[[#This Row],[FK_CustomerID]], Customers[CustomerID], Customers[Email])</f>
        <v/>
      </c>
      <c r="H808" t="str">
        <f>_xlfn.XLOOKUP(MergedTable[[#This Row],[FK_CustomerID]], Customers[CustomerID], Customers[Country])</f>
        <v>United Kingdom</v>
      </c>
      <c r="I808" t="str">
        <f>IF(_xlfn.XLOOKUP(MergedTable[[#This Row],[FK_CustomerID]], Customers[CustomerID], Customers[HasLoyalty]), "Yes", "No")</f>
        <v>Yes</v>
      </c>
      <c r="J808" t="str" cm="1">
        <f t="array" ref="J808">INDEX(Products[],
    MATCH(MergedTable[[#This Row],[FK_ProductID]:[FK_ProductID]], Products[[ProductID]:[ProductID]], 0),
    MATCH(MergedTable[[#Headers],[CoffeeType]], Products[#Headers], 0))</f>
        <v>Lib</v>
      </c>
      <c r="K808" t="str" cm="1">
        <f t="array" ref="K808">_xlfn.SWITCH(MergedTable[[#This Row],[CoffeeType]],
    "Rob", "Robusta",
    "Exc", "Excelsa",
    "Ara", "Arabica",
    "Lib", "Liberica")</f>
        <v>Liberica</v>
      </c>
      <c r="L808" t="str" cm="1">
        <f t="array" ref="L808">INDEX(Products[],
    MATCH(MergedTable[[#This Row],[FK_ProductID]:[FK_ProductID]], Products[[ProductID]:[ProductID]], 0),
    MATCH(MergedTable[[#Headers],[RoastType]], Products[#Headers], 0))</f>
        <v>D</v>
      </c>
      <c r="M808" t="str" cm="1">
        <f t="array" ref="M808">_xlfn.SWITCH(MergedTable[[#This Row],[RoastType]],
    "L", "Light",
    "M", "Medium",
    "D", "Dark")</f>
        <v>Dark</v>
      </c>
      <c r="N808" s="6" cm="1">
        <f t="array" ref="N808">INDEX(Products[],
    MATCH(MergedTable[[#This Row],[FK_ProductID]:[FK_ProductID]], Products[[ProductID]:[ProductID]], 0),
    MATCH(MergedTable[[#Headers],[SizeKg]], Products[#Headers], 0))</f>
        <v>0.2</v>
      </c>
      <c r="O808" s="1" cm="1">
        <f t="array" ref="O808">INDEX(Products[],
    MATCH(MergedTable[[#This Row],[FK_ProductID]:[FK_ProductID]], Products[[ProductID]:[ProductID]], 0),
    MATCH(MergedTable[[#Headers],[AmtUnitPrice]], Products[#Headers], 0))</f>
        <v>3.8849999999999998</v>
      </c>
      <c r="P808" s="1">
        <f>MergedTable[[#This Row],[AmtUnitPrice]] * MergedTable[[#This Row],[Quantity]]</f>
        <v>7.77</v>
      </c>
    </row>
    <row r="809" spans="1:16" x14ac:dyDescent="0.25">
      <c r="A809" t="str">
        <f>Orders[[#This Row],[OrderID]]</f>
        <v>KHG-33953-115</v>
      </c>
      <c r="B809" s="9">
        <f>Orders[[#This Row],[DtOrder]]</f>
        <v>44543</v>
      </c>
      <c r="C809" t="str">
        <f>Orders[[#This Row],[FK_CustomerID]]</f>
        <v>78226-97287-JI</v>
      </c>
      <c r="D809" t="str">
        <f>Orders[[#This Row],[FK_ProductID]]</f>
        <v>L-D-0.5</v>
      </c>
      <c r="E809" s="4">
        <f>Orders[[#This Row],[Quantity]]</f>
        <v>3</v>
      </c>
      <c r="F809" t="str">
        <f>_xlfn.XLOOKUP(MergedTable[[#This Row],[FK_CustomerID]], Customers[CustomerID], Customers[CustomerName])</f>
        <v>Koren Ferretti</v>
      </c>
      <c r="G809" t="str">
        <f>_xlfn.XLOOKUP(MergedTable[[#This Row],[FK_CustomerID]], Customers[CustomerID], Customers[Email])</f>
        <v>kferrettimf@huffingtonpost.com</v>
      </c>
      <c r="H809" t="str">
        <f>_xlfn.XLOOKUP(MergedTable[[#This Row],[FK_CustomerID]], Customers[CustomerID], Customers[Country])</f>
        <v>Ireland</v>
      </c>
      <c r="I809" t="str">
        <f>IF(_xlfn.XLOOKUP(MergedTable[[#This Row],[FK_CustomerID]], Customers[CustomerID], Customers[HasLoyalty]), "Yes", "No")</f>
        <v>No</v>
      </c>
      <c r="J809" t="str" cm="1">
        <f t="array" ref="J809">INDEX(Products[],
    MATCH(MergedTable[[#This Row],[FK_ProductID]:[FK_ProductID]], Products[[ProductID]:[ProductID]], 0),
    MATCH(MergedTable[[#Headers],[CoffeeType]], Products[#Headers], 0))</f>
        <v>Lib</v>
      </c>
      <c r="K809" t="str" cm="1">
        <f t="array" ref="K809">_xlfn.SWITCH(MergedTable[[#This Row],[CoffeeType]],
    "Rob", "Robusta",
    "Exc", "Excelsa",
    "Ara", "Arabica",
    "Lib", "Liberica")</f>
        <v>Liberica</v>
      </c>
      <c r="L809" t="str" cm="1">
        <f t="array" ref="L809">INDEX(Products[],
    MATCH(MergedTable[[#This Row],[FK_ProductID]:[FK_ProductID]], Products[[ProductID]:[ProductID]], 0),
    MATCH(MergedTable[[#Headers],[RoastType]], Products[#Headers], 0))</f>
        <v>D</v>
      </c>
      <c r="M809" t="str" cm="1">
        <f t="array" ref="M809">_xlfn.SWITCH(MergedTable[[#This Row],[RoastType]],
    "L", "Light",
    "M", "Medium",
    "D", "Dark")</f>
        <v>Dark</v>
      </c>
      <c r="N809" s="6" cm="1">
        <f t="array" ref="N809">INDEX(Products[],
    MATCH(MergedTable[[#This Row],[FK_ProductID]:[FK_ProductID]], Products[[ProductID]:[ProductID]], 0),
    MATCH(MergedTable[[#Headers],[SizeKg]], Products[#Headers], 0))</f>
        <v>0.5</v>
      </c>
      <c r="O809" s="1" cm="1">
        <f t="array" ref="O809">INDEX(Products[],
    MATCH(MergedTable[[#This Row],[FK_ProductID]:[FK_ProductID]], Products[[ProductID]:[ProductID]], 0),
    MATCH(MergedTable[[#Headers],[AmtUnitPrice]], Products[#Headers], 0))</f>
        <v>7.77</v>
      </c>
      <c r="P809" s="1">
        <f>MergedTable[[#This Row],[AmtUnitPrice]] * MergedTable[[#This Row],[Quantity]]</f>
        <v>23.31</v>
      </c>
    </row>
    <row r="810" spans="1:16" x14ac:dyDescent="0.25">
      <c r="A810" t="str">
        <f>Orders[[#This Row],[OrderID]]</f>
        <v>MHD-95615-696</v>
      </c>
      <c r="B810" s="9">
        <f>Orders[[#This Row],[DtOrder]]</f>
        <v>43868</v>
      </c>
      <c r="C810" t="str">
        <f>Orders[[#This Row],[FK_CustomerID]]</f>
        <v>27930-59250-JT</v>
      </c>
      <c r="D810" t="str">
        <f>Orders[[#This Row],[FK_ProductID]]</f>
        <v>R-L-2.5</v>
      </c>
      <c r="E810" s="4">
        <f>Orders[[#This Row],[Quantity]]</f>
        <v>5</v>
      </c>
      <c r="F810" t="str">
        <f>_xlfn.XLOOKUP(MergedTable[[#This Row],[FK_CustomerID]], Customers[CustomerID], Customers[CustomerName])</f>
        <v>Allis Wilmore</v>
      </c>
      <c r="G810" t="str">
        <f>_xlfn.XLOOKUP(MergedTable[[#This Row],[FK_CustomerID]], Customers[CustomerID], Customers[Email])</f>
        <v/>
      </c>
      <c r="H810" t="str">
        <f>_xlfn.XLOOKUP(MergedTable[[#This Row],[FK_CustomerID]], Customers[CustomerID], Customers[Country])</f>
        <v>United States</v>
      </c>
      <c r="I810" t="str">
        <f>IF(_xlfn.XLOOKUP(MergedTable[[#This Row],[FK_CustomerID]], Customers[CustomerID], Customers[HasLoyalty]), "Yes", "No")</f>
        <v>No</v>
      </c>
      <c r="J810" t="str" cm="1">
        <f t="array" ref="J810">INDEX(Products[],
    MATCH(MergedTable[[#This Row],[FK_ProductID]:[FK_ProductID]], Products[[ProductID]:[ProductID]], 0),
    MATCH(MergedTable[[#Headers],[CoffeeType]], Products[#Headers], 0))</f>
        <v>Rob</v>
      </c>
      <c r="K810" t="str" cm="1">
        <f t="array" ref="K810">_xlfn.SWITCH(MergedTable[[#This Row],[CoffeeType]],
    "Rob", "Robusta",
    "Exc", "Excelsa",
    "Ara", "Arabica",
    "Lib", "Liberica")</f>
        <v>Robusta</v>
      </c>
      <c r="L810" t="str" cm="1">
        <f t="array" ref="L810">INDEX(Products[],
    MATCH(MergedTable[[#This Row],[FK_ProductID]:[FK_ProductID]], Products[[ProductID]:[ProductID]], 0),
    MATCH(MergedTable[[#Headers],[RoastType]], Products[#Headers], 0))</f>
        <v>L</v>
      </c>
      <c r="M810" t="str" cm="1">
        <f t="array" ref="M810">_xlfn.SWITCH(MergedTable[[#This Row],[RoastType]],
    "L", "Light",
    "M", "Medium",
    "D", "Dark")</f>
        <v>Light</v>
      </c>
      <c r="N810" s="6" cm="1">
        <f t="array" ref="N810">INDEX(Products[],
    MATCH(MergedTable[[#This Row],[FK_ProductID]:[FK_ProductID]], Products[[ProductID]:[ProductID]], 0),
    MATCH(MergedTable[[#Headers],[SizeKg]], Products[#Headers], 0))</f>
        <v>2.5</v>
      </c>
      <c r="O810" s="1" cm="1">
        <f t="array" ref="O810">INDEX(Products[],
    MATCH(MergedTable[[#This Row],[FK_ProductID]:[FK_ProductID]], Products[[ProductID]:[ProductID]], 0),
    MATCH(MergedTable[[#Headers],[AmtUnitPrice]], Products[#Headers], 0))</f>
        <v>27.484999999999999</v>
      </c>
      <c r="P810" s="1">
        <f>MergedTable[[#This Row],[AmtUnitPrice]] * MergedTable[[#This Row],[Quantity]]</f>
        <v>137.42500000000001</v>
      </c>
    </row>
    <row r="811" spans="1:16" x14ac:dyDescent="0.25">
      <c r="A811" t="str">
        <f>Orders[[#This Row],[OrderID]]</f>
        <v>HBH-64794-080</v>
      </c>
      <c r="B811" s="9">
        <f>Orders[[#This Row],[DtOrder]]</f>
        <v>44235</v>
      </c>
      <c r="C811" t="str">
        <f>Orders[[#This Row],[FK_CustomerID]]</f>
        <v>40560-18556-YE</v>
      </c>
      <c r="D811" t="str">
        <f>Orders[[#This Row],[FK_ProductID]]</f>
        <v>R-D-0.2</v>
      </c>
      <c r="E811" s="4">
        <f>Orders[[#This Row],[Quantity]]</f>
        <v>3</v>
      </c>
      <c r="F811" t="str">
        <f>_xlfn.XLOOKUP(MergedTable[[#This Row],[FK_CustomerID]], Customers[CustomerID], Customers[CustomerName])</f>
        <v>Chaddie Bennie</v>
      </c>
      <c r="G811" t="str">
        <f>_xlfn.XLOOKUP(MergedTable[[#This Row],[FK_CustomerID]], Customers[CustomerID], Customers[Email])</f>
        <v/>
      </c>
      <c r="H811" t="str">
        <f>_xlfn.XLOOKUP(MergedTable[[#This Row],[FK_CustomerID]], Customers[CustomerID], Customers[Country])</f>
        <v>United States</v>
      </c>
      <c r="I811" t="str">
        <f>IF(_xlfn.XLOOKUP(MergedTable[[#This Row],[FK_CustomerID]], Customers[CustomerID], Customers[HasLoyalty]), "Yes", "No")</f>
        <v>Yes</v>
      </c>
      <c r="J811" t="str" cm="1">
        <f t="array" ref="J811">INDEX(Products[],
    MATCH(MergedTable[[#This Row],[FK_ProductID]:[FK_ProductID]], Products[[ProductID]:[ProductID]], 0),
    MATCH(MergedTable[[#Headers],[CoffeeType]], Products[#Headers], 0))</f>
        <v>Rob</v>
      </c>
      <c r="K811" t="str" cm="1">
        <f t="array" ref="K811">_xlfn.SWITCH(MergedTable[[#This Row],[CoffeeType]],
    "Rob", "Robusta",
    "Exc", "Excelsa",
    "Ara", "Arabica",
    "Lib", "Liberica")</f>
        <v>Robusta</v>
      </c>
      <c r="L811" t="str" cm="1">
        <f t="array" ref="L811">INDEX(Products[],
    MATCH(MergedTable[[#This Row],[FK_ProductID]:[FK_ProductID]], Products[[ProductID]:[ProductID]], 0),
    MATCH(MergedTable[[#Headers],[RoastType]], Products[#Headers], 0))</f>
        <v>D</v>
      </c>
      <c r="M811" t="str" cm="1">
        <f t="array" ref="M811">_xlfn.SWITCH(MergedTable[[#This Row],[RoastType]],
    "L", "Light",
    "M", "Medium",
    "D", "Dark")</f>
        <v>Dark</v>
      </c>
      <c r="N811" s="6" cm="1">
        <f t="array" ref="N811">INDEX(Products[],
    MATCH(MergedTable[[#This Row],[FK_ProductID]:[FK_ProductID]], Products[[ProductID]:[ProductID]], 0),
    MATCH(MergedTable[[#Headers],[SizeKg]], Products[#Headers], 0))</f>
        <v>0.2</v>
      </c>
      <c r="O811" s="1" cm="1">
        <f t="array" ref="O811">INDEX(Products[],
    MATCH(MergedTable[[#This Row],[FK_ProductID]:[FK_ProductID]], Products[[ProductID]:[ProductID]], 0),
    MATCH(MergedTable[[#Headers],[AmtUnitPrice]], Products[#Headers], 0))</f>
        <v>2.6850000000000001</v>
      </c>
      <c r="P811" s="1">
        <f>MergedTable[[#This Row],[AmtUnitPrice]] * MergedTable[[#This Row],[Quantity]]</f>
        <v>8.0549999999999997</v>
      </c>
    </row>
    <row r="812" spans="1:16" x14ac:dyDescent="0.25">
      <c r="A812" t="str">
        <f>Orders[[#This Row],[OrderID]]</f>
        <v>CNJ-56058-223</v>
      </c>
      <c r="B812" s="9">
        <f>Orders[[#This Row],[DtOrder]]</f>
        <v>44054</v>
      </c>
      <c r="C812" t="str">
        <f>Orders[[#This Row],[FK_CustomerID]]</f>
        <v>40780-22081-LX</v>
      </c>
      <c r="D812" t="str">
        <f>Orders[[#This Row],[FK_ProductID]]</f>
        <v>L-L-0.5</v>
      </c>
      <c r="E812" s="4">
        <f>Orders[[#This Row],[Quantity]]</f>
        <v>3</v>
      </c>
      <c r="F812" t="str">
        <f>_xlfn.XLOOKUP(MergedTable[[#This Row],[FK_CustomerID]], Customers[CustomerID], Customers[CustomerName])</f>
        <v>Alberta Balsdone</v>
      </c>
      <c r="G812" t="str">
        <f>_xlfn.XLOOKUP(MergedTable[[#This Row],[FK_CustomerID]], Customers[CustomerID], Customers[Email])</f>
        <v>abalsdonemi@toplist.cz</v>
      </c>
      <c r="H812" t="str">
        <f>_xlfn.XLOOKUP(MergedTable[[#This Row],[FK_CustomerID]], Customers[CustomerID], Customers[Country])</f>
        <v>United States</v>
      </c>
      <c r="I812" t="str">
        <f>IF(_xlfn.XLOOKUP(MergedTable[[#This Row],[FK_CustomerID]], Customers[CustomerID], Customers[HasLoyalty]), "Yes", "No")</f>
        <v>No</v>
      </c>
      <c r="J812" t="str" cm="1">
        <f t="array" ref="J812">INDEX(Products[],
    MATCH(MergedTable[[#This Row],[FK_ProductID]:[FK_ProductID]], Products[[ProductID]:[ProductID]], 0),
    MATCH(MergedTable[[#Headers],[CoffeeType]], Products[#Headers], 0))</f>
        <v>Lib</v>
      </c>
      <c r="K812" t="str" cm="1">
        <f t="array" ref="K812">_xlfn.SWITCH(MergedTable[[#This Row],[CoffeeType]],
    "Rob", "Robusta",
    "Exc", "Excelsa",
    "Ara", "Arabica",
    "Lib", "Liberica")</f>
        <v>Liberica</v>
      </c>
      <c r="L812" t="str" cm="1">
        <f t="array" ref="L812">INDEX(Products[],
    MATCH(MergedTable[[#This Row],[FK_ProductID]:[FK_ProductID]], Products[[ProductID]:[ProductID]], 0),
    MATCH(MergedTable[[#Headers],[RoastType]], Products[#Headers], 0))</f>
        <v>L</v>
      </c>
      <c r="M812" t="str" cm="1">
        <f t="array" ref="M812">_xlfn.SWITCH(MergedTable[[#This Row],[RoastType]],
    "L", "Light",
    "M", "Medium",
    "D", "Dark")</f>
        <v>Light</v>
      </c>
      <c r="N812" s="6" cm="1">
        <f t="array" ref="N812">INDEX(Products[],
    MATCH(MergedTable[[#This Row],[FK_ProductID]:[FK_ProductID]], Products[[ProductID]:[ProductID]], 0),
    MATCH(MergedTable[[#Headers],[SizeKg]], Products[#Headers], 0))</f>
        <v>0.5</v>
      </c>
      <c r="O812" s="1" cm="1">
        <f t="array" ref="O812">INDEX(Products[],
    MATCH(MergedTable[[#This Row],[FK_ProductID]:[FK_ProductID]], Products[[ProductID]:[ProductID]], 0),
    MATCH(MergedTable[[#Headers],[AmtUnitPrice]], Products[#Headers], 0))</f>
        <v>9.51</v>
      </c>
      <c r="P812" s="1">
        <f>MergedTable[[#This Row],[AmtUnitPrice]] * MergedTable[[#This Row],[Quantity]]</f>
        <v>28.53</v>
      </c>
    </row>
    <row r="813" spans="1:16" x14ac:dyDescent="0.25">
      <c r="A813" t="str">
        <f>Orders[[#This Row],[OrderID]]</f>
        <v>KHO-27106-786</v>
      </c>
      <c r="B813" s="9">
        <f>Orders[[#This Row],[DtOrder]]</f>
        <v>44114</v>
      </c>
      <c r="C813" t="str">
        <f>Orders[[#This Row],[FK_CustomerID]]</f>
        <v>01603-43789-TN</v>
      </c>
      <c r="D813" t="str">
        <f>Orders[[#This Row],[FK_ProductID]]</f>
        <v>A-M-1</v>
      </c>
      <c r="E813" s="4">
        <f>Orders[[#This Row],[Quantity]]</f>
        <v>6</v>
      </c>
      <c r="F813" t="str">
        <f>_xlfn.XLOOKUP(MergedTable[[#This Row],[FK_CustomerID]], Customers[CustomerID], Customers[CustomerName])</f>
        <v>Brice Romera</v>
      </c>
      <c r="G813" t="str">
        <f>_xlfn.XLOOKUP(MergedTable[[#This Row],[FK_CustomerID]], Customers[CustomerID], Customers[Email])</f>
        <v>bromeramj@list-manage.com</v>
      </c>
      <c r="H813" t="str">
        <f>_xlfn.XLOOKUP(MergedTable[[#This Row],[FK_CustomerID]], Customers[CustomerID], Customers[Country])</f>
        <v>Ireland</v>
      </c>
      <c r="I813" t="str">
        <f>IF(_xlfn.XLOOKUP(MergedTable[[#This Row],[FK_CustomerID]], Customers[CustomerID], Customers[HasLoyalty]), "Yes", "No")</f>
        <v>Yes</v>
      </c>
      <c r="J813" t="str" cm="1">
        <f t="array" ref="J813">INDEX(Products[],
    MATCH(MergedTable[[#This Row],[FK_ProductID]:[FK_ProductID]], Products[[ProductID]:[ProductID]], 0),
    MATCH(MergedTable[[#Headers],[CoffeeType]], Products[#Headers], 0))</f>
        <v>Ara</v>
      </c>
      <c r="K813" t="str" cm="1">
        <f t="array" ref="K813">_xlfn.SWITCH(MergedTable[[#This Row],[CoffeeType]],
    "Rob", "Robusta",
    "Exc", "Excelsa",
    "Ara", "Arabica",
    "Lib", "Liberica")</f>
        <v>Arabica</v>
      </c>
      <c r="L813" t="str" cm="1">
        <f t="array" ref="L813">INDEX(Products[],
    MATCH(MergedTable[[#This Row],[FK_ProductID]:[FK_ProductID]], Products[[ProductID]:[ProductID]], 0),
    MATCH(MergedTable[[#Headers],[RoastType]], Products[#Headers], 0))</f>
        <v>M</v>
      </c>
      <c r="M813" t="str" cm="1">
        <f t="array" ref="M813">_xlfn.SWITCH(MergedTable[[#This Row],[RoastType]],
    "L", "Light",
    "M", "Medium",
    "D", "Dark")</f>
        <v>Medium</v>
      </c>
      <c r="N813" s="6" cm="1">
        <f t="array" ref="N813">INDEX(Products[],
    MATCH(MergedTable[[#This Row],[FK_ProductID]:[FK_ProductID]], Products[[ProductID]:[ProductID]], 0),
    MATCH(MergedTable[[#Headers],[SizeKg]], Products[#Headers], 0))</f>
        <v>1</v>
      </c>
      <c r="O813" s="1" cm="1">
        <f t="array" ref="O813">INDEX(Products[],
    MATCH(MergedTable[[#This Row],[FK_ProductID]:[FK_ProductID]], Products[[ProductID]:[ProductID]], 0),
    MATCH(MergedTable[[#Headers],[AmtUnitPrice]], Products[#Headers], 0))</f>
        <v>11.25</v>
      </c>
      <c r="P813" s="1">
        <f>MergedTable[[#This Row],[AmtUnitPrice]] * MergedTable[[#This Row],[Quantity]]</f>
        <v>67.5</v>
      </c>
    </row>
    <row r="814" spans="1:16" x14ac:dyDescent="0.25">
      <c r="A814" t="str">
        <f>Orders[[#This Row],[OrderID]]</f>
        <v>KHO-27106-786</v>
      </c>
      <c r="B814" s="9">
        <f>Orders[[#This Row],[DtOrder]]</f>
        <v>44114</v>
      </c>
      <c r="C814" t="str">
        <f>Orders[[#This Row],[FK_CustomerID]]</f>
        <v>01603-43789-TN</v>
      </c>
      <c r="D814" t="str">
        <f>Orders[[#This Row],[FK_ProductID]]</f>
        <v>L-D-2.5</v>
      </c>
      <c r="E814" s="4">
        <f>Orders[[#This Row],[Quantity]]</f>
        <v>6</v>
      </c>
      <c r="F814" t="str">
        <f>_xlfn.XLOOKUP(MergedTable[[#This Row],[FK_CustomerID]], Customers[CustomerID], Customers[CustomerName])</f>
        <v>Brice Romera</v>
      </c>
      <c r="G814" t="str">
        <f>_xlfn.XLOOKUP(MergedTable[[#This Row],[FK_CustomerID]], Customers[CustomerID], Customers[Email])</f>
        <v>bromeramj@list-manage.com</v>
      </c>
      <c r="H814" t="str">
        <f>_xlfn.XLOOKUP(MergedTable[[#This Row],[FK_CustomerID]], Customers[CustomerID], Customers[Country])</f>
        <v>Ireland</v>
      </c>
      <c r="I814" t="str">
        <f>IF(_xlfn.XLOOKUP(MergedTable[[#This Row],[FK_CustomerID]], Customers[CustomerID], Customers[HasLoyalty]), "Yes", "No")</f>
        <v>Yes</v>
      </c>
      <c r="J814" t="str" cm="1">
        <f t="array" ref="J814">INDEX(Products[],
    MATCH(MergedTable[[#This Row],[FK_ProductID]:[FK_ProductID]], Products[[ProductID]:[ProductID]], 0),
    MATCH(MergedTable[[#Headers],[CoffeeType]], Products[#Headers], 0))</f>
        <v>Lib</v>
      </c>
      <c r="K814" t="str" cm="1">
        <f t="array" ref="K814">_xlfn.SWITCH(MergedTable[[#This Row],[CoffeeType]],
    "Rob", "Robusta",
    "Exc", "Excelsa",
    "Ara", "Arabica",
    "Lib", "Liberica")</f>
        <v>Liberica</v>
      </c>
      <c r="L814" t="str" cm="1">
        <f t="array" ref="L814">INDEX(Products[],
    MATCH(MergedTable[[#This Row],[FK_ProductID]:[FK_ProductID]], Products[[ProductID]:[ProductID]], 0),
    MATCH(MergedTable[[#Headers],[RoastType]], Products[#Headers], 0))</f>
        <v>D</v>
      </c>
      <c r="M814" t="str" cm="1">
        <f t="array" ref="M814">_xlfn.SWITCH(MergedTable[[#This Row],[RoastType]],
    "L", "Light",
    "M", "Medium",
    "D", "Dark")</f>
        <v>Dark</v>
      </c>
      <c r="N814" s="6" cm="1">
        <f t="array" ref="N814">INDEX(Products[],
    MATCH(MergedTable[[#This Row],[FK_ProductID]:[FK_ProductID]], Products[[ProductID]:[ProductID]], 0),
    MATCH(MergedTable[[#Headers],[SizeKg]], Products[#Headers], 0))</f>
        <v>2.5</v>
      </c>
      <c r="O814" s="1" cm="1">
        <f t="array" ref="O814">INDEX(Products[],
    MATCH(MergedTable[[#This Row],[FK_ProductID]:[FK_ProductID]], Products[[ProductID]:[ProductID]], 0),
    MATCH(MergedTable[[#Headers],[AmtUnitPrice]], Products[#Headers], 0))</f>
        <v>29.785</v>
      </c>
      <c r="P814" s="1">
        <f>MergedTable[[#This Row],[AmtUnitPrice]] * MergedTable[[#This Row],[Quantity]]</f>
        <v>178.71</v>
      </c>
    </row>
    <row r="815" spans="1:16" x14ac:dyDescent="0.25">
      <c r="A815" t="str">
        <f>Orders[[#This Row],[OrderID]]</f>
        <v>YAC-50329-982</v>
      </c>
      <c r="B815" s="9">
        <f>Orders[[#This Row],[DtOrder]]</f>
        <v>44173</v>
      </c>
      <c r="C815" t="str">
        <f>Orders[[#This Row],[FK_CustomerID]]</f>
        <v>75419-92838-TI</v>
      </c>
      <c r="D815" t="str">
        <f>Orders[[#This Row],[FK_ProductID]]</f>
        <v>E-M-2.5</v>
      </c>
      <c r="E815" s="4">
        <f>Orders[[#This Row],[Quantity]]</f>
        <v>1</v>
      </c>
      <c r="F815" t="str">
        <f>_xlfn.XLOOKUP(MergedTable[[#This Row],[FK_CustomerID]], Customers[CustomerID], Customers[CustomerName])</f>
        <v>Conchita Bryde</v>
      </c>
      <c r="G815" t="str">
        <f>_xlfn.XLOOKUP(MergedTable[[#This Row],[FK_CustomerID]], Customers[CustomerID], Customers[Email])</f>
        <v>cbrydeml@tuttocitta.it</v>
      </c>
      <c r="H815" t="str">
        <f>_xlfn.XLOOKUP(MergedTable[[#This Row],[FK_CustomerID]], Customers[CustomerID], Customers[Country])</f>
        <v>United States</v>
      </c>
      <c r="I815" t="str">
        <f>IF(_xlfn.XLOOKUP(MergedTable[[#This Row],[FK_CustomerID]], Customers[CustomerID], Customers[HasLoyalty]), "Yes", "No")</f>
        <v>Yes</v>
      </c>
      <c r="J815" t="str" cm="1">
        <f t="array" ref="J815">INDEX(Products[],
    MATCH(MergedTable[[#This Row],[FK_ProductID]:[FK_ProductID]], Products[[ProductID]:[ProductID]], 0),
    MATCH(MergedTable[[#Headers],[CoffeeType]], Products[#Headers], 0))</f>
        <v>Exc</v>
      </c>
      <c r="K815" t="str" cm="1">
        <f t="array" ref="K815">_xlfn.SWITCH(MergedTable[[#This Row],[CoffeeType]],
    "Rob", "Robusta",
    "Exc", "Excelsa",
    "Ara", "Arabica",
    "Lib", "Liberica")</f>
        <v>Excelsa</v>
      </c>
      <c r="L815" t="str" cm="1">
        <f t="array" ref="L815">INDEX(Products[],
    MATCH(MergedTable[[#This Row],[FK_ProductID]:[FK_ProductID]], Products[[ProductID]:[ProductID]], 0),
    MATCH(MergedTable[[#Headers],[RoastType]], Products[#Headers], 0))</f>
        <v>M</v>
      </c>
      <c r="M815" t="str" cm="1">
        <f t="array" ref="M815">_xlfn.SWITCH(MergedTable[[#This Row],[RoastType]],
    "L", "Light",
    "M", "Medium",
    "D", "Dark")</f>
        <v>Medium</v>
      </c>
      <c r="N815" s="6" cm="1">
        <f t="array" ref="N815">INDEX(Products[],
    MATCH(MergedTable[[#This Row],[FK_ProductID]:[FK_ProductID]], Products[[ProductID]:[ProductID]], 0),
    MATCH(MergedTable[[#Headers],[SizeKg]], Products[#Headers], 0))</f>
        <v>2.5</v>
      </c>
      <c r="O815" s="1" cm="1">
        <f t="array" ref="O815">INDEX(Products[],
    MATCH(MergedTable[[#This Row],[FK_ProductID]:[FK_ProductID]], Products[[ProductID]:[ProductID]], 0),
    MATCH(MergedTable[[#Headers],[AmtUnitPrice]], Products[#Headers], 0))</f>
        <v>31.625</v>
      </c>
      <c r="P815" s="1">
        <f>MergedTable[[#This Row],[AmtUnitPrice]] * MergedTable[[#This Row],[Quantity]]</f>
        <v>31.625</v>
      </c>
    </row>
    <row r="816" spans="1:16" x14ac:dyDescent="0.25">
      <c r="A816" t="str">
        <f>Orders[[#This Row],[OrderID]]</f>
        <v>VVL-95291-039</v>
      </c>
      <c r="B816" s="9">
        <f>Orders[[#This Row],[DtOrder]]</f>
        <v>43573</v>
      </c>
      <c r="C816" t="str">
        <f>Orders[[#This Row],[FK_CustomerID]]</f>
        <v>96516-97464-MF</v>
      </c>
      <c r="D816" t="str">
        <f>Orders[[#This Row],[FK_ProductID]]</f>
        <v>E-L-0.2</v>
      </c>
      <c r="E816" s="4">
        <f>Orders[[#This Row],[Quantity]]</f>
        <v>2</v>
      </c>
      <c r="F816" t="str">
        <f>_xlfn.XLOOKUP(MergedTable[[#This Row],[FK_CustomerID]], Customers[CustomerID], Customers[CustomerName])</f>
        <v>Silvanus Enefer</v>
      </c>
      <c r="G816" t="str">
        <f>_xlfn.XLOOKUP(MergedTable[[#This Row],[FK_CustomerID]], Customers[CustomerID], Customers[Email])</f>
        <v>senefermm@blog.com</v>
      </c>
      <c r="H816" t="str">
        <f>_xlfn.XLOOKUP(MergedTable[[#This Row],[FK_CustomerID]], Customers[CustomerID], Customers[Country])</f>
        <v>United States</v>
      </c>
      <c r="I816" t="str">
        <f>IF(_xlfn.XLOOKUP(MergedTable[[#This Row],[FK_CustomerID]], Customers[CustomerID], Customers[HasLoyalty]), "Yes", "No")</f>
        <v>No</v>
      </c>
      <c r="J816" t="str" cm="1">
        <f t="array" ref="J816">INDEX(Products[],
    MATCH(MergedTable[[#This Row],[FK_ProductID]:[FK_ProductID]], Products[[ProductID]:[ProductID]], 0),
    MATCH(MergedTable[[#Headers],[CoffeeType]], Products[#Headers], 0))</f>
        <v>Exc</v>
      </c>
      <c r="K816" t="str" cm="1">
        <f t="array" ref="K816">_xlfn.SWITCH(MergedTable[[#This Row],[CoffeeType]],
    "Rob", "Robusta",
    "Exc", "Excelsa",
    "Ara", "Arabica",
    "Lib", "Liberica")</f>
        <v>Excelsa</v>
      </c>
      <c r="L816" t="str" cm="1">
        <f t="array" ref="L816">INDEX(Products[],
    MATCH(MergedTable[[#This Row],[FK_ProductID]:[FK_ProductID]], Products[[ProductID]:[ProductID]], 0),
    MATCH(MergedTable[[#Headers],[RoastType]], Products[#Headers], 0))</f>
        <v>L</v>
      </c>
      <c r="M816" t="str" cm="1">
        <f t="array" ref="M816">_xlfn.SWITCH(MergedTable[[#This Row],[RoastType]],
    "L", "Light",
    "M", "Medium",
    "D", "Dark")</f>
        <v>Light</v>
      </c>
      <c r="N816" s="6" cm="1">
        <f t="array" ref="N816">INDEX(Products[],
    MATCH(MergedTable[[#This Row],[FK_ProductID]:[FK_ProductID]], Products[[ProductID]:[ProductID]], 0),
    MATCH(MergedTable[[#Headers],[SizeKg]], Products[#Headers], 0))</f>
        <v>0.2</v>
      </c>
      <c r="O816" s="1" cm="1">
        <f t="array" ref="O816">INDEX(Products[],
    MATCH(MergedTable[[#This Row],[FK_ProductID]:[FK_ProductID]], Products[[ProductID]:[ProductID]], 0),
    MATCH(MergedTable[[#Headers],[AmtUnitPrice]], Products[#Headers], 0))</f>
        <v>4.4550000000000001</v>
      </c>
      <c r="P816" s="1">
        <f>MergedTable[[#This Row],[AmtUnitPrice]] * MergedTable[[#This Row],[Quantity]]</f>
        <v>8.91</v>
      </c>
    </row>
    <row r="817" spans="1:16" x14ac:dyDescent="0.25">
      <c r="A817" t="str">
        <f>Orders[[#This Row],[OrderID]]</f>
        <v>VUT-20974-364</v>
      </c>
      <c r="B817" s="9">
        <f>Orders[[#This Row],[DtOrder]]</f>
        <v>44200</v>
      </c>
      <c r="C817" t="str">
        <f>Orders[[#This Row],[FK_CustomerID]]</f>
        <v>90285-56295-PO</v>
      </c>
      <c r="D817" t="str">
        <f>Orders[[#This Row],[FK_ProductID]]</f>
        <v>R-M-0.5</v>
      </c>
      <c r="E817" s="4">
        <f>Orders[[#This Row],[Quantity]]</f>
        <v>6</v>
      </c>
      <c r="F817" t="str">
        <f>_xlfn.XLOOKUP(MergedTable[[#This Row],[FK_CustomerID]], Customers[CustomerID], Customers[CustomerName])</f>
        <v>Lenci Haggerstone</v>
      </c>
      <c r="G817" t="str">
        <f>_xlfn.XLOOKUP(MergedTable[[#This Row],[FK_CustomerID]], Customers[CustomerID], Customers[Email])</f>
        <v>lhaggerstonemn@independent.co.uk</v>
      </c>
      <c r="H817" t="str">
        <f>_xlfn.XLOOKUP(MergedTable[[#This Row],[FK_CustomerID]], Customers[CustomerID], Customers[Country])</f>
        <v>United States</v>
      </c>
      <c r="I817" t="str">
        <f>IF(_xlfn.XLOOKUP(MergedTable[[#This Row],[FK_CustomerID]], Customers[CustomerID], Customers[HasLoyalty]), "Yes", "No")</f>
        <v>No</v>
      </c>
      <c r="J817" t="str" cm="1">
        <f t="array" ref="J817">INDEX(Products[],
    MATCH(MergedTable[[#This Row],[FK_ProductID]:[FK_ProductID]], Products[[ProductID]:[ProductID]], 0),
    MATCH(MergedTable[[#Headers],[CoffeeType]], Products[#Headers], 0))</f>
        <v>Rob</v>
      </c>
      <c r="K817" t="str" cm="1">
        <f t="array" ref="K817">_xlfn.SWITCH(MergedTable[[#This Row],[CoffeeType]],
    "Rob", "Robusta",
    "Exc", "Excelsa",
    "Ara", "Arabica",
    "Lib", "Liberica")</f>
        <v>Robusta</v>
      </c>
      <c r="L817" t="str" cm="1">
        <f t="array" ref="L817">INDEX(Products[],
    MATCH(MergedTable[[#This Row],[FK_ProductID]:[FK_ProductID]], Products[[ProductID]:[ProductID]], 0),
    MATCH(MergedTable[[#Headers],[RoastType]], Products[#Headers], 0))</f>
        <v>M</v>
      </c>
      <c r="M817" t="str" cm="1">
        <f t="array" ref="M817">_xlfn.SWITCH(MergedTable[[#This Row],[RoastType]],
    "L", "Light",
    "M", "Medium",
    "D", "Dark")</f>
        <v>Medium</v>
      </c>
      <c r="N817" s="6" cm="1">
        <f t="array" ref="N817">INDEX(Products[],
    MATCH(MergedTable[[#This Row],[FK_ProductID]:[FK_ProductID]], Products[[ProductID]:[ProductID]], 0),
    MATCH(MergedTable[[#Headers],[SizeKg]], Products[#Headers], 0))</f>
        <v>0.5</v>
      </c>
      <c r="O817" s="1" cm="1">
        <f t="array" ref="O817">INDEX(Products[],
    MATCH(MergedTable[[#This Row],[FK_ProductID]:[FK_ProductID]], Products[[ProductID]:[ProductID]], 0),
    MATCH(MergedTable[[#Headers],[AmtUnitPrice]], Products[#Headers], 0))</f>
        <v>5.97</v>
      </c>
      <c r="P817" s="1">
        <f>MergedTable[[#This Row],[AmtUnitPrice]] * MergedTable[[#This Row],[Quantity]]</f>
        <v>35.82</v>
      </c>
    </row>
    <row r="818" spans="1:16" x14ac:dyDescent="0.25">
      <c r="A818" t="str">
        <f>Orders[[#This Row],[OrderID]]</f>
        <v>SFC-34054-213</v>
      </c>
      <c r="B818" s="9">
        <f>Orders[[#This Row],[DtOrder]]</f>
        <v>43534</v>
      </c>
      <c r="C818" t="str">
        <f>Orders[[#This Row],[FK_CustomerID]]</f>
        <v>08100-71102-HQ</v>
      </c>
      <c r="D818" t="str">
        <f>Orders[[#This Row],[FK_ProductID]]</f>
        <v>L-L-0.5</v>
      </c>
      <c r="E818" s="4">
        <f>Orders[[#This Row],[Quantity]]</f>
        <v>4</v>
      </c>
      <c r="F818" t="str">
        <f>_xlfn.XLOOKUP(MergedTable[[#This Row],[FK_CustomerID]], Customers[CustomerID], Customers[CustomerName])</f>
        <v>Marvin Gundry</v>
      </c>
      <c r="G818" t="str">
        <f>_xlfn.XLOOKUP(MergedTable[[#This Row],[FK_CustomerID]], Customers[CustomerID], Customers[Email])</f>
        <v>mgundrymo@omniture.com</v>
      </c>
      <c r="H818" t="str">
        <f>_xlfn.XLOOKUP(MergedTable[[#This Row],[FK_CustomerID]], Customers[CustomerID], Customers[Country])</f>
        <v>Ireland</v>
      </c>
      <c r="I818" t="str">
        <f>IF(_xlfn.XLOOKUP(MergedTable[[#This Row],[FK_CustomerID]], Customers[CustomerID], Customers[HasLoyalty]), "Yes", "No")</f>
        <v>No</v>
      </c>
      <c r="J818" t="str" cm="1">
        <f t="array" ref="J818">INDEX(Products[],
    MATCH(MergedTable[[#This Row],[FK_ProductID]:[FK_ProductID]], Products[[ProductID]:[ProductID]], 0),
    MATCH(MergedTable[[#Headers],[CoffeeType]], Products[#Headers], 0))</f>
        <v>Lib</v>
      </c>
      <c r="K818" t="str" cm="1">
        <f t="array" ref="K818">_xlfn.SWITCH(MergedTable[[#This Row],[CoffeeType]],
    "Rob", "Robusta",
    "Exc", "Excelsa",
    "Ara", "Arabica",
    "Lib", "Liberica")</f>
        <v>Liberica</v>
      </c>
      <c r="L818" t="str" cm="1">
        <f t="array" ref="L818">INDEX(Products[],
    MATCH(MergedTable[[#This Row],[FK_ProductID]:[FK_ProductID]], Products[[ProductID]:[ProductID]], 0),
    MATCH(MergedTable[[#Headers],[RoastType]], Products[#Headers], 0))</f>
        <v>L</v>
      </c>
      <c r="M818" t="str" cm="1">
        <f t="array" ref="M818">_xlfn.SWITCH(MergedTable[[#This Row],[RoastType]],
    "L", "Light",
    "M", "Medium",
    "D", "Dark")</f>
        <v>Light</v>
      </c>
      <c r="N818" s="6" cm="1">
        <f t="array" ref="N818">INDEX(Products[],
    MATCH(MergedTable[[#This Row],[FK_ProductID]:[FK_ProductID]], Products[[ProductID]:[ProductID]], 0),
    MATCH(MergedTable[[#Headers],[SizeKg]], Products[#Headers], 0))</f>
        <v>0.5</v>
      </c>
      <c r="O818" s="1" cm="1">
        <f t="array" ref="O818">INDEX(Products[],
    MATCH(MergedTable[[#This Row],[FK_ProductID]:[FK_ProductID]], Products[[ProductID]:[ProductID]], 0),
    MATCH(MergedTable[[#Headers],[AmtUnitPrice]], Products[#Headers], 0))</f>
        <v>9.51</v>
      </c>
      <c r="P818" s="1">
        <f>MergedTable[[#This Row],[AmtUnitPrice]] * MergedTable[[#This Row],[Quantity]]</f>
        <v>38.04</v>
      </c>
    </row>
    <row r="819" spans="1:16" x14ac:dyDescent="0.25">
      <c r="A819" t="str">
        <f>Orders[[#This Row],[OrderID]]</f>
        <v>UDS-04807-593</v>
      </c>
      <c r="B819" s="9">
        <f>Orders[[#This Row],[DtOrder]]</f>
        <v>43798</v>
      </c>
      <c r="C819" t="str">
        <f>Orders[[#This Row],[FK_CustomerID]]</f>
        <v>84074-28110-OV</v>
      </c>
      <c r="D819" t="str">
        <f>Orders[[#This Row],[FK_ProductID]]</f>
        <v>L-D-0.5</v>
      </c>
      <c r="E819" s="4">
        <f>Orders[[#This Row],[Quantity]]</f>
        <v>2</v>
      </c>
      <c r="F819" t="str">
        <f>_xlfn.XLOOKUP(MergedTable[[#This Row],[FK_CustomerID]], Customers[CustomerID], Customers[CustomerName])</f>
        <v>Bayard Wellan</v>
      </c>
      <c r="G819" t="str">
        <f>_xlfn.XLOOKUP(MergedTable[[#This Row],[FK_CustomerID]], Customers[CustomerID], Customers[Email])</f>
        <v>bwellanmp@cafepress.com</v>
      </c>
      <c r="H819" t="str">
        <f>_xlfn.XLOOKUP(MergedTable[[#This Row],[FK_CustomerID]], Customers[CustomerID], Customers[Country])</f>
        <v>United States</v>
      </c>
      <c r="I819" t="str">
        <f>IF(_xlfn.XLOOKUP(MergedTable[[#This Row],[FK_CustomerID]], Customers[CustomerID], Customers[HasLoyalty]), "Yes", "No")</f>
        <v>No</v>
      </c>
      <c r="J819" t="str" cm="1">
        <f t="array" ref="J819">INDEX(Products[],
    MATCH(MergedTable[[#This Row],[FK_ProductID]:[FK_ProductID]], Products[[ProductID]:[ProductID]], 0),
    MATCH(MergedTable[[#Headers],[CoffeeType]], Products[#Headers], 0))</f>
        <v>Lib</v>
      </c>
      <c r="K819" t="str" cm="1">
        <f t="array" ref="K819">_xlfn.SWITCH(MergedTable[[#This Row],[CoffeeType]],
    "Rob", "Robusta",
    "Exc", "Excelsa",
    "Ara", "Arabica",
    "Lib", "Liberica")</f>
        <v>Liberica</v>
      </c>
      <c r="L819" t="str" cm="1">
        <f t="array" ref="L819">INDEX(Products[],
    MATCH(MergedTable[[#This Row],[FK_ProductID]:[FK_ProductID]], Products[[ProductID]:[ProductID]], 0),
    MATCH(MergedTable[[#Headers],[RoastType]], Products[#Headers], 0))</f>
        <v>D</v>
      </c>
      <c r="M819" t="str" cm="1">
        <f t="array" ref="M819">_xlfn.SWITCH(MergedTable[[#This Row],[RoastType]],
    "L", "Light",
    "M", "Medium",
    "D", "Dark")</f>
        <v>Dark</v>
      </c>
      <c r="N819" s="6" cm="1">
        <f t="array" ref="N819">INDEX(Products[],
    MATCH(MergedTable[[#This Row],[FK_ProductID]:[FK_ProductID]], Products[[ProductID]:[ProductID]], 0),
    MATCH(MergedTable[[#Headers],[SizeKg]], Products[#Headers], 0))</f>
        <v>0.5</v>
      </c>
      <c r="O819" s="1" cm="1">
        <f t="array" ref="O819">INDEX(Products[],
    MATCH(MergedTable[[#This Row],[FK_ProductID]:[FK_ProductID]], Products[[ProductID]:[ProductID]], 0),
    MATCH(MergedTable[[#Headers],[AmtUnitPrice]], Products[#Headers], 0))</f>
        <v>7.77</v>
      </c>
      <c r="P819" s="1">
        <f>MergedTable[[#This Row],[AmtUnitPrice]] * MergedTable[[#This Row],[Quantity]]</f>
        <v>15.54</v>
      </c>
    </row>
    <row r="820" spans="1:16" x14ac:dyDescent="0.25">
      <c r="A820" t="str">
        <f>Orders[[#This Row],[OrderID]]</f>
        <v>FWE-98471-488</v>
      </c>
      <c r="B820" s="9">
        <f>Orders[[#This Row],[DtOrder]]</f>
        <v>44761</v>
      </c>
      <c r="C820" t="str">
        <f>Orders[[#This Row],[FK_CustomerID]]</f>
        <v>27930-59250-JT</v>
      </c>
      <c r="D820" t="str">
        <f>Orders[[#This Row],[FK_ProductID]]</f>
        <v>L-L-1</v>
      </c>
      <c r="E820" s="4">
        <f>Orders[[#This Row],[Quantity]]</f>
        <v>5</v>
      </c>
      <c r="F820" t="str">
        <f>_xlfn.XLOOKUP(MergedTable[[#This Row],[FK_CustomerID]], Customers[CustomerID], Customers[CustomerName])</f>
        <v>Allis Wilmore</v>
      </c>
      <c r="G820" t="str">
        <f>_xlfn.XLOOKUP(MergedTable[[#This Row],[FK_CustomerID]], Customers[CustomerID], Customers[Email])</f>
        <v/>
      </c>
      <c r="H820" t="str">
        <f>_xlfn.XLOOKUP(MergedTable[[#This Row],[FK_CustomerID]], Customers[CustomerID], Customers[Country])</f>
        <v>United States</v>
      </c>
      <c r="I820" t="str">
        <f>IF(_xlfn.XLOOKUP(MergedTable[[#This Row],[FK_CustomerID]], Customers[CustomerID], Customers[HasLoyalty]), "Yes", "No")</f>
        <v>No</v>
      </c>
      <c r="J820" t="str" cm="1">
        <f t="array" ref="J820">INDEX(Products[],
    MATCH(MergedTable[[#This Row],[FK_ProductID]:[FK_ProductID]], Products[[ProductID]:[ProductID]], 0),
    MATCH(MergedTable[[#Headers],[CoffeeType]], Products[#Headers], 0))</f>
        <v>Lib</v>
      </c>
      <c r="K820" t="str" cm="1">
        <f t="array" ref="K820">_xlfn.SWITCH(MergedTable[[#This Row],[CoffeeType]],
    "Rob", "Robusta",
    "Exc", "Excelsa",
    "Ara", "Arabica",
    "Lib", "Liberica")</f>
        <v>Liberica</v>
      </c>
      <c r="L820" t="str" cm="1">
        <f t="array" ref="L820">INDEX(Products[],
    MATCH(MergedTable[[#This Row],[FK_ProductID]:[FK_ProductID]], Products[[ProductID]:[ProductID]], 0),
    MATCH(MergedTable[[#Headers],[RoastType]], Products[#Headers], 0))</f>
        <v>L</v>
      </c>
      <c r="M820" t="str" cm="1">
        <f t="array" ref="M820">_xlfn.SWITCH(MergedTable[[#This Row],[RoastType]],
    "L", "Light",
    "M", "Medium",
    "D", "Dark")</f>
        <v>Light</v>
      </c>
      <c r="N820" s="6" cm="1">
        <f t="array" ref="N820">INDEX(Products[],
    MATCH(MergedTable[[#This Row],[FK_ProductID]:[FK_ProductID]], Products[[ProductID]:[ProductID]], 0),
    MATCH(MergedTable[[#Headers],[SizeKg]], Products[#Headers], 0))</f>
        <v>1</v>
      </c>
      <c r="O820" s="1" cm="1">
        <f t="array" ref="O820">INDEX(Products[],
    MATCH(MergedTable[[#This Row],[FK_ProductID]:[FK_ProductID]], Products[[ProductID]:[ProductID]], 0),
    MATCH(MergedTable[[#Headers],[AmtUnitPrice]], Products[#Headers], 0))</f>
        <v>15.85</v>
      </c>
      <c r="P820" s="1">
        <f>MergedTable[[#This Row],[AmtUnitPrice]] * MergedTable[[#This Row],[Quantity]]</f>
        <v>79.25</v>
      </c>
    </row>
    <row r="821" spans="1:16" x14ac:dyDescent="0.25">
      <c r="A821" t="str">
        <f>Orders[[#This Row],[OrderID]]</f>
        <v>RAU-17060-674</v>
      </c>
      <c r="B821" s="9">
        <f>Orders[[#This Row],[DtOrder]]</f>
        <v>44008</v>
      </c>
      <c r="C821" t="str">
        <f>Orders[[#This Row],[FK_CustomerID]]</f>
        <v>12747-63766-EU</v>
      </c>
      <c r="D821" t="str">
        <f>Orders[[#This Row],[FK_ProductID]]</f>
        <v>L-L-0.2</v>
      </c>
      <c r="E821" s="4">
        <f>Orders[[#This Row],[Quantity]]</f>
        <v>1</v>
      </c>
      <c r="F821" t="str">
        <f>_xlfn.XLOOKUP(MergedTable[[#This Row],[FK_CustomerID]], Customers[CustomerID], Customers[CustomerName])</f>
        <v>Caddric Atcheson</v>
      </c>
      <c r="G821" t="str">
        <f>_xlfn.XLOOKUP(MergedTable[[#This Row],[FK_CustomerID]], Customers[CustomerID], Customers[Email])</f>
        <v>catchesonmr@xinhuanet.com</v>
      </c>
      <c r="H821" t="str">
        <f>_xlfn.XLOOKUP(MergedTable[[#This Row],[FK_CustomerID]], Customers[CustomerID], Customers[Country])</f>
        <v>United States</v>
      </c>
      <c r="I821" t="str">
        <f>IF(_xlfn.XLOOKUP(MergedTable[[#This Row],[FK_CustomerID]], Customers[CustomerID], Customers[HasLoyalty]), "Yes", "No")</f>
        <v>Yes</v>
      </c>
      <c r="J821" t="str" cm="1">
        <f t="array" ref="J821">INDEX(Products[],
    MATCH(MergedTable[[#This Row],[FK_ProductID]:[FK_ProductID]], Products[[ProductID]:[ProductID]], 0),
    MATCH(MergedTable[[#Headers],[CoffeeType]], Products[#Headers], 0))</f>
        <v>Lib</v>
      </c>
      <c r="K821" t="str" cm="1">
        <f t="array" ref="K821">_xlfn.SWITCH(MergedTable[[#This Row],[CoffeeType]],
    "Rob", "Robusta",
    "Exc", "Excelsa",
    "Ara", "Arabica",
    "Lib", "Liberica")</f>
        <v>Liberica</v>
      </c>
      <c r="L821" t="str" cm="1">
        <f t="array" ref="L821">INDEX(Products[],
    MATCH(MergedTable[[#This Row],[FK_ProductID]:[FK_ProductID]], Products[[ProductID]:[ProductID]], 0),
    MATCH(MergedTable[[#Headers],[RoastType]], Products[#Headers], 0))</f>
        <v>L</v>
      </c>
      <c r="M821" t="str" cm="1">
        <f t="array" ref="M821">_xlfn.SWITCH(MergedTable[[#This Row],[RoastType]],
    "L", "Light",
    "M", "Medium",
    "D", "Dark")</f>
        <v>Light</v>
      </c>
      <c r="N821" s="6" cm="1">
        <f t="array" ref="N821">INDEX(Products[],
    MATCH(MergedTable[[#This Row],[FK_ProductID]:[FK_ProductID]], Products[[ProductID]:[ProductID]], 0),
    MATCH(MergedTable[[#Headers],[SizeKg]], Products[#Headers], 0))</f>
        <v>0.2</v>
      </c>
      <c r="O821" s="1" cm="1">
        <f t="array" ref="O821">INDEX(Products[],
    MATCH(MergedTable[[#This Row],[FK_ProductID]:[FK_ProductID]], Products[[ProductID]:[ProductID]], 0),
    MATCH(MergedTable[[#Headers],[AmtUnitPrice]], Products[#Headers], 0))</f>
        <v>4.7549999999999999</v>
      </c>
      <c r="P821" s="1">
        <f>MergedTable[[#This Row],[AmtUnitPrice]] * MergedTable[[#This Row],[Quantity]]</f>
        <v>4.7549999999999999</v>
      </c>
    </row>
    <row r="822" spans="1:16" x14ac:dyDescent="0.25">
      <c r="A822" t="str">
        <f>Orders[[#This Row],[OrderID]]</f>
        <v>AOL-13866-711</v>
      </c>
      <c r="B822" s="9">
        <f>Orders[[#This Row],[DtOrder]]</f>
        <v>43510</v>
      </c>
      <c r="C822" t="str">
        <f>Orders[[#This Row],[FK_CustomerID]]</f>
        <v>83490-88357-LJ</v>
      </c>
      <c r="D822" t="str">
        <f>Orders[[#This Row],[FK_ProductID]]</f>
        <v>E-M-1</v>
      </c>
      <c r="E822" s="4">
        <f>Orders[[#This Row],[Quantity]]</f>
        <v>4</v>
      </c>
      <c r="F822" t="str">
        <f>_xlfn.XLOOKUP(MergedTable[[#This Row],[FK_CustomerID]], Customers[CustomerID], Customers[CustomerName])</f>
        <v>Eustace Stenton</v>
      </c>
      <c r="G822" t="str">
        <f>_xlfn.XLOOKUP(MergedTable[[#This Row],[FK_CustomerID]], Customers[CustomerID], Customers[Email])</f>
        <v>estentonms@google.it</v>
      </c>
      <c r="H822" t="str">
        <f>_xlfn.XLOOKUP(MergedTable[[#This Row],[FK_CustomerID]], Customers[CustomerID], Customers[Country])</f>
        <v>United States</v>
      </c>
      <c r="I822" t="str">
        <f>IF(_xlfn.XLOOKUP(MergedTable[[#This Row],[FK_CustomerID]], Customers[CustomerID], Customers[HasLoyalty]), "Yes", "No")</f>
        <v>Yes</v>
      </c>
      <c r="J822" t="str" cm="1">
        <f t="array" ref="J822">INDEX(Products[],
    MATCH(MergedTable[[#This Row],[FK_ProductID]:[FK_ProductID]], Products[[ProductID]:[ProductID]], 0),
    MATCH(MergedTable[[#Headers],[CoffeeType]], Products[#Headers], 0))</f>
        <v>Exc</v>
      </c>
      <c r="K822" t="str" cm="1">
        <f t="array" ref="K822">_xlfn.SWITCH(MergedTable[[#This Row],[CoffeeType]],
    "Rob", "Robusta",
    "Exc", "Excelsa",
    "Ara", "Arabica",
    "Lib", "Liberica")</f>
        <v>Excelsa</v>
      </c>
      <c r="L822" t="str" cm="1">
        <f t="array" ref="L822">INDEX(Products[],
    MATCH(MergedTable[[#This Row],[FK_ProductID]:[FK_ProductID]], Products[[ProductID]:[ProductID]], 0),
    MATCH(MergedTable[[#Headers],[RoastType]], Products[#Headers], 0))</f>
        <v>M</v>
      </c>
      <c r="M822" t="str" cm="1">
        <f t="array" ref="M822">_xlfn.SWITCH(MergedTable[[#This Row],[RoastType]],
    "L", "Light",
    "M", "Medium",
    "D", "Dark")</f>
        <v>Medium</v>
      </c>
      <c r="N822" s="6" cm="1">
        <f t="array" ref="N822">INDEX(Products[],
    MATCH(MergedTable[[#This Row],[FK_ProductID]:[FK_ProductID]], Products[[ProductID]:[ProductID]], 0),
    MATCH(MergedTable[[#Headers],[SizeKg]], Products[#Headers], 0))</f>
        <v>1</v>
      </c>
      <c r="O822" s="1" cm="1">
        <f t="array" ref="O822">INDEX(Products[],
    MATCH(MergedTable[[#This Row],[FK_ProductID]:[FK_ProductID]], Products[[ProductID]:[ProductID]], 0),
    MATCH(MergedTable[[#Headers],[AmtUnitPrice]], Products[#Headers], 0))</f>
        <v>13.75</v>
      </c>
      <c r="P822" s="1">
        <f>MergedTable[[#This Row],[AmtUnitPrice]] * MergedTable[[#This Row],[Quantity]]</f>
        <v>55</v>
      </c>
    </row>
    <row r="823" spans="1:16" x14ac:dyDescent="0.25">
      <c r="A823" t="str">
        <f>Orders[[#This Row],[OrderID]]</f>
        <v>NOA-79645-377</v>
      </c>
      <c r="B823" s="9">
        <f>Orders[[#This Row],[DtOrder]]</f>
        <v>44144</v>
      </c>
      <c r="C823" t="str">
        <f>Orders[[#This Row],[FK_CustomerID]]</f>
        <v>53729-30320-XZ</v>
      </c>
      <c r="D823" t="str">
        <f>Orders[[#This Row],[FK_ProductID]]</f>
        <v>R-D-0.5</v>
      </c>
      <c r="E823" s="4">
        <f>Orders[[#This Row],[Quantity]]</f>
        <v>5</v>
      </c>
      <c r="F823" t="str">
        <f>_xlfn.XLOOKUP(MergedTable[[#This Row],[FK_CustomerID]], Customers[CustomerID], Customers[CustomerName])</f>
        <v>Ericka Tripp</v>
      </c>
      <c r="G823" t="str">
        <f>_xlfn.XLOOKUP(MergedTable[[#This Row],[FK_CustomerID]], Customers[CustomerID], Customers[Email])</f>
        <v>etrippmt@wp.com</v>
      </c>
      <c r="H823" t="str">
        <f>_xlfn.XLOOKUP(MergedTable[[#This Row],[FK_CustomerID]], Customers[CustomerID], Customers[Country])</f>
        <v>United States</v>
      </c>
      <c r="I823" t="str">
        <f>IF(_xlfn.XLOOKUP(MergedTable[[#This Row],[FK_CustomerID]], Customers[CustomerID], Customers[HasLoyalty]), "Yes", "No")</f>
        <v>No</v>
      </c>
      <c r="J823" t="str" cm="1">
        <f t="array" ref="J823">INDEX(Products[],
    MATCH(MergedTable[[#This Row],[FK_ProductID]:[FK_ProductID]], Products[[ProductID]:[ProductID]], 0),
    MATCH(MergedTable[[#Headers],[CoffeeType]], Products[#Headers], 0))</f>
        <v>Rob</v>
      </c>
      <c r="K823" t="str" cm="1">
        <f t="array" ref="K823">_xlfn.SWITCH(MergedTable[[#This Row],[CoffeeType]],
    "Rob", "Robusta",
    "Exc", "Excelsa",
    "Ara", "Arabica",
    "Lib", "Liberica")</f>
        <v>Robusta</v>
      </c>
      <c r="L823" t="str" cm="1">
        <f t="array" ref="L823">INDEX(Products[],
    MATCH(MergedTable[[#This Row],[FK_ProductID]:[FK_ProductID]], Products[[ProductID]:[ProductID]], 0),
    MATCH(MergedTable[[#Headers],[RoastType]], Products[#Headers], 0))</f>
        <v>D</v>
      </c>
      <c r="M823" t="str" cm="1">
        <f t="array" ref="M823">_xlfn.SWITCH(MergedTable[[#This Row],[RoastType]],
    "L", "Light",
    "M", "Medium",
    "D", "Dark")</f>
        <v>Dark</v>
      </c>
      <c r="N823" s="6" cm="1">
        <f t="array" ref="N823">INDEX(Products[],
    MATCH(MergedTable[[#This Row],[FK_ProductID]:[FK_ProductID]], Products[[ProductID]:[ProductID]], 0),
    MATCH(MergedTable[[#Headers],[SizeKg]], Products[#Headers], 0))</f>
        <v>0.5</v>
      </c>
      <c r="O823" s="1" cm="1">
        <f t="array" ref="O823">INDEX(Products[],
    MATCH(MergedTable[[#This Row],[FK_ProductID]:[FK_ProductID]], Products[[ProductID]:[ProductID]], 0),
    MATCH(MergedTable[[#Headers],[AmtUnitPrice]], Products[#Headers], 0))</f>
        <v>5.37</v>
      </c>
      <c r="P823" s="1">
        <f>MergedTable[[#This Row],[AmtUnitPrice]] * MergedTable[[#This Row],[Quantity]]</f>
        <v>26.85</v>
      </c>
    </row>
    <row r="824" spans="1:16" x14ac:dyDescent="0.25">
      <c r="A824" t="str">
        <f>Orders[[#This Row],[OrderID]]</f>
        <v>KMS-49214-806</v>
      </c>
      <c r="B824" s="9">
        <f>Orders[[#This Row],[DtOrder]]</f>
        <v>43585</v>
      </c>
      <c r="C824" t="str">
        <f>Orders[[#This Row],[FK_CustomerID]]</f>
        <v>50384-52703-LA</v>
      </c>
      <c r="D824" t="str">
        <f>Orders[[#This Row],[FK_ProductID]]</f>
        <v>E-L-2.5</v>
      </c>
      <c r="E824" s="4">
        <f>Orders[[#This Row],[Quantity]]</f>
        <v>4</v>
      </c>
      <c r="F824" t="str">
        <f>_xlfn.XLOOKUP(MergedTable[[#This Row],[FK_CustomerID]], Customers[CustomerID], Customers[CustomerName])</f>
        <v>Lyndsey MacManus</v>
      </c>
      <c r="G824" t="str">
        <f>_xlfn.XLOOKUP(MergedTable[[#This Row],[FK_CustomerID]], Customers[CustomerID], Customers[Email])</f>
        <v>lmacmanusmu@imdb.com</v>
      </c>
      <c r="H824" t="str">
        <f>_xlfn.XLOOKUP(MergedTable[[#This Row],[FK_CustomerID]], Customers[CustomerID], Customers[Country])</f>
        <v>United States</v>
      </c>
      <c r="I824" t="str">
        <f>IF(_xlfn.XLOOKUP(MergedTable[[#This Row],[FK_CustomerID]], Customers[CustomerID], Customers[HasLoyalty]), "Yes", "No")</f>
        <v>No</v>
      </c>
      <c r="J824" t="str" cm="1">
        <f t="array" ref="J824">INDEX(Products[],
    MATCH(MergedTable[[#This Row],[FK_ProductID]:[FK_ProductID]], Products[[ProductID]:[ProductID]], 0),
    MATCH(MergedTable[[#Headers],[CoffeeType]], Products[#Headers], 0))</f>
        <v>Exc</v>
      </c>
      <c r="K824" t="str" cm="1">
        <f t="array" ref="K824">_xlfn.SWITCH(MergedTable[[#This Row],[CoffeeType]],
    "Rob", "Robusta",
    "Exc", "Excelsa",
    "Ara", "Arabica",
    "Lib", "Liberica")</f>
        <v>Excelsa</v>
      </c>
      <c r="L824" t="str" cm="1">
        <f t="array" ref="L824">INDEX(Products[],
    MATCH(MergedTable[[#This Row],[FK_ProductID]:[FK_ProductID]], Products[[ProductID]:[ProductID]], 0),
    MATCH(MergedTable[[#Headers],[RoastType]], Products[#Headers], 0))</f>
        <v>L</v>
      </c>
      <c r="M824" t="str" cm="1">
        <f t="array" ref="M824">_xlfn.SWITCH(MergedTable[[#This Row],[RoastType]],
    "L", "Light",
    "M", "Medium",
    "D", "Dark")</f>
        <v>Light</v>
      </c>
      <c r="N824" s="6" cm="1">
        <f t="array" ref="N824">INDEX(Products[],
    MATCH(MergedTable[[#This Row],[FK_ProductID]:[FK_ProductID]], Products[[ProductID]:[ProductID]], 0),
    MATCH(MergedTable[[#Headers],[SizeKg]], Products[#Headers], 0))</f>
        <v>2.5</v>
      </c>
      <c r="O824" s="1" cm="1">
        <f t="array" ref="O824">INDEX(Products[],
    MATCH(MergedTable[[#This Row],[FK_ProductID]:[FK_ProductID]], Products[[ProductID]:[ProductID]], 0),
    MATCH(MergedTable[[#Headers],[AmtUnitPrice]], Products[#Headers], 0))</f>
        <v>34.155000000000001</v>
      </c>
      <c r="P824" s="1">
        <f>MergedTable[[#This Row],[AmtUnitPrice]] * MergedTable[[#This Row],[Quantity]]</f>
        <v>136.62</v>
      </c>
    </row>
    <row r="825" spans="1:16" x14ac:dyDescent="0.25">
      <c r="A825" t="str">
        <f>Orders[[#This Row],[OrderID]]</f>
        <v>ABK-08091-531</v>
      </c>
      <c r="B825" s="9">
        <f>Orders[[#This Row],[DtOrder]]</f>
        <v>44134</v>
      </c>
      <c r="C825" t="str">
        <f>Orders[[#This Row],[FK_CustomerID]]</f>
        <v>53864-36201-FG</v>
      </c>
      <c r="D825" t="str">
        <f>Orders[[#This Row],[FK_ProductID]]</f>
        <v>L-L-1</v>
      </c>
      <c r="E825" s="4">
        <f>Orders[[#This Row],[Quantity]]</f>
        <v>3</v>
      </c>
      <c r="F825" t="str">
        <f>_xlfn.XLOOKUP(MergedTable[[#This Row],[FK_CustomerID]], Customers[CustomerID], Customers[CustomerName])</f>
        <v>Tess Benediktovich</v>
      </c>
      <c r="G825" t="str">
        <f>_xlfn.XLOOKUP(MergedTable[[#This Row],[FK_CustomerID]], Customers[CustomerID], Customers[Email])</f>
        <v>tbenediktovichmv@ebay.com</v>
      </c>
      <c r="H825" t="str">
        <f>_xlfn.XLOOKUP(MergedTable[[#This Row],[FK_CustomerID]], Customers[CustomerID], Customers[Country])</f>
        <v>United States</v>
      </c>
      <c r="I825" t="str">
        <f>IF(_xlfn.XLOOKUP(MergedTable[[#This Row],[FK_CustomerID]], Customers[CustomerID], Customers[HasLoyalty]), "Yes", "No")</f>
        <v>Yes</v>
      </c>
      <c r="J825" t="str" cm="1">
        <f t="array" ref="J825">INDEX(Products[],
    MATCH(MergedTable[[#This Row],[FK_ProductID]:[FK_ProductID]], Products[[ProductID]:[ProductID]], 0),
    MATCH(MergedTable[[#Headers],[CoffeeType]], Products[#Headers], 0))</f>
        <v>Lib</v>
      </c>
      <c r="K825" t="str" cm="1">
        <f t="array" ref="K825">_xlfn.SWITCH(MergedTable[[#This Row],[CoffeeType]],
    "Rob", "Robusta",
    "Exc", "Excelsa",
    "Ara", "Arabica",
    "Lib", "Liberica")</f>
        <v>Liberica</v>
      </c>
      <c r="L825" t="str" cm="1">
        <f t="array" ref="L825">INDEX(Products[],
    MATCH(MergedTable[[#This Row],[FK_ProductID]:[FK_ProductID]], Products[[ProductID]:[ProductID]], 0),
    MATCH(MergedTable[[#Headers],[RoastType]], Products[#Headers], 0))</f>
        <v>L</v>
      </c>
      <c r="M825" t="str" cm="1">
        <f t="array" ref="M825">_xlfn.SWITCH(MergedTable[[#This Row],[RoastType]],
    "L", "Light",
    "M", "Medium",
    "D", "Dark")</f>
        <v>Light</v>
      </c>
      <c r="N825" s="6" cm="1">
        <f t="array" ref="N825">INDEX(Products[],
    MATCH(MergedTable[[#This Row],[FK_ProductID]:[FK_ProductID]], Products[[ProductID]:[ProductID]], 0),
    MATCH(MergedTable[[#Headers],[SizeKg]], Products[#Headers], 0))</f>
        <v>1</v>
      </c>
      <c r="O825" s="1" cm="1">
        <f t="array" ref="O825">INDEX(Products[],
    MATCH(MergedTable[[#This Row],[FK_ProductID]:[FK_ProductID]], Products[[ProductID]:[ProductID]], 0),
    MATCH(MergedTable[[#Headers],[AmtUnitPrice]], Products[#Headers], 0))</f>
        <v>15.85</v>
      </c>
      <c r="P825" s="1">
        <f>MergedTable[[#This Row],[AmtUnitPrice]] * MergedTable[[#This Row],[Quantity]]</f>
        <v>47.55</v>
      </c>
    </row>
    <row r="826" spans="1:16" x14ac:dyDescent="0.25">
      <c r="A826" t="str">
        <f>Orders[[#This Row],[OrderID]]</f>
        <v>GPT-67705-953</v>
      </c>
      <c r="B826" s="9">
        <f>Orders[[#This Row],[DtOrder]]</f>
        <v>43781</v>
      </c>
      <c r="C826" t="str">
        <f>Orders[[#This Row],[FK_CustomerID]]</f>
        <v>70631-33225-MZ</v>
      </c>
      <c r="D826" t="str">
        <f>Orders[[#This Row],[FK_ProductID]]</f>
        <v>A-M-0.2</v>
      </c>
      <c r="E826" s="4">
        <f>Orders[[#This Row],[Quantity]]</f>
        <v>5</v>
      </c>
      <c r="F826" t="str">
        <f>_xlfn.XLOOKUP(MergedTable[[#This Row],[FK_CustomerID]], Customers[CustomerID], Customers[CustomerName])</f>
        <v>Correy Bourner</v>
      </c>
      <c r="G826" t="str">
        <f>_xlfn.XLOOKUP(MergedTable[[#This Row],[FK_CustomerID]], Customers[CustomerID], Customers[Email])</f>
        <v>cbournermw@chronoengine.com</v>
      </c>
      <c r="H826" t="str">
        <f>_xlfn.XLOOKUP(MergedTable[[#This Row],[FK_CustomerID]], Customers[CustomerID], Customers[Country])</f>
        <v>United States</v>
      </c>
      <c r="I826" t="str">
        <f>IF(_xlfn.XLOOKUP(MergedTable[[#This Row],[FK_CustomerID]], Customers[CustomerID], Customers[HasLoyalty]), "Yes", "No")</f>
        <v>Yes</v>
      </c>
      <c r="J826" t="str" cm="1">
        <f t="array" ref="J826">INDEX(Products[],
    MATCH(MergedTable[[#This Row],[FK_ProductID]:[FK_ProductID]], Products[[ProductID]:[ProductID]], 0),
    MATCH(MergedTable[[#Headers],[CoffeeType]], Products[#Headers], 0))</f>
        <v>Ara</v>
      </c>
      <c r="K826" t="str" cm="1">
        <f t="array" ref="K826">_xlfn.SWITCH(MergedTable[[#This Row],[CoffeeType]],
    "Rob", "Robusta",
    "Exc", "Excelsa",
    "Ara", "Arabica",
    "Lib", "Liberica")</f>
        <v>Arabica</v>
      </c>
      <c r="L826" t="str" cm="1">
        <f t="array" ref="L826">INDEX(Products[],
    MATCH(MergedTable[[#This Row],[FK_ProductID]:[FK_ProductID]], Products[[ProductID]:[ProductID]], 0),
    MATCH(MergedTable[[#Headers],[RoastType]], Products[#Headers], 0))</f>
        <v>M</v>
      </c>
      <c r="M826" t="str" cm="1">
        <f t="array" ref="M826">_xlfn.SWITCH(MergedTable[[#This Row],[RoastType]],
    "L", "Light",
    "M", "Medium",
    "D", "Dark")</f>
        <v>Medium</v>
      </c>
      <c r="N826" s="6" cm="1">
        <f t="array" ref="N826">INDEX(Products[],
    MATCH(MergedTable[[#This Row],[FK_ProductID]:[FK_ProductID]], Products[[ProductID]:[ProductID]], 0),
    MATCH(MergedTable[[#Headers],[SizeKg]], Products[#Headers], 0))</f>
        <v>0.2</v>
      </c>
      <c r="O826" s="1" cm="1">
        <f t="array" ref="O826">INDEX(Products[],
    MATCH(MergedTable[[#This Row],[FK_ProductID]:[FK_ProductID]], Products[[ProductID]:[ProductID]], 0),
    MATCH(MergedTable[[#Headers],[AmtUnitPrice]], Products[#Headers], 0))</f>
        <v>3.375</v>
      </c>
      <c r="P826" s="1">
        <f>MergedTable[[#This Row],[AmtUnitPrice]] * MergedTable[[#This Row],[Quantity]]</f>
        <v>16.875</v>
      </c>
    </row>
    <row r="827" spans="1:16" x14ac:dyDescent="0.25">
      <c r="A827" t="str">
        <f>Orders[[#This Row],[OrderID]]</f>
        <v>JNA-21450-177</v>
      </c>
      <c r="B827" s="9">
        <f>Orders[[#This Row],[DtOrder]]</f>
        <v>44603</v>
      </c>
      <c r="C827" t="str">
        <f>Orders[[#This Row],[FK_CustomerID]]</f>
        <v>54798-14109-HC</v>
      </c>
      <c r="D827" t="str">
        <f>Orders[[#This Row],[FK_ProductID]]</f>
        <v>A-D-1</v>
      </c>
      <c r="E827" s="4">
        <f>Orders[[#This Row],[Quantity]]</f>
        <v>3</v>
      </c>
      <c r="F827" t="str">
        <f>_xlfn.XLOOKUP(MergedTable[[#This Row],[FK_CustomerID]], Customers[CustomerID], Customers[CustomerName])</f>
        <v>Odelia Skerme</v>
      </c>
      <c r="G827" t="str">
        <f>_xlfn.XLOOKUP(MergedTable[[#This Row],[FK_CustomerID]], Customers[CustomerID], Customers[Email])</f>
        <v>oskermen3@hatena.ne.jp</v>
      </c>
      <c r="H827" t="str">
        <f>_xlfn.XLOOKUP(MergedTable[[#This Row],[FK_CustomerID]], Customers[CustomerID], Customers[Country])</f>
        <v>United States</v>
      </c>
      <c r="I827" t="str">
        <f>IF(_xlfn.XLOOKUP(MergedTable[[#This Row],[FK_CustomerID]], Customers[CustomerID], Customers[HasLoyalty]), "Yes", "No")</f>
        <v>Yes</v>
      </c>
      <c r="J827" t="str" cm="1">
        <f t="array" ref="J827">INDEX(Products[],
    MATCH(MergedTable[[#This Row],[FK_ProductID]:[FK_ProductID]], Products[[ProductID]:[ProductID]], 0),
    MATCH(MergedTable[[#Headers],[CoffeeType]], Products[#Headers], 0))</f>
        <v>Ara</v>
      </c>
      <c r="K827" t="str" cm="1">
        <f t="array" ref="K827">_xlfn.SWITCH(MergedTable[[#This Row],[CoffeeType]],
    "Rob", "Robusta",
    "Exc", "Excelsa",
    "Ara", "Arabica",
    "Lib", "Liberica")</f>
        <v>Arabica</v>
      </c>
      <c r="L827" t="str" cm="1">
        <f t="array" ref="L827">INDEX(Products[],
    MATCH(MergedTable[[#This Row],[FK_ProductID]:[FK_ProductID]], Products[[ProductID]:[ProductID]], 0),
    MATCH(MergedTable[[#Headers],[RoastType]], Products[#Headers], 0))</f>
        <v>D</v>
      </c>
      <c r="M827" t="str" cm="1">
        <f t="array" ref="M827">_xlfn.SWITCH(MergedTable[[#This Row],[RoastType]],
    "L", "Light",
    "M", "Medium",
    "D", "Dark")</f>
        <v>Dark</v>
      </c>
      <c r="N827" s="6" cm="1">
        <f t="array" ref="N827">INDEX(Products[],
    MATCH(MergedTable[[#This Row],[FK_ProductID]:[FK_ProductID]], Products[[ProductID]:[ProductID]], 0),
    MATCH(MergedTable[[#Headers],[SizeKg]], Products[#Headers], 0))</f>
        <v>1</v>
      </c>
      <c r="O827" s="1" cm="1">
        <f t="array" ref="O827">INDEX(Products[],
    MATCH(MergedTable[[#This Row],[FK_ProductID]:[FK_ProductID]], Products[[ProductID]:[ProductID]], 0),
    MATCH(MergedTable[[#Headers],[AmtUnitPrice]], Products[#Headers], 0))</f>
        <v>9.9499999999999993</v>
      </c>
      <c r="P827" s="1">
        <f>MergedTable[[#This Row],[AmtUnitPrice]] * MergedTable[[#This Row],[Quantity]]</f>
        <v>29.849999999999998</v>
      </c>
    </row>
    <row r="828" spans="1:16" x14ac:dyDescent="0.25">
      <c r="A828" t="str">
        <f>Orders[[#This Row],[OrderID]]</f>
        <v>MPQ-23421-608</v>
      </c>
      <c r="B828" s="9">
        <f>Orders[[#This Row],[DtOrder]]</f>
        <v>44283</v>
      </c>
      <c r="C828" t="str">
        <f>Orders[[#This Row],[FK_CustomerID]]</f>
        <v>08023-52962-ET</v>
      </c>
      <c r="D828" t="str">
        <f>Orders[[#This Row],[FK_ProductID]]</f>
        <v>E-M-0.5</v>
      </c>
      <c r="E828" s="4">
        <f>Orders[[#This Row],[Quantity]]</f>
        <v>5</v>
      </c>
      <c r="F828" t="str">
        <f>_xlfn.XLOOKUP(MergedTable[[#This Row],[FK_CustomerID]], Customers[CustomerID], Customers[CustomerName])</f>
        <v>Kandy Heddan</v>
      </c>
      <c r="G828" t="str">
        <f>_xlfn.XLOOKUP(MergedTable[[#This Row],[FK_CustomerID]], Customers[CustomerID], Customers[Email])</f>
        <v>kheddanmy@icq.com</v>
      </c>
      <c r="H828" t="str">
        <f>_xlfn.XLOOKUP(MergedTable[[#This Row],[FK_CustomerID]], Customers[CustomerID], Customers[Country])</f>
        <v>United States</v>
      </c>
      <c r="I828" t="str">
        <f>IF(_xlfn.XLOOKUP(MergedTable[[#This Row],[FK_CustomerID]], Customers[CustomerID], Customers[HasLoyalty]), "Yes", "No")</f>
        <v>Yes</v>
      </c>
      <c r="J828" t="str" cm="1">
        <f t="array" ref="J828">INDEX(Products[],
    MATCH(MergedTable[[#This Row],[FK_ProductID]:[FK_ProductID]], Products[[ProductID]:[ProductID]], 0),
    MATCH(MergedTable[[#Headers],[CoffeeType]], Products[#Headers], 0))</f>
        <v>Exc</v>
      </c>
      <c r="K828" t="str" cm="1">
        <f t="array" ref="K828">_xlfn.SWITCH(MergedTable[[#This Row],[CoffeeType]],
    "Rob", "Robusta",
    "Exc", "Excelsa",
    "Ara", "Arabica",
    "Lib", "Liberica")</f>
        <v>Excelsa</v>
      </c>
      <c r="L828" t="str" cm="1">
        <f t="array" ref="L828">INDEX(Products[],
    MATCH(MergedTable[[#This Row],[FK_ProductID]:[FK_ProductID]], Products[[ProductID]:[ProductID]], 0),
    MATCH(MergedTable[[#Headers],[RoastType]], Products[#Headers], 0))</f>
        <v>M</v>
      </c>
      <c r="M828" t="str" cm="1">
        <f t="array" ref="M828">_xlfn.SWITCH(MergedTable[[#This Row],[RoastType]],
    "L", "Light",
    "M", "Medium",
    "D", "Dark")</f>
        <v>Medium</v>
      </c>
      <c r="N828" s="6" cm="1">
        <f t="array" ref="N828">INDEX(Products[],
    MATCH(MergedTable[[#This Row],[FK_ProductID]:[FK_ProductID]], Products[[ProductID]:[ProductID]], 0),
    MATCH(MergedTable[[#Headers],[SizeKg]], Products[#Headers], 0))</f>
        <v>0.5</v>
      </c>
      <c r="O828" s="1" cm="1">
        <f t="array" ref="O828">INDEX(Products[],
    MATCH(MergedTable[[#This Row],[FK_ProductID]:[FK_ProductID]], Products[[ProductID]:[ProductID]], 0),
    MATCH(MergedTable[[#Headers],[AmtUnitPrice]], Products[#Headers], 0))</f>
        <v>8.25</v>
      </c>
      <c r="P828" s="1">
        <f>MergedTable[[#This Row],[AmtUnitPrice]] * MergedTable[[#This Row],[Quantity]]</f>
        <v>41.25</v>
      </c>
    </row>
    <row r="829" spans="1:16" x14ac:dyDescent="0.25">
      <c r="A829" t="str">
        <f>Orders[[#This Row],[OrderID]]</f>
        <v>NLI-63891-565</v>
      </c>
      <c r="B829" s="9">
        <f>Orders[[#This Row],[DtOrder]]</f>
        <v>44540</v>
      </c>
      <c r="C829" t="str">
        <f>Orders[[#This Row],[FK_CustomerID]]</f>
        <v>41899-00283-VK</v>
      </c>
      <c r="D829" t="str">
        <f>Orders[[#This Row],[FK_ProductID]]</f>
        <v>E-M-0.2</v>
      </c>
      <c r="E829" s="4">
        <f>Orders[[#This Row],[Quantity]]</f>
        <v>5</v>
      </c>
      <c r="F829" t="str">
        <f>_xlfn.XLOOKUP(MergedTable[[#This Row],[FK_CustomerID]], Customers[CustomerID], Customers[CustomerName])</f>
        <v>Ibby Charters</v>
      </c>
      <c r="G829" t="str">
        <f>_xlfn.XLOOKUP(MergedTable[[#This Row],[FK_CustomerID]], Customers[CustomerID], Customers[Email])</f>
        <v>ichartersmz@abc.net.au</v>
      </c>
      <c r="H829" t="str">
        <f>_xlfn.XLOOKUP(MergedTable[[#This Row],[FK_CustomerID]], Customers[CustomerID], Customers[Country])</f>
        <v>United States</v>
      </c>
      <c r="I829" t="str">
        <f>IF(_xlfn.XLOOKUP(MergedTable[[#This Row],[FK_CustomerID]], Customers[CustomerID], Customers[HasLoyalty]), "Yes", "No")</f>
        <v>No</v>
      </c>
      <c r="J829" t="str" cm="1">
        <f t="array" ref="J829">INDEX(Products[],
    MATCH(MergedTable[[#This Row],[FK_ProductID]:[FK_ProductID]], Products[[ProductID]:[ProductID]], 0),
    MATCH(MergedTable[[#Headers],[CoffeeType]], Products[#Headers], 0))</f>
        <v>Exc</v>
      </c>
      <c r="K829" t="str" cm="1">
        <f t="array" ref="K829">_xlfn.SWITCH(MergedTable[[#This Row],[CoffeeType]],
    "Rob", "Robusta",
    "Exc", "Excelsa",
    "Ara", "Arabica",
    "Lib", "Liberica")</f>
        <v>Excelsa</v>
      </c>
      <c r="L829" t="str" cm="1">
        <f t="array" ref="L829">INDEX(Products[],
    MATCH(MergedTable[[#This Row],[FK_ProductID]:[FK_ProductID]], Products[[ProductID]:[ProductID]], 0),
    MATCH(MergedTable[[#Headers],[RoastType]], Products[#Headers], 0))</f>
        <v>M</v>
      </c>
      <c r="M829" t="str" cm="1">
        <f t="array" ref="M829">_xlfn.SWITCH(MergedTable[[#This Row],[RoastType]],
    "L", "Light",
    "M", "Medium",
    "D", "Dark")</f>
        <v>Medium</v>
      </c>
      <c r="N829" s="6" cm="1">
        <f t="array" ref="N829">INDEX(Products[],
    MATCH(MergedTable[[#This Row],[FK_ProductID]:[FK_ProductID]], Products[[ProductID]:[ProductID]], 0),
    MATCH(MergedTable[[#Headers],[SizeKg]], Products[#Headers], 0))</f>
        <v>0.2</v>
      </c>
      <c r="O829" s="1" cm="1">
        <f t="array" ref="O829">INDEX(Products[],
    MATCH(MergedTable[[#This Row],[FK_ProductID]:[FK_ProductID]], Products[[ProductID]:[ProductID]], 0),
    MATCH(MergedTable[[#Headers],[AmtUnitPrice]], Products[#Headers], 0))</f>
        <v>4.125</v>
      </c>
      <c r="P829" s="1">
        <f>MergedTable[[#This Row],[AmtUnitPrice]] * MergedTable[[#This Row],[Quantity]]</f>
        <v>20.625</v>
      </c>
    </row>
    <row r="830" spans="1:16" x14ac:dyDescent="0.25">
      <c r="A830" t="str">
        <f>Orders[[#This Row],[OrderID]]</f>
        <v>HHF-36647-854</v>
      </c>
      <c r="B830" s="9">
        <f>Orders[[#This Row],[DtOrder]]</f>
        <v>44505</v>
      </c>
      <c r="C830" t="str">
        <f>Orders[[#This Row],[FK_CustomerID]]</f>
        <v>39011-18412-GR</v>
      </c>
      <c r="D830" t="str">
        <f>Orders[[#This Row],[FK_ProductID]]</f>
        <v>A-D-2.5</v>
      </c>
      <c r="E830" s="4">
        <f>Orders[[#This Row],[Quantity]]</f>
        <v>6</v>
      </c>
      <c r="F830" t="str">
        <f>_xlfn.XLOOKUP(MergedTable[[#This Row],[FK_CustomerID]], Customers[CustomerID], Customers[CustomerName])</f>
        <v>Adora Roubert</v>
      </c>
      <c r="G830" t="str">
        <f>_xlfn.XLOOKUP(MergedTable[[#This Row],[FK_CustomerID]], Customers[CustomerID], Customers[Email])</f>
        <v>aroubertn0@tmall.com</v>
      </c>
      <c r="H830" t="str">
        <f>_xlfn.XLOOKUP(MergedTable[[#This Row],[FK_CustomerID]], Customers[CustomerID], Customers[Country])</f>
        <v>United States</v>
      </c>
      <c r="I830" t="str">
        <f>IF(_xlfn.XLOOKUP(MergedTable[[#This Row],[FK_CustomerID]], Customers[CustomerID], Customers[HasLoyalty]), "Yes", "No")</f>
        <v>Yes</v>
      </c>
      <c r="J830" t="str" cm="1">
        <f t="array" ref="J830">INDEX(Products[],
    MATCH(MergedTable[[#This Row],[FK_ProductID]:[FK_ProductID]], Products[[ProductID]:[ProductID]], 0),
    MATCH(MergedTable[[#Headers],[CoffeeType]], Products[#Headers], 0))</f>
        <v>Ara</v>
      </c>
      <c r="K830" t="str" cm="1">
        <f t="array" ref="K830">_xlfn.SWITCH(MergedTable[[#This Row],[CoffeeType]],
    "Rob", "Robusta",
    "Exc", "Excelsa",
    "Ara", "Arabica",
    "Lib", "Liberica")</f>
        <v>Arabica</v>
      </c>
      <c r="L830" t="str" cm="1">
        <f t="array" ref="L830">INDEX(Products[],
    MATCH(MergedTable[[#This Row],[FK_ProductID]:[FK_ProductID]], Products[[ProductID]:[ProductID]], 0),
    MATCH(MergedTable[[#Headers],[RoastType]], Products[#Headers], 0))</f>
        <v>D</v>
      </c>
      <c r="M830" t="str" cm="1">
        <f t="array" ref="M830">_xlfn.SWITCH(MergedTable[[#This Row],[RoastType]],
    "L", "Light",
    "M", "Medium",
    "D", "Dark")</f>
        <v>Dark</v>
      </c>
      <c r="N830" s="6" cm="1">
        <f t="array" ref="N830">INDEX(Products[],
    MATCH(MergedTable[[#This Row],[FK_ProductID]:[FK_ProductID]], Products[[ProductID]:[ProductID]], 0),
    MATCH(MergedTable[[#Headers],[SizeKg]], Products[#Headers], 0))</f>
        <v>2.5</v>
      </c>
      <c r="O830" s="1" cm="1">
        <f t="array" ref="O830">INDEX(Products[],
    MATCH(MergedTable[[#This Row],[FK_ProductID]:[FK_ProductID]], Products[[ProductID]:[ProductID]], 0),
    MATCH(MergedTable[[#Headers],[AmtUnitPrice]], Products[#Headers], 0))</f>
        <v>22.885000000000002</v>
      </c>
      <c r="P830" s="1">
        <f>MergedTable[[#This Row],[AmtUnitPrice]] * MergedTable[[#This Row],[Quantity]]</f>
        <v>137.31</v>
      </c>
    </row>
    <row r="831" spans="1:16" x14ac:dyDescent="0.25">
      <c r="A831" t="str">
        <f>Orders[[#This Row],[OrderID]]</f>
        <v>SBN-16537-046</v>
      </c>
      <c r="B831" s="9">
        <f>Orders[[#This Row],[DtOrder]]</f>
        <v>43890</v>
      </c>
      <c r="C831" t="str">
        <f>Orders[[#This Row],[FK_CustomerID]]</f>
        <v>60255-12579-PZ</v>
      </c>
      <c r="D831" t="str">
        <f>Orders[[#This Row],[FK_ProductID]]</f>
        <v>A-D-0.2</v>
      </c>
      <c r="E831" s="4">
        <f>Orders[[#This Row],[Quantity]]</f>
        <v>1</v>
      </c>
      <c r="F831" t="str">
        <f>_xlfn.XLOOKUP(MergedTable[[#This Row],[FK_CustomerID]], Customers[CustomerID], Customers[CustomerName])</f>
        <v>Hillel Mairs</v>
      </c>
      <c r="G831" t="str">
        <f>_xlfn.XLOOKUP(MergedTable[[#This Row],[FK_CustomerID]], Customers[CustomerID], Customers[Email])</f>
        <v>hmairsn1@so-net.ne.jp</v>
      </c>
      <c r="H831" t="str">
        <f>_xlfn.XLOOKUP(MergedTable[[#This Row],[FK_CustomerID]], Customers[CustomerID], Customers[Country])</f>
        <v>United States</v>
      </c>
      <c r="I831" t="str">
        <f>IF(_xlfn.XLOOKUP(MergedTable[[#This Row],[FK_CustomerID]], Customers[CustomerID], Customers[HasLoyalty]), "Yes", "No")</f>
        <v>No</v>
      </c>
      <c r="J831" t="str" cm="1">
        <f t="array" ref="J831">INDEX(Products[],
    MATCH(MergedTable[[#This Row],[FK_ProductID]:[FK_ProductID]], Products[[ProductID]:[ProductID]], 0),
    MATCH(MergedTable[[#Headers],[CoffeeType]], Products[#Headers], 0))</f>
        <v>Ara</v>
      </c>
      <c r="K831" t="str" cm="1">
        <f t="array" ref="K831">_xlfn.SWITCH(MergedTable[[#This Row],[CoffeeType]],
    "Rob", "Robusta",
    "Exc", "Excelsa",
    "Ara", "Arabica",
    "Lib", "Liberica")</f>
        <v>Arabica</v>
      </c>
      <c r="L831" t="str" cm="1">
        <f t="array" ref="L831">INDEX(Products[],
    MATCH(MergedTable[[#This Row],[FK_ProductID]:[FK_ProductID]], Products[[ProductID]:[ProductID]], 0),
    MATCH(MergedTable[[#Headers],[RoastType]], Products[#Headers], 0))</f>
        <v>D</v>
      </c>
      <c r="M831" t="str" cm="1">
        <f t="array" ref="M831">_xlfn.SWITCH(MergedTable[[#This Row],[RoastType]],
    "L", "Light",
    "M", "Medium",
    "D", "Dark")</f>
        <v>Dark</v>
      </c>
      <c r="N831" s="6" cm="1">
        <f t="array" ref="N831">INDEX(Products[],
    MATCH(MergedTable[[#This Row],[FK_ProductID]:[FK_ProductID]], Products[[ProductID]:[ProductID]], 0),
    MATCH(MergedTable[[#Headers],[SizeKg]], Products[#Headers], 0))</f>
        <v>0.2</v>
      </c>
      <c r="O831" s="1" cm="1">
        <f t="array" ref="O831">INDEX(Products[],
    MATCH(MergedTable[[#This Row],[FK_ProductID]:[FK_ProductID]], Products[[ProductID]:[ProductID]], 0),
    MATCH(MergedTable[[#Headers],[AmtUnitPrice]], Products[#Headers], 0))</f>
        <v>2.9849999999999999</v>
      </c>
      <c r="P831" s="1">
        <f>MergedTable[[#This Row],[AmtUnitPrice]] * MergedTable[[#This Row],[Quantity]]</f>
        <v>2.9849999999999999</v>
      </c>
    </row>
    <row r="832" spans="1:16" x14ac:dyDescent="0.25">
      <c r="A832" t="str">
        <f>Orders[[#This Row],[OrderID]]</f>
        <v>XZD-44484-632</v>
      </c>
      <c r="B832" s="9">
        <f>Orders[[#This Row],[DtOrder]]</f>
        <v>44414</v>
      </c>
      <c r="C832" t="str">
        <f>Orders[[#This Row],[FK_CustomerID]]</f>
        <v>80541-38332-BP</v>
      </c>
      <c r="D832" t="str">
        <f>Orders[[#This Row],[FK_ProductID]]</f>
        <v>E-M-1</v>
      </c>
      <c r="E832" s="4">
        <f>Orders[[#This Row],[Quantity]]</f>
        <v>2</v>
      </c>
      <c r="F832" t="str">
        <f>_xlfn.XLOOKUP(MergedTable[[#This Row],[FK_CustomerID]], Customers[CustomerID], Customers[CustomerName])</f>
        <v>Helaina Rainforth</v>
      </c>
      <c r="G832" t="str">
        <f>_xlfn.XLOOKUP(MergedTable[[#This Row],[FK_CustomerID]], Customers[CustomerID], Customers[Email])</f>
        <v>hrainforthn2@blog.com</v>
      </c>
      <c r="H832" t="str">
        <f>_xlfn.XLOOKUP(MergedTable[[#This Row],[FK_CustomerID]], Customers[CustomerID], Customers[Country])</f>
        <v>United States</v>
      </c>
      <c r="I832" t="str">
        <f>IF(_xlfn.XLOOKUP(MergedTable[[#This Row],[FK_CustomerID]], Customers[CustomerID], Customers[HasLoyalty]), "Yes", "No")</f>
        <v>No</v>
      </c>
      <c r="J832" t="str" cm="1">
        <f t="array" ref="J832">INDEX(Products[],
    MATCH(MergedTable[[#This Row],[FK_ProductID]:[FK_ProductID]], Products[[ProductID]:[ProductID]], 0),
    MATCH(MergedTable[[#Headers],[CoffeeType]], Products[#Headers], 0))</f>
        <v>Exc</v>
      </c>
      <c r="K832" t="str" cm="1">
        <f t="array" ref="K832">_xlfn.SWITCH(MergedTable[[#This Row],[CoffeeType]],
    "Rob", "Robusta",
    "Exc", "Excelsa",
    "Ara", "Arabica",
    "Lib", "Liberica")</f>
        <v>Excelsa</v>
      </c>
      <c r="L832" t="str" cm="1">
        <f t="array" ref="L832">INDEX(Products[],
    MATCH(MergedTable[[#This Row],[FK_ProductID]:[FK_ProductID]], Products[[ProductID]:[ProductID]], 0),
    MATCH(MergedTable[[#Headers],[RoastType]], Products[#Headers], 0))</f>
        <v>M</v>
      </c>
      <c r="M832" t="str" cm="1">
        <f t="array" ref="M832">_xlfn.SWITCH(MergedTable[[#This Row],[RoastType]],
    "L", "Light",
    "M", "Medium",
    "D", "Dark")</f>
        <v>Medium</v>
      </c>
      <c r="N832" s="6" cm="1">
        <f t="array" ref="N832">INDEX(Products[],
    MATCH(MergedTable[[#This Row],[FK_ProductID]:[FK_ProductID]], Products[[ProductID]:[ProductID]], 0),
    MATCH(MergedTable[[#Headers],[SizeKg]], Products[#Headers], 0))</f>
        <v>1</v>
      </c>
      <c r="O832" s="1" cm="1">
        <f t="array" ref="O832">INDEX(Products[],
    MATCH(MergedTable[[#This Row],[FK_ProductID]:[FK_ProductID]], Products[[ProductID]:[ProductID]], 0),
    MATCH(MergedTable[[#Headers],[AmtUnitPrice]], Products[#Headers], 0))</f>
        <v>13.75</v>
      </c>
      <c r="P832" s="1">
        <f>MergedTable[[#This Row],[AmtUnitPrice]] * MergedTable[[#This Row],[Quantity]]</f>
        <v>27.5</v>
      </c>
    </row>
    <row r="833" spans="1:16" x14ac:dyDescent="0.25">
      <c r="A833" t="str">
        <f>Orders[[#This Row],[OrderID]]</f>
        <v>XZD-44484-632</v>
      </c>
      <c r="B833" s="9">
        <f>Orders[[#This Row],[DtOrder]]</f>
        <v>44414</v>
      </c>
      <c r="C833" t="str">
        <f>Orders[[#This Row],[FK_CustomerID]]</f>
        <v>80541-38332-BP</v>
      </c>
      <c r="D833" t="str">
        <f>Orders[[#This Row],[FK_ProductID]]</f>
        <v>A-D-0.2</v>
      </c>
      <c r="E833" s="4">
        <f>Orders[[#This Row],[Quantity]]</f>
        <v>2</v>
      </c>
      <c r="F833" t="str">
        <f>_xlfn.XLOOKUP(MergedTable[[#This Row],[FK_CustomerID]], Customers[CustomerID], Customers[CustomerName])</f>
        <v>Helaina Rainforth</v>
      </c>
      <c r="G833" t="str">
        <f>_xlfn.XLOOKUP(MergedTable[[#This Row],[FK_CustomerID]], Customers[CustomerID], Customers[Email])</f>
        <v>hrainforthn2@blog.com</v>
      </c>
      <c r="H833" t="str">
        <f>_xlfn.XLOOKUP(MergedTable[[#This Row],[FK_CustomerID]], Customers[CustomerID], Customers[Country])</f>
        <v>United States</v>
      </c>
      <c r="I833" t="str">
        <f>IF(_xlfn.XLOOKUP(MergedTable[[#This Row],[FK_CustomerID]], Customers[CustomerID], Customers[HasLoyalty]), "Yes", "No")</f>
        <v>No</v>
      </c>
      <c r="J833" t="str" cm="1">
        <f t="array" ref="J833">INDEX(Products[],
    MATCH(MergedTable[[#This Row],[FK_ProductID]:[FK_ProductID]], Products[[ProductID]:[ProductID]], 0),
    MATCH(MergedTable[[#Headers],[CoffeeType]], Products[#Headers], 0))</f>
        <v>Ara</v>
      </c>
      <c r="K833" t="str" cm="1">
        <f t="array" ref="K833">_xlfn.SWITCH(MergedTable[[#This Row],[CoffeeType]],
    "Rob", "Robusta",
    "Exc", "Excelsa",
    "Ara", "Arabica",
    "Lib", "Liberica")</f>
        <v>Arabica</v>
      </c>
      <c r="L833" t="str" cm="1">
        <f t="array" ref="L833">INDEX(Products[],
    MATCH(MergedTable[[#This Row],[FK_ProductID]:[FK_ProductID]], Products[[ProductID]:[ProductID]], 0),
    MATCH(MergedTable[[#Headers],[RoastType]], Products[#Headers], 0))</f>
        <v>D</v>
      </c>
      <c r="M833" t="str" cm="1">
        <f t="array" ref="M833">_xlfn.SWITCH(MergedTable[[#This Row],[RoastType]],
    "L", "Light",
    "M", "Medium",
    "D", "Dark")</f>
        <v>Dark</v>
      </c>
      <c r="N833" s="6" cm="1">
        <f t="array" ref="N833">INDEX(Products[],
    MATCH(MergedTable[[#This Row],[FK_ProductID]:[FK_ProductID]], Products[[ProductID]:[ProductID]], 0),
    MATCH(MergedTable[[#Headers],[SizeKg]], Products[#Headers], 0))</f>
        <v>0.2</v>
      </c>
      <c r="O833" s="1" cm="1">
        <f t="array" ref="O833">INDEX(Products[],
    MATCH(MergedTable[[#This Row],[FK_ProductID]:[FK_ProductID]], Products[[ProductID]:[ProductID]], 0),
    MATCH(MergedTable[[#Headers],[AmtUnitPrice]], Products[#Headers], 0))</f>
        <v>2.9849999999999999</v>
      </c>
      <c r="P833" s="1">
        <f>MergedTable[[#This Row],[AmtUnitPrice]] * MergedTable[[#This Row],[Quantity]]</f>
        <v>5.97</v>
      </c>
    </row>
    <row r="834" spans="1:16" x14ac:dyDescent="0.25">
      <c r="A834" t="str">
        <f>Orders[[#This Row],[OrderID]]</f>
        <v>IKQ-39946-768</v>
      </c>
      <c r="B834" s="9">
        <f>Orders[[#This Row],[DtOrder]]</f>
        <v>44274</v>
      </c>
      <c r="C834" t="str">
        <f>Orders[[#This Row],[FK_CustomerID]]</f>
        <v>72778-50968-UQ</v>
      </c>
      <c r="D834" t="str">
        <f>Orders[[#This Row],[FK_ProductID]]</f>
        <v>R-M-1</v>
      </c>
      <c r="E834" s="4">
        <f>Orders[[#This Row],[Quantity]]</f>
        <v>6</v>
      </c>
      <c r="F834" t="str">
        <f>_xlfn.XLOOKUP(MergedTable[[#This Row],[FK_CustomerID]], Customers[CustomerID], Customers[CustomerName])</f>
        <v>Isac Jesper</v>
      </c>
      <c r="G834" t="str">
        <f>_xlfn.XLOOKUP(MergedTable[[#This Row],[FK_CustomerID]], Customers[CustomerID], Customers[Email])</f>
        <v>ijespern4@theglobeandmail.com</v>
      </c>
      <c r="H834" t="str">
        <f>_xlfn.XLOOKUP(MergedTable[[#This Row],[FK_CustomerID]], Customers[CustomerID], Customers[Country])</f>
        <v>United States</v>
      </c>
      <c r="I834" t="str">
        <f>IF(_xlfn.XLOOKUP(MergedTable[[#This Row],[FK_CustomerID]], Customers[CustomerID], Customers[HasLoyalty]), "Yes", "No")</f>
        <v>No</v>
      </c>
      <c r="J834" t="str" cm="1">
        <f t="array" ref="J834">INDEX(Products[],
    MATCH(MergedTable[[#This Row],[FK_ProductID]:[FK_ProductID]], Products[[ProductID]:[ProductID]], 0),
    MATCH(MergedTable[[#Headers],[CoffeeType]], Products[#Headers], 0))</f>
        <v>Rob</v>
      </c>
      <c r="K834" t="str" cm="1">
        <f t="array" ref="K834">_xlfn.SWITCH(MergedTable[[#This Row],[CoffeeType]],
    "Rob", "Robusta",
    "Exc", "Excelsa",
    "Ara", "Arabica",
    "Lib", "Liberica")</f>
        <v>Robusta</v>
      </c>
      <c r="L834" t="str" cm="1">
        <f t="array" ref="L834">INDEX(Products[],
    MATCH(MergedTable[[#This Row],[FK_ProductID]:[FK_ProductID]], Products[[ProductID]:[ProductID]], 0),
    MATCH(MergedTable[[#Headers],[RoastType]], Products[#Headers], 0))</f>
        <v>M</v>
      </c>
      <c r="M834" t="str" cm="1">
        <f t="array" ref="M834">_xlfn.SWITCH(MergedTable[[#This Row],[RoastType]],
    "L", "Light",
    "M", "Medium",
    "D", "Dark")</f>
        <v>Medium</v>
      </c>
      <c r="N834" s="6" cm="1">
        <f t="array" ref="N834">INDEX(Products[],
    MATCH(MergedTable[[#This Row],[FK_ProductID]:[FK_ProductID]], Products[[ProductID]:[ProductID]], 0),
    MATCH(MergedTable[[#Headers],[SizeKg]], Products[#Headers], 0))</f>
        <v>1</v>
      </c>
      <c r="O834" s="1" cm="1">
        <f t="array" ref="O834">INDEX(Products[],
    MATCH(MergedTable[[#This Row],[FK_ProductID]:[FK_ProductID]], Products[[ProductID]:[ProductID]], 0),
    MATCH(MergedTable[[#Headers],[AmtUnitPrice]], Products[#Headers], 0))</f>
        <v>9.9499999999999993</v>
      </c>
      <c r="P834" s="1">
        <f>MergedTable[[#This Row],[AmtUnitPrice]] * MergedTable[[#This Row],[Quantity]]</f>
        <v>59.699999999999996</v>
      </c>
    </row>
    <row r="835" spans="1:16" x14ac:dyDescent="0.25">
      <c r="A835" t="str">
        <f>Orders[[#This Row],[OrderID]]</f>
        <v>KMB-95211-174</v>
      </c>
      <c r="B835" s="9">
        <f>Orders[[#This Row],[DtOrder]]</f>
        <v>44302</v>
      </c>
      <c r="C835" t="str">
        <f>Orders[[#This Row],[FK_CustomerID]]</f>
        <v>23941-30203-MO</v>
      </c>
      <c r="D835" t="str">
        <f>Orders[[#This Row],[FK_ProductID]]</f>
        <v>R-D-2.5</v>
      </c>
      <c r="E835" s="4">
        <f>Orders[[#This Row],[Quantity]]</f>
        <v>4</v>
      </c>
      <c r="F835" t="str">
        <f>_xlfn.XLOOKUP(MergedTable[[#This Row],[FK_CustomerID]], Customers[CustomerID], Customers[CustomerName])</f>
        <v>Lenette Dwerryhouse</v>
      </c>
      <c r="G835" t="str">
        <f>_xlfn.XLOOKUP(MergedTable[[#This Row],[FK_CustomerID]], Customers[CustomerID], Customers[Email])</f>
        <v>ldwerryhousen5@gravatar.com</v>
      </c>
      <c r="H835" t="str">
        <f>_xlfn.XLOOKUP(MergedTable[[#This Row],[FK_CustomerID]], Customers[CustomerID], Customers[Country])</f>
        <v>United States</v>
      </c>
      <c r="I835" t="str">
        <f>IF(_xlfn.XLOOKUP(MergedTable[[#This Row],[FK_CustomerID]], Customers[CustomerID], Customers[HasLoyalty]), "Yes", "No")</f>
        <v>Yes</v>
      </c>
      <c r="J835" t="str" cm="1">
        <f t="array" ref="J835">INDEX(Products[],
    MATCH(MergedTable[[#This Row],[FK_ProductID]:[FK_ProductID]], Products[[ProductID]:[ProductID]], 0),
    MATCH(MergedTable[[#Headers],[CoffeeType]], Products[#Headers], 0))</f>
        <v>Rob</v>
      </c>
      <c r="K835" t="str" cm="1">
        <f t="array" ref="K835">_xlfn.SWITCH(MergedTable[[#This Row],[CoffeeType]],
    "Rob", "Robusta",
    "Exc", "Excelsa",
    "Ara", "Arabica",
    "Lib", "Liberica")</f>
        <v>Robusta</v>
      </c>
      <c r="L835" t="str" cm="1">
        <f t="array" ref="L835">INDEX(Products[],
    MATCH(MergedTable[[#This Row],[FK_ProductID]:[FK_ProductID]], Products[[ProductID]:[ProductID]], 0),
    MATCH(MergedTable[[#Headers],[RoastType]], Products[#Headers], 0))</f>
        <v>D</v>
      </c>
      <c r="M835" t="str" cm="1">
        <f t="array" ref="M835">_xlfn.SWITCH(MergedTable[[#This Row],[RoastType]],
    "L", "Light",
    "M", "Medium",
    "D", "Dark")</f>
        <v>Dark</v>
      </c>
      <c r="N835" s="6" cm="1">
        <f t="array" ref="N835">INDEX(Products[],
    MATCH(MergedTable[[#This Row],[FK_ProductID]:[FK_ProductID]], Products[[ProductID]:[ProductID]], 0),
    MATCH(MergedTable[[#Headers],[SizeKg]], Products[#Headers], 0))</f>
        <v>2.5</v>
      </c>
      <c r="O835" s="1" cm="1">
        <f t="array" ref="O835">INDEX(Products[],
    MATCH(MergedTable[[#This Row],[FK_ProductID]:[FK_ProductID]], Products[[ProductID]:[ProductID]], 0),
    MATCH(MergedTable[[#Headers],[AmtUnitPrice]], Products[#Headers], 0))</f>
        <v>20.585000000000001</v>
      </c>
      <c r="P835" s="1">
        <f>MergedTable[[#This Row],[AmtUnitPrice]] * MergedTable[[#This Row],[Quantity]]</f>
        <v>82.34</v>
      </c>
    </row>
    <row r="836" spans="1:16" x14ac:dyDescent="0.25">
      <c r="A836" t="str">
        <f>Orders[[#This Row],[OrderID]]</f>
        <v>QWY-99467-368</v>
      </c>
      <c r="B836" s="9">
        <f>Orders[[#This Row],[DtOrder]]</f>
        <v>44141</v>
      </c>
      <c r="C836" t="str">
        <f>Orders[[#This Row],[FK_CustomerID]]</f>
        <v>96434-50068-DZ</v>
      </c>
      <c r="D836" t="str">
        <f>Orders[[#This Row],[FK_ProductID]]</f>
        <v>A-D-2.5</v>
      </c>
      <c r="E836" s="4">
        <f>Orders[[#This Row],[Quantity]]</f>
        <v>1</v>
      </c>
      <c r="F836" t="str">
        <f>_xlfn.XLOOKUP(MergedTable[[#This Row],[FK_CustomerID]], Customers[CustomerID], Customers[CustomerName])</f>
        <v>Nadeen Broomer</v>
      </c>
      <c r="G836" t="str">
        <f>_xlfn.XLOOKUP(MergedTable[[#This Row],[FK_CustomerID]], Customers[CustomerID], Customers[Email])</f>
        <v>nbroomern6@examiner.com</v>
      </c>
      <c r="H836" t="str">
        <f>_xlfn.XLOOKUP(MergedTable[[#This Row],[FK_CustomerID]], Customers[CustomerID], Customers[Country])</f>
        <v>United States</v>
      </c>
      <c r="I836" t="str">
        <f>IF(_xlfn.XLOOKUP(MergedTable[[#This Row],[FK_CustomerID]], Customers[CustomerID], Customers[HasLoyalty]), "Yes", "No")</f>
        <v>No</v>
      </c>
      <c r="J836" t="str" cm="1">
        <f t="array" ref="J836">INDEX(Products[],
    MATCH(MergedTable[[#This Row],[FK_ProductID]:[FK_ProductID]], Products[[ProductID]:[ProductID]], 0),
    MATCH(MergedTable[[#Headers],[CoffeeType]], Products[#Headers], 0))</f>
        <v>Ara</v>
      </c>
      <c r="K836" t="str" cm="1">
        <f t="array" ref="K836">_xlfn.SWITCH(MergedTable[[#This Row],[CoffeeType]],
    "Rob", "Robusta",
    "Exc", "Excelsa",
    "Ara", "Arabica",
    "Lib", "Liberica")</f>
        <v>Arabica</v>
      </c>
      <c r="L836" t="str" cm="1">
        <f t="array" ref="L836">INDEX(Products[],
    MATCH(MergedTable[[#This Row],[FK_ProductID]:[FK_ProductID]], Products[[ProductID]:[ProductID]], 0),
    MATCH(MergedTable[[#Headers],[RoastType]], Products[#Headers], 0))</f>
        <v>D</v>
      </c>
      <c r="M836" t="str" cm="1">
        <f t="array" ref="M836">_xlfn.SWITCH(MergedTable[[#This Row],[RoastType]],
    "L", "Light",
    "M", "Medium",
    "D", "Dark")</f>
        <v>Dark</v>
      </c>
      <c r="N836" s="6" cm="1">
        <f t="array" ref="N836">INDEX(Products[],
    MATCH(MergedTable[[#This Row],[FK_ProductID]:[FK_ProductID]], Products[[ProductID]:[ProductID]], 0),
    MATCH(MergedTable[[#Headers],[SizeKg]], Products[#Headers], 0))</f>
        <v>2.5</v>
      </c>
      <c r="O836" s="1" cm="1">
        <f t="array" ref="O836">INDEX(Products[],
    MATCH(MergedTable[[#This Row],[FK_ProductID]:[FK_ProductID]], Products[[ProductID]:[ProductID]], 0),
    MATCH(MergedTable[[#Headers],[AmtUnitPrice]], Products[#Headers], 0))</f>
        <v>22.885000000000002</v>
      </c>
      <c r="P836" s="1">
        <f>MergedTable[[#This Row],[AmtUnitPrice]] * MergedTable[[#This Row],[Quantity]]</f>
        <v>22.885000000000002</v>
      </c>
    </row>
    <row r="837" spans="1:16" x14ac:dyDescent="0.25">
      <c r="A837" t="str">
        <f>Orders[[#This Row],[OrderID]]</f>
        <v>SRG-76791-614</v>
      </c>
      <c r="B837" s="9">
        <f>Orders[[#This Row],[DtOrder]]</f>
        <v>44270</v>
      </c>
      <c r="C837" t="str">
        <f>Orders[[#This Row],[FK_CustomerID]]</f>
        <v>11729-74102-XB</v>
      </c>
      <c r="D837" t="str">
        <f>Orders[[#This Row],[FK_ProductID]]</f>
        <v>E-L-0.5</v>
      </c>
      <c r="E837" s="4">
        <f>Orders[[#This Row],[Quantity]]</f>
        <v>1</v>
      </c>
      <c r="F837" t="str">
        <f>_xlfn.XLOOKUP(MergedTable[[#This Row],[FK_CustomerID]], Customers[CustomerID], Customers[CustomerName])</f>
        <v>Konstantine Thoumasson</v>
      </c>
      <c r="G837" t="str">
        <f>_xlfn.XLOOKUP(MergedTable[[#This Row],[FK_CustomerID]], Customers[CustomerID], Customers[Email])</f>
        <v>kthoumassonn7@bloglovin.com</v>
      </c>
      <c r="H837" t="str">
        <f>_xlfn.XLOOKUP(MergedTable[[#This Row],[FK_CustomerID]], Customers[CustomerID], Customers[Country])</f>
        <v>United States</v>
      </c>
      <c r="I837" t="str">
        <f>IF(_xlfn.XLOOKUP(MergedTable[[#This Row],[FK_CustomerID]], Customers[CustomerID], Customers[HasLoyalty]), "Yes", "No")</f>
        <v>Yes</v>
      </c>
      <c r="J837" t="str" cm="1">
        <f t="array" ref="J837">INDEX(Products[],
    MATCH(MergedTable[[#This Row],[FK_ProductID]:[FK_ProductID]], Products[[ProductID]:[ProductID]], 0),
    MATCH(MergedTable[[#Headers],[CoffeeType]], Products[#Headers], 0))</f>
        <v>Exc</v>
      </c>
      <c r="K837" t="str" cm="1">
        <f t="array" ref="K837">_xlfn.SWITCH(MergedTable[[#This Row],[CoffeeType]],
    "Rob", "Robusta",
    "Exc", "Excelsa",
    "Ara", "Arabica",
    "Lib", "Liberica")</f>
        <v>Excelsa</v>
      </c>
      <c r="L837" t="str" cm="1">
        <f t="array" ref="L837">INDEX(Products[],
    MATCH(MergedTable[[#This Row],[FK_ProductID]:[FK_ProductID]], Products[[ProductID]:[ProductID]], 0),
    MATCH(MergedTable[[#Headers],[RoastType]], Products[#Headers], 0))</f>
        <v>L</v>
      </c>
      <c r="M837" t="str" cm="1">
        <f t="array" ref="M837">_xlfn.SWITCH(MergedTable[[#This Row],[RoastType]],
    "L", "Light",
    "M", "Medium",
    "D", "Dark")</f>
        <v>Light</v>
      </c>
      <c r="N837" s="6" cm="1">
        <f t="array" ref="N837">INDEX(Products[],
    MATCH(MergedTable[[#This Row],[FK_ProductID]:[FK_ProductID]], Products[[ProductID]:[ProductID]], 0),
    MATCH(MergedTable[[#Headers],[SizeKg]], Products[#Headers], 0))</f>
        <v>0.5</v>
      </c>
      <c r="O837" s="1" cm="1">
        <f t="array" ref="O837">INDEX(Products[],
    MATCH(MergedTable[[#This Row],[FK_ProductID]:[FK_ProductID]], Products[[ProductID]:[ProductID]], 0),
    MATCH(MergedTable[[#Headers],[AmtUnitPrice]], Products[#Headers], 0))</f>
        <v>8.91</v>
      </c>
      <c r="P837" s="1">
        <f>MergedTable[[#This Row],[AmtUnitPrice]] * MergedTable[[#This Row],[Quantity]]</f>
        <v>8.91</v>
      </c>
    </row>
    <row r="838" spans="1:16" x14ac:dyDescent="0.25">
      <c r="A838" t="str">
        <f>Orders[[#This Row],[OrderID]]</f>
        <v>VSN-94485-621</v>
      </c>
      <c r="B838" s="9">
        <f>Orders[[#This Row],[DtOrder]]</f>
        <v>44486</v>
      </c>
      <c r="C838" t="str">
        <f>Orders[[#This Row],[FK_CustomerID]]</f>
        <v>88116-12604-TE</v>
      </c>
      <c r="D838" t="str">
        <f>Orders[[#This Row],[FK_ProductID]]</f>
        <v>A-D-0.2</v>
      </c>
      <c r="E838" s="4">
        <f>Orders[[#This Row],[Quantity]]</f>
        <v>4</v>
      </c>
      <c r="F838" t="str">
        <f>_xlfn.XLOOKUP(MergedTable[[#This Row],[FK_CustomerID]], Customers[CustomerID], Customers[CustomerName])</f>
        <v>Frans Habbergham</v>
      </c>
      <c r="G838" t="str">
        <f>_xlfn.XLOOKUP(MergedTable[[#This Row],[FK_CustomerID]], Customers[CustomerID], Customers[Email])</f>
        <v>fhabberghamn8@discovery.com</v>
      </c>
      <c r="H838" t="str">
        <f>_xlfn.XLOOKUP(MergedTable[[#This Row],[FK_CustomerID]], Customers[CustomerID], Customers[Country])</f>
        <v>United States</v>
      </c>
      <c r="I838" t="str">
        <f>IF(_xlfn.XLOOKUP(MergedTable[[#This Row],[FK_CustomerID]], Customers[CustomerID], Customers[HasLoyalty]), "Yes", "No")</f>
        <v>No</v>
      </c>
      <c r="J838" t="str" cm="1">
        <f t="array" ref="J838">INDEX(Products[],
    MATCH(MergedTable[[#This Row],[FK_ProductID]:[FK_ProductID]], Products[[ProductID]:[ProductID]], 0),
    MATCH(MergedTable[[#Headers],[CoffeeType]], Products[#Headers], 0))</f>
        <v>Ara</v>
      </c>
      <c r="K838" t="str" cm="1">
        <f t="array" ref="K838">_xlfn.SWITCH(MergedTable[[#This Row],[CoffeeType]],
    "Rob", "Robusta",
    "Exc", "Excelsa",
    "Ara", "Arabica",
    "Lib", "Liberica")</f>
        <v>Arabica</v>
      </c>
      <c r="L838" t="str" cm="1">
        <f t="array" ref="L838">INDEX(Products[],
    MATCH(MergedTable[[#This Row],[FK_ProductID]:[FK_ProductID]], Products[[ProductID]:[ProductID]], 0),
    MATCH(MergedTable[[#Headers],[RoastType]], Products[#Headers], 0))</f>
        <v>D</v>
      </c>
      <c r="M838" t="str" cm="1">
        <f t="array" ref="M838">_xlfn.SWITCH(MergedTable[[#This Row],[RoastType]],
    "L", "Light",
    "M", "Medium",
    "D", "Dark")</f>
        <v>Dark</v>
      </c>
      <c r="N838" s="6" cm="1">
        <f t="array" ref="N838">INDEX(Products[],
    MATCH(MergedTable[[#This Row],[FK_ProductID]:[FK_ProductID]], Products[[ProductID]:[ProductID]], 0),
    MATCH(MergedTable[[#Headers],[SizeKg]], Products[#Headers], 0))</f>
        <v>0.2</v>
      </c>
      <c r="O838" s="1" cm="1">
        <f t="array" ref="O838">INDEX(Products[],
    MATCH(MergedTable[[#This Row],[FK_ProductID]:[FK_ProductID]], Products[[ProductID]:[ProductID]], 0),
    MATCH(MergedTable[[#Headers],[AmtUnitPrice]], Products[#Headers], 0))</f>
        <v>2.9849999999999999</v>
      </c>
      <c r="P838" s="1">
        <f>MergedTable[[#This Row],[AmtUnitPrice]] * MergedTable[[#This Row],[Quantity]]</f>
        <v>11.94</v>
      </c>
    </row>
    <row r="839" spans="1:16" x14ac:dyDescent="0.25">
      <c r="A839" t="str">
        <f>Orders[[#This Row],[OrderID]]</f>
        <v>UFZ-24348-219</v>
      </c>
      <c r="B839" s="9">
        <f>Orders[[#This Row],[DtOrder]]</f>
        <v>43715</v>
      </c>
      <c r="C839" t="str">
        <f>Orders[[#This Row],[FK_CustomerID]]</f>
        <v>27930-59250-JT</v>
      </c>
      <c r="D839" t="str">
        <f>Orders[[#This Row],[FK_ProductID]]</f>
        <v>L-M-2.5</v>
      </c>
      <c r="E839" s="4">
        <f>Orders[[#This Row],[Quantity]]</f>
        <v>3</v>
      </c>
      <c r="F839" t="str">
        <f>_xlfn.XLOOKUP(MergedTable[[#This Row],[FK_CustomerID]], Customers[CustomerID], Customers[CustomerName])</f>
        <v>Allis Wilmore</v>
      </c>
      <c r="G839" t="str">
        <f>_xlfn.XLOOKUP(MergedTable[[#This Row],[FK_CustomerID]], Customers[CustomerID], Customers[Email])</f>
        <v/>
      </c>
      <c r="H839" t="str">
        <f>_xlfn.XLOOKUP(MergedTable[[#This Row],[FK_CustomerID]], Customers[CustomerID], Customers[Country])</f>
        <v>United States</v>
      </c>
      <c r="I839" t="str">
        <f>IF(_xlfn.XLOOKUP(MergedTable[[#This Row],[FK_CustomerID]], Customers[CustomerID], Customers[HasLoyalty]), "Yes", "No")</f>
        <v>No</v>
      </c>
      <c r="J839" t="str" cm="1">
        <f t="array" ref="J839">INDEX(Products[],
    MATCH(MergedTable[[#This Row],[FK_ProductID]:[FK_ProductID]], Products[[ProductID]:[ProductID]], 0),
    MATCH(MergedTable[[#Headers],[CoffeeType]], Products[#Headers], 0))</f>
        <v>Lib</v>
      </c>
      <c r="K839" t="str" cm="1">
        <f t="array" ref="K839">_xlfn.SWITCH(MergedTable[[#This Row],[CoffeeType]],
    "Rob", "Robusta",
    "Exc", "Excelsa",
    "Ara", "Arabica",
    "Lib", "Liberica")</f>
        <v>Liberica</v>
      </c>
      <c r="L839" t="str" cm="1">
        <f t="array" ref="L839">INDEX(Products[],
    MATCH(MergedTable[[#This Row],[FK_ProductID]:[FK_ProductID]], Products[[ProductID]:[ProductID]], 0),
    MATCH(MergedTable[[#Headers],[RoastType]], Products[#Headers], 0))</f>
        <v>M</v>
      </c>
      <c r="M839" t="str" cm="1">
        <f t="array" ref="M839">_xlfn.SWITCH(MergedTable[[#This Row],[RoastType]],
    "L", "Light",
    "M", "Medium",
    "D", "Dark")</f>
        <v>Medium</v>
      </c>
      <c r="N839" s="6" cm="1">
        <f t="array" ref="N839">INDEX(Products[],
    MATCH(MergedTable[[#This Row],[FK_ProductID]:[FK_ProductID]], Products[[ProductID]:[ProductID]], 0),
    MATCH(MergedTable[[#Headers],[SizeKg]], Products[#Headers], 0))</f>
        <v>2.5</v>
      </c>
      <c r="O839" s="1" cm="1">
        <f t="array" ref="O839">INDEX(Products[],
    MATCH(MergedTable[[#This Row],[FK_ProductID]:[FK_ProductID]], Products[[ProductID]:[ProductID]], 0),
    MATCH(MergedTable[[#Headers],[AmtUnitPrice]], Products[#Headers], 0))</f>
        <v>33.465000000000003</v>
      </c>
      <c r="P839" s="1">
        <f>MergedTable[[#This Row],[AmtUnitPrice]] * MergedTable[[#This Row],[Quantity]]</f>
        <v>100.39500000000001</v>
      </c>
    </row>
    <row r="840" spans="1:16" x14ac:dyDescent="0.25">
      <c r="A840" t="str">
        <f>Orders[[#This Row],[OrderID]]</f>
        <v>UKS-93055-397</v>
      </c>
      <c r="B840" s="9">
        <f>Orders[[#This Row],[DtOrder]]</f>
        <v>44755</v>
      </c>
      <c r="C840" t="str">
        <f>Orders[[#This Row],[FK_CustomerID]]</f>
        <v>13082-41034-PD</v>
      </c>
      <c r="D840" t="str">
        <f>Orders[[#This Row],[FK_ProductID]]</f>
        <v>A-D-2.5</v>
      </c>
      <c r="E840" s="4">
        <f>Orders[[#This Row],[Quantity]]</f>
        <v>5</v>
      </c>
      <c r="F840" t="str">
        <f>_xlfn.XLOOKUP(MergedTable[[#This Row],[FK_CustomerID]], Customers[CustomerID], Customers[CustomerName])</f>
        <v>Romain Avrashin</v>
      </c>
      <c r="G840" t="str">
        <f>_xlfn.XLOOKUP(MergedTable[[#This Row],[FK_CustomerID]], Customers[CustomerID], Customers[Email])</f>
        <v>ravrashinna@tamu.edu</v>
      </c>
      <c r="H840" t="str">
        <f>_xlfn.XLOOKUP(MergedTable[[#This Row],[FK_CustomerID]], Customers[CustomerID], Customers[Country])</f>
        <v>United States</v>
      </c>
      <c r="I840" t="str">
        <f>IF(_xlfn.XLOOKUP(MergedTable[[#This Row],[FK_CustomerID]], Customers[CustomerID], Customers[HasLoyalty]), "Yes", "No")</f>
        <v>No</v>
      </c>
      <c r="J840" t="str" cm="1">
        <f t="array" ref="J840">INDEX(Products[],
    MATCH(MergedTable[[#This Row],[FK_ProductID]:[FK_ProductID]], Products[[ProductID]:[ProductID]], 0),
    MATCH(MergedTable[[#Headers],[CoffeeType]], Products[#Headers], 0))</f>
        <v>Ara</v>
      </c>
      <c r="K840" t="str" cm="1">
        <f t="array" ref="K840">_xlfn.SWITCH(MergedTable[[#This Row],[CoffeeType]],
    "Rob", "Robusta",
    "Exc", "Excelsa",
    "Ara", "Arabica",
    "Lib", "Liberica")</f>
        <v>Arabica</v>
      </c>
      <c r="L840" t="str" cm="1">
        <f t="array" ref="L840">INDEX(Products[],
    MATCH(MergedTable[[#This Row],[FK_ProductID]:[FK_ProductID]], Products[[ProductID]:[ProductID]], 0),
    MATCH(MergedTable[[#Headers],[RoastType]], Products[#Headers], 0))</f>
        <v>D</v>
      </c>
      <c r="M840" t="str" cm="1">
        <f t="array" ref="M840">_xlfn.SWITCH(MergedTable[[#This Row],[RoastType]],
    "L", "Light",
    "M", "Medium",
    "D", "Dark")</f>
        <v>Dark</v>
      </c>
      <c r="N840" s="6" cm="1">
        <f t="array" ref="N840">INDEX(Products[],
    MATCH(MergedTable[[#This Row],[FK_ProductID]:[FK_ProductID]], Products[[ProductID]:[ProductID]], 0),
    MATCH(MergedTable[[#Headers],[SizeKg]], Products[#Headers], 0))</f>
        <v>2.5</v>
      </c>
      <c r="O840" s="1" cm="1">
        <f t="array" ref="O840">INDEX(Products[],
    MATCH(MergedTable[[#This Row],[FK_ProductID]:[FK_ProductID]], Products[[ProductID]:[ProductID]], 0),
    MATCH(MergedTable[[#Headers],[AmtUnitPrice]], Products[#Headers], 0))</f>
        <v>22.885000000000002</v>
      </c>
      <c r="P840" s="1">
        <f>MergedTable[[#This Row],[AmtUnitPrice]] * MergedTable[[#This Row],[Quantity]]</f>
        <v>114.42500000000001</v>
      </c>
    </row>
    <row r="841" spans="1:16" x14ac:dyDescent="0.25">
      <c r="A841" t="str">
        <f>Orders[[#This Row],[OrderID]]</f>
        <v>AVH-56062-335</v>
      </c>
      <c r="B841" s="9">
        <f>Orders[[#This Row],[DtOrder]]</f>
        <v>44521</v>
      </c>
      <c r="C841" t="str">
        <f>Orders[[#This Row],[FK_CustomerID]]</f>
        <v>18082-74419-QH</v>
      </c>
      <c r="D841" t="str">
        <f>Orders[[#This Row],[FK_ProductID]]</f>
        <v>E-M-0.5</v>
      </c>
      <c r="E841" s="4">
        <f>Orders[[#This Row],[Quantity]]</f>
        <v>5</v>
      </c>
      <c r="F841" t="str">
        <f>_xlfn.XLOOKUP(MergedTable[[#This Row],[FK_CustomerID]], Customers[CustomerID], Customers[CustomerName])</f>
        <v>Miran Doidge</v>
      </c>
      <c r="G841" t="str">
        <f>_xlfn.XLOOKUP(MergedTable[[#This Row],[FK_CustomerID]], Customers[CustomerID], Customers[Email])</f>
        <v>mdoidgenb@etsy.com</v>
      </c>
      <c r="H841" t="str">
        <f>_xlfn.XLOOKUP(MergedTable[[#This Row],[FK_CustomerID]], Customers[CustomerID], Customers[Country])</f>
        <v>United States</v>
      </c>
      <c r="I841" t="str">
        <f>IF(_xlfn.XLOOKUP(MergedTable[[#This Row],[FK_CustomerID]], Customers[CustomerID], Customers[HasLoyalty]), "Yes", "No")</f>
        <v>No</v>
      </c>
      <c r="J841" t="str" cm="1">
        <f t="array" ref="J841">INDEX(Products[],
    MATCH(MergedTable[[#This Row],[FK_ProductID]:[FK_ProductID]], Products[[ProductID]:[ProductID]], 0),
    MATCH(MergedTable[[#Headers],[CoffeeType]], Products[#Headers], 0))</f>
        <v>Exc</v>
      </c>
      <c r="K841" t="str" cm="1">
        <f t="array" ref="K841">_xlfn.SWITCH(MergedTable[[#This Row],[CoffeeType]],
    "Rob", "Robusta",
    "Exc", "Excelsa",
    "Ara", "Arabica",
    "Lib", "Liberica")</f>
        <v>Excelsa</v>
      </c>
      <c r="L841" t="str" cm="1">
        <f t="array" ref="L841">INDEX(Products[],
    MATCH(MergedTable[[#This Row],[FK_ProductID]:[FK_ProductID]], Products[[ProductID]:[ProductID]], 0),
    MATCH(MergedTable[[#Headers],[RoastType]], Products[#Headers], 0))</f>
        <v>M</v>
      </c>
      <c r="M841" t="str" cm="1">
        <f t="array" ref="M841">_xlfn.SWITCH(MergedTable[[#This Row],[RoastType]],
    "L", "Light",
    "M", "Medium",
    "D", "Dark")</f>
        <v>Medium</v>
      </c>
      <c r="N841" s="6" cm="1">
        <f t="array" ref="N841">INDEX(Products[],
    MATCH(MergedTable[[#This Row],[FK_ProductID]:[FK_ProductID]], Products[[ProductID]:[ProductID]], 0),
    MATCH(MergedTable[[#Headers],[SizeKg]], Products[#Headers], 0))</f>
        <v>0.5</v>
      </c>
      <c r="O841" s="1" cm="1">
        <f t="array" ref="O841">INDEX(Products[],
    MATCH(MergedTable[[#This Row],[FK_ProductID]:[FK_ProductID]], Products[[ProductID]:[ProductID]], 0),
    MATCH(MergedTable[[#Headers],[AmtUnitPrice]], Products[#Headers], 0))</f>
        <v>8.25</v>
      </c>
      <c r="P841" s="1">
        <f>MergedTable[[#This Row],[AmtUnitPrice]] * MergedTable[[#This Row],[Quantity]]</f>
        <v>41.25</v>
      </c>
    </row>
    <row r="842" spans="1:16" x14ac:dyDescent="0.25">
      <c r="A842" t="str">
        <f>Orders[[#This Row],[OrderID]]</f>
        <v>HGE-19842-613</v>
      </c>
      <c r="B842" s="9">
        <f>Orders[[#This Row],[DtOrder]]</f>
        <v>44574</v>
      </c>
      <c r="C842" t="str">
        <f>Orders[[#This Row],[FK_CustomerID]]</f>
        <v>49401-45041-ZU</v>
      </c>
      <c r="D842" t="str">
        <f>Orders[[#This Row],[FK_ProductID]]</f>
        <v>R-L-0.5</v>
      </c>
      <c r="E842" s="4">
        <f>Orders[[#This Row],[Quantity]]</f>
        <v>4</v>
      </c>
      <c r="F842" t="str">
        <f>_xlfn.XLOOKUP(MergedTable[[#This Row],[FK_CustomerID]], Customers[CustomerID], Customers[CustomerName])</f>
        <v>Janeva Edinboro</v>
      </c>
      <c r="G842" t="str">
        <f>_xlfn.XLOOKUP(MergedTable[[#This Row],[FK_CustomerID]], Customers[CustomerID], Customers[Email])</f>
        <v>jedinboronc@reverbnation.com</v>
      </c>
      <c r="H842" t="str">
        <f>_xlfn.XLOOKUP(MergedTable[[#This Row],[FK_CustomerID]], Customers[CustomerID], Customers[Country])</f>
        <v>United States</v>
      </c>
      <c r="I842" t="str">
        <f>IF(_xlfn.XLOOKUP(MergedTable[[#This Row],[FK_CustomerID]], Customers[CustomerID], Customers[HasLoyalty]), "Yes", "No")</f>
        <v>Yes</v>
      </c>
      <c r="J842" t="str" cm="1">
        <f t="array" ref="J842">INDEX(Products[],
    MATCH(MergedTable[[#This Row],[FK_ProductID]:[FK_ProductID]], Products[[ProductID]:[ProductID]], 0),
    MATCH(MergedTable[[#Headers],[CoffeeType]], Products[#Headers], 0))</f>
        <v>Rob</v>
      </c>
      <c r="K842" t="str" cm="1">
        <f t="array" ref="K842">_xlfn.SWITCH(MergedTable[[#This Row],[CoffeeType]],
    "Rob", "Robusta",
    "Exc", "Excelsa",
    "Ara", "Arabica",
    "Lib", "Liberica")</f>
        <v>Robusta</v>
      </c>
      <c r="L842" t="str" cm="1">
        <f t="array" ref="L842">INDEX(Products[],
    MATCH(MergedTable[[#This Row],[FK_ProductID]:[FK_ProductID]], Products[[ProductID]:[ProductID]], 0),
    MATCH(MergedTable[[#Headers],[RoastType]], Products[#Headers], 0))</f>
        <v>L</v>
      </c>
      <c r="M842" t="str" cm="1">
        <f t="array" ref="M842">_xlfn.SWITCH(MergedTable[[#This Row],[RoastType]],
    "L", "Light",
    "M", "Medium",
    "D", "Dark")</f>
        <v>Light</v>
      </c>
      <c r="N842" s="6" cm="1">
        <f t="array" ref="N842">INDEX(Products[],
    MATCH(MergedTable[[#This Row],[FK_ProductID]:[FK_ProductID]], Products[[ProductID]:[ProductID]], 0),
    MATCH(MergedTable[[#Headers],[SizeKg]], Products[#Headers], 0))</f>
        <v>0.5</v>
      </c>
      <c r="O842" s="1" cm="1">
        <f t="array" ref="O842">INDEX(Products[],
    MATCH(MergedTable[[#This Row],[FK_ProductID]:[FK_ProductID]], Products[[ProductID]:[ProductID]], 0),
    MATCH(MergedTable[[#Headers],[AmtUnitPrice]], Products[#Headers], 0))</f>
        <v>7.17</v>
      </c>
      <c r="P842" s="1">
        <f>MergedTable[[#This Row],[AmtUnitPrice]] * MergedTable[[#This Row],[Quantity]]</f>
        <v>28.68</v>
      </c>
    </row>
    <row r="843" spans="1:16" x14ac:dyDescent="0.25">
      <c r="A843" t="str">
        <f>Orders[[#This Row],[OrderID]]</f>
        <v>WBA-85905-175</v>
      </c>
      <c r="B843" s="9">
        <f>Orders[[#This Row],[DtOrder]]</f>
        <v>44755</v>
      </c>
      <c r="C843" t="str">
        <f>Orders[[#This Row],[FK_CustomerID]]</f>
        <v>41252-45992-VS</v>
      </c>
      <c r="D843" t="str">
        <f>Orders[[#This Row],[FK_ProductID]]</f>
        <v>L-M-0.2</v>
      </c>
      <c r="E843" s="4">
        <f>Orders[[#This Row],[Quantity]]</f>
        <v>1</v>
      </c>
      <c r="F843" t="str">
        <f>_xlfn.XLOOKUP(MergedTable[[#This Row],[FK_CustomerID]], Customers[CustomerID], Customers[CustomerName])</f>
        <v>Trumaine Tewelson</v>
      </c>
      <c r="G843" t="str">
        <f>_xlfn.XLOOKUP(MergedTable[[#This Row],[FK_CustomerID]], Customers[CustomerID], Customers[Email])</f>
        <v>ttewelsonnd@cdbaby.com</v>
      </c>
      <c r="H843" t="str">
        <f>_xlfn.XLOOKUP(MergedTable[[#This Row],[FK_CustomerID]], Customers[CustomerID], Customers[Country])</f>
        <v>United States</v>
      </c>
      <c r="I843" t="str">
        <f>IF(_xlfn.XLOOKUP(MergedTable[[#This Row],[FK_CustomerID]], Customers[CustomerID], Customers[HasLoyalty]), "Yes", "No")</f>
        <v>No</v>
      </c>
      <c r="J843" t="str" cm="1">
        <f t="array" ref="J843">INDEX(Products[],
    MATCH(MergedTable[[#This Row],[FK_ProductID]:[FK_ProductID]], Products[[ProductID]:[ProductID]], 0),
    MATCH(MergedTable[[#Headers],[CoffeeType]], Products[#Headers], 0))</f>
        <v>Lib</v>
      </c>
      <c r="K843" t="str" cm="1">
        <f t="array" ref="K843">_xlfn.SWITCH(MergedTable[[#This Row],[CoffeeType]],
    "Rob", "Robusta",
    "Exc", "Excelsa",
    "Ara", "Arabica",
    "Lib", "Liberica")</f>
        <v>Liberica</v>
      </c>
      <c r="L843" t="str" cm="1">
        <f t="array" ref="L843">INDEX(Products[],
    MATCH(MergedTable[[#This Row],[FK_ProductID]:[FK_ProductID]], Products[[ProductID]:[ProductID]], 0),
    MATCH(MergedTable[[#Headers],[RoastType]], Products[#Headers], 0))</f>
        <v>M</v>
      </c>
      <c r="M843" t="str" cm="1">
        <f t="array" ref="M843">_xlfn.SWITCH(MergedTable[[#This Row],[RoastType]],
    "L", "Light",
    "M", "Medium",
    "D", "Dark")</f>
        <v>Medium</v>
      </c>
      <c r="N843" s="6" cm="1">
        <f t="array" ref="N843">INDEX(Products[],
    MATCH(MergedTable[[#This Row],[FK_ProductID]:[FK_ProductID]], Products[[ProductID]:[ProductID]], 0),
    MATCH(MergedTable[[#Headers],[SizeKg]], Products[#Headers], 0))</f>
        <v>0.2</v>
      </c>
      <c r="O843" s="1" cm="1">
        <f t="array" ref="O843">INDEX(Products[],
    MATCH(MergedTable[[#This Row],[FK_ProductID]:[FK_ProductID]], Products[[ProductID]:[ProductID]], 0),
    MATCH(MergedTable[[#Headers],[AmtUnitPrice]], Products[#Headers], 0))</f>
        <v>4.3650000000000002</v>
      </c>
      <c r="P843" s="1">
        <f>MergedTable[[#This Row],[AmtUnitPrice]] * MergedTable[[#This Row],[Quantity]]</f>
        <v>4.3650000000000002</v>
      </c>
    </row>
    <row r="844" spans="1:16" x14ac:dyDescent="0.25">
      <c r="A844" t="str">
        <f>Orders[[#This Row],[OrderID]]</f>
        <v>DZI-35365-596</v>
      </c>
      <c r="B844" s="9">
        <f>Orders[[#This Row],[DtOrder]]</f>
        <v>44502</v>
      </c>
      <c r="C844" t="str">
        <f>Orders[[#This Row],[FK_CustomerID]]</f>
        <v>54798-14109-HC</v>
      </c>
      <c r="D844" t="str">
        <f>Orders[[#This Row],[FK_ProductID]]</f>
        <v>E-M-0.2</v>
      </c>
      <c r="E844" s="4">
        <f>Orders[[#This Row],[Quantity]]</f>
        <v>2</v>
      </c>
      <c r="F844" t="str">
        <f>_xlfn.XLOOKUP(MergedTable[[#This Row],[FK_CustomerID]], Customers[CustomerID], Customers[CustomerName])</f>
        <v>Odelia Skerme</v>
      </c>
      <c r="G844" t="str">
        <f>_xlfn.XLOOKUP(MergedTable[[#This Row],[FK_CustomerID]], Customers[CustomerID], Customers[Email])</f>
        <v>oskermen3@hatena.ne.jp</v>
      </c>
      <c r="H844" t="str">
        <f>_xlfn.XLOOKUP(MergedTable[[#This Row],[FK_CustomerID]], Customers[CustomerID], Customers[Country])</f>
        <v>United States</v>
      </c>
      <c r="I844" t="str">
        <f>IF(_xlfn.XLOOKUP(MergedTable[[#This Row],[FK_CustomerID]], Customers[CustomerID], Customers[HasLoyalty]), "Yes", "No")</f>
        <v>Yes</v>
      </c>
      <c r="J844" t="str" cm="1">
        <f t="array" ref="J844">INDEX(Products[],
    MATCH(MergedTable[[#This Row],[FK_ProductID]:[FK_ProductID]], Products[[ProductID]:[ProductID]], 0),
    MATCH(MergedTable[[#Headers],[CoffeeType]], Products[#Headers], 0))</f>
        <v>Exc</v>
      </c>
      <c r="K844" t="str" cm="1">
        <f t="array" ref="K844">_xlfn.SWITCH(MergedTable[[#This Row],[CoffeeType]],
    "Rob", "Robusta",
    "Exc", "Excelsa",
    "Ara", "Arabica",
    "Lib", "Liberica")</f>
        <v>Excelsa</v>
      </c>
      <c r="L844" t="str" cm="1">
        <f t="array" ref="L844">INDEX(Products[],
    MATCH(MergedTable[[#This Row],[FK_ProductID]:[FK_ProductID]], Products[[ProductID]:[ProductID]], 0),
    MATCH(MergedTable[[#Headers],[RoastType]], Products[#Headers], 0))</f>
        <v>M</v>
      </c>
      <c r="M844" t="str" cm="1">
        <f t="array" ref="M844">_xlfn.SWITCH(MergedTable[[#This Row],[RoastType]],
    "L", "Light",
    "M", "Medium",
    "D", "Dark")</f>
        <v>Medium</v>
      </c>
      <c r="N844" s="6" cm="1">
        <f t="array" ref="N844">INDEX(Products[],
    MATCH(MergedTable[[#This Row],[FK_ProductID]:[FK_ProductID]], Products[[ProductID]:[ProductID]], 0),
    MATCH(MergedTable[[#Headers],[SizeKg]], Products[#Headers], 0))</f>
        <v>0.2</v>
      </c>
      <c r="O844" s="1" cm="1">
        <f t="array" ref="O844">INDEX(Products[],
    MATCH(MergedTable[[#This Row],[FK_ProductID]:[FK_ProductID]], Products[[ProductID]:[ProductID]], 0),
    MATCH(MergedTable[[#Headers],[AmtUnitPrice]], Products[#Headers], 0))</f>
        <v>4.125</v>
      </c>
      <c r="P844" s="1">
        <f>MergedTable[[#This Row],[AmtUnitPrice]] * MergedTable[[#This Row],[Quantity]]</f>
        <v>8.25</v>
      </c>
    </row>
    <row r="845" spans="1:16" x14ac:dyDescent="0.25">
      <c r="A845" t="str">
        <f>Orders[[#This Row],[OrderID]]</f>
        <v>XIR-88982-743</v>
      </c>
      <c r="B845" s="9">
        <f>Orders[[#This Row],[DtOrder]]</f>
        <v>44387</v>
      </c>
      <c r="C845" t="str">
        <f>Orders[[#This Row],[FK_CustomerID]]</f>
        <v>00852-54571-WP</v>
      </c>
      <c r="D845" t="str">
        <f>Orders[[#This Row],[FK_ProductID]]</f>
        <v>E-M-0.2</v>
      </c>
      <c r="E845" s="4">
        <f>Orders[[#This Row],[Quantity]]</f>
        <v>2</v>
      </c>
      <c r="F845" t="str">
        <f>_xlfn.XLOOKUP(MergedTable[[#This Row],[FK_CustomerID]], Customers[CustomerID], Customers[CustomerName])</f>
        <v>De Drewitt</v>
      </c>
      <c r="G845" t="str">
        <f>_xlfn.XLOOKUP(MergedTable[[#This Row],[FK_CustomerID]], Customers[CustomerID], Customers[Email])</f>
        <v>ddrewittnf@mapquest.com</v>
      </c>
      <c r="H845" t="str">
        <f>_xlfn.XLOOKUP(MergedTable[[#This Row],[FK_CustomerID]], Customers[CustomerID], Customers[Country])</f>
        <v>United States</v>
      </c>
      <c r="I845" t="str">
        <f>IF(_xlfn.XLOOKUP(MergedTable[[#This Row],[FK_CustomerID]], Customers[CustomerID], Customers[HasLoyalty]), "Yes", "No")</f>
        <v>Yes</v>
      </c>
      <c r="J845" t="str" cm="1">
        <f t="array" ref="J845">INDEX(Products[],
    MATCH(MergedTable[[#This Row],[FK_ProductID]:[FK_ProductID]], Products[[ProductID]:[ProductID]], 0),
    MATCH(MergedTable[[#Headers],[CoffeeType]], Products[#Headers], 0))</f>
        <v>Exc</v>
      </c>
      <c r="K845" t="str" cm="1">
        <f t="array" ref="K845">_xlfn.SWITCH(MergedTable[[#This Row],[CoffeeType]],
    "Rob", "Robusta",
    "Exc", "Excelsa",
    "Ara", "Arabica",
    "Lib", "Liberica")</f>
        <v>Excelsa</v>
      </c>
      <c r="L845" t="str" cm="1">
        <f t="array" ref="L845">INDEX(Products[],
    MATCH(MergedTable[[#This Row],[FK_ProductID]:[FK_ProductID]], Products[[ProductID]:[ProductID]], 0),
    MATCH(MergedTable[[#Headers],[RoastType]], Products[#Headers], 0))</f>
        <v>M</v>
      </c>
      <c r="M845" t="str" cm="1">
        <f t="array" ref="M845">_xlfn.SWITCH(MergedTable[[#This Row],[RoastType]],
    "L", "Light",
    "M", "Medium",
    "D", "Dark")</f>
        <v>Medium</v>
      </c>
      <c r="N845" s="6" cm="1">
        <f t="array" ref="N845">INDEX(Products[],
    MATCH(MergedTable[[#This Row],[FK_ProductID]:[FK_ProductID]], Products[[ProductID]:[ProductID]], 0),
    MATCH(MergedTable[[#Headers],[SizeKg]], Products[#Headers], 0))</f>
        <v>0.2</v>
      </c>
      <c r="O845" s="1" cm="1">
        <f t="array" ref="O845">INDEX(Products[],
    MATCH(MergedTable[[#This Row],[FK_ProductID]:[FK_ProductID]], Products[[ProductID]:[ProductID]], 0),
    MATCH(MergedTable[[#Headers],[AmtUnitPrice]], Products[#Headers], 0))</f>
        <v>4.125</v>
      </c>
      <c r="P845" s="1">
        <f>MergedTable[[#This Row],[AmtUnitPrice]] * MergedTable[[#This Row],[Quantity]]</f>
        <v>8.25</v>
      </c>
    </row>
    <row r="846" spans="1:16" x14ac:dyDescent="0.25">
      <c r="A846" t="str">
        <f>Orders[[#This Row],[OrderID]]</f>
        <v>VUC-72395-865</v>
      </c>
      <c r="B846" s="9">
        <f>Orders[[#This Row],[DtOrder]]</f>
        <v>44476</v>
      </c>
      <c r="C846" t="str">
        <f>Orders[[#This Row],[FK_CustomerID]]</f>
        <v>13321-57602-GK</v>
      </c>
      <c r="D846" t="str">
        <f>Orders[[#This Row],[FK_ProductID]]</f>
        <v>A-D-0.5</v>
      </c>
      <c r="E846" s="4">
        <f>Orders[[#This Row],[Quantity]]</f>
        <v>6</v>
      </c>
      <c r="F846" t="str">
        <f>_xlfn.XLOOKUP(MergedTable[[#This Row],[FK_CustomerID]], Customers[CustomerID], Customers[CustomerName])</f>
        <v>Adelheid Gladhill</v>
      </c>
      <c r="G846" t="str">
        <f>_xlfn.XLOOKUP(MergedTable[[#This Row],[FK_CustomerID]], Customers[CustomerID], Customers[Email])</f>
        <v>agladhillng@stanford.edu</v>
      </c>
      <c r="H846" t="str">
        <f>_xlfn.XLOOKUP(MergedTable[[#This Row],[FK_CustomerID]], Customers[CustomerID], Customers[Country])</f>
        <v>United States</v>
      </c>
      <c r="I846" t="str">
        <f>IF(_xlfn.XLOOKUP(MergedTable[[#This Row],[FK_CustomerID]], Customers[CustomerID], Customers[HasLoyalty]), "Yes", "No")</f>
        <v>Yes</v>
      </c>
      <c r="J846" t="str" cm="1">
        <f t="array" ref="J846">INDEX(Products[],
    MATCH(MergedTable[[#This Row],[FK_ProductID]:[FK_ProductID]], Products[[ProductID]:[ProductID]], 0),
    MATCH(MergedTable[[#Headers],[CoffeeType]], Products[#Headers], 0))</f>
        <v>Ara</v>
      </c>
      <c r="K846" t="str" cm="1">
        <f t="array" ref="K846">_xlfn.SWITCH(MergedTable[[#This Row],[CoffeeType]],
    "Rob", "Robusta",
    "Exc", "Excelsa",
    "Ara", "Arabica",
    "Lib", "Liberica")</f>
        <v>Arabica</v>
      </c>
      <c r="L846" t="str" cm="1">
        <f t="array" ref="L846">INDEX(Products[],
    MATCH(MergedTable[[#This Row],[FK_ProductID]:[FK_ProductID]], Products[[ProductID]:[ProductID]], 0),
    MATCH(MergedTable[[#Headers],[RoastType]], Products[#Headers], 0))</f>
        <v>D</v>
      </c>
      <c r="M846" t="str" cm="1">
        <f t="array" ref="M846">_xlfn.SWITCH(MergedTable[[#This Row],[RoastType]],
    "L", "Light",
    "M", "Medium",
    "D", "Dark")</f>
        <v>Dark</v>
      </c>
      <c r="N846" s="6" cm="1">
        <f t="array" ref="N846">INDEX(Products[],
    MATCH(MergedTable[[#This Row],[FK_ProductID]:[FK_ProductID]], Products[[ProductID]:[ProductID]], 0),
    MATCH(MergedTable[[#Headers],[SizeKg]], Products[#Headers], 0))</f>
        <v>0.5</v>
      </c>
      <c r="O846" s="1" cm="1">
        <f t="array" ref="O846">INDEX(Products[],
    MATCH(MergedTable[[#This Row],[FK_ProductID]:[FK_ProductID]], Products[[ProductID]:[ProductID]], 0),
    MATCH(MergedTable[[#Headers],[AmtUnitPrice]], Products[#Headers], 0))</f>
        <v>5.97</v>
      </c>
      <c r="P846" s="1">
        <f>MergedTable[[#This Row],[AmtUnitPrice]] * MergedTable[[#This Row],[Quantity]]</f>
        <v>35.82</v>
      </c>
    </row>
    <row r="847" spans="1:16" x14ac:dyDescent="0.25">
      <c r="A847" t="str">
        <f>Orders[[#This Row],[OrderID]]</f>
        <v>BQJ-44755-910</v>
      </c>
      <c r="B847" s="9">
        <f>Orders[[#This Row],[DtOrder]]</f>
        <v>43889</v>
      </c>
      <c r="C847" t="str">
        <f>Orders[[#This Row],[FK_CustomerID]]</f>
        <v>75006-89922-VW</v>
      </c>
      <c r="D847" t="str">
        <f>Orders[[#This Row],[FK_ProductID]]</f>
        <v>E-D-2.5</v>
      </c>
      <c r="E847" s="4">
        <f>Orders[[#This Row],[Quantity]]</f>
        <v>6</v>
      </c>
      <c r="F847" t="str">
        <f>_xlfn.XLOOKUP(MergedTable[[#This Row],[FK_CustomerID]], Customers[CustomerID], Customers[CustomerName])</f>
        <v>Murielle Lorinez</v>
      </c>
      <c r="G847" t="str">
        <f>_xlfn.XLOOKUP(MergedTable[[#This Row],[FK_CustomerID]], Customers[CustomerID], Customers[Email])</f>
        <v>mlorineznh@whitehouse.gov</v>
      </c>
      <c r="H847" t="str">
        <f>_xlfn.XLOOKUP(MergedTable[[#This Row],[FK_CustomerID]], Customers[CustomerID], Customers[Country])</f>
        <v>United States</v>
      </c>
      <c r="I847" t="str">
        <f>IF(_xlfn.XLOOKUP(MergedTable[[#This Row],[FK_CustomerID]], Customers[CustomerID], Customers[HasLoyalty]), "Yes", "No")</f>
        <v>No</v>
      </c>
      <c r="J847" t="str" cm="1">
        <f t="array" ref="J847">INDEX(Products[],
    MATCH(MergedTable[[#This Row],[FK_ProductID]:[FK_ProductID]], Products[[ProductID]:[ProductID]], 0),
    MATCH(MergedTable[[#Headers],[CoffeeType]], Products[#Headers], 0))</f>
        <v>Exc</v>
      </c>
      <c r="K847" t="str" cm="1">
        <f t="array" ref="K847">_xlfn.SWITCH(MergedTable[[#This Row],[CoffeeType]],
    "Rob", "Robusta",
    "Exc", "Excelsa",
    "Ara", "Arabica",
    "Lib", "Liberica")</f>
        <v>Excelsa</v>
      </c>
      <c r="L847" t="str" cm="1">
        <f t="array" ref="L847">INDEX(Products[],
    MATCH(MergedTable[[#This Row],[FK_ProductID]:[FK_ProductID]], Products[[ProductID]:[ProductID]], 0),
    MATCH(MergedTable[[#Headers],[RoastType]], Products[#Headers], 0))</f>
        <v>D</v>
      </c>
      <c r="M847" t="str" cm="1">
        <f t="array" ref="M847">_xlfn.SWITCH(MergedTable[[#This Row],[RoastType]],
    "L", "Light",
    "M", "Medium",
    "D", "Dark")</f>
        <v>Dark</v>
      </c>
      <c r="N847" s="6" cm="1">
        <f t="array" ref="N847">INDEX(Products[],
    MATCH(MergedTable[[#This Row],[FK_ProductID]:[FK_ProductID]], Products[[ProductID]:[ProductID]], 0),
    MATCH(MergedTable[[#Headers],[SizeKg]], Products[#Headers], 0))</f>
        <v>2.5</v>
      </c>
      <c r="O847" s="1" cm="1">
        <f t="array" ref="O847">INDEX(Products[],
    MATCH(MergedTable[[#This Row],[FK_ProductID]:[FK_ProductID]], Products[[ProductID]:[ProductID]], 0),
    MATCH(MergedTable[[#Headers],[AmtUnitPrice]], Products[#Headers], 0))</f>
        <v>27.945</v>
      </c>
      <c r="P847" s="1">
        <f>MergedTable[[#This Row],[AmtUnitPrice]] * MergedTable[[#This Row],[Quantity]]</f>
        <v>167.67000000000002</v>
      </c>
    </row>
    <row r="848" spans="1:16" x14ac:dyDescent="0.25">
      <c r="A848" t="str">
        <f>Orders[[#This Row],[OrderID]]</f>
        <v>JKC-64636-831</v>
      </c>
      <c r="B848" s="9">
        <f>Orders[[#This Row],[DtOrder]]</f>
        <v>44747</v>
      </c>
      <c r="C848" t="str">
        <f>Orders[[#This Row],[FK_CustomerID]]</f>
        <v>52098-80103-FD</v>
      </c>
      <c r="D848" t="str">
        <f>Orders[[#This Row],[FK_ProductID]]</f>
        <v>A-M-2.5</v>
      </c>
      <c r="E848" s="4">
        <f>Orders[[#This Row],[Quantity]]</f>
        <v>2</v>
      </c>
      <c r="F848" t="str">
        <f>_xlfn.XLOOKUP(MergedTable[[#This Row],[FK_CustomerID]], Customers[CustomerID], Customers[CustomerName])</f>
        <v>Edin Mathe</v>
      </c>
      <c r="G848" t="str">
        <f>_xlfn.XLOOKUP(MergedTable[[#This Row],[FK_CustomerID]], Customers[CustomerID], Customers[Email])</f>
        <v/>
      </c>
      <c r="H848" t="str">
        <f>_xlfn.XLOOKUP(MergedTable[[#This Row],[FK_CustomerID]], Customers[CustomerID], Customers[Country])</f>
        <v>United States</v>
      </c>
      <c r="I848" t="str">
        <f>IF(_xlfn.XLOOKUP(MergedTable[[#This Row],[FK_CustomerID]], Customers[CustomerID], Customers[HasLoyalty]), "Yes", "No")</f>
        <v>Yes</v>
      </c>
      <c r="J848" t="str" cm="1">
        <f t="array" ref="J848">INDEX(Products[],
    MATCH(MergedTable[[#This Row],[FK_ProductID]:[FK_ProductID]], Products[[ProductID]:[ProductID]], 0),
    MATCH(MergedTable[[#Headers],[CoffeeType]], Products[#Headers], 0))</f>
        <v>Ara</v>
      </c>
      <c r="K848" t="str" cm="1">
        <f t="array" ref="K848">_xlfn.SWITCH(MergedTable[[#This Row],[CoffeeType]],
    "Rob", "Robusta",
    "Exc", "Excelsa",
    "Ara", "Arabica",
    "Lib", "Liberica")</f>
        <v>Arabica</v>
      </c>
      <c r="L848" t="str" cm="1">
        <f t="array" ref="L848">INDEX(Products[],
    MATCH(MergedTable[[#This Row],[FK_ProductID]:[FK_ProductID]], Products[[ProductID]:[ProductID]], 0),
    MATCH(MergedTable[[#Headers],[RoastType]], Products[#Headers], 0))</f>
        <v>M</v>
      </c>
      <c r="M848" t="str" cm="1">
        <f t="array" ref="M848">_xlfn.SWITCH(MergedTable[[#This Row],[RoastType]],
    "L", "Light",
    "M", "Medium",
    "D", "Dark")</f>
        <v>Medium</v>
      </c>
      <c r="N848" s="6" cm="1">
        <f t="array" ref="N848">INDEX(Products[],
    MATCH(MergedTable[[#This Row],[FK_ProductID]:[FK_ProductID]], Products[[ProductID]:[ProductID]], 0),
    MATCH(MergedTable[[#Headers],[SizeKg]], Products[#Headers], 0))</f>
        <v>2.5</v>
      </c>
      <c r="O848" s="1" cm="1">
        <f t="array" ref="O848">INDEX(Products[],
    MATCH(MergedTable[[#This Row],[FK_ProductID]:[FK_ProductID]], Products[[ProductID]:[ProductID]], 0),
    MATCH(MergedTable[[#Headers],[AmtUnitPrice]], Products[#Headers], 0))</f>
        <v>25.875</v>
      </c>
      <c r="P848" s="1">
        <f>MergedTable[[#This Row],[AmtUnitPrice]] * MergedTable[[#This Row],[Quantity]]</f>
        <v>51.75</v>
      </c>
    </row>
    <row r="849" spans="1:16" x14ac:dyDescent="0.25">
      <c r="A849" t="str">
        <f>Orders[[#This Row],[OrderID]]</f>
        <v>ZKI-78561-066</v>
      </c>
      <c r="B849" s="9">
        <f>Orders[[#This Row],[DtOrder]]</f>
        <v>44460</v>
      </c>
      <c r="C849" t="str">
        <f>Orders[[#This Row],[FK_CustomerID]]</f>
        <v>60121-12432-VU</v>
      </c>
      <c r="D849" t="str">
        <f>Orders[[#This Row],[FK_ProductID]]</f>
        <v>A-D-0.2</v>
      </c>
      <c r="E849" s="4">
        <f>Orders[[#This Row],[Quantity]]</f>
        <v>3</v>
      </c>
      <c r="F849" t="str">
        <f>_xlfn.XLOOKUP(MergedTable[[#This Row],[FK_CustomerID]], Customers[CustomerID], Customers[CustomerName])</f>
        <v>Mordy Van Der Vlies</v>
      </c>
      <c r="G849" t="str">
        <f>_xlfn.XLOOKUP(MergedTable[[#This Row],[FK_CustomerID]], Customers[CustomerID], Customers[Email])</f>
        <v>mvannj@wikipedia.org</v>
      </c>
      <c r="H849" t="str">
        <f>_xlfn.XLOOKUP(MergedTable[[#This Row],[FK_CustomerID]], Customers[CustomerID], Customers[Country])</f>
        <v>United States</v>
      </c>
      <c r="I849" t="str">
        <f>IF(_xlfn.XLOOKUP(MergedTable[[#This Row],[FK_CustomerID]], Customers[CustomerID], Customers[HasLoyalty]), "Yes", "No")</f>
        <v>Yes</v>
      </c>
      <c r="J849" t="str" cm="1">
        <f t="array" ref="J849">INDEX(Products[],
    MATCH(MergedTable[[#This Row],[FK_ProductID]:[FK_ProductID]], Products[[ProductID]:[ProductID]], 0),
    MATCH(MergedTable[[#Headers],[CoffeeType]], Products[#Headers], 0))</f>
        <v>Ara</v>
      </c>
      <c r="K849" t="str" cm="1">
        <f t="array" ref="K849">_xlfn.SWITCH(MergedTable[[#This Row],[CoffeeType]],
    "Rob", "Robusta",
    "Exc", "Excelsa",
    "Ara", "Arabica",
    "Lib", "Liberica")</f>
        <v>Arabica</v>
      </c>
      <c r="L849" t="str" cm="1">
        <f t="array" ref="L849">INDEX(Products[],
    MATCH(MergedTable[[#This Row],[FK_ProductID]:[FK_ProductID]], Products[[ProductID]:[ProductID]], 0),
    MATCH(MergedTable[[#Headers],[RoastType]], Products[#Headers], 0))</f>
        <v>D</v>
      </c>
      <c r="M849" t="str" cm="1">
        <f t="array" ref="M849">_xlfn.SWITCH(MergedTable[[#This Row],[RoastType]],
    "L", "Light",
    "M", "Medium",
    "D", "Dark")</f>
        <v>Dark</v>
      </c>
      <c r="N849" s="6" cm="1">
        <f t="array" ref="N849">INDEX(Products[],
    MATCH(MergedTable[[#This Row],[FK_ProductID]:[FK_ProductID]], Products[[ProductID]:[ProductID]], 0),
    MATCH(MergedTable[[#Headers],[SizeKg]], Products[#Headers], 0))</f>
        <v>0.2</v>
      </c>
      <c r="O849" s="1" cm="1">
        <f t="array" ref="O849">INDEX(Products[],
    MATCH(MergedTable[[#This Row],[FK_ProductID]:[FK_ProductID]], Products[[ProductID]:[ProductID]], 0),
    MATCH(MergedTable[[#Headers],[AmtUnitPrice]], Products[#Headers], 0))</f>
        <v>2.9849999999999999</v>
      </c>
      <c r="P849" s="1">
        <f>MergedTable[[#This Row],[AmtUnitPrice]] * MergedTable[[#This Row],[Quantity]]</f>
        <v>8.9550000000000001</v>
      </c>
    </row>
    <row r="850" spans="1:16" x14ac:dyDescent="0.25">
      <c r="A850" t="str">
        <f>Orders[[#This Row],[OrderID]]</f>
        <v>IMP-12563-728</v>
      </c>
      <c r="B850" s="9">
        <f>Orders[[#This Row],[DtOrder]]</f>
        <v>43468</v>
      </c>
      <c r="C850" t="str">
        <f>Orders[[#This Row],[FK_CustomerID]]</f>
        <v>68346-14810-UA</v>
      </c>
      <c r="D850" t="str">
        <f>Orders[[#This Row],[FK_ProductID]]</f>
        <v>E-L-0.5</v>
      </c>
      <c r="E850" s="4">
        <f>Orders[[#This Row],[Quantity]]</f>
        <v>6</v>
      </c>
      <c r="F850" t="str">
        <f>_xlfn.XLOOKUP(MergedTable[[#This Row],[FK_CustomerID]], Customers[CustomerID], Customers[CustomerName])</f>
        <v>Spencer Wastell</v>
      </c>
      <c r="G850" t="str">
        <f>_xlfn.XLOOKUP(MergedTable[[#This Row],[FK_CustomerID]], Customers[CustomerID], Customers[Email])</f>
        <v/>
      </c>
      <c r="H850" t="str">
        <f>_xlfn.XLOOKUP(MergedTable[[#This Row],[FK_CustomerID]], Customers[CustomerID], Customers[Country])</f>
        <v>United States</v>
      </c>
      <c r="I850" t="str">
        <f>IF(_xlfn.XLOOKUP(MergedTable[[#This Row],[FK_CustomerID]], Customers[CustomerID], Customers[HasLoyalty]), "Yes", "No")</f>
        <v>No</v>
      </c>
      <c r="J850" t="str" cm="1">
        <f t="array" ref="J850">INDEX(Products[],
    MATCH(MergedTable[[#This Row],[FK_ProductID]:[FK_ProductID]], Products[[ProductID]:[ProductID]], 0),
    MATCH(MergedTable[[#Headers],[CoffeeType]], Products[#Headers], 0))</f>
        <v>Exc</v>
      </c>
      <c r="K850" t="str" cm="1">
        <f t="array" ref="K850">_xlfn.SWITCH(MergedTable[[#This Row],[CoffeeType]],
    "Rob", "Robusta",
    "Exc", "Excelsa",
    "Ara", "Arabica",
    "Lib", "Liberica")</f>
        <v>Excelsa</v>
      </c>
      <c r="L850" t="str" cm="1">
        <f t="array" ref="L850">INDEX(Products[],
    MATCH(MergedTable[[#This Row],[FK_ProductID]:[FK_ProductID]], Products[[ProductID]:[ProductID]], 0),
    MATCH(MergedTable[[#Headers],[RoastType]], Products[#Headers], 0))</f>
        <v>L</v>
      </c>
      <c r="M850" t="str" cm="1">
        <f t="array" ref="M850">_xlfn.SWITCH(MergedTable[[#This Row],[RoastType]],
    "L", "Light",
    "M", "Medium",
    "D", "Dark")</f>
        <v>Light</v>
      </c>
      <c r="N850" s="6" cm="1">
        <f t="array" ref="N850">INDEX(Products[],
    MATCH(MergedTable[[#This Row],[FK_ProductID]:[FK_ProductID]], Products[[ProductID]:[ProductID]], 0),
    MATCH(MergedTable[[#Headers],[SizeKg]], Products[#Headers], 0))</f>
        <v>0.5</v>
      </c>
      <c r="O850" s="1" cm="1">
        <f t="array" ref="O850">INDEX(Products[],
    MATCH(MergedTable[[#This Row],[FK_ProductID]:[FK_ProductID]], Products[[ProductID]:[ProductID]], 0),
    MATCH(MergedTable[[#Headers],[AmtUnitPrice]], Products[#Headers], 0))</f>
        <v>8.91</v>
      </c>
      <c r="P850" s="1">
        <f>MergedTable[[#This Row],[AmtUnitPrice]] * MergedTable[[#This Row],[Quantity]]</f>
        <v>53.46</v>
      </c>
    </row>
    <row r="851" spans="1:16" x14ac:dyDescent="0.25">
      <c r="A851" t="str">
        <f>Orders[[#This Row],[OrderID]]</f>
        <v>MZL-81126-390</v>
      </c>
      <c r="B851" s="9">
        <f>Orders[[#This Row],[DtOrder]]</f>
        <v>44628</v>
      </c>
      <c r="C851" t="str">
        <f>Orders[[#This Row],[FK_CustomerID]]</f>
        <v>48464-99723-HK</v>
      </c>
      <c r="D851" t="str">
        <f>Orders[[#This Row],[FK_ProductID]]</f>
        <v>A-L-0.2</v>
      </c>
      <c r="E851" s="4">
        <f>Orders[[#This Row],[Quantity]]</f>
        <v>6</v>
      </c>
      <c r="F851" t="str">
        <f>_xlfn.XLOOKUP(MergedTable[[#This Row],[FK_CustomerID]], Customers[CustomerID], Customers[CustomerName])</f>
        <v>Jemimah Ethelston</v>
      </c>
      <c r="G851" t="str">
        <f>_xlfn.XLOOKUP(MergedTable[[#This Row],[FK_CustomerID]], Customers[CustomerID], Customers[Email])</f>
        <v>jethelstonnl@creativecommons.org</v>
      </c>
      <c r="H851" t="str">
        <f>_xlfn.XLOOKUP(MergedTable[[#This Row],[FK_CustomerID]], Customers[CustomerID], Customers[Country])</f>
        <v>United States</v>
      </c>
      <c r="I851" t="str">
        <f>IF(_xlfn.XLOOKUP(MergedTable[[#This Row],[FK_CustomerID]], Customers[CustomerID], Customers[HasLoyalty]), "Yes", "No")</f>
        <v>Yes</v>
      </c>
      <c r="J851" t="str" cm="1">
        <f t="array" ref="J851">INDEX(Products[],
    MATCH(MergedTable[[#This Row],[FK_ProductID]:[FK_ProductID]], Products[[ProductID]:[ProductID]], 0),
    MATCH(MergedTable[[#Headers],[CoffeeType]], Products[#Headers], 0))</f>
        <v>Ara</v>
      </c>
      <c r="K851" t="str" cm="1">
        <f t="array" ref="K851">_xlfn.SWITCH(MergedTable[[#This Row],[CoffeeType]],
    "Rob", "Robusta",
    "Exc", "Excelsa",
    "Ara", "Arabica",
    "Lib", "Liberica")</f>
        <v>Arabica</v>
      </c>
      <c r="L851" t="str" cm="1">
        <f t="array" ref="L851">INDEX(Products[],
    MATCH(MergedTable[[#This Row],[FK_ProductID]:[FK_ProductID]], Products[[ProductID]:[ProductID]], 0),
    MATCH(MergedTable[[#Headers],[RoastType]], Products[#Headers], 0))</f>
        <v>L</v>
      </c>
      <c r="M851" t="str" cm="1">
        <f t="array" ref="M851">_xlfn.SWITCH(MergedTable[[#This Row],[RoastType]],
    "L", "Light",
    "M", "Medium",
    "D", "Dark")</f>
        <v>Light</v>
      </c>
      <c r="N851" s="6" cm="1">
        <f t="array" ref="N851">INDEX(Products[],
    MATCH(MergedTable[[#This Row],[FK_ProductID]:[FK_ProductID]], Products[[ProductID]:[ProductID]], 0),
    MATCH(MergedTable[[#Headers],[SizeKg]], Products[#Headers], 0))</f>
        <v>0.2</v>
      </c>
      <c r="O851" s="1" cm="1">
        <f t="array" ref="O851">INDEX(Products[],
    MATCH(MergedTable[[#This Row],[FK_ProductID]:[FK_ProductID]], Products[[ProductID]:[ProductID]], 0),
    MATCH(MergedTable[[#Headers],[AmtUnitPrice]], Products[#Headers], 0))</f>
        <v>3.8849999999999998</v>
      </c>
      <c r="P851" s="1">
        <f>MergedTable[[#This Row],[AmtUnitPrice]] * MergedTable[[#This Row],[Quantity]]</f>
        <v>23.31</v>
      </c>
    </row>
    <row r="852" spans="1:16" x14ac:dyDescent="0.25">
      <c r="A852" t="str">
        <f>Orders[[#This Row],[OrderID]]</f>
        <v>MZL-81126-390</v>
      </c>
      <c r="B852" s="9">
        <f>Orders[[#This Row],[DtOrder]]</f>
        <v>44628</v>
      </c>
      <c r="C852" t="str">
        <f>Orders[[#This Row],[FK_CustomerID]]</f>
        <v>48464-99723-HK</v>
      </c>
      <c r="D852" t="str">
        <f>Orders[[#This Row],[FK_ProductID]]</f>
        <v>A-M-0.2</v>
      </c>
      <c r="E852" s="4">
        <f>Orders[[#This Row],[Quantity]]</f>
        <v>2</v>
      </c>
      <c r="F852" t="str">
        <f>_xlfn.XLOOKUP(MergedTable[[#This Row],[FK_CustomerID]], Customers[CustomerID], Customers[CustomerName])</f>
        <v>Jemimah Ethelston</v>
      </c>
      <c r="G852" t="str">
        <f>_xlfn.XLOOKUP(MergedTable[[#This Row],[FK_CustomerID]], Customers[CustomerID], Customers[Email])</f>
        <v>jethelstonnl@creativecommons.org</v>
      </c>
      <c r="H852" t="str">
        <f>_xlfn.XLOOKUP(MergedTable[[#This Row],[FK_CustomerID]], Customers[CustomerID], Customers[Country])</f>
        <v>United States</v>
      </c>
      <c r="I852" t="str">
        <f>IF(_xlfn.XLOOKUP(MergedTable[[#This Row],[FK_CustomerID]], Customers[CustomerID], Customers[HasLoyalty]), "Yes", "No")</f>
        <v>Yes</v>
      </c>
      <c r="J852" t="str" cm="1">
        <f t="array" ref="J852">INDEX(Products[],
    MATCH(MergedTable[[#This Row],[FK_ProductID]:[FK_ProductID]], Products[[ProductID]:[ProductID]], 0),
    MATCH(MergedTable[[#Headers],[CoffeeType]], Products[#Headers], 0))</f>
        <v>Ara</v>
      </c>
      <c r="K852" t="str" cm="1">
        <f t="array" ref="K852">_xlfn.SWITCH(MergedTable[[#This Row],[CoffeeType]],
    "Rob", "Robusta",
    "Exc", "Excelsa",
    "Ara", "Arabica",
    "Lib", "Liberica")</f>
        <v>Arabica</v>
      </c>
      <c r="L852" t="str" cm="1">
        <f t="array" ref="L852">INDEX(Products[],
    MATCH(MergedTable[[#This Row],[FK_ProductID]:[FK_ProductID]], Products[[ProductID]:[ProductID]], 0),
    MATCH(MergedTable[[#Headers],[RoastType]], Products[#Headers], 0))</f>
        <v>M</v>
      </c>
      <c r="M852" t="str" cm="1">
        <f t="array" ref="M852">_xlfn.SWITCH(MergedTable[[#This Row],[RoastType]],
    "L", "Light",
    "M", "Medium",
    "D", "Dark")</f>
        <v>Medium</v>
      </c>
      <c r="N852" s="6" cm="1">
        <f t="array" ref="N852">INDEX(Products[],
    MATCH(MergedTable[[#This Row],[FK_ProductID]:[FK_ProductID]], Products[[ProductID]:[ProductID]], 0),
    MATCH(MergedTable[[#Headers],[SizeKg]], Products[#Headers], 0))</f>
        <v>0.2</v>
      </c>
      <c r="O852" s="1" cm="1">
        <f t="array" ref="O852">INDEX(Products[],
    MATCH(MergedTable[[#This Row],[FK_ProductID]:[FK_ProductID]], Products[[ProductID]:[ProductID]], 0),
    MATCH(MergedTable[[#Headers],[AmtUnitPrice]], Products[#Headers], 0))</f>
        <v>3.375</v>
      </c>
      <c r="P852" s="1">
        <f>MergedTable[[#This Row],[AmtUnitPrice]] * MergedTable[[#This Row],[Quantity]]</f>
        <v>6.75</v>
      </c>
    </row>
    <row r="853" spans="1:16" x14ac:dyDescent="0.25">
      <c r="A853" t="str">
        <f>Orders[[#This Row],[OrderID]]</f>
        <v>TVF-57766-608</v>
      </c>
      <c r="B853" s="9">
        <f>Orders[[#This Row],[DtOrder]]</f>
        <v>43900</v>
      </c>
      <c r="C853" t="str">
        <f>Orders[[#This Row],[FK_CustomerID]]</f>
        <v>88420-46464-XE</v>
      </c>
      <c r="D853" t="str">
        <f>Orders[[#This Row],[FK_ProductID]]</f>
        <v>L-D-0.5</v>
      </c>
      <c r="E853" s="4">
        <f>Orders[[#This Row],[Quantity]]</f>
        <v>1</v>
      </c>
      <c r="F853" t="str">
        <f>_xlfn.XLOOKUP(MergedTable[[#This Row],[FK_CustomerID]], Customers[CustomerID], Customers[CustomerName])</f>
        <v>Perice Eberz</v>
      </c>
      <c r="G853" t="str">
        <f>_xlfn.XLOOKUP(MergedTable[[#This Row],[FK_CustomerID]], Customers[CustomerID], Customers[Email])</f>
        <v>peberznn@woothemes.com</v>
      </c>
      <c r="H853" t="str">
        <f>_xlfn.XLOOKUP(MergedTable[[#This Row],[FK_CustomerID]], Customers[CustomerID], Customers[Country])</f>
        <v>United States</v>
      </c>
      <c r="I853" t="str">
        <f>IF(_xlfn.XLOOKUP(MergedTable[[#This Row],[FK_CustomerID]], Customers[CustomerID], Customers[HasLoyalty]), "Yes", "No")</f>
        <v>Yes</v>
      </c>
      <c r="J853" t="str" cm="1">
        <f t="array" ref="J853">INDEX(Products[],
    MATCH(MergedTable[[#This Row],[FK_ProductID]:[FK_ProductID]], Products[[ProductID]:[ProductID]], 0),
    MATCH(MergedTable[[#Headers],[CoffeeType]], Products[#Headers], 0))</f>
        <v>Lib</v>
      </c>
      <c r="K853" t="str" cm="1">
        <f t="array" ref="K853">_xlfn.SWITCH(MergedTable[[#This Row],[CoffeeType]],
    "Rob", "Robusta",
    "Exc", "Excelsa",
    "Ara", "Arabica",
    "Lib", "Liberica")</f>
        <v>Liberica</v>
      </c>
      <c r="L853" t="str" cm="1">
        <f t="array" ref="L853">INDEX(Products[],
    MATCH(MergedTable[[#This Row],[FK_ProductID]:[FK_ProductID]], Products[[ProductID]:[ProductID]], 0),
    MATCH(MergedTable[[#Headers],[RoastType]], Products[#Headers], 0))</f>
        <v>D</v>
      </c>
      <c r="M853" t="str" cm="1">
        <f t="array" ref="M853">_xlfn.SWITCH(MergedTable[[#This Row],[RoastType]],
    "L", "Light",
    "M", "Medium",
    "D", "Dark")</f>
        <v>Dark</v>
      </c>
      <c r="N853" s="6" cm="1">
        <f t="array" ref="N853">INDEX(Products[],
    MATCH(MergedTable[[#This Row],[FK_ProductID]:[FK_ProductID]], Products[[ProductID]:[ProductID]], 0),
    MATCH(MergedTable[[#Headers],[SizeKg]], Products[#Headers], 0))</f>
        <v>0.5</v>
      </c>
      <c r="O853" s="1" cm="1">
        <f t="array" ref="O853">INDEX(Products[],
    MATCH(MergedTable[[#This Row],[FK_ProductID]:[FK_ProductID]], Products[[ProductID]:[ProductID]], 0),
    MATCH(MergedTable[[#Headers],[AmtUnitPrice]], Products[#Headers], 0))</f>
        <v>7.77</v>
      </c>
      <c r="P853" s="1">
        <f>MergedTable[[#This Row],[AmtUnitPrice]] * MergedTable[[#This Row],[Quantity]]</f>
        <v>7.77</v>
      </c>
    </row>
    <row r="854" spans="1:16" x14ac:dyDescent="0.25">
      <c r="A854" t="str">
        <f>Orders[[#This Row],[OrderID]]</f>
        <v>RUX-37995-892</v>
      </c>
      <c r="B854" s="9">
        <f>Orders[[#This Row],[DtOrder]]</f>
        <v>44527</v>
      </c>
      <c r="C854" t="str">
        <f>Orders[[#This Row],[FK_CustomerID]]</f>
        <v>37762-09530-MP</v>
      </c>
      <c r="D854" t="str">
        <f>Orders[[#This Row],[FK_ProductID]]</f>
        <v>L-D-2.5</v>
      </c>
      <c r="E854" s="4">
        <f>Orders[[#This Row],[Quantity]]</f>
        <v>4</v>
      </c>
      <c r="F854" t="str">
        <f>_xlfn.XLOOKUP(MergedTable[[#This Row],[FK_CustomerID]], Customers[CustomerID], Customers[CustomerName])</f>
        <v>Bear Gaish</v>
      </c>
      <c r="G854" t="str">
        <f>_xlfn.XLOOKUP(MergedTable[[#This Row],[FK_CustomerID]], Customers[CustomerID], Customers[Email])</f>
        <v>bgaishno@altervista.org</v>
      </c>
      <c r="H854" t="str">
        <f>_xlfn.XLOOKUP(MergedTable[[#This Row],[FK_CustomerID]], Customers[CustomerID], Customers[Country])</f>
        <v>United States</v>
      </c>
      <c r="I854" t="str">
        <f>IF(_xlfn.XLOOKUP(MergedTable[[#This Row],[FK_CustomerID]], Customers[CustomerID], Customers[HasLoyalty]), "Yes", "No")</f>
        <v>Yes</v>
      </c>
      <c r="J854" t="str" cm="1">
        <f t="array" ref="J854">INDEX(Products[],
    MATCH(MergedTable[[#This Row],[FK_ProductID]:[FK_ProductID]], Products[[ProductID]:[ProductID]], 0),
    MATCH(MergedTable[[#Headers],[CoffeeType]], Products[#Headers], 0))</f>
        <v>Lib</v>
      </c>
      <c r="K854" t="str" cm="1">
        <f t="array" ref="K854">_xlfn.SWITCH(MergedTable[[#This Row],[CoffeeType]],
    "Rob", "Robusta",
    "Exc", "Excelsa",
    "Ara", "Arabica",
    "Lib", "Liberica")</f>
        <v>Liberica</v>
      </c>
      <c r="L854" t="str" cm="1">
        <f t="array" ref="L854">INDEX(Products[],
    MATCH(MergedTable[[#This Row],[FK_ProductID]:[FK_ProductID]], Products[[ProductID]:[ProductID]], 0),
    MATCH(MergedTable[[#Headers],[RoastType]], Products[#Headers], 0))</f>
        <v>D</v>
      </c>
      <c r="M854" t="str" cm="1">
        <f t="array" ref="M854">_xlfn.SWITCH(MergedTable[[#This Row],[RoastType]],
    "L", "Light",
    "M", "Medium",
    "D", "Dark")</f>
        <v>Dark</v>
      </c>
      <c r="N854" s="6" cm="1">
        <f t="array" ref="N854">INDEX(Products[],
    MATCH(MergedTable[[#This Row],[FK_ProductID]:[FK_ProductID]], Products[[ProductID]:[ProductID]], 0),
    MATCH(MergedTable[[#Headers],[SizeKg]], Products[#Headers], 0))</f>
        <v>2.5</v>
      </c>
      <c r="O854" s="1" cm="1">
        <f t="array" ref="O854">INDEX(Products[],
    MATCH(MergedTable[[#This Row],[FK_ProductID]:[FK_ProductID]], Products[[ProductID]:[ProductID]], 0),
    MATCH(MergedTable[[#Headers],[AmtUnitPrice]], Products[#Headers], 0))</f>
        <v>29.785</v>
      </c>
      <c r="P854" s="1">
        <f>MergedTable[[#This Row],[AmtUnitPrice]] * MergedTable[[#This Row],[Quantity]]</f>
        <v>119.14</v>
      </c>
    </row>
    <row r="855" spans="1:16" x14ac:dyDescent="0.25">
      <c r="A855" t="str">
        <f>Orders[[#This Row],[OrderID]]</f>
        <v>AVK-76526-953</v>
      </c>
      <c r="B855" s="9">
        <f>Orders[[#This Row],[DtOrder]]</f>
        <v>44259</v>
      </c>
      <c r="C855" t="str">
        <f>Orders[[#This Row],[FK_CustomerID]]</f>
        <v>47268-50127-XY</v>
      </c>
      <c r="D855" t="str">
        <f>Orders[[#This Row],[FK_ProductID]]</f>
        <v>A-D-1</v>
      </c>
      <c r="E855" s="4">
        <f>Orders[[#This Row],[Quantity]]</f>
        <v>2</v>
      </c>
      <c r="F855" t="str">
        <f>_xlfn.XLOOKUP(MergedTable[[#This Row],[FK_CustomerID]], Customers[CustomerID], Customers[CustomerName])</f>
        <v>Lynnea Danton</v>
      </c>
      <c r="G855" t="str">
        <f>_xlfn.XLOOKUP(MergedTable[[#This Row],[FK_CustomerID]], Customers[CustomerID], Customers[Email])</f>
        <v>ldantonnp@miitbeian.gov.cn</v>
      </c>
      <c r="H855" t="str">
        <f>_xlfn.XLOOKUP(MergedTable[[#This Row],[FK_CustomerID]], Customers[CustomerID], Customers[Country])</f>
        <v>United States</v>
      </c>
      <c r="I855" t="str">
        <f>IF(_xlfn.XLOOKUP(MergedTable[[#This Row],[FK_CustomerID]], Customers[CustomerID], Customers[HasLoyalty]), "Yes", "No")</f>
        <v>No</v>
      </c>
      <c r="J855" t="str" cm="1">
        <f t="array" ref="J855">INDEX(Products[],
    MATCH(MergedTable[[#This Row],[FK_ProductID]:[FK_ProductID]], Products[[ProductID]:[ProductID]], 0),
    MATCH(MergedTable[[#Headers],[CoffeeType]], Products[#Headers], 0))</f>
        <v>Ara</v>
      </c>
      <c r="K855" t="str" cm="1">
        <f t="array" ref="K855">_xlfn.SWITCH(MergedTable[[#This Row],[CoffeeType]],
    "Rob", "Robusta",
    "Exc", "Excelsa",
    "Ara", "Arabica",
    "Lib", "Liberica")</f>
        <v>Arabica</v>
      </c>
      <c r="L855" t="str" cm="1">
        <f t="array" ref="L855">INDEX(Products[],
    MATCH(MergedTable[[#This Row],[FK_ProductID]:[FK_ProductID]], Products[[ProductID]:[ProductID]], 0),
    MATCH(MergedTable[[#Headers],[RoastType]], Products[#Headers], 0))</f>
        <v>D</v>
      </c>
      <c r="M855" t="str" cm="1">
        <f t="array" ref="M855">_xlfn.SWITCH(MergedTable[[#This Row],[RoastType]],
    "L", "Light",
    "M", "Medium",
    "D", "Dark")</f>
        <v>Dark</v>
      </c>
      <c r="N855" s="6" cm="1">
        <f t="array" ref="N855">INDEX(Products[],
    MATCH(MergedTable[[#This Row],[FK_ProductID]:[FK_ProductID]], Products[[ProductID]:[ProductID]], 0),
    MATCH(MergedTable[[#Headers],[SizeKg]], Products[#Headers], 0))</f>
        <v>1</v>
      </c>
      <c r="O855" s="1" cm="1">
        <f t="array" ref="O855">INDEX(Products[],
    MATCH(MergedTable[[#This Row],[FK_ProductID]:[FK_ProductID]], Products[[ProductID]:[ProductID]], 0),
    MATCH(MergedTable[[#Headers],[AmtUnitPrice]], Products[#Headers], 0))</f>
        <v>9.9499999999999993</v>
      </c>
      <c r="P855" s="1">
        <f>MergedTable[[#This Row],[AmtUnitPrice]] * MergedTable[[#This Row],[Quantity]]</f>
        <v>19.899999999999999</v>
      </c>
    </row>
    <row r="856" spans="1:16" x14ac:dyDescent="0.25">
      <c r="A856" t="str">
        <f>Orders[[#This Row],[OrderID]]</f>
        <v>RIU-02231-623</v>
      </c>
      <c r="B856" s="9">
        <f>Orders[[#This Row],[DtOrder]]</f>
        <v>44516</v>
      </c>
      <c r="C856" t="str">
        <f>Orders[[#This Row],[FK_CustomerID]]</f>
        <v>25544-84179-QC</v>
      </c>
      <c r="D856" t="str">
        <f>Orders[[#This Row],[FK_ProductID]]</f>
        <v>R-L-0.5</v>
      </c>
      <c r="E856" s="4">
        <f>Orders[[#This Row],[Quantity]]</f>
        <v>5</v>
      </c>
      <c r="F856" t="str">
        <f>_xlfn.XLOOKUP(MergedTable[[#This Row],[FK_CustomerID]], Customers[CustomerID], Customers[CustomerName])</f>
        <v>Skipton Morrall</v>
      </c>
      <c r="G856" t="str">
        <f>_xlfn.XLOOKUP(MergedTable[[#This Row],[FK_CustomerID]], Customers[CustomerID], Customers[Email])</f>
        <v>smorrallnq@answers.com</v>
      </c>
      <c r="H856" t="str">
        <f>_xlfn.XLOOKUP(MergedTable[[#This Row],[FK_CustomerID]], Customers[CustomerID], Customers[Country])</f>
        <v>United States</v>
      </c>
      <c r="I856" t="str">
        <f>IF(_xlfn.XLOOKUP(MergedTable[[#This Row],[FK_CustomerID]], Customers[CustomerID], Customers[HasLoyalty]), "Yes", "No")</f>
        <v>Yes</v>
      </c>
      <c r="J856" t="str" cm="1">
        <f t="array" ref="J856">INDEX(Products[],
    MATCH(MergedTable[[#This Row],[FK_ProductID]:[FK_ProductID]], Products[[ProductID]:[ProductID]], 0),
    MATCH(MergedTable[[#Headers],[CoffeeType]], Products[#Headers], 0))</f>
        <v>Rob</v>
      </c>
      <c r="K856" t="str" cm="1">
        <f t="array" ref="K856">_xlfn.SWITCH(MergedTable[[#This Row],[CoffeeType]],
    "Rob", "Robusta",
    "Exc", "Excelsa",
    "Ara", "Arabica",
    "Lib", "Liberica")</f>
        <v>Robusta</v>
      </c>
      <c r="L856" t="str" cm="1">
        <f t="array" ref="L856">INDEX(Products[],
    MATCH(MergedTable[[#This Row],[FK_ProductID]:[FK_ProductID]], Products[[ProductID]:[ProductID]], 0),
    MATCH(MergedTable[[#Headers],[RoastType]], Products[#Headers], 0))</f>
        <v>L</v>
      </c>
      <c r="M856" t="str" cm="1">
        <f t="array" ref="M856">_xlfn.SWITCH(MergedTable[[#This Row],[RoastType]],
    "L", "Light",
    "M", "Medium",
    "D", "Dark")</f>
        <v>Light</v>
      </c>
      <c r="N856" s="6" cm="1">
        <f t="array" ref="N856">INDEX(Products[],
    MATCH(MergedTable[[#This Row],[FK_ProductID]:[FK_ProductID]], Products[[ProductID]:[ProductID]], 0),
    MATCH(MergedTable[[#Headers],[SizeKg]], Products[#Headers], 0))</f>
        <v>0.5</v>
      </c>
      <c r="O856" s="1" cm="1">
        <f t="array" ref="O856">INDEX(Products[],
    MATCH(MergedTable[[#This Row],[FK_ProductID]:[FK_ProductID]], Products[[ProductID]:[ProductID]], 0),
    MATCH(MergedTable[[#Headers],[AmtUnitPrice]], Products[#Headers], 0))</f>
        <v>7.17</v>
      </c>
      <c r="P856" s="1">
        <f>MergedTable[[#This Row],[AmtUnitPrice]] * MergedTable[[#This Row],[Quantity]]</f>
        <v>35.85</v>
      </c>
    </row>
    <row r="857" spans="1:16" x14ac:dyDescent="0.25">
      <c r="A857" t="str">
        <f>Orders[[#This Row],[OrderID]]</f>
        <v>WFK-99317-827</v>
      </c>
      <c r="B857" s="9">
        <f>Orders[[#This Row],[DtOrder]]</f>
        <v>43632</v>
      </c>
      <c r="C857" t="str">
        <f>Orders[[#This Row],[FK_CustomerID]]</f>
        <v>32058-76765-ZL</v>
      </c>
      <c r="D857" t="str">
        <f>Orders[[#This Row],[FK_ProductID]]</f>
        <v>L-D-2.5</v>
      </c>
      <c r="E857" s="4">
        <f>Orders[[#This Row],[Quantity]]</f>
        <v>3</v>
      </c>
      <c r="F857" t="str">
        <f>_xlfn.XLOOKUP(MergedTable[[#This Row],[FK_CustomerID]], Customers[CustomerID], Customers[CustomerName])</f>
        <v>Devan Crownshaw</v>
      </c>
      <c r="G857" t="str">
        <f>_xlfn.XLOOKUP(MergedTable[[#This Row],[FK_CustomerID]], Customers[CustomerID], Customers[Email])</f>
        <v>dcrownshawnr@photobucket.com</v>
      </c>
      <c r="H857" t="str">
        <f>_xlfn.XLOOKUP(MergedTable[[#This Row],[FK_CustomerID]], Customers[CustomerID], Customers[Country])</f>
        <v>United States</v>
      </c>
      <c r="I857" t="str">
        <f>IF(_xlfn.XLOOKUP(MergedTable[[#This Row],[FK_CustomerID]], Customers[CustomerID], Customers[HasLoyalty]), "Yes", "No")</f>
        <v>No</v>
      </c>
      <c r="J857" t="str" cm="1">
        <f t="array" ref="J857">INDEX(Products[],
    MATCH(MergedTable[[#This Row],[FK_ProductID]:[FK_ProductID]], Products[[ProductID]:[ProductID]], 0),
    MATCH(MergedTable[[#Headers],[CoffeeType]], Products[#Headers], 0))</f>
        <v>Lib</v>
      </c>
      <c r="K857" t="str" cm="1">
        <f t="array" ref="K857">_xlfn.SWITCH(MergedTable[[#This Row],[CoffeeType]],
    "Rob", "Robusta",
    "Exc", "Excelsa",
    "Ara", "Arabica",
    "Lib", "Liberica")</f>
        <v>Liberica</v>
      </c>
      <c r="L857" t="str" cm="1">
        <f t="array" ref="L857">INDEX(Products[],
    MATCH(MergedTable[[#This Row],[FK_ProductID]:[FK_ProductID]], Products[[ProductID]:[ProductID]], 0),
    MATCH(MergedTable[[#Headers],[RoastType]], Products[#Headers], 0))</f>
        <v>D</v>
      </c>
      <c r="M857" t="str" cm="1">
        <f t="array" ref="M857">_xlfn.SWITCH(MergedTable[[#This Row],[RoastType]],
    "L", "Light",
    "M", "Medium",
    "D", "Dark")</f>
        <v>Dark</v>
      </c>
      <c r="N857" s="6" cm="1">
        <f t="array" ref="N857">INDEX(Products[],
    MATCH(MergedTable[[#This Row],[FK_ProductID]:[FK_ProductID]], Products[[ProductID]:[ProductID]], 0),
    MATCH(MergedTable[[#Headers],[SizeKg]], Products[#Headers], 0))</f>
        <v>2.5</v>
      </c>
      <c r="O857" s="1" cm="1">
        <f t="array" ref="O857">INDEX(Products[],
    MATCH(MergedTable[[#This Row],[FK_ProductID]:[FK_ProductID]], Products[[ProductID]:[ProductID]], 0),
    MATCH(MergedTable[[#Headers],[AmtUnitPrice]], Products[#Headers], 0))</f>
        <v>29.785</v>
      </c>
      <c r="P857" s="1">
        <f>MergedTable[[#This Row],[AmtUnitPrice]] * MergedTable[[#This Row],[Quantity]]</f>
        <v>89.355000000000004</v>
      </c>
    </row>
    <row r="858" spans="1:16" x14ac:dyDescent="0.25">
      <c r="A858" t="str">
        <f>Orders[[#This Row],[OrderID]]</f>
        <v>SFD-00372-284</v>
      </c>
      <c r="B858" s="9">
        <f>Orders[[#This Row],[DtOrder]]</f>
        <v>44031</v>
      </c>
      <c r="C858" t="str">
        <f>Orders[[#This Row],[FK_CustomerID]]</f>
        <v>54798-14109-HC</v>
      </c>
      <c r="D858" t="str">
        <f>Orders[[#This Row],[FK_ProductID]]</f>
        <v>L-M-0.2</v>
      </c>
      <c r="E858" s="4">
        <f>Orders[[#This Row],[Quantity]]</f>
        <v>2</v>
      </c>
      <c r="F858" t="str">
        <f>_xlfn.XLOOKUP(MergedTable[[#This Row],[FK_CustomerID]], Customers[CustomerID], Customers[CustomerName])</f>
        <v>Odelia Skerme</v>
      </c>
      <c r="G858" t="str">
        <f>_xlfn.XLOOKUP(MergedTable[[#This Row],[FK_CustomerID]], Customers[CustomerID], Customers[Email])</f>
        <v>oskermen3@hatena.ne.jp</v>
      </c>
      <c r="H858" t="str">
        <f>_xlfn.XLOOKUP(MergedTable[[#This Row],[FK_CustomerID]], Customers[CustomerID], Customers[Country])</f>
        <v>United States</v>
      </c>
      <c r="I858" t="str">
        <f>IF(_xlfn.XLOOKUP(MergedTable[[#This Row],[FK_CustomerID]], Customers[CustomerID], Customers[HasLoyalty]), "Yes", "No")</f>
        <v>Yes</v>
      </c>
      <c r="J858" t="str" cm="1">
        <f t="array" ref="J858">INDEX(Products[],
    MATCH(MergedTable[[#This Row],[FK_ProductID]:[FK_ProductID]], Products[[ProductID]:[ProductID]], 0),
    MATCH(MergedTable[[#Headers],[CoffeeType]], Products[#Headers], 0))</f>
        <v>Lib</v>
      </c>
      <c r="K858" t="str" cm="1">
        <f t="array" ref="K858">_xlfn.SWITCH(MergedTable[[#This Row],[CoffeeType]],
    "Rob", "Robusta",
    "Exc", "Excelsa",
    "Ara", "Arabica",
    "Lib", "Liberica")</f>
        <v>Liberica</v>
      </c>
      <c r="L858" t="str" cm="1">
        <f t="array" ref="L858">INDEX(Products[],
    MATCH(MergedTable[[#This Row],[FK_ProductID]:[FK_ProductID]], Products[[ProductID]:[ProductID]], 0),
    MATCH(MergedTable[[#Headers],[RoastType]], Products[#Headers], 0))</f>
        <v>M</v>
      </c>
      <c r="M858" t="str" cm="1">
        <f t="array" ref="M858">_xlfn.SWITCH(MergedTable[[#This Row],[RoastType]],
    "L", "Light",
    "M", "Medium",
    "D", "Dark")</f>
        <v>Medium</v>
      </c>
      <c r="N858" s="6" cm="1">
        <f t="array" ref="N858">INDEX(Products[],
    MATCH(MergedTable[[#This Row],[FK_ProductID]:[FK_ProductID]], Products[[ProductID]:[ProductID]], 0),
    MATCH(MergedTable[[#Headers],[SizeKg]], Products[#Headers], 0))</f>
        <v>0.2</v>
      </c>
      <c r="O858" s="1" cm="1">
        <f t="array" ref="O858">INDEX(Products[],
    MATCH(MergedTable[[#This Row],[FK_ProductID]:[FK_ProductID]], Products[[ProductID]:[ProductID]], 0),
    MATCH(MergedTable[[#Headers],[AmtUnitPrice]], Products[#Headers], 0))</f>
        <v>4.3650000000000002</v>
      </c>
      <c r="P858" s="1">
        <f>MergedTable[[#This Row],[AmtUnitPrice]] * MergedTable[[#This Row],[Quantity]]</f>
        <v>8.73</v>
      </c>
    </row>
    <row r="859" spans="1:16" x14ac:dyDescent="0.25">
      <c r="A859" t="str">
        <f>Orders[[#This Row],[OrderID]]</f>
        <v>SXC-62166-515</v>
      </c>
      <c r="B859" s="9">
        <f>Orders[[#This Row],[DtOrder]]</f>
        <v>43889</v>
      </c>
      <c r="C859" t="str">
        <f>Orders[[#This Row],[FK_CustomerID]]</f>
        <v>69171-65646-UC</v>
      </c>
      <c r="D859" t="str">
        <f>Orders[[#This Row],[FK_ProductID]]</f>
        <v>R-L-2.5</v>
      </c>
      <c r="E859" s="4">
        <f>Orders[[#This Row],[Quantity]]</f>
        <v>5</v>
      </c>
      <c r="F859" t="str">
        <f>_xlfn.XLOOKUP(MergedTable[[#This Row],[FK_CustomerID]], Customers[CustomerID], Customers[CustomerName])</f>
        <v>Joceline Reddoch</v>
      </c>
      <c r="G859" t="str">
        <f>_xlfn.XLOOKUP(MergedTable[[#This Row],[FK_CustomerID]], Customers[CustomerID], Customers[Email])</f>
        <v>jreddochnt@sun.com</v>
      </c>
      <c r="H859" t="str">
        <f>_xlfn.XLOOKUP(MergedTable[[#This Row],[FK_CustomerID]], Customers[CustomerID], Customers[Country])</f>
        <v>United States</v>
      </c>
      <c r="I859" t="str">
        <f>IF(_xlfn.XLOOKUP(MergedTable[[#This Row],[FK_CustomerID]], Customers[CustomerID], Customers[HasLoyalty]), "Yes", "No")</f>
        <v>No</v>
      </c>
      <c r="J859" t="str" cm="1">
        <f t="array" ref="J859">INDEX(Products[],
    MATCH(MergedTable[[#This Row],[FK_ProductID]:[FK_ProductID]], Products[[ProductID]:[ProductID]], 0),
    MATCH(MergedTable[[#Headers],[CoffeeType]], Products[#Headers], 0))</f>
        <v>Rob</v>
      </c>
      <c r="K859" t="str" cm="1">
        <f t="array" ref="K859">_xlfn.SWITCH(MergedTable[[#This Row],[CoffeeType]],
    "Rob", "Robusta",
    "Exc", "Excelsa",
    "Ara", "Arabica",
    "Lib", "Liberica")</f>
        <v>Robusta</v>
      </c>
      <c r="L859" t="str" cm="1">
        <f t="array" ref="L859">INDEX(Products[],
    MATCH(MergedTable[[#This Row],[FK_ProductID]:[FK_ProductID]], Products[[ProductID]:[ProductID]], 0),
    MATCH(MergedTable[[#Headers],[RoastType]], Products[#Headers], 0))</f>
        <v>L</v>
      </c>
      <c r="M859" t="str" cm="1">
        <f t="array" ref="M859">_xlfn.SWITCH(MergedTable[[#This Row],[RoastType]],
    "L", "Light",
    "M", "Medium",
    "D", "Dark")</f>
        <v>Light</v>
      </c>
      <c r="N859" s="6" cm="1">
        <f t="array" ref="N859">INDEX(Products[],
    MATCH(MergedTable[[#This Row],[FK_ProductID]:[FK_ProductID]], Products[[ProductID]:[ProductID]], 0),
    MATCH(MergedTable[[#Headers],[SizeKg]], Products[#Headers], 0))</f>
        <v>2.5</v>
      </c>
      <c r="O859" s="1" cm="1">
        <f t="array" ref="O859">INDEX(Products[],
    MATCH(MergedTable[[#This Row],[FK_ProductID]:[FK_ProductID]], Products[[ProductID]:[ProductID]], 0),
    MATCH(MergedTable[[#Headers],[AmtUnitPrice]], Products[#Headers], 0))</f>
        <v>27.484999999999999</v>
      </c>
      <c r="P859" s="1">
        <f>MergedTable[[#This Row],[AmtUnitPrice]] * MergedTable[[#This Row],[Quantity]]</f>
        <v>137.42500000000001</v>
      </c>
    </row>
    <row r="860" spans="1:16" x14ac:dyDescent="0.25">
      <c r="A860" t="str">
        <f>Orders[[#This Row],[OrderID]]</f>
        <v>YIE-87008-621</v>
      </c>
      <c r="B860" s="9">
        <f>Orders[[#This Row],[DtOrder]]</f>
        <v>43638</v>
      </c>
      <c r="C860" t="str">
        <f>Orders[[#This Row],[FK_CustomerID]]</f>
        <v>22503-52799-MI</v>
      </c>
      <c r="D860" t="str">
        <f>Orders[[#This Row],[FK_ProductID]]</f>
        <v>L-M-0.5</v>
      </c>
      <c r="E860" s="4">
        <f>Orders[[#This Row],[Quantity]]</f>
        <v>4</v>
      </c>
      <c r="F860" t="str">
        <f>_xlfn.XLOOKUP(MergedTable[[#This Row],[FK_CustomerID]], Customers[CustomerID], Customers[CustomerName])</f>
        <v>Shelley Titley</v>
      </c>
      <c r="G860" t="str">
        <f>_xlfn.XLOOKUP(MergedTable[[#This Row],[FK_CustomerID]], Customers[CustomerID], Customers[Email])</f>
        <v>stitleynu@whitehouse.gov</v>
      </c>
      <c r="H860" t="str">
        <f>_xlfn.XLOOKUP(MergedTable[[#This Row],[FK_CustomerID]], Customers[CustomerID], Customers[Country])</f>
        <v>United States</v>
      </c>
      <c r="I860" t="str">
        <f>IF(_xlfn.XLOOKUP(MergedTable[[#This Row],[FK_CustomerID]], Customers[CustomerID], Customers[HasLoyalty]), "Yes", "No")</f>
        <v>No</v>
      </c>
      <c r="J860" t="str" cm="1">
        <f t="array" ref="J860">INDEX(Products[],
    MATCH(MergedTable[[#This Row],[FK_ProductID]:[FK_ProductID]], Products[[ProductID]:[ProductID]], 0),
    MATCH(MergedTable[[#Headers],[CoffeeType]], Products[#Headers], 0))</f>
        <v>Lib</v>
      </c>
      <c r="K860" t="str" cm="1">
        <f t="array" ref="K860">_xlfn.SWITCH(MergedTable[[#This Row],[CoffeeType]],
    "Rob", "Robusta",
    "Exc", "Excelsa",
    "Ara", "Arabica",
    "Lib", "Liberica")</f>
        <v>Liberica</v>
      </c>
      <c r="L860" t="str" cm="1">
        <f t="array" ref="L860">INDEX(Products[],
    MATCH(MergedTable[[#This Row],[FK_ProductID]:[FK_ProductID]], Products[[ProductID]:[ProductID]], 0),
    MATCH(MergedTable[[#Headers],[RoastType]], Products[#Headers], 0))</f>
        <v>M</v>
      </c>
      <c r="M860" t="str" cm="1">
        <f t="array" ref="M860">_xlfn.SWITCH(MergedTable[[#This Row],[RoastType]],
    "L", "Light",
    "M", "Medium",
    "D", "Dark")</f>
        <v>Medium</v>
      </c>
      <c r="N860" s="6" cm="1">
        <f t="array" ref="N860">INDEX(Products[],
    MATCH(MergedTable[[#This Row],[FK_ProductID]:[FK_ProductID]], Products[[ProductID]:[ProductID]], 0),
    MATCH(MergedTable[[#Headers],[SizeKg]], Products[#Headers], 0))</f>
        <v>0.5</v>
      </c>
      <c r="O860" s="1" cm="1">
        <f t="array" ref="O860">INDEX(Products[],
    MATCH(MergedTable[[#This Row],[FK_ProductID]:[FK_ProductID]], Products[[ProductID]:[ProductID]], 0),
    MATCH(MergedTable[[#Headers],[AmtUnitPrice]], Products[#Headers], 0))</f>
        <v>8.73</v>
      </c>
      <c r="P860" s="1">
        <f>MergedTable[[#This Row],[AmtUnitPrice]] * MergedTable[[#This Row],[Quantity]]</f>
        <v>34.92</v>
      </c>
    </row>
    <row r="861" spans="1:16" x14ac:dyDescent="0.25">
      <c r="A861" t="str">
        <f>Orders[[#This Row],[OrderID]]</f>
        <v>HRM-94548-288</v>
      </c>
      <c r="B861" s="9">
        <f>Orders[[#This Row],[DtOrder]]</f>
        <v>43716</v>
      </c>
      <c r="C861" t="str">
        <f>Orders[[#This Row],[FK_CustomerID]]</f>
        <v>08934-65581-ZI</v>
      </c>
      <c r="D861" t="str">
        <f>Orders[[#This Row],[FK_ProductID]]</f>
        <v>A-L-2.5</v>
      </c>
      <c r="E861" s="4">
        <f>Orders[[#This Row],[Quantity]]</f>
        <v>6</v>
      </c>
      <c r="F861" t="str">
        <f>_xlfn.XLOOKUP(MergedTable[[#This Row],[FK_CustomerID]], Customers[CustomerID], Customers[CustomerName])</f>
        <v>Redd Simao</v>
      </c>
      <c r="G861" t="str">
        <f>_xlfn.XLOOKUP(MergedTable[[#This Row],[FK_CustomerID]], Customers[CustomerID], Customers[Email])</f>
        <v>rsimaonv@simplemachines.org</v>
      </c>
      <c r="H861" t="str">
        <f>_xlfn.XLOOKUP(MergedTable[[#This Row],[FK_CustomerID]], Customers[CustomerID], Customers[Country])</f>
        <v>United States</v>
      </c>
      <c r="I861" t="str">
        <f>IF(_xlfn.XLOOKUP(MergedTable[[#This Row],[FK_CustomerID]], Customers[CustomerID], Customers[HasLoyalty]), "Yes", "No")</f>
        <v>No</v>
      </c>
      <c r="J861" t="str" cm="1">
        <f t="array" ref="J861">INDEX(Products[],
    MATCH(MergedTable[[#This Row],[FK_ProductID]:[FK_ProductID]], Products[[ProductID]:[ProductID]], 0),
    MATCH(MergedTable[[#Headers],[CoffeeType]], Products[#Headers], 0))</f>
        <v>Ara</v>
      </c>
      <c r="K861" t="str" cm="1">
        <f t="array" ref="K861">_xlfn.SWITCH(MergedTable[[#This Row],[CoffeeType]],
    "Rob", "Robusta",
    "Exc", "Excelsa",
    "Ara", "Arabica",
    "Lib", "Liberica")</f>
        <v>Arabica</v>
      </c>
      <c r="L861" t="str" cm="1">
        <f t="array" ref="L861">INDEX(Products[],
    MATCH(MergedTable[[#This Row],[FK_ProductID]:[FK_ProductID]], Products[[ProductID]:[ProductID]], 0),
    MATCH(MergedTable[[#Headers],[RoastType]], Products[#Headers], 0))</f>
        <v>L</v>
      </c>
      <c r="M861" t="str" cm="1">
        <f t="array" ref="M861">_xlfn.SWITCH(MergedTable[[#This Row],[RoastType]],
    "L", "Light",
    "M", "Medium",
    "D", "Dark")</f>
        <v>Light</v>
      </c>
      <c r="N861" s="6" cm="1">
        <f t="array" ref="N861">INDEX(Products[],
    MATCH(MergedTable[[#This Row],[FK_ProductID]:[FK_ProductID]], Products[[ProductID]:[ProductID]], 0),
    MATCH(MergedTable[[#Headers],[SizeKg]], Products[#Headers], 0))</f>
        <v>2.5</v>
      </c>
      <c r="O861" s="1" cm="1">
        <f t="array" ref="O861">INDEX(Products[],
    MATCH(MergedTable[[#This Row],[FK_ProductID]:[FK_ProductID]], Products[[ProductID]:[ProductID]], 0),
    MATCH(MergedTable[[#Headers],[AmtUnitPrice]], Products[#Headers], 0))</f>
        <v>29.785</v>
      </c>
      <c r="P861" s="1">
        <f>MergedTable[[#This Row],[AmtUnitPrice]] * MergedTable[[#This Row],[Quantity]]</f>
        <v>178.71</v>
      </c>
    </row>
    <row r="862" spans="1:16" x14ac:dyDescent="0.25">
      <c r="A862" t="str">
        <f>Orders[[#This Row],[OrderID]]</f>
        <v>UJG-34731-295</v>
      </c>
      <c r="B862" s="9">
        <f>Orders[[#This Row],[DtOrder]]</f>
        <v>44707</v>
      </c>
      <c r="C862" t="str">
        <f>Orders[[#This Row],[FK_CustomerID]]</f>
        <v>15764-22559-ZT</v>
      </c>
      <c r="D862" t="str">
        <f>Orders[[#This Row],[FK_ProductID]]</f>
        <v>A-M-2.5</v>
      </c>
      <c r="E862" s="4">
        <f>Orders[[#This Row],[Quantity]]</f>
        <v>1</v>
      </c>
      <c r="F862" t="str">
        <f>_xlfn.XLOOKUP(MergedTable[[#This Row],[FK_CustomerID]], Customers[CustomerID], Customers[CustomerName])</f>
        <v>Cece Inker</v>
      </c>
      <c r="G862" t="str">
        <f>_xlfn.XLOOKUP(MergedTable[[#This Row],[FK_CustomerID]], Customers[CustomerID], Customers[Email])</f>
        <v/>
      </c>
      <c r="H862" t="str">
        <f>_xlfn.XLOOKUP(MergedTable[[#This Row],[FK_CustomerID]], Customers[CustomerID], Customers[Country])</f>
        <v>United States</v>
      </c>
      <c r="I862" t="str">
        <f>IF(_xlfn.XLOOKUP(MergedTable[[#This Row],[FK_CustomerID]], Customers[CustomerID], Customers[HasLoyalty]), "Yes", "No")</f>
        <v>No</v>
      </c>
      <c r="J862" t="str" cm="1">
        <f t="array" ref="J862">INDEX(Products[],
    MATCH(MergedTable[[#This Row],[FK_ProductID]:[FK_ProductID]], Products[[ProductID]:[ProductID]], 0),
    MATCH(MergedTable[[#Headers],[CoffeeType]], Products[#Headers], 0))</f>
        <v>Ara</v>
      </c>
      <c r="K862" t="str" cm="1">
        <f t="array" ref="K862">_xlfn.SWITCH(MergedTable[[#This Row],[CoffeeType]],
    "Rob", "Robusta",
    "Exc", "Excelsa",
    "Ara", "Arabica",
    "Lib", "Liberica")</f>
        <v>Arabica</v>
      </c>
      <c r="L862" t="str" cm="1">
        <f t="array" ref="L862">INDEX(Products[],
    MATCH(MergedTable[[#This Row],[FK_ProductID]:[FK_ProductID]], Products[[ProductID]:[ProductID]], 0),
    MATCH(MergedTable[[#Headers],[RoastType]], Products[#Headers], 0))</f>
        <v>M</v>
      </c>
      <c r="M862" t="str" cm="1">
        <f t="array" ref="M862">_xlfn.SWITCH(MergedTable[[#This Row],[RoastType]],
    "L", "Light",
    "M", "Medium",
    "D", "Dark")</f>
        <v>Medium</v>
      </c>
      <c r="N862" s="6" cm="1">
        <f t="array" ref="N862">INDEX(Products[],
    MATCH(MergedTable[[#This Row],[FK_ProductID]:[FK_ProductID]], Products[[ProductID]:[ProductID]], 0),
    MATCH(MergedTable[[#Headers],[SizeKg]], Products[#Headers], 0))</f>
        <v>2.5</v>
      </c>
      <c r="O862" s="1" cm="1">
        <f t="array" ref="O862">INDEX(Products[],
    MATCH(MergedTable[[#This Row],[FK_ProductID]:[FK_ProductID]], Products[[ProductID]:[ProductID]], 0),
    MATCH(MergedTable[[#Headers],[AmtUnitPrice]], Products[#Headers], 0))</f>
        <v>25.875</v>
      </c>
      <c r="P862" s="1">
        <f>MergedTable[[#This Row],[AmtUnitPrice]] * MergedTable[[#This Row],[Quantity]]</f>
        <v>25.875</v>
      </c>
    </row>
    <row r="863" spans="1:16" x14ac:dyDescent="0.25">
      <c r="A863" t="str">
        <f>Orders[[#This Row],[OrderID]]</f>
        <v>TWD-70988-853</v>
      </c>
      <c r="B863" s="9">
        <f>Orders[[#This Row],[DtOrder]]</f>
        <v>43802</v>
      </c>
      <c r="C863" t="str">
        <f>Orders[[#This Row],[FK_CustomerID]]</f>
        <v>87519-68847-ZG</v>
      </c>
      <c r="D863" t="str">
        <f>Orders[[#This Row],[FK_ProductID]]</f>
        <v>L-D-1</v>
      </c>
      <c r="E863" s="4">
        <f>Orders[[#This Row],[Quantity]]</f>
        <v>6</v>
      </c>
      <c r="F863" t="str">
        <f>_xlfn.XLOOKUP(MergedTable[[#This Row],[FK_CustomerID]], Customers[CustomerID], Customers[CustomerName])</f>
        <v>Noel Chisholm</v>
      </c>
      <c r="G863" t="str">
        <f>_xlfn.XLOOKUP(MergedTable[[#This Row],[FK_CustomerID]], Customers[CustomerID], Customers[Email])</f>
        <v>nchisholmnx@example.com</v>
      </c>
      <c r="H863" t="str">
        <f>_xlfn.XLOOKUP(MergedTable[[#This Row],[FK_CustomerID]], Customers[CustomerID], Customers[Country])</f>
        <v>United States</v>
      </c>
      <c r="I863" t="str">
        <f>IF(_xlfn.XLOOKUP(MergedTable[[#This Row],[FK_CustomerID]], Customers[CustomerID], Customers[HasLoyalty]), "Yes", "No")</f>
        <v>Yes</v>
      </c>
      <c r="J863" t="str" cm="1">
        <f t="array" ref="J863">INDEX(Products[],
    MATCH(MergedTable[[#This Row],[FK_ProductID]:[FK_ProductID]], Products[[ProductID]:[ProductID]], 0),
    MATCH(MergedTable[[#Headers],[CoffeeType]], Products[#Headers], 0))</f>
        <v>Lib</v>
      </c>
      <c r="K863" t="str" cm="1">
        <f t="array" ref="K863">_xlfn.SWITCH(MergedTable[[#This Row],[CoffeeType]],
    "Rob", "Robusta",
    "Exc", "Excelsa",
    "Ara", "Arabica",
    "Lib", "Liberica")</f>
        <v>Liberica</v>
      </c>
      <c r="L863" t="str" cm="1">
        <f t="array" ref="L863">INDEX(Products[],
    MATCH(MergedTable[[#This Row],[FK_ProductID]:[FK_ProductID]], Products[[ProductID]:[ProductID]], 0),
    MATCH(MergedTable[[#Headers],[RoastType]], Products[#Headers], 0))</f>
        <v>D</v>
      </c>
      <c r="M863" t="str" cm="1">
        <f t="array" ref="M863">_xlfn.SWITCH(MergedTable[[#This Row],[RoastType]],
    "L", "Light",
    "M", "Medium",
    "D", "Dark")</f>
        <v>Dark</v>
      </c>
      <c r="N863" s="6" cm="1">
        <f t="array" ref="N863">INDEX(Products[],
    MATCH(MergedTable[[#This Row],[FK_ProductID]:[FK_ProductID]], Products[[ProductID]:[ProductID]], 0),
    MATCH(MergedTable[[#Headers],[SizeKg]], Products[#Headers], 0))</f>
        <v>1</v>
      </c>
      <c r="O863" s="1" cm="1">
        <f t="array" ref="O863">INDEX(Products[],
    MATCH(MergedTable[[#This Row],[FK_ProductID]:[FK_ProductID]], Products[[ProductID]:[ProductID]], 0),
    MATCH(MergedTable[[#Headers],[AmtUnitPrice]], Products[#Headers], 0))</f>
        <v>12.95</v>
      </c>
      <c r="P863" s="1">
        <f>MergedTable[[#This Row],[AmtUnitPrice]] * MergedTable[[#This Row],[Quantity]]</f>
        <v>77.699999999999989</v>
      </c>
    </row>
    <row r="864" spans="1:16" x14ac:dyDescent="0.25">
      <c r="A864" t="str">
        <f>Orders[[#This Row],[OrderID]]</f>
        <v>CIX-22904-641</v>
      </c>
      <c r="B864" s="9">
        <f>Orders[[#This Row],[DtOrder]]</f>
        <v>43725</v>
      </c>
      <c r="C864" t="str">
        <f>Orders[[#This Row],[FK_CustomerID]]</f>
        <v>78012-56878-UB</v>
      </c>
      <c r="D864" t="str">
        <f>Orders[[#This Row],[FK_ProductID]]</f>
        <v>R-M-1</v>
      </c>
      <c r="E864" s="4">
        <f>Orders[[#This Row],[Quantity]]</f>
        <v>1</v>
      </c>
      <c r="F864" t="str">
        <f>_xlfn.XLOOKUP(MergedTable[[#This Row],[FK_CustomerID]], Customers[CustomerID], Customers[CustomerName])</f>
        <v>Grazia Oats</v>
      </c>
      <c r="G864" t="str">
        <f>_xlfn.XLOOKUP(MergedTable[[#This Row],[FK_CustomerID]], Customers[CustomerID], Customers[Email])</f>
        <v>goatsny@live.com</v>
      </c>
      <c r="H864" t="str">
        <f>_xlfn.XLOOKUP(MergedTable[[#This Row],[FK_CustomerID]], Customers[CustomerID], Customers[Country])</f>
        <v>United States</v>
      </c>
      <c r="I864" t="str">
        <f>IF(_xlfn.XLOOKUP(MergedTable[[#This Row],[FK_CustomerID]], Customers[CustomerID], Customers[HasLoyalty]), "Yes", "No")</f>
        <v>Yes</v>
      </c>
      <c r="J864" t="str" cm="1">
        <f t="array" ref="J864">INDEX(Products[],
    MATCH(MergedTable[[#This Row],[FK_ProductID]:[FK_ProductID]], Products[[ProductID]:[ProductID]], 0),
    MATCH(MergedTable[[#Headers],[CoffeeType]], Products[#Headers], 0))</f>
        <v>Rob</v>
      </c>
      <c r="K864" t="str" cm="1">
        <f t="array" ref="K864">_xlfn.SWITCH(MergedTable[[#This Row],[CoffeeType]],
    "Rob", "Robusta",
    "Exc", "Excelsa",
    "Ara", "Arabica",
    "Lib", "Liberica")</f>
        <v>Robusta</v>
      </c>
      <c r="L864" t="str" cm="1">
        <f t="array" ref="L864">INDEX(Products[],
    MATCH(MergedTable[[#This Row],[FK_ProductID]:[FK_ProductID]], Products[[ProductID]:[ProductID]], 0),
    MATCH(MergedTable[[#Headers],[RoastType]], Products[#Headers], 0))</f>
        <v>M</v>
      </c>
      <c r="M864" t="str" cm="1">
        <f t="array" ref="M864">_xlfn.SWITCH(MergedTable[[#This Row],[RoastType]],
    "L", "Light",
    "M", "Medium",
    "D", "Dark")</f>
        <v>Medium</v>
      </c>
      <c r="N864" s="6" cm="1">
        <f t="array" ref="N864">INDEX(Products[],
    MATCH(MergedTable[[#This Row],[FK_ProductID]:[FK_ProductID]], Products[[ProductID]:[ProductID]], 0),
    MATCH(MergedTable[[#Headers],[SizeKg]], Products[#Headers], 0))</f>
        <v>1</v>
      </c>
      <c r="O864" s="1" cm="1">
        <f t="array" ref="O864">INDEX(Products[],
    MATCH(MergedTable[[#This Row],[FK_ProductID]:[FK_ProductID]], Products[[ProductID]:[ProductID]], 0),
    MATCH(MergedTable[[#Headers],[AmtUnitPrice]], Products[#Headers], 0))</f>
        <v>9.9499999999999993</v>
      </c>
      <c r="P864" s="1">
        <f>MergedTable[[#This Row],[AmtUnitPrice]] * MergedTable[[#This Row],[Quantity]]</f>
        <v>9.9499999999999993</v>
      </c>
    </row>
    <row r="865" spans="1:16" x14ac:dyDescent="0.25">
      <c r="A865" t="str">
        <f>Orders[[#This Row],[OrderID]]</f>
        <v>DLV-65840-759</v>
      </c>
      <c r="B865" s="9">
        <f>Orders[[#This Row],[DtOrder]]</f>
        <v>44712</v>
      </c>
      <c r="C865" t="str">
        <f>Orders[[#This Row],[FK_CustomerID]]</f>
        <v>77192-72145-RG</v>
      </c>
      <c r="D865" t="str">
        <f>Orders[[#This Row],[FK_ProductID]]</f>
        <v>L-M-1</v>
      </c>
      <c r="E865" s="4">
        <f>Orders[[#This Row],[Quantity]]</f>
        <v>2</v>
      </c>
      <c r="F865" t="str">
        <f>_xlfn.XLOOKUP(MergedTable[[#This Row],[FK_CustomerID]], Customers[CustomerID], Customers[CustomerName])</f>
        <v>Meade Birkin</v>
      </c>
      <c r="G865" t="str">
        <f>_xlfn.XLOOKUP(MergedTable[[#This Row],[FK_CustomerID]], Customers[CustomerID], Customers[Email])</f>
        <v>mbirkinnz@java.com</v>
      </c>
      <c r="H865" t="str">
        <f>_xlfn.XLOOKUP(MergedTable[[#This Row],[FK_CustomerID]], Customers[CustomerID], Customers[Country])</f>
        <v>United States</v>
      </c>
      <c r="I865" t="str">
        <f>IF(_xlfn.XLOOKUP(MergedTable[[#This Row],[FK_CustomerID]], Customers[CustomerID], Customers[HasLoyalty]), "Yes", "No")</f>
        <v>Yes</v>
      </c>
      <c r="J865" t="str" cm="1">
        <f t="array" ref="J865">INDEX(Products[],
    MATCH(MergedTable[[#This Row],[FK_ProductID]:[FK_ProductID]], Products[[ProductID]:[ProductID]], 0),
    MATCH(MergedTable[[#Headers],[CoffeeType]], Products[#Headers], 0))</f>
        <v>Lib</v>
      </c>
      <c r="K865" t="str" cm="1">
        <f t="array" ref="K865">_xlfn.SWITCH(MergedTable[[#This Row],[CoffeeType]],
    "Rob", "Robusta",
    "Exc", "Excelsa",
    "Ara", "Arabica",
    "Lib", "Liberica")</f>
        <v>Liberica</v>
      </c>
      <c r="L865" t="str" cm="1">
        <f t="array" ref="L865">INDEX(Products[],
    MATCH(MergedTable[[#This Row],[FK_ProductID]:[FK_ProductID]], Products[[ProductID]:[ProductID]], 0),
    MATCH(MergedTable[[#Headers],[RoastType]], Products[#Headers], 0))</f>
        <v>M</v>
      </c>
      <c r="M865" t="str" cm="1">
        <f t="array" ref="M865">_xlfn.SWITCH(MergedTable[[#This Row],[RoastType]],
    "L", "Light",
    "M", "Medium",
    "D", "Dark")</f>
        <v>Medium</v>
      </c>
      <c r="N865" s="6" cm="1">
        <f t="array" ref="N865">INDEX(Products[],
    MATCH(MergedTable[[#This Row],[FK_ProductID]:[FK_ProductID]], Products[[ProductID]:[ProductID]], 0),
    MATCH(MergedTable[[#Headers],[SizeKg]], Products[#Headers], 0))</f>
        <v>1</v>
      </c>
      <c r="O865" s="1" cm="1">
        <f t="array" ref="O865">INDEX(Products[],
    MATCH(MergedTable[[#This Row],[FK_ProductID]:[FK_ProductID]], Products[[ProductID]:[ProductID]], 0),
    MATCH(MergedTable[[#Headers],[AmtUnitPrice]], Products[#Headers], 0))</f>
        <v>14.55</v>
      </c>
      <c r="P865" s="1">
        <f>MergedTable[[#This Row],[AmtUnitPrice]] * MergedTable[[#This Row],[Quantity]]</f>
        <v>29.1</v>
      </c>
    </row>
    <row r="866" spans="1:16" x14ac:dyDescent="0.25">
      <c r="A866" t="str">
        <f>Orders[[#This Row],[OrderID]]</f>
        <v>RXN-55491-201</v>
      </c>
      <c r="B866" s="9">
        <f>Orders[[#This Row],[DtOrder]]</f>
        <v>43759</v>
      </c>
      <c r="C866" t="str">
        <f>Orders[[#This Row],[FK_CustomerID]]</f>
        <v>86071-79238-CX</v>
      </c>
      <c r="D866" t="str">
        <f>Orders[[#This Row],[FK_ProductID]]</f>
        <v>R-L-0.2</v>
      </c>
      <c r="E866" s="4">
        <f>Orders[[#This Row],[Quantity]]</f>
        <v>6</v>
      </c>
      <c r="F866" t="str">
        <f>_xlfn.XLOOKUP(MergedTable[[#This Row],[FK_CustomerID]], Customers[CustomerID], Customers[CustomerName])</f>
        <v>Ronda Pyson</v>
      </c>
      <c r="G866" t="str">
        <f>_xlfn.XLOOKUP(MergedTable[[#This Row],[FK_CustomerID]], Customers[CustomerID], Customers[Email])</f>
        <v>rpysono0@constantcontact.com</v>
      </c>
      <c r="H866" t="str">
        <f>_xlfn.XLOOKUP(MergedTable[[#This Row],[FK_CustomerID]], Customers[CustomerID], Customers[Country])</f>
        <v>Ireland</v>
      </c>
      <c r="I866" t="str">
        <f>IF(_xlfn.XLOOKUP(MergedTable[[#This Row],[FK_CustomerID]], Customers[CustomerID], Customers[HasLoyalty]), "Yes", "No")</f>
        <v>No</v>
      </c>
      <c r="J866" t="str" cm="1">
        <f t="array" ref="J866">INDEX(Products[],
    MATCH(MergedTable[[#This Row],[FK_ProductID]:[FK_ProductID]], Products[[ProductID]:[ProductID]], 0),
    MATCH(MergedTable[[#Headers],[CoffeeType]], Products[#Headers], 0))</f>
        <v>Rob</v>
      </c>
      <c r="K866" t="str" cm="1">
        <f t="array" ref="K866">_xlfn.SWITCH(MergedTable[[#This Row],[CoffeeType]],
    "Rob", "Robusta",
    "Exc", "Excelsa",
    "Ara", "Arabica",
    "Lib", "Liberica")</f>
        <v>Robusta</v>
      </c>
      <c r="L866" t="str" cm="1">
        <f t="array" ref="L866">INDEX(Products[],
    MATCH(MergedTable[[#This Row],[FK_ProductID]:[FK_ProductID]], Products[[ProductID]:[ProductID]], 0),
    MATCH(MergedTable[[#Headers],[RoastType]], Products[#Headers], 0))</f>
        <v>L</v>
      </c>
      <c r="M866" t="str" cm="1">
        <f t="array" ref="M866">_xlfn.SWITCH(MergedTable[[#This Row],[RoastType]],
    "L", "Light",
    "M", "Medium",
    "D", "Dark")</f>
        <v>Light</v>
      </c>
      <c r="N866" s="6" cm="1">
        <f t="array" ref="N866">INDEX(Products[],
    MATCH(MergedTable[[#This Row],[FK_ProductID]:[FK_ProductID]], Products[[ProductID]:[ProductID]], 0),
    MATCH(MergedTable[[#Headers],[SizeKg]], Products[#Headers], 0))</f>
        <v>0.2</v>
      </c>
      <c r="O866" s="1" cm="1">
        <f t="array" ref="O866">INDEX(Products[],
    MATCH(MergedTable[[#This Row],[FK_ProductID]:[FK_ProductID]], Products[[ProductID]:[ProductID]], 0),
    MATCH(MergedTable[[#Headers],[AmtUnitPrice]], Products[#Headers], 0))</f>
        <v>3.585</v>
      </c>
      <c r="P866" s="1">
        <f>MergedTable[[#This Row],[AmtUnitPrice]] * MergedTable[[#This Row],[Quantity]]</f>
        <v>21.509999999999998</v>
      </c>
    </row>
    <row r="867" spans="1:16" x14ac:dyDescent="0.25">
      <c r="A867" t="str">
        <f>Orders[[#This Row],[OrderID]]</f>
        <v>UHK-63283-868</v>
      </c>
      <c r="B867" s="9">
        <f>Orders[[#This Row],[DtOrder]]</f>
        <v>44675</v>
      </c>
      <c r="C867" t="str">
        <f>Orders[[#This Row],[FK_CustomerID]]</f>
        <v>16809-16936-WF</v>
      </c>
      <c r="D867" t="str">
        <f>Orders[[#This Row],[FK_ProductID]]</f>
        <v>A-M-0.5</v>
      </c>
      <c r="E867" s="4">
        <f>Orders[[#This Row],[Quantity]]</f>
        <v>1</v>
      </c>
      <c r="F867" t="str">
        <f>_xlfn.XLOOKUP(MergedTable[[#This Row],[FK_CustomerID]], Customers[CustomerID], Customers[CustomerName])</f>
        <v>Modesty MacConnechie</v>
      </c>
      <c r="G867" t="str">
        <f>_xlfn.XLOOKUP(MergedTable[[#This Row],[FK_CustomerID]], Customers[CustomerID], Customers[Email])</f>
        <v>mmacconnechieo9@reuters.com</v>
      </c>
      <c r="H867" t="str">
        <f>_xlfn.XLOOKUP(MergedTable[[#This Row],[FK_CustomerID]], Customers[CustomerID], Customers[Country])</f>
        <v>United States</v>
      </c>
      <c r="I867" t="str">
        <f>IF(_xlfn.XLOOKUP(MergedTable[[#This Row],[FK_CustomerID]], Customers[CustomerID], Customers[HasLoyalty]), "Yes", "No")</f>
        <v>Yes</v>
      </c>
      <c r="J867" t="str" cm="1">
        <f t="array" ref="J867">INDEX(Products[],
    MATCH(MergedTable[[#This Row],[FK_ProductID]:[FK_ProductID]], Products[[ProductID]:[ProductID]], 0),
    MATCH(MergedTable[[#Headers],[CoffeeType]], Products[#Headers], 0))</f>
        <v>Ara</v>
      </c>
      <c r="K867" t="str" cm="1">
        <f t="array" ref="K867">_xlfn.SWITCH(MergedTable[[#This Row],[CoffeeType]],
    "Rob", "Robusta",
    "Exc", "Excelsa",
    "Ara", "Arabica",
    "Lib", "Liberica")</f>
        <v>Arabica</v>
      </c>
      <c r="L867" t="str" cm="1">
        <f t="array" ref="L867">INDEX(Products[],
    MATCH(MergedTable[[#This Row],[FK_ProductID]:[FK_ProductID]], Products[[ProductID]:[ProductID]], 0),
    MATCH(MergedTable[[#Headers],[RoastType]], Products[#Headers], 0))</f>
        <v>M</v>
      </c>
      <c r="M867" t="str" cm="1">
        <f t="array" ref="M867">_xlfn.SWITCH(MergedTable[[#This Row],[RoastType]],
    "L", "Light",
    "M", "Medium",
    "D", "Dark")</f>
        <v>Medium</v>
      </c>
      <c r="N867" s="6" cm="1">
        <f t="array" ref="N867">INDEX(Products[],
    MATCH(MergedTable[[#This Row],[FK_ProductID]:[FK_ProductID]], Products[[ProductID]:[ProductID]], 0),
    MATCH(MergedTable[[#Headers],[SizeKg]], Products[#Headers], 0))</f>
        <v>0.5</v>
      </c>
      <c r="O867" s="1" cm="1">
        <f t="array" ref="O867">INDEX(Products[],
    MATCH(MergedTable[[#This Row],[FK_ProductID]:[FK_ProductID]], Products[[ProductID]:[ProductID]], 0),
    MATCH(MergedTable[[#Headers],[AmtUnitPrice]], Products[#Headers], 0))</f>
        <v>6.75</v>
      </c>
      <c r="P867" s="1">
        <f>MergedTable[[#This Row],[AmtUnitPrice]] * MergedTable[[#This Row],[Quantity]]</f>
        <v>6.75</v>
      </c>
    </row>
    <row r="868" spans="1:16" x14ac:dyDescent="0.25">
      <c r="A868" t="str">
        <f>Orders[[#This Row],[OrderID]]</f>
        <v>PJC-31401-893</v>
      </c>
      <c r="B868" s="9">
        <f>Orders[[#This Row],[DtOrder]]</f>
        <v>44209</v>
      </c>
      <c r="C868" t="str">
        <f>Orders[[#This Row],[FK_CustomerID]]</f>
        <v>11212-69985-ZJ</v>
      </c>
      <c r="D868" t="str">
        <f>Orders[[#This Row],[FK_ProductID]]</f>
        <v>A-D-0.5</v>
      </c>
      <c r="E868" s="4">
        <f>Orders[[#This Row],[Quantity]]</f>
        <v>3</v>
      </c>
      <c r="F868" t="str">
        <f>_xlfn.XLOOKUP(MergedTable[[#This Row],[FK_CustomerID]], Customers[CustomerID], Customers[CustomerName])</f>
        <v>Rafaela Treacher</v>
      </c>
      <c r="G868" t="str">
        <f>_xlfn.XLOOKUP(MergedTable[[#This Row],[FK_CustomerID]], Customers[CustomerID], Customers[Email])</f>
        <v>rtreachero2@usa.gov</v>
      </c>
      <c r="H868" t="str">
        <f>_xlfn.XLOOKUP(MergedTable[[#This Row],[FK_CustomerID]], Customers[CustomerID], Customers[Country])</f>
        <v>Ireland</v>
      </c>
      <c r="I868" t="str">
        <f>IF(_xlfn.XLOOKUP(MergedTable[[#This Row],[FK_CustomerID]], Customers[CustomerID], Customers[HasLoyalty]), "Yes", "No")</f>
        <v>No</v>
      </c>
      <c r="J868" t="str" cm="1">
        <f t="array" ref="J868">INDEX(Products[],
    MATCH(MergedTable[[#This Row],[FK_ProductID]:[FK_ProductID]], Products[[ProductID]:[ProductID]], 0),
    MATCH(MergedTable[[#Headers],[CoffeeType]], Products[#Headers], 0))</f>
        <v>Ara</v>
      </c>
      <c r="K868" t="str" cm="1">
        <f t="array" ref="K868">_xlfn.SWITCH(MergedTable[[#This Row],[CoffeeType]],
    "Rob", "Robusta",
    "Exc", "Excelsa",
    "Ara", "Arabica",
    "Lib", "Liberica")</f>
        <v>Arabica</v>
      </c>
      <c r="L868" t="str" cm="1">
        <f t="array" ref="L868">INDEX(Products[],
    MATCH(MergedTable[[#This Row],[FK_ProductID]:[FK_ProductID]], Products[[ProductID]:[ProductID]], 0),
    MATCH(MergedTable[[#Headers],[RoastType]], Products[#Headers], 0))</f>
        <v>D</v>
      </c>
      <c r="M868" t="str" cm="1">
        <f t="array" ref="M868">_xlfn.SWITCH(MergedTable[[#This Row],[RoastType]],
    "L", "Light",
    "M", "Medium",
    "D", "Dark")</f>
        <v>Dark</v>
      </c>
      <c r="N868" s="6" cm="1">
        <f t="array" ref="N868">INDEX(Products[],
    MATCH(MergedTable[[#This Row],[FK_ProductID]:[FK_ProductID]], Products[[ProductID]:[ProductID]], 0),
    MATCH(MergedTable[[#Headers],[SizeKg]], Products[#Headers], 0))</f>
        <v>0.5</v>
      </c>
      <c r="O868" s="1" cm="1">
        <f t="array" ref="O868">INDEX(Products[],
    MATCH(MergedTable[[#This Row],[FK_ProductID]:[FK_ProductID]], Products[[ProductID]:[ProductID]], 0),
    MATCH(MergedTable[[#Headers],[AmtUnitPrice]], Products[#Headers], 0))</f>
        <v>5.97</v>
      </c>
      <c r="P868" s="1">
        <f>MergedTable[[#This Row],[AmtUnitPrice]] * MergedTable[[#This Row],[Quantity]]</f>
        <v>17.91</v>
      </c>
    </row>
    <row r="869" spans="1:16" x14ac:dyDescent="0.25">
      <c r="A869" t="str">
        <f>Orders[[#This Row],[OrderID]]</f>
        <v>HHO-79903-185</v>
      </c>
      <c r="B869" s="9">
        <f>Orders[[#This Row],[DtOrder]]</f>
        <v>44792</v>
      </c>
      <c r="C869" t="str">
        <f>Orders[[#This Row],[FK_CustomerID]]</f>
        <v>53893-01719-CL</v>
      </c>
      <c r="D869" t="str">
        <f>Orders[[#This Row],[FK_ProductID]]</f>
        <v>A-L-2.5</v>
      </c>
      <c r="E869" s="4">
        <f>Orders[[#This Row],[Quantity]]</f>
        <v>1</v>
      </c>
      <c r="F869" t="str">
        <f>_xlfn.XLOOKUP(MergedTable[[#This Row],[FK_CustomerID]], Customers[CustomerID], Customers[CustomerName])</f>
        <v>Bee Fattorini</v>
      </c>
      <c r="G869" t="str">
        <f>_xlfn.XLOOKUP(MergedTable[[#This Row],[FK_CustomerID]], Customers[CustomerID], Customers[Email])</f>
        <v>bfattorinio3@quantcast.com</v>
      </c>
      <c r="H869" t="str">
        <f>_xlfn.XLOOKUP(MergedTable[[#This Row],[FK_CustomerID]], Customers[CustomerID], Customers[Country])</f>
        <v>Ireland</v>
      </c>
      <c r="I869" t="str">
        <f>IF(_xlfn.XLOOKUP(MergedTable[[#This Row],[FK_CustomerID]], Customers[CustomerID], Customers[HasLoyalty]), "Yes", "No")</f>
        <v>Yes</v>
      </c>
      <c r="J869" t="str" cm="1">
        <f t="array" ref="J869">INDEX(Products[],
    MATCH(MergedTable[[#This Row],[FK_ProductID]:[FK_ProductID]], Products[[ProductID]:[ProductID]], 0),
    MATCH(MergedTable[[#Headers],[CoffeeType]], Products[#Headers], 0))</f>
        <v>Ara</v>
      </c>
      <c r="K869" t="str" cm="1">
        <f t="array" ref="K869">_xlfn.SWITCH(MergedTable[[#This Row],[CoffeeType]],
    "Rob", "Robusta",
    "Exc", "Excelsa",
    "Ara", "Arabica",
    "Lib", "Liberica")</f>
        <v>Arabica</v>
      </c>
      <c r="L869" t="str" cm="1">
        <f t="array" ref="L869">INDEX(Products[],
    MATCH(MergedTable[[#This Row],[FK_ProductID]:[FK_ProductID]], Products[[ProductID]:[ProductID]], 0),
    MATCH(MergedTable[[#Headers],[RoastType]], Products[#Headers], 0))</f>
        <v>L</v>
      </c>
      <c r="M869" t="str" cm="1">
        <f t="array" ref="M869">_xlfn.SWITCH(MergedTable[[#This Row],[RoastType]],
    "L", "Light",
    "M", "Medium",
    "D", "Dark")</f>
        <v>Light</v>
      </c>
      <c r="N869" s="6" cm="1">
        <f t="array" ref="N869">INDEX(Products[],
    MATCH(MergedTable[[#This Row],[FK_ProductID]:[FK_ProductID]], Products[[ProductID]:[ProductID]], 0),
    MATCH(MergedTable[[#Headers],[SizeKg]], Products[#Headers], 0))</f>
        <v>2.5</v>
      </c>
      <c r="O869" s="1" cm="1">
        <f t="array" ref="O869">INDEX(Products[],
    MATCH(MergedTable[[#This Row],[FK_ProductID]:[FK_ProductID]], Products[[ProductID]:[ProductID]], 0),
    MATCH(MergedTable[[#Headers],[AmtUnitPrice]], Products[#Headers], 0))</f>
        <v>29.785</v>
      </c>
      <c r="P869" s="1">
        <f>MergedTable[[#This Row],[AmtUnitPrice]] * MergedTable[[#This Row],[Quantity]]</f>
        <v>29.785</v>
      </c>
    </row>
    <row r="870" spans="1:16" x14ac:dyDescent="0.25">
      <c r="A870" t="str">
        <f>Orders[[#This Row],[OrderID]]</f>
        <v>YWM-07310-594</v>
      </c>
      <c r="B870" s="9">
        <f>Orders[[#This Row],[DtOrder]]</f>
        <v>43526</v>
      </c>
      <c r="C870" t="str">
        <f>Orders[[#This Row],[FK_CustomerID]]</f>
        <v>66028-99867-WJ</v>
      </c>
      <c r="D870" t="str">
        <f>Orders[[#This Row],[FK_ProductID]]</f>
        <v>E-M-0.5</v>
      </c>
      <c r="E870" s="4">
        <f>Orders[[#This Row],[Quantity]]</f>
        <v>5</v>
      </c>
      <c r="F870" t="str">
        <f>_xlfn.XLOOKUP(MergedTable[[#This Row],[FK_CustomerID]], Customers[CustomerID], Customers[CustomerName])</f>
        <v>Margie Palleske</v>
      </c>
      <c r="G870" t="str">
        <f>_xlfn.XLOOKUP(MergedTable[[#This Row],[FK_CustomerID]], Customers[CustomerID], Customers[Email])</f>
        <v>mpalleskeo4@nyu.edu</v>
      </c>
      <c r="H870" t="str">
        <f>_xlfn.XLOOKUP(MergedTable[[#This Row],[FK_CustomerID]], Customers[CustomerID], Customers[Country])</f>
        <v>United States</v>
      </c>
      <c r="I870" t="str">
        <f>IF(_xlfn.XLOOKUP(MergedTable[[#This Row],[FK_CustomerID]], Customers[CustomerID], Customers[HasLoyalty]), "Yes", "No")</f>
        <v>Yes</v>
      </c>
      <c r="J870" t="str" cm="1">
        <f t="array" ref="J870">INDEX(Products[],
    MATCH(MergedTable[[#This Row],[FK_ProductID]:[FK_ProductID]], Products[[ProductID]:[ProductID]], 0),
    MATCH(MergedTable[[#Headers],[CoffeeType]], Products[#Headers], 0))</f>
        <v>Exc</v>
      </c>
      <c r="K870" t="str" cm="1">
        <f t="array" ref="K870">_xlfn.SWITCH(MergedTable[[#This Row],[CoffeeType]],
    "Rob", "Robusta",
    "Exc", "Excelsa",
    "Ara", "Arabica",
    "Lib", "Liberica")</f>
        <v>Excelsa</v>
      </c>
      <c r="L870" t="str" cm="1">
        <f t="array" ref="L870">INDEX(Products[],
    MATCH(MergedTable[[#This Row],[FK_ProductID]:[FK_ProductID]], Products[[ProductID]:[ProductID]], 0),
    MATCH(MergedTable[[#Headers],[RoastType]], Products[#Headers], 0))</f>
        <v>M</v>
      </c>
      <c r="M870" t="str" cm="1">
        <f t="array" ref="M870">_xlfn.SWITCH(MergedTable[[#This Row],[RoastType]],
    "L", "Light",
    "M", "Medium",
    "D", "Dark")</f>
        <v>Medium</v>
      </c>
      <c r="N870" s="6" cm="1">
        <f t="array" ref="N870">INDEX(Products[],
    MATCH(MergedTable[[#This Row],[FK_ProductID]:[FK_ProductID]], Products[[ProductID]:[ProductID]], 0),
    MATCH(MergedTable[[#Headers],[SizeKg]], Products[#Headers], 0))</f>
        <v>0.5</v>
      </c>
      <c r="O870" s="1" cm="1">
        <f t="array" ref="O870">INDEX(Products[],
    MATCH(MergedTable[[#This Row],[FK_ProductID]:[FK_ProductID]], Products[[ProductID]:[ProductID]], 0),
    MATCH(MergedTable[[#Headers],[AmtUnitPrice]], Products[#Headers], 0))</f>
        <v>8.25</v>
      </c>
      <c r="P870" s="1">
        <f>MergedTable[[#This Row],[AmtUnitPrice]] * MergedTable[[#This Row],[Quantity]]</f>
        <v>41.25</v>
      </c>
    </row>
    <row r="871" spans="1:16" x14ac:dyDescent="0.25">
      <c r="A871" t="str">
        <f>Orders[[#This Row],[OrderID]]</f>
        <v>FHD-94983-982</v>
      </c>
      <c r="B871" s="9">
        <f>Orders[[#This Row],[DtOrder]]</f>
        <v>43851</v>
      </c>
      <c r="C871" t="str">
        <f>Orders[[#This Row],[FK_CustomerID]]</f>
        <v>62839-56723-CH</v>
      </c>
      <c r="D871" t="str">
        <f>Orders[[#This Row],[FK_ProductID]]</f>
        <v>R-M-0.5</v>
      </c>
      <c r="E871" s="4">
        <f>Orders[[#This Row],[Quantity]]</f>
        <v>3</v>
      </c>
      <c r="F871" t="str">
        <f>_xlfn.XLOOKUP(MergedTable[[#This Row],[FK_CustomerID]], Customers[CustomerID], Customers[CustomerName])</f>
        <v>Alexina Randals</v>
      </c>
      <c r="G871" t="str">
        <f>_xlfn.XLOOKUP(MergedTable[[#This Row],[FK_CustomerID]], Customers[CustomerID], Customers[Email])</f>
        <v/>
      </c>
      <c r="H871" t="str">
        <f>_xlfn.XLOOKUP(MergedTable[[#This Row],[FK_CustomerID]], Customers[CustomerID], Customers[Country])</f>
        <v>United States</v>
      </c>
      <c r="I871" t="str">
        <f>IF(_xlfn.XLOOKUP(MergedTable[[#This Row],[FK_CustomerID]], Customers[CustomerID], Customers[HasLoyalty]), "Yes", "No")</f>
        <v>Yes</v>
      </c>
      <c r="J871" t="str" cm="1">
        <f t="array" ref="J871">INDEX(Products[],
    MATCH(MergedTable[[#This Row],[FK_ProductID]:[FK_ProductID]], Products[[ProductID]:[ProductID]], 0),
    MATCH(MergedTable[[#Headers],[CoffeeType]], Products[#Headers], 0))</f>
        <v>Rob</v>
      </c>
      <c r="K871" t="str" cm="1">
        <f t="array" ref="K871">_xlfn.SWITCH(MergedTable[[#This Row],[CoffeeType]],
    "Rob", "Robusta",
    "Exc", "Excelsa",
    "Ara", "Arabica",
    "Lib", "Liberica")</f>
        <v>Robusta</v>
      </c>
      <c r="L871" t="str" cm="1">
        <f t="array" ref="L871">INDEX(Products[],
    MATCH(MergedTable[[#This Row],[FK_ProductID]:[FK_ProductID]], Products[[ProductID]:[ProductID]], 0),
    MATCH(MergedTable[[#Headers],[RoastType]], Products[#Headers], 0))</f>
        <v>M</v>
      </c>
      <c r="M871" t="str" cm="1">
        <f t="array" ref="M871">_xlfn.SWITCH(MergedTable[[#This Row],[RoastType]],
    "L", "Light",
    "M", "Medium",
    "D", "Dark")</f>
        <v>Medium</v>
      </c>
      <c r="N871" s="6" cm="1">
        <f t="array" ref="N871">INDEX(Products[],
    MATCH(MergedTable[[#This Row],[FK_ProductID]:[FK_ProductID]], Products[[ProductID]:[ProductID]], 0),
    MATCH(MergedTable[[#Headers],[SizeKg]], Products[#Headers], 0))</f>
        <v>0.5</v>
      </c>
      <c r="O871" s="1" cm="1">
        <f t="array" ref="O871">INDEX(Products[],
    MATCH(MergedTable[[#This Row],[FK_ProductID]:[FK_ProductID]], Products[[ProductID]:[ProductID]], 0),
    MATCH(MergedTable[[#Headers],[AmtUnitPrice]], Products[#Headers], 0))</f>
        <v>5.97</v>
      </c>
      <c r="P871" s="1">
        <f>MergedTable[[#This Row],[AmtUnitPrice]] * MergedTable[[#This Row],[Quantity]]</f>
        <v>17.91</v>
      </c>
    </row>
    <row r="872" spans="1:16" x14ac:dyDescent="0.25">
      <c r="A872" t="str">
        <f>Orders[[#This Row],[OrderID]]</f>
        <v>WQK-10857-119</v>
      </c>
      <c r="B872" s="9">
        <f>Orders[[#This Row],[DtOrder]]</f>
        <v>44460</v>
      </c>
      <c r="C872" t="str">
        <f>Orders[[#This Row],[FK_CustomerID]]</f>
        <v>96849-52854-CR</v>
      </c>
      <c r="D872" t="str">
        <f>Orders[[#This Row],[FK_ProductID]]</f>
        <v>E-D-0.5</v>
      </c>
      <c r="E872" s="4">
        <f>Orders[[#This Row],[Quantity]]</f>
        <v>1</v>
      </c>
      <c r="F872" t="str">
        <f>_xlfn.XLOOKUP(MergedTable[[#This Row],[FK_CustomerID]], Customers[CustomerID], Customers[CustomerName])</f>
        <v>Filip Antcliffe</v>
      </c>
      <c r="G872" t="str">
        <f>_xlfn.XLOOKUP(MergedTable[[#This Row],[FK_CustomerID]], Customers[CustomerID], Customers[Email])</f>
        <v>fantcliffeo6@amazon.co.jp</v>
      </c>
      <c r="H872" t="str">
        <f>_xlfn.XLOOKUP(MergedTable[[#This Row],[FK_CustomerID]], Customers[CustomerID], Customers[Country])</f>
        <v>Ireland</v>
      </c>
      <c r="I872" t="str">
        <f>IF(_xlfn.XLOOKUP(MergedTable[[#This Row],[FK_CustomerID]], Customers[CustomerID], Customers[HasLoyalty]), "Yes", "No")</f>
        <v>Yes</v>
      </c>
      <c r="J872" t="str" cm="1">
        <f t="array" ref="J872">INDEX(Products[],
    MATCH(MergedTable[[#This Row],[FK_ProductID]:[FK_ProductID]], Products[[ProductID]:[ProductID]], 0),
    MATCH(MergedTable[[#Headers],[CoffeeType]], Products[#Headers], 0))</f>
        <v>Exc</v>
      </c>
      <c r="K872" t="str" cm="1">
        <f t="array" ref="K872">_xlfn.SWITCH(MergedTable[[#This Row],[CoffeeType]],
    "Rob", "Robusta",
    "Exc", "Excelsa",
    "Ara", "Arabica",
    "Lib", "Liberica")</f>
        <v>Excelsa</v>
      </c>
      <c r="L872" t="str" cm="1">
        <f t="array" ref="L872">INDEX(Products[],
    MATCH(MergedTable[[#This Row],[FK_ProductID]:[FK_ProductID]], Products[[ProductID]:[ProductID]], 0),
    MATCH(MergedTable[[#Headers],[RoastType]], Products[#Headers], 0))</f>
        <v>D</v>
      </c>
      <c r="M872" t="str" cm="1">
        <f t="array" ref="M872">_xlfn.SWITCH(MergedTable[[#This Row],[RoastType]],
    "L", "Light",
    "M", "Medium",
    "D", "Dark")</f>
        <v>Dark</v>
      </c>
      <c r="N872" s="6" cm="1">
        <f t="array" ref="N872">INDEX(Products[],
    MATCH(MergedTable[[#This Row],[FK_ProductID]:[FK_ProductID]], Products[[ProductID]:[ProductID]], 0),
    MATCH(MergedTable[[#Headers],[SizeKg]], Products[#Headers], 0))</f>
        <v>0.5</v>
      </c>
      <c r="O872" s="1" cm="1">
        <f t="array" ref="O872">INDEX(Products[],
    MATCH(MergedTable[[#This Row],[FK_ProductID]:[FK_ProductID]], Products[[ProductID]:[ProductID]], 0),
    MATCH(MergedTable[[#Headers],[AmtUnitPrice]], Products[#Headers], 0))</f>
        <v>7.29</v>
      </c>
      <c r="P872" s="1">
        <f>MergedTable[[#This Row],[AmtUnitPrice]] * MergedTable[[#This Row],[Quantity]]</f>
        <v>7.29</v>
      </c>
    </row>
    <row r="873" spans="1:16" x14ac:dyDescent="0.25">
      <c r="A873" t="str">
        <f>Orders[[#This Row],[OrderID]]</f>
        <v>DXA-50313-073</v>
      </c>
      <c r="B873" s="9">
        <f>Orders[[#This Row],[DtOrder]]</f>
        <v>43707</v>
      </c>
      <c r="C873" t="str">
        <f>Orders[[#This Row],[FK_CustomerID]]</f>
        <v>19755-55847-VW</v>
      </c>
      <c r="D873" t="str">
        <f>Orders[[#This Row],[FK_ProductID]]</f>
        <v>E-L-1</v>
      </c>
      <c r="E873" s="4">
        <f>Orders[[#This Row],[Quantity]]</f>
        <v>2</v>
      </c>
      <c r="F873" t="str">
        <f>_xlfn.XLOOKUP(MergedTable[[#This Row],[FK_CustomerID]], Customers[CustomerID], Customers[CustomerName])</f>
        <v>Peyter Matignon</v>
      </c>
      <c r="G873" t="str">
        <f>_xlfn.XLOOKUP(MergedTable[[#This Row],[FK_CustomerID]], Customers[CustomerID], Customers[Email])</f>
        <v>pmatignono7@harvard.edu</v>
      </c>
      <c r="H873" t="str">
        <f>_xlfn.XLOOKUP(MergedTable[[#This Row],[FK_CustomerID]], Customers[CustomerID], Customers[Country])</f>
        <v>United Kingdom</v>
      </c>
      <c r="I873" t="str">
        <f>IF(_xlfn.XLOOKUP(MergedTable[[#This Row],[FK_CustomerID]], Customers[CustomerID], Customers[HasLoyalty]), "Yes", "No")</f>
        <v>Yes</v>
      </c>
      <c r="J873" t="str" cm="1">
        <f t="array" ref="J873">INDEX(Products[],
    MATCH(MergedTable[[#This Row],[FK_ProductID]:[FK_ProductID]], Products[[ProductID]:[ProductID]], 0),
    MATCH(MergedTable[[#Headers],[CoffeeType]], Products[#Headers], 0))</f>
        <v>Exc</v>
      </c>
      <c r="K873" t="str" cm="1">
        <f t="array" ref="K873">_xlfn.SWITCH(MergedTable[[#This Row],[CoffeeType]],
    "Rob", "Robusta",
    "Exc", "Excelsa",
    "Ara", "Arabica",
    "Lib", "Liberica")</f>
        <v>Excelsa</v>
      </c>
      <c r="L873" t="str" cm="1">
        <f t="array" ref="L873">INDEX(Products[],
    MATCH(MergedTable[[#This Row],[FK_ProductID]:[FK_ProductID]], Products[[ProductID]:[ProductID]], 0),
    MATCH(MergedTable[[#Headers],[RoastType]], Products[#Headers], 0))</f>
        <v>L</v>
      </c>
      <c r="M873" t="str" cm="1">
        <f t="array" ref="M873">_xlfn.SWITCH(MergedTable[[#This Row],[RoastType]],
    "L", "Light",
    "M", "Medium",
    "D", "Dark")</f>
        <v>Light</v>
      </c>
      <c r="N873" s="6" cm="1">
        <f t="array" ref="N873">INDEX(Products[],
    MATCH(MergedTable[[#This Row],[FK_ProductID]:[FK_ProductID]], Products[[ProductID]:[ProductID]], 0),
    MATCH(MergedTable[[#Headers],[SizeKg]], Products[#Headers], 0))</f>
        <v>1</v>
      </c>
      <c r="O873" s="1" cm="1">
        <f t="array" ref="O873">INDEX(Products[],
    MATCH(MergedTable[[#This Row],[FK_ProductID]:[FK_ProductID]], Products[[ProductID]:[ProductID]], 0),
    MATCH(MergedTable[[#Headers],[AmtUnitPrice]], Products[#Headers], 0))</f>
        <v>14.85</v>
      </c>
      <c r="P873" s="1">
        <f>MergedTable[[#This Row],[AmtUnitPrice]] * MergedTable[[#This Row],[Quantity]]</f>
        <v>29.7</v>
      </c>
    </row>
    <row r="874" spans="1:16" x14ac:dyDescent="0.25">
      <c r="A874" t="str">
        <f>Orders[[#This Row],[OrderID]]</f>
        <v>ONW-00560-570</v>
      </c>
      <c r="B874" s="9">
        <f>Orders[[#This Row],[DtOrder]]</f>
        <v>43521</v>
      </c>
      <c r="C874" t="str">
        <f>Orders[[#This Row],[FK_CustomerID]]</f>
        <v>32900-82606-BO</v>
      </c>
      <c r="D874" t="str">
        <f>Orders[[#This Row],[FK_ProductID]]</f>
        <v>A-M-1</v>
      </c>
      <c r="E874" s="4">
        <f>Orders[[#This Row],[Quantity]]</f>
        <v>2</v>
      </c>
      <c r="F874" t="str">
        <f>_xlfn.XLOOKUP(MergedTable[[#This Row],[FK_CustomerID]], Customers[CustomerID], Customers[CustomerName])</f>
        <v>Claudie Weond</v>
      </c>
      <c r="G874" t="str">
        <f>_xlfn.XLOOKUP(MergedTable[[#This Row],[FK_CustomerID]], Customers[CustomerID], Customers[Email])</f>
        <v>cweondo8@theglobeandmail.com</v>
      </c>
      <c r="H874" t="str">
        <f>_xlfn.XLOOKUP(MergedTable[[#This Row],[FK_CustomerID]], Customers[CustomerID], Customers[Country])</f>
        <v>United States</v>
      </c>
      <c r="I874" t="str">
        <f>IF(_xlfn.XLOOKUP(MergedTable[[#This Row],[FK_CustomerID]], Customers[CustomerID], Customers[HasLoyalty]), "Yes", "No")</f>
        <v>No</v>
      </c>
      <c r="J874" t="str" cm="1">
        <f t="array" ref="J874">INDEX(Products[],
    MATCH(MergedTable[[#This Row],[FK_ProductID]:[FK_ProductID]], Products[[ProductID]:[ProductID]], 0),
    MATCH(MergedTable[[#Headers],[CoffeeType]], Products[#Headers], 0))</f>
        <v>Ara</v>
      </c>
      <c r="K874" t="str" cm="1">
        <f t="array" ref="K874">_xlfn.SWITCH(MergedTable[[#This Row],[CoffeeType]],
    "Rob", "Robusta",
    "Exc", "Excelsa",
    "Ara", "Arabica",
    "Lib", "Liberica")</f>
        <v>Arabica</v>
      </c>
      <c r="L874" t="str" cm="1">
        <f t="array" ref="L874">INDEX(Products[],
    MATCH(MergedTable[[#This Row],[FK_ProductID]:[FK_ProductID]], Products[[ProductID]:[ProductID]], 0),
    MATCH(MergedTable[[#Headers],[RoastType]], Products[#Headers], 0))</f>
        <v>M</v>
      </c>
      <c r="M874" t="str" cm="1">
        <f t="array" ref="M874">_xlfn.SWITCH(MergedTable[[#This Row],[RoastType]],
    "L", "Light",
    "M", "Medium",
    "D", "Dark")</f>
        <v>Medium</v>
      </c>
      <c r="N874" s="6" cm="1">
        <f t="array" ref="N874">INDEX(Products[],
    MATCH(MergedTable[[#This Row],[FK_ProductID]:[FK_ProductID]], Products[[ProductID]:[ProductID]], 0),
    MATCH(MergedTable[[#Headers],[SizeKg]], Products[#Headers], 0))</f>
        <v>1</v>
      </c>
      <c r="O874" s="1" cm="1">
        <f t="array" ref="O874">INDEX(Products[],
    MATCH(MergedTable[[#This Row],[FK_ProductID]:[FK_ProductID]], Products[[ProductID]:[ProductID]], 0),
    MATCH(MergedTable[[#Headers],[AmtUnitPrice]], Products[#Headers], 0))</f>
        <v>11.25</v>
      </c>
      <c r="P874" s="1">
        <f>MergedTable[[#This Row],[AmtUnitPrice]] * MergedTable[[#This Row],[Quantity]]</f>
        <v>22.5</v>
      </c>
    </row>
    <row r="875" spans="1:16" x14ac:dyDescent="0.25">
      <c r="A875" t="str">
        <f>Orders[[#This Row],[OrderID]]</f>
        <v>BRJ-19414-277</v>
      </c>
      <c r="B875" s="9">
        <f>Orders[[#This Row],[DtOrder]]</f>
        <v>43725</v>
      </c>
      <c r="C875" t="str">
        <f>Orders[[#This Row],[FK_CustomerID]]</f>
        <v>16809-16936-WF</v>
      </c>
      <c r="D875" t="str">
        <f>Orders[[#This Row],[FK_ProductID]]</f>
        <v>R-M-0.2</v>
      </c>
      <c r="E875" s="4">
        <f>Orders[[#This Row],[Quantity]]</f>
        <v>4</v>
      </c>
      <c r="F875" t="str">
        <f>_xlfn.XLOOKUP(MergedTable[[#This Row],[FK_CustomerID]], Customers[CustomerID], Customers[CustomerName])</f>
        <v>Modesty MacConnechie</v>
      </c>
      <c r="G875" t="str">
        <f>_xlfn.XLOOKUP(MergedTable[[#This Row],[FK_CustomerID]], Customers[CustomerID], Customers[Email])</f>
        <v>mmacconnechieo9@reuters.com</v>
      </c>
      <c r="H875" t="str">
        <f>_xlfn.XLOOKUP(MergedTable[[#This Row],[FK_CustomerID]], Customers[CustomerID], Customers[Country])</f>
        <v>United States</v>
      </c>
      <c r="I875" t="str">
        <f>IF(_xlfn.XLOOKUP(MergedTable[[#This Row],[FK_CustomerID]], Customers[CustomerID], Customers[HasLoyalty]), "Yes", "No")</f>
        <v>Yes</v>
      </c>
      <c r="J875" t="str" cm="1">
        <f t="array" ref="J875">INDEX(Products[],
    MATCH(MergedTable[[#This Row],[FK_ProductID]:[FK_ProductID]], Products[[ProductID]:[ProductID]], 0),
    MATCH(MergedTable[[#Headers],[CoffeeType]], Products[#Headers], 0))</f>
        <v>Rob</v>
      </c>
      <c r="K875" t="str" cm="1">
        <f t="array" ref="K875">_xlfn.SWITCH(MergedTable[[#This Row],[CoffeeType]],
    "Rob", "Robusta",
    "Exc", "Excelsa",
    "Ara", "Arabica",
    "Lib", "Liberica")</f>
        <v>Robusta</v>
      </c>
      <c r="L875" t="str" cm="1">
        <f t="array" ref="L875">INDEX(Products[],
    MATCH(MergedTable[[#This Row],[FK_ProductID]:[FK_ProductID]], Products[[ProductID]:[ProductID]], 0),
    MATCH(MergedTable[[#Headers],[RoastType]], Products[#Headers], 0))</f>
        <v>M</v>
      </c>
      <c r="M875" t="str" cm="1">
        <f t="array" ref="M875">_xlfn.SWITCH(MergedTable[[#This Row],[RoastType]],
    "L", "Light",
    "M", "Medium",
    "D", "Dark")</f>
        <v>Medium</v>
      </c>
      <c r="N875" s="6" cm="1">
        <f t="array" ref="N875">INDEX(Products[],
    MATCH(MergedTable[[#This Row],[FK_ProductID]:[FK_ProductID]], Products[[ProductID]:[ProductID]], 0),
    MATCH(MergedTable[[#Headers],[SizeKg]], Products[#Headers], 0))</f>
        <v>0.2</v>
      </c>
      <c r="O875" s="1" cm="1">
        <f t="array" ref="O875">INDEX(Products[],
    MATCH(MergedTable[[#This Row],[FK_ProductID]:[FK_ProductID]], Products[[ProductID]:[ProductID]], 0),
    MATCH(MergedTable[[#Headers],[AmtUnitPrice]], Products[#Headers], 0))</f>
        <v>2.9849999999999999</v>
      </c>
      <c r="P875" s="1">
        <f>MergedTable[[#This Row],[AmtUnitPrice]] * MergedTable[[#This Row],[Quantity]]</f>
        <v>11.94</v>
      </c>
    </row>
    <row r="876" spans="1:16" x14ac:dyDescent="0.25">
      <c r="A876" t="str">
        <f>Orders[[#This Row],[OrderID]]</f>
        <v>MIQ-16322-908</v>
      </c>
      <c r="B876" s="9">
        <f>Orders[[#This Row],[DtOrder]]</f>
        <v>43680</v>
      </c>
      <c r="C876" t="str">
        <f>Orders[[#This Row],[FK_CustomerID]]</f>
        <v>20118-28138-QD</v>
      </c>
      <c r="D876" t="str">
        <f>Orders[[#This Row],[FK_ProductID]]</f>
        <v>A-L-1</v>
      </c>
      <c r="E876" s="4">
        <f>Orders[[#This Row],[Quantity]]</f>
        <v>2</v>
      </c>
      <c r="F876" t="str">
        <f>_xlfn.XLOOKUP(MergedTable[[#This Row],[FK_CustomerID]], Customers[CustomerID], Customers[CustomerName])</f>
        <v>Jaquenette Skentelbery</v>
      </c>
      <c r="G876" t="str">
        <f>_xlfn.XLOOKUP(MergedTable[[#This Row],[FK_CustomerID]], Customers[CustomerID], Customers[Email])</f>
        <v>jskentelberyoa@paypal.com</v>
      </c>
      <c r="H876" t="str">
        <f>_xlfn.XLOOKUP(MergedTable[[#This Row],[FK_CustomerID]], Customers[CustomerID], Customers[Country])</f>
        <v>United States</v>
      </c>
      <c r="I876" t="str">
        <f>IF(_xlfn.XLOOKUP(MergedTable[[#This Row],[FK_CustomerID]], Customers[CustomerID], Customers[HasLoyalty]), "Yes", "No")</f>
        <v>No</v>
      </c>
      <c r="J876" t="str" cm="1">
        <f t="array" ref="J876">INDEX(Products[],
    MATCH(MergedTable[[#This Row],[FK_ProductID]:[FK_ProductID]], Products[[ProductID]:[ProductID]], 0),
    MATCH(MergedTable[[#Headers],[CoffeeType]], Products[#Headers], 0))</f>
        <v>Ara</v>
      </c>
      <c r="K876" t="str" cm="1">
        <f t="array" ref="K876">_xlfn.SWITCH(MergedTable[[#This Row],[CoffeeType]],
    "Rob", "Robusta",
    "Exc", "Excelsa",
    "Ara", "Arabica",
    "Lib", "Liberica")</f>
        <v>Arabica</v>
      </c>
      <c r="L876" t="str" cm="1">
        <f t="array" ref="L876">INDEX(Products[],
    MATCH(MergedTable[[#This Row],[FK_ProductID]:[FK_ProductID]], Products[[ProductID]:[ProductID]], 0),
    MATCH(MergedTable[[#Headers],[RoastType]], Products[#Headers], 0))</f>
        <v>L</v>
      </c>
      <c r="M876" t="str" cm="1">
        <f t="array" ref="M876">_xlfn.SWITCH(MergedTable[[#This Row],[RoastType]],
    "L", "Light",
    "M", "Medium",
    "D", "Dark")</f>
        <v>Light</v>
      </c>
      <c r="N876" s="6" cm="1">
        <f t="array" ref="N876">INDEX(Products[],
    MATCH(MergedTable[[#This Row],[FK_ProductID]:[FK_ProductID]], Products[[ProductID]:[ProductID]], 0),
    MATCH(MergedTable[[#Headers],[SizeKg]], Products[#Headers], 0))</f>
        <v>1</v>
      </c>
      <c r="O876" s="1" cm="1">
        <f t="array" ref="O876">INDEX(Products[],
    MATCH(MergedTable[[#This Row],[FK_ProductID]:[FK_ProductID]], Products[[ProductID]:[ProductID]], 0),
    MATCH(MergedTable[[#Headers],[AmtUnitPrice]], Products[#Headers], 0))</f>
        <v>12.95</v>
      </c>
      <c r="P876" s="1">
        <f>MergedTable[[#This Row],[AmtUnitPrice]] * MergedTable[[#This Row],[Quantity]]</f>
        <v>25.9</v>
      </c>
    </row>
    <row r="877" spans="1:16" x14ac:dyDescent="0.25">
      <c r="A877" t="str">
        <f>Orders[[#This Row],[OrderID]]</f>
        <v>MVO-39328-830</v>
      </c>
      <c r="B877" s="9">
        <f>Orders[[#This Row],[DtOrder]]</f>
        <v>44253</v>
      </c>
      <c r="C877" t="str">
        <f>Orders[[#This Row],[FK_CustomerID]]</f>
        <v>84057-45461-AH</v>
      </c>
      <c r="D877" t="str">
        <f>Orders[[#This Row],[FK_ProductID]]</f>
        <v>L-M-0.5</v>
      </c>
      <c r="E877" s="4">
        <f>Orders[[#This Row],[Quantity]]</f>
        <v>5</v>
      </c>
      <c r="F877" t="str">
        <f>_xlfn.XLOOKUP(MergedTable[[#This Row],[FK_CustomerID]], Customers[CustomerID], Customers[CustomerName])</f>
        <v>Orazio Comber</v>
      </c>
      <c r="G877" t="str">
        <f>_xlfn.XLOOKUP(MergedTable[[#This Row],[FK_CustomerID]], Customers[CustomerID], Customers[Email])</f>
        <v>ocomberob@goo.gl</v>
      </c>
      <c r="H877" t="str">
        <f>_xlfn.XLOOKUP(MergedTable[[#This Row],[FK_CustomerID]], Customers[CustomerID], Customers[Country])</f>
        <v>Ireland</v>
      </c>
      <c r="I877" t="str">
        <f>IF(_xlfn.XLOOKUP(MergedTable[[#This Row],[FK_CustomerID]], Customers[CustomerID], Customers[HasLoyalty]), "Yes", "No")</f>
        <v>No</v>
      </c>
      <c r="J877" t="str" cm="1">
        <f t="array" ref="J877">INDEX(Products[],
    MATCH(MergedTable[[#This Row],[FK_ProductID]:[FK_ProductID]], Products[[ProductID]:[ProductID]], 0),
    MATCH(MergedTable[[#Headers],[CoffeeType]], Products[#Headers], 0))</f>
        <v>Lib</v>
      </c>
      <c r="K877" t="str" cm="1">
        <f t="array" ref="K877">_xlfn.SWITCH(MergedTable[[#This Row],[CoffeeType]],
    "Rob", "Robusta",
    "Exc", "Excelsa",
    "Ara", "Arabica",
    "Lib", "Liberica")</f>
        <v>Liberica</v>
      </c>
      <c r="L877" t="str" cm="1">
        <f t="array" ref="L877">INDEX(Products[],
    MATCH(MergedTable[[#This Row],[FK_ProductID]:[FK_ProductID]], Products[[ProductID]:[ProductID]], 0),
    MATCH(MergedTable[[#Headers],[RoastType]], Products[#Headers], 0))</f>
        <v>M</v>
      </c>
      <c r="M877" t="str" cm="1">
        <f t="array" ref="M877">_xlfn.SWITCH(MergedTable[[#This Row],[RoastType]],
    "L", "Light",
    "M", "Medium",
    "D", "Dark")</f>
        <v>Medium</v>
      </c>
      <c r="N877" s="6" cm="1">
        <f t="array" ref="N877">INDEX(Products[],
    MATCH(MergedTable[[#This Row],[FK_ProductID]:[FK_ProductID]], Products[[ProductID]:[ProductID]], 0),
    MATCH(MergedTable[[#Headers],[SizeKg]], Products[#Headers], 0))</f>
        <v>0.5</v>
      </c>
      <c r="O877" s="1" cm="1">
        <f t="array" ref="O877">INDEX(Products[],
    MATCH(MergedTable[[#This Row],[FK_ProductID]:[FK_ProductID]], Products[[ProductID]:[ProductID]], 0),
    MATCH(MergedTable[[#Headers],[AmtUnitPrice]], Products[#Headers], 0))</f>
        <v>8.73</v>
      </c>
      <c r="P877" s="1">
        <f>MergedTable[[#This Row],[AmtUnitPrice]] * MergedTable[[#This Row],[Quantity]]</f>
        <v>43.650000000000006</v>
      </c>
    </row>
    <row r="878" spans="1:16" x14ac:dyDescent="0.25">
      <c r="A878" t="str">
        <f>Orders[[#This Row],[OrderID]]</f>
        <v>MVO-39328-830</v>
      </c>
      <c r="B878" s="9">
        <f>Orders[[#This Row],[DtOrder]]</f>
        <v>44253</v>
      </c>
      <c r="C878" t="str">
        <f>Orders[[#This Row],[FK_CustomerID]]</f>
        <v>84057-45461-AH</v>
      </c>
      <c r="D878" t="str">
        <f>Orders[[#This Row],[FK_ProductID]]</f>
        <v>A-L-0.5</v>
      </c>
      <c r="E878" s="4">
        <f>Orders[[#This Row],[Quantity]]</f>
        <v>6</v>
      </c>
      <c r="F878" t="str">
        <f>_xlfn.XLOOKUP(MergedTable[[#This Row],[FK_CustomerID]], Customers[CustomerID], Customers[CustomerName])</f>
        <v>Orazio Comber</v>
      </c>
      <c r="G878" t="str">
        <f>_xlfn.XLOOKUP(MergedTable[[#This Row],[FK_CustomerID]], Customers[CustomerID], Customers[Email])</f>
        <v>ocomberob@goo.gl</v>
      </c>
      <c r="H878" t="str">
        <f>_xlfn.XLOOKUP(MergedTable[[#This Row],[FK_CustomerID]], Customers[CustomerID], Customers[Country])</f>
        <v>Ireland</v>
      </c>
      <c r="I878" t="str">
        <f>IF(_xlfn.XLOOKUP(MergedTable[[#This Row],[FK_CustomerID]], Customers[CustomerID], Customers[HasLoyalty]), "Yes", "No")</f>
        <v>No</v>
      </c>
      <c r="J878" t="str" cm="1">
        <f t="array" ref="J878">INDEX(Products[],
    MATCH(MergedTable[[#This Row],[FK_ProductID]:[FK_ProductID]], Products[[ProductID]:[ProductID]], 0),
    MATCH(MergedTable[[#Headers],[CoffeeType]], Products[#Headers], 0))</f>
        <v>Ara</v>
      </c>
      <c r="K878" t="str" cm="1">
        <f t="array" ref="K878">_xlfn.SWITCH(MergedTable[[#This Row],[CoffeeType]],
    "Rob", "Robusta",
    "Exc", "Excelsa",
    "Ara", "Arabica",
    "Lib", "Liberica")</f>
        <v>Arabica</v>
      </c>
      <c r="L878" t="str" cm="1">
        <f t="array" ref="L878">INDEX(Products[],
    MATCH(MergedTable[[#This Row],[FK_ProductID]:[FK_ProductID]], Products[[ProductID]:[ProductID]], 0),
    MATCH(MergedTable[[#Headers],[RoastType]], Products[#Headers], 0))</f>
        <v>L</v>
      </c>
      <c r="M878" t="str" cm="1">
        <f t="array" ref="M878">_xlfn.SWITCH(MergedTable[[#This Row],[RoastType]],
    "L", "Light",
    "M", "Medium",
    "D", "Dark")</f>
        <v>Light</v>
      </c>
      <c r="N878" s="6" cm="1">
        <f t="array" ref="N878">INDEX(Products[],
    MATCH(MergedTable[[#This Row],[FK_ProductID]:[FK_ProductID]], Products[[ProductID]:[ProductID]], 0),
    MATCH(MergedTable[[#Headers],[SizeKg]], Products[#Headers], 0))</f>
        <v>0.5</v>
      </c>
      <c r="O878" s="1" cm="1">
        <f t="array" ref="O878">INDEX(Products[],
    MATCH(MergedTable[[#This Row],[FK_ProductID]:[FK_ProductID]], Products[[ProductID]:[ProductID]], 0),
    MATCH(MergedTable[[#Headers],[AmtUnitPrice]], Products[#Headers], 0))</f>
        <v>7.77</v>
      </c>
      <c r="P878" s="1">
        <f>MergedTable[[#This Row],[AmtUnitPrice]] * MergedTable[[#This Row],[Quantity]]</f>
        <v>46.62</v>
      </c>
    </row>
    <row r="879" spans="1:16" x14ac:dyDescent="0.25">
      <c r="A879" t="str">
        <f>Orders[[#This Row],[OrderID]]</f>
        <v>NTJ-88319-746</v>
      </c>
      <c r="B879" s="9">
        <f>Orders[[#This Row],[DtOrder]]</f>
        <v>44411</v>
      </c>
      <c r="C879" t="str">
        <f>Orders[[#This Row],[FK_CustomerID]]</f>
        <v>90882-88130-KQ</v>
      </c>
      <c r="D879" t="str">
        <f>Orders[[#This Row],[FK_ProductID]]</f>
        <v>L-L-0.5</v>
      </c>
      <c r="E879" s="4">
        <f>Orders[[#This Row],[Quantity]]</f>
        <v>3</v>
      </c>
      <c r="F879" t="str">
        <f>_xlfn.XLOOKUP(MergedTable[[#This Row],[FK_CustomerID]], Customers[CustomerID], Customers[CustomerName])</f>
        <v>Zachary Tramel</v>
      </c>
      <c r="G879" t="str">
        <f>_xlfn.XLOOKUP(MergedTable[[#This Row],[FK_CustomerID]], Customers[CustomerID], Customers[Email])</f>
        <v>ztramelod@netlog.com</v>
      </c>
      <c r="H879" t="str">
        <f>_xlfn.XLOOKUP(MergedTable[[#This Row],[FK_CustomerID]], Customers[CustomerID], Customers[Country])</f>
        <v>United States</v>
      </c>
      <c r="I879" t="str">
        <f>IF(_xlfn.XLOOKUP(MergedTable[[#This Row],[FK_CustomerID]], Customers[CustomerID], Customers[HasLoyalty]), "Yes", "No")</f>
        <v>No</v>
      </c>
      <c r="J879" t="str" cm="1">
        <f t="array" ref="J879">INDEX(Products[],
    MATCH(MergedTable[[#This Row],[FK_ProductID]:[FK_ProductID]], Products[[ProductID]:[ProductID]], 0),
    MATCH(MergedTable[[#Headers],[CoffeeType]], Products[#Headers], 0))</f>
        <v>Lib</v>
      </c>
      <c r="K879" t="str" cm="1">
        <f t="array" ref="K879">_xlfn.SWITCH(MergedTable[[#This Row],[CoffeeType]],
    "Rob", "Robusta",
    "Exc", "Excelsa",
    "Ara", "Arabica",
    "Lib", "Liberica")</f>
        <v>Liberica</v>
      </c>
      <c r="L879" t="str" cm="1">
        <f t="array" ref="L879">INDEX(Products[],
    MATCH(MergedTable[[#This Row],[FK_ProductID]:[FK_ProductID]], Products[[ProductID]:[ProductID]], 0),
    MATCH(MergedTable[[#Headers],[RoastType]], Products[#Headers], 0))</f>
        <v>L</v>
      </c>
      <c r="M879" t="str" cm="1">
        <f t="array" ref="M879">_xlfn.SWITCH(MergedTable[[#This Row],[RoastType]],
    "L", "Light",
    "M", "Medium",
    "D", "Dark")</f>
        <v>Light</v>
      </c>
      <c r="N879" s="6" cm="1">
        <f t="array" ref="N879">INDEX(Products[],
    MATCH(MergedTable[[#This Row],[FK_ProductID]:[FK_ProductID]], Products[[ProductID]:[ProductID]], 0),
    MATCH(MergedTable[[#Headers],[SizeKg]], Products[#Headers], 0))</f>
        <v>0.5</v>
      </c>
      <c r="O879" s="1" cm="1">
        <f t="array" ref="O879">INDEX(Products[],
    MATCH(MergedTable[[#This Row],[FK_ProductID]:[FK_ProductID]], Products[[ProductID]:[ProductID]], 0),
    MATCH(MergedTable[[#Headers],[AmtUnitPrice]], Products[#Headers], 0))</f>
        <v>9.51</v>
      </c>
      <c r="P879" s="1">
        <f>MergedTable[[#This Row],[AmtUnitPrice]] * MergedTable[[#This Row],[Quantity]]</f>
        <v>28.53</v>
      </c>
    </row>
    <row r="880" spans="1:16" x14ac:dyDescent="0.25">
      <c r="A880" t="str">
        <f>Orders[[#This Row],[OrderID]]</f>
        <v>LCY-24377-948</v>
      </c>
      <c r="B880" s="9">
        <f>Orders[[#This Row],[DtOrder]]</f>
        <v>44323</v>
      </c>
      <c r="C880" t="str">
        <f>Orders[[#This Row],[FK_CustomerID]]</f>
        <v>21617-79890-DD</v>
      </c>
      <c r="D880" t="str">
        <f>Orders[[#This Row],[FK_ProductID]]</f>
        <v>R-L-2.5</v>
      </c>
      <c r="E880" s="4">
        <f>Orders[[#This Row],[Quantity]]</f>
        <v>1</v>
      </c>
      <c r="F880" t="str">
        <f>_xlfn.XLOOKUP(MergedTable[[#This Row],[FK_CustomerID]], Customers[CustomerID], Customers[CustomerName])</f>
        <v>Izaak Primak</v>
      </c>
      <c r="G880" t="str">
        <f>_xlfn.XLOOKUP(MergedTable[[#This Row],[FK_CustomerID]], Customers[CustomerID], Customers[Email])</f>
        <v/>
      </c>
      <c r="H880" t="str">
        <f>_xlfn.XLOOKUP(MergedTable[[#This Row],[FK_CustomerID]], Customers[CustomerID], Customers[Country])</f>
        <v>United States</v>
      </c>
      <c r="I880" t="str">
        <f>IF(_xlfn.XLOOKUP(MergedTable[[#This Row],[FK_CustomerID]], Customers[CustomerID], Customers[HasLoyalty]), "Yes", "No")</f>
        <v>Yes</v>
      </c>
      <c r="J880" t="str" cm="1">
        <f t="array" ref="J880">INDEX(Products[],
    MATCH(MergedTable[[#This Row],[FK_ProductID]:[FK_ProductID]], Products[[ProductID]:[ProductID]], 0),
    MATCH(MergedTable[[#Headers],[CoffeeType]], Products[#Headers], 0))</f>
        <v>Rob</v>
      </c>
      <c r="K880" t="str" cm="1">
        <f t="array" ref="K880">_xlfn.SWITCH(MergedTable[[#This Row],[CoffeeType]],
    "Rob", "Robusta",
    "Exc", "Excelsa",
    "Ara", "Arabica",
    "Lib", "Liberica")</f>
        <v>Robusta</v>
      </c>
      <c r="L880" t="str" cm="1">
        <f t="array" ref="L880">INDEX(Products[],
    MATCH(MergedTable[[#This Row],[FK_ProductID]:[FK_ProductID]], Products[[ProductID]:[ProductID]], 0),
    MATCH(MergedTable[[#Headers],[RoastType]], Products[#Headers], 0))</f>
        <v>L</v>
      </c>
      <c r="M880" t="str" cm="1">
        <f t="array" ref="M880">_xlfn.SWITCH(MergedTable[[#This Row],[RoastType]],
    "L", "Light",
    "M", "Medium",
    "D", "Dark")</f>
        <v>Light</v>
      </c>
      <c r="N880" s="6" cm="1">
        <f t="array" ref="N880">INDEX(Products[],
    MATCH(MergedTable[[#This Row],[FK_ProductID]:[FK_ProductID]], Products[[ProductID]:[ProductID]], 0),
    MATCH(MergedTable[[#Headers],[SizeKg]], Products[#Headers], 0))</f>
        <v>2.5</v>
      </c>
      <c r="O880" s="1" cm="1">
        <f t="array" ref="O880">INDEX(Products[],
    MATCH(MergedTable[[#This Row],[FK_ProductID]:[FK_ProductID]], Products[[ProductID]:[ProductID]], 0),
    MATCH(MergedTable[[#Headers],[AmtUnitPrice]], Products[#Headers], 0))</f>
        <v>27.484999999999999</v>
      </c>
      <c r="P880" s="1">
        <f>MergedTable[[#This Row],[AmtUnitPrice]] * MergedTable[[#This Row],[Quantity]]</f>
        <v>27.484999999999999</v>
      </c>
    </row>
    <row r="881" spans="1:16" x14ac:dyDescent="0.25">
      <c r="A881" t="str">
        <f>Orders[[#This Row],[OrderID]]</f>
        <v>FWD-85967-769</v>
      </c>
      <c r="B881" s="9">
        <f>Orders[[#This Row],[DtOrder]]</f>
        <v>43630</v>
      </c>
      <c r="C881" t="str">
        <f>Orders[[#This Row],[FK_CustomerID]]</f>
        <v>20256-54689-LO</v>
      </c>
      <c r="D881" t="str">
        <f>Orders[[#This Row],[FK_ProductID]]</f>
        <v>E-D-0.2</v>
      </c>
      <c r="E881" s="4">
        <f>Orders[[#This Row],[Quantity]]</f>
        <v>3</v>
      </c>
      <c r="F881" t="str">
        <f>_xlfn.XLOOKUP(MergedTable[[#This Row],[FK_CustomerID]], Customers[CustomerID], Customers[CustomerName])</f>
        <v>Brittani Thoresbie</v>
      </c>
      <c r="G881" t="str">
        <f>_xlfn.XLOOKUP(MergedTable[[#This Row],[FK_CustomerID]], Customers[CustomerID], Customers[Email])</f>
        <v/>
      </c>
      <c r="H881" t="str">
        <f>_xlfn.XLOOKUP(MergedTable[[#This Row],[FK_CustomerID]], Customers[CustomerID], Customers[Country])</f>
        <v>United States</v>
      </c>
      <c r="I881" t="str">
        <f>IF(_xlfn.XLOOKUP(MergedTable[[#This Row],[FK_CustomerID]], Customers[CustomerID], Customers[HasLoyalty]), "Yes", "No")</f>
        <v>No</v>
      </c>
      <c r="J881" t="str" cm="1">
        <f t="array" ref="J881">INDEX(Products[],
    MATCH(MergedTable[[#This Row],[FK_ProductID]:[FK_ProductID]], Products[[ProductID]:[ProductID]], 0),
    MATCH(MergedTable[[#Headers],[CoffeeType]], Products[#Headers], 0))</f>
        <v>Exc</v>
      </c>
      <c r="K881" t="str" cm="1">
        <f t="array" ref="K881">_xlfn.SWITCH(MergedTable[[#This Row],[CoffeeType]],
    "Rob", "Robusta",
    "Exc", "Excelsa",
    "Ara", "Arabica",
    "Lib", "Liberica")</f>
        <v>Excelsa</v>
      </c>
      <c r="L881" t="str" cm="1">
        <f t="array" ref="L881">INDEX(Products[],
    MATCH(MergedTable[[#This Row],[FK_ProductID]:[FK_ProductID]], Products[[ProductID]:[ProductID]], 0),
    MATCH(MergedTable[[#Headers],[RoastType]], Products[#Headers], 0))</f>
        <v>D</v>
      </c>
      <c r="M881" t="str" cm="1">
        <f t="array" ref="M881">_xlfn.SWITCH(MergedTable[[#This Row],[RoastType]],
    "L", "Light",
    "M", "Medium",
    "D", "Dark")</f>
        <v>Dark</v>
      </c>
      <c r="N881" s="6" cm="1">
        <f t="array" ref="N881">INDEX(Products[],
    MATCH(MergedTable[[#This Row],[FK_ProductID]:[FK_ProductID]], Products[[ProductID]:[ProductID]], 0),
    MATCH(MergedTable[[#Headers],[SizeKg]], Products[#Headers], 0))</f>
        <v>0.2</v>
      </c>
      <c r="O881" s="1" cm="1">
        <f t="array" ref="O881">INDEX(Products[],
    MATCH(MergedTable[[#This Row],[FK_ProductID]:[FK_ProductID]], Products[[ProductID]:[ProductID]], 0),
    MATCH(MergedTable[[#Headers],[AmtUnitPrice]], Products[#Headers], 0))</f>
        <v>3.645</v>
      </c>
      <c r="P881" s="1">
        <f>MergedTable[[#This Row],[AmtUnitPrice]] * MergedTable[[#This Row],[Quantity]]</f>
        <v>10.935</v>
      </c>
    </row>
    <row r="882" spans="1:16" x14ac:dyDescent="0.25">
      <c r="A882" t="str">
        <f>Orders[[#This Row],[OrderID]]</f>
        <v>KTO-53793-109</v>
      </c>
      <c r="B882" s="9">
        <f>Orders[[#This Row],[DtOrder]]</f>
        <v>43790</v>
      </c>
      <c r="C882" t="str">
        <f>Orders[[#This Row],[FK_CustomerID]]</f>
        <v>17572-27091-AA</v>
      </c>
      <c r="D882" t="str">
        <f>Orders[[#This Row],[FK_ProductID]]</f>
        <v>R-L-0.2</v>
      </c>
      <c r="E882" s="4">
        <f>Orders[[#This Row],[Quantity]]</f>
        <v>2</v>
      </c>
      <c r="F882" t="str">
        <f>_xlfn.XLOOKUP(MergedTable[[#This Row],[FK_CustomerID]], Customers[CustomerID], Customers[CustomerName])</f>
        <v>Constanta Hatfull</v>
      </c>
      <c r="G882" t="str">
        <f>_xlfn.XLOOKUP(MergedTable[[#This Row],[FK_CustomerID]], Customers[CustomerID], Customers[Email])</f>
        <v>chatfullog@ebay.com</v>
      </c>
      <c r="H882" t="str">
        <f>_xlfn.XLOOKUP(MergedTable[[#This Row],[FK_CustomerID]], Customers[CustomerID], Customers[Country])</f>
        <v>United States</v>
      </c>
      <c r="I882" t="str">
        <f>IF(_xlfn.XLOOKUP(MergedTable[[#This Row],[FK_CustomerID]], Customers[CustomerID], Customers[HasLoyalty]), "Yes", "No")</f>
        <v>No</v>
      </c>
      <c r="J882" t="str" cm="1">
        <f t="array" ref="J882">INDEX(Products[],
    MATCH(MergedTable[[#This Row],[FK_ProductID]:[FK_ProductID]], Products[[ProductID]:[ProductID]], 0),
    MATCH(MergedTable[[#Headers],[CoffeeType]], Products[#Headers], 0))</f>
        <v>Rob</v>
      </c>
      <c r="K882" t="str" cm="1">
        <f t="array" ref="K882">_xlfn.SWITCH(MergedTable[[#This Row],[CoffeeType]],
    "Rob", "Robusta",
    "Exc", "Excelsa",
    "Ara", "Arabica",
    "Lib", "Liberica")</f>
        <v>Robusta</v>
      </c>
      <c r="L882" t="str" cm="1">
        <f t="array" ref="L882">INDEX(Products[],
    MATCH(MergedTable[[#This Row],[FK_ProductID]:[FK_ProductID]], Products[[ProductID]:[ProductID]], 0),
    MATCH(MergedTable[[#Headers],[RoastType]], Products[#Headers], 0))</f>
        <v>L</v>
      </c>
      <c r="M882" t="str" cm="1">
        <f t="array" ref="M882">_xlfn.SWITCH(MergedTable[[#This Row],[RoastType]],
    "L", "Light",
    "M", "Medium",
    "D", "Dark")</f>
        <v>Light</v>
      </c>
      <c r="N882" s="6" cm="1">
        <f t="array" ref="N882">INDEX(Products[],
    MATCH(MergedTable[[#This Row],[FK_ProductID]:[FK_ProductID]], Products[[ProductID]:[ProductID]], 0),
    MATCH(MergedTable[[#Headers],[SizeKg]], Products[#Headers], 0))</f>
        <v>0.2</v>
      </c>
      <c r="O882" s="1" cm="1">
        <f t="array" ref="O882">INDEX(Products[],
    MATCH(MergedTable[[#This Row],[FK_ProductID]:[FK_ProductID]], Products[[ProductID]:[ProductID]], 0),
    MATCH(MergedTable[[#Headers],[AmtUnitPrice]], Products[#Headers], 0))</f>
        <v>3.585</v>
      </c>
      <c r="P882" s="1">
        <f>MergedTable[[#This Row],[AmtUnitPrice]] * MergedTable[[#This Row],[Quantity]]</f>
        <v>7.17</v>
      </c>
    </row>
    <row r="883" spans="1:16" x14ac:dyDescent="0.25">
      <c r="A883" t="str">
        <f>Orders[[#This Row],[OrderID]]</f>
        <v>OCK-89033-348</v>
      </c>
      <c r="B883" s="9">
        <f>Orders[[#This Row],[DtOrder]]</f>
        <v>44286</v>
      </c>
      <c r="C883" t="str">
        <f>Orders[[#This Row],[FK_CustomerID]]</f>
        <v>82300-88786-UE</v>
      </c>
      <c r="D883" t="str">
        <f>Orders[[#This Row],[FK_ProductID]]</f>
        <v>A-L-0.2</v>
      </c>
      <c r="E883" s="4">
        <f>Orders[[#This Row],[Quantity]]</f>
        <v>6</v>
      </c>
      <c r="F883" t="str">
        <f>_xlfn.XLOOKUP(MergedTable[[#This Row],[FK_CustomerID]], Customers[CustomerID], Customers[CustomerName])</f>
        <v>Bobbe Castagneto</v>
      </c>
      <c r="G883" t="str">
        <f>_xlfn.XLOOKUP(MergedTable[[#This Row],[FK_CustomerID]], Customers[CustomerID], Customers[Email])</f>
        <v/>
      </c>
      <c r="H883" t="str">
        <f>_xlfn.XLOOKUP(MergedTable[[#This Row],[FK_CustomerID]], Customers[CustomerID], Customers[Country])</f>
        <v>United States</v>
      </c>
      <c r="I883" t="str">
        <f>IF(_xlfn.XLOOKUP(MergedTable[[#This Row],[FK_CustomerID]], Customers[CustomerID], Customers[HasLoyalty]), "Yes", "No")</f>
        <v>Yes</v>
      </c>
      <c r="J883" t="str" cm="1">
        <f t="array" ref="J883">INDEX(Products[],
    MATCH(MergedTable[[#This Row],[FK_ProductID]:[FK_ProductID]], Products[[ProductID]:[ProductID]], 0),
    MATCH(MergedTable[[#Headers],[CoffeeType]], Products[#Headers], 0))</f>
        <v>Ara</v>
      </c>
      <c r="K883" t="str" cm="1">
        <f t="array" ref="K883">_xlfn.SWITCH(MergedTable[[#This Row],[CoffeeType]],
    "Rob", "Robusta",
    "Exc", "Excelsa",
    "Ara", "Arabica",
    "Lib", "Liberica")</f>
        <v>Arabica</v>
      </c>
      <c r="L883" t="str" cm="1">
        <f t="array" ref="L883">INDEX(Products[],
    MATCH(MergedTable[[#This Row],[FK_ProductID]:[FK_ProductID]], Products[[ProductID]:[ProductID]], 0),
    MATCH(MergedTable[[#Headers],[RoastType]], Products[#Headers], 0))</f>
        <v>L</v>
      </c>
      <c r="M883" t="str" cm="1">
        <f t="array" ref="M883">_xlfn.SWITCH(MergedTable[[#This Row],[RoastType]],
    "L", "Light",
    "M", "Medium",
    "D", "Dark")</f>
        <v>Light</v>
      </c>
      <c r="N883" s="6" cm="1">
        <f t="array" ref="N883">INDEX(Products[],
    MATCH(MergedTable[[#This Row],[FK_ProductID]:[FK_ProductID]], Products[[ProductID]:[ProductID]], 0),
    MATCH(MergedTable[[#Headers],[SizeKg]], Products[#Headers], 0))</f>
        <v>0.2</v>
      </c>
      <c r="O883" s="1" cm="1">
        <f t="array" ref="O883">INDEX(Products[],
    MATCH(MergedTable[[#This Row],[FK_ProductID]:[FK_ProductID]], Products[[ProductID]:[ProductID]], 0),
    MATCH(MergedTable[[#Headers],[AmtUnitPrice]], Products[#Headers], 0))</f>
        <v>3.8849999999999998</v>
      </c>
      <c r="P883" s="1">
        <f>MergedTable[[#This Row],[AmtUnitPrice]] * MergedTable[[#This Row],[Quantity]]</f>
        <v>23.31</v>
      </c>
    </row>
    <row r="884" spans="1:16" x14ac:dyDescent="0.25">
      <c r="A884" t="str">
        <f>Orders[[#This Row],[OrderID]]</f>
        <v>GPZ-36017-366</v>
      </c>
      <c r="B884" s="9">
        <f>Orders[[#This Row],[DtOrder]]</f>
        <v>43647</v>
      </c>
      <c r="C884" t="str">
        <f>Orders[[#This Row],[FK_CustomerID]]</f>
        <v>65732-22589-OW</v>
      </c>
      <c r="D884" t="str">
        <f>Orders[[#This Row],[FK_ProductID]]</f>
        <v>A-D-2.5</v>
      </c>
      <c r="E884" s="4">
        <f>Orders[[#This Row],[Quantity]]</f>
        <v>5</v>
      </c>
      <c r="F884" t="str">
        <f>_xlfn.XLOOKUP(MergedTable[[#This Row],[FK_CustomerID]], Customers[CustomerID], Customers[CustomerName])</f>
        <v>Kippie Marrison</v>
      </c>
      <c r="G884" t="str">
        <f>_xlfn.XLOOKUP(MergedTable[[#This Row],[FK_CustomerID]], Customers[CustomerID], Customers[Email])</f>
        <v>kmarrisonoq@dropbox.com</v>
      </c>
      <c r="H884" t="str">
        <f>_xlfn.XLOOKUP(MergedTable[[#This Row],[FK_CustomerID]], Customers[CustomerID], Customers[Country])</f>
        <v>United States</v>
      </c>
      <c r="I884" t="str">
        <f>IF(_xlfn.XLOOKUP(MergedTable[[#This Row],[FK_CustomerID]], Customers[CustomerID], Customers[HasLoyalty]), "Yes", "No")</f>
        <v>Yes</v>
      </c>
      <c r="J884" t="str" cm="1">
        <f t="array" ref="J884">INDEX(Products[],
    MATCH(MergedTable[[#This Row],[FK_ProductID]:[FK_ProductID]], Products[[ProductID]:[ProductID]], 0),
    MATCH(MergedTable[[#Headers],[CoffeeType]], Products[#Headers], 0))</f>
        <v>Ara</v>
      </c>
      <c r="K884" t="str" cm="1">
        <f t="array" ref="K884">_xlfn.SWITCH(MergedTable[[#This Row],[CoffeeType]],
    "Rob", "Robusta",
    "Exc", "Excelsa",
    "Ara", "Arabica",
    "Lib", "Liberica")</f>
        <v>Arabica</v>
      </c>
      <c r="L884" t="str" cm="1">
        <f t="array" ref="L884">INDEX(Products[],
    MATCH(MergedTable[[#This Row],[FK_ProductID]:[FK_ProductID]], Products[[ProductID]:[ProductID]], 0),
    MATCH(MergedTable[[#Headers],[RoastType]], Products[#Headers], 0))</f>
        <v>D</v>
      </c>
      <c r="M884" t="str" cm="1">
        <f t="array" ref="M884">_xlfn.SWITCH(MergedTable[[#This Row],[RoastType]],
    "L", "Light",
    "M", "Medium",
    "D", "Dark")</f>
        <v>Dark</v>
      </c>
      <c r="N884" s="6" cm="1">
        <f t="array" ref="N884">INDEX(Products[],
    MATCH(MergedTable[[#This Row],[FK_ProductID]:[FK_ProductID]], Products[[ProductID]:[ProductID]], 0),
    MATCH(MergedTable[[#Headers],[SizeKg]], Products[#Headers], 0))</f>
        <v>2.5</v>
      </c>
      <c r="O884" s="1" cm="1">
        <f t="array" ref="O884">INDEX(Products[],
    MATCH(MergedTable[[#This Row],[FK_ProductID]:[FK_ProductID]], Products[[ProductID]:[ProductID]], 0),
    MATCH(MergedTable[[#Headers],[AmtUnitPrice]], Products[#Headers], 0))</f>
        <v>22.885000000000002</v>
      </c>
      <c r="P884" s="1">
        <f>MergedTable[[#This Row],[AmtUnitPrice]] * MergedTable[[#This Row],[Quantity]]</f>
        <v>114.42500000000001</v>
      </c>
    </row>
    <row r="885" spans="1:16" x14ac:dyDescent="0.25">
      <c r="A885" t="str">
        <f>Orders[[#This Row],[OrderID]]</f>
        <v>BZP-33213-637</v>
      </c>
      <c r="B885" s="9">
        <f>Orders[[#This Row],[DtOrder]]</f>
        <v>43956</v>
      </c>
      <c r="C885" t="str">
        <f>Orders[[#This Row],[FK_CustomerID]]</f>
        <v>77175-09826-SF</v>
      </c>
      <c r="D885" t="str">
        <f>Orders[[#This Row],[FK_ProductID]]</f>
        <v>A-M-2.5</v>
      </c>
      <c r="E885" s="4">
        <f>Orders[[#This Row],[Quantity]]</f>
        <v>3</v>
      </c>
      <c r="F885" t="str">
        <f>_xlfn.XLOOKUP(MergedTable[[#This Row],[FK_CustomerID]], Customers[CustomerID], Customers[CustomerName])</f>
        <v>Lindon Agnolo</v>
      </c>
      <c r="G885" t="str">
        <f>_xlfn.XLOOKUP(MergedTable[[#This Row],[FK_CustomerID]], Customers[CustomerID], Customers[Email])</f>
        <v>lagnolooj@pinterest.com</v>
      </c>
      <c r="H885" t="str">
        <f>_xlfn.XLOOKUP(MergedTable[[#This Row],[FK_CustomerID]], Customers[CustomerID], Customers[Country])</f>
        <v>United States</v>
      </c>
      <c r="I885" t="str">
        <f>IF(_xlfn.XLOOKUP(MergedTable[[#This Row],[FK_CustomerID]], Customers[CustomerID], Customers[HasLoyalty]), "Yes", "No")</f>
        <v>Yes</v>
      </c>
      <c r="J885" t="str" cm="1">
        <f t="array" ref="J885">INDEX(Products[],
    MATCH(MergedTable[[#This Row],[FK_ProductID]:[FK_ProductID]], Products[[ProductID]:[ProductID]], 0),
    MATCH(MergedTable[[#Headers],[CoffeeType]], Products[#Headers], 0))</f>
        <v>Ara</v>
      </c>
      <c r="K885" t="str" cm="1">
        <f t="array" ref="K885">_xlfn.SWITCH(MergedTable[[#This Row],[CoffeeType]],
    "Rob", "Robusta",
    "Exc", "Excelsa",
    "Ara", "Arabica",
    "Lib", "Liberica")</f>
        <v>Arabica</v>
      </c>
      <c r="L885" t="str" cm="1">
        <f t="array" ref="L885">INDEX(Products[],
    MATCH(MergedTable[[#This Row],[FK_ProductID]:[FK_ProductID]], Products[[ProductID]:[ProductID]], 0),
    MATCH(MergedTable[[#Headers],[RoastType]], Products[#Headers], 0))</f>
        <v>M</v>
      </c>
      <c r="M885" t="str" cm="1">
        <f t="array" ref="M885">_xlfn.SWITCH(MergedTable[[#This Row],[RoastType]],
    "L", "Light",
    "M", "Medium",
    "D", "Dark")</f>
        <v>Medium</v>
      </c>
      <c r="N885" s="6" cm="1">
        <f t="array" ref="N885">INDEX(Products[],
    MATCH(MergedTable[[#This Row],[FK_ProductID]:[FK_ProductID]], Products[[ProductID]:[ProductID]], 0),
    MATCH(MergedTable[[#Headers],[SizeKg]], Products[#Headers], 0))</f>
        <v>2.5</v>
      </c>
      <c r="O885" s="1" cm="1">
        <f t="array" ref="O885">INDEX(Products[],
    MATCH(MergedTable[[#This Row],[FK_ProductID]:[FK_ProductID]], Products[[ProductID]:[ProductID]], 0),
    MATCH(MergedTable[[#Headers],[AmtUnitPrice]], Products[#Headers], 0))</f>
        <v>25.875</v>
      </c>
      <c r="P885" s="1">
        <f>MergedTable[[#This Row],[AmtUnitPrice]] * MergedTable[[#This Row],[Quantity]]</f>
        <v>77.625</v>
      </c>
    </row>
    <row r="886" spans="1:16" x14ac:dyDescent="0.25">
      <c r="A886" t="str">
        <f>Orders[[#This Row],[OrderID]]</f>
        <v>WFH-21507-708</v>
      </c>
      <c r="B886" s="9">
        <f>Orders[[#This Row],[DtOrder]]</f>
        <v>43941</v>
      </c>
      <c r="C886" t="str">
        <f>Orders[[#This Row],[FK_CustomerID]]</f>
        <v>07237-32539-NB</v>
      </c>
      <c r="D886" t="str">
        <f>Orders[[#This Row],[FK_ProductID]]</f>
        <v>R-D-0.5</v>
      </c>
      <c r="E886" s="4">
        <f>Orders[[#This Row],[Quantity]]</f>
        <v>1</v>
      </c>
      <c r="F886" t="str">
        <f>_xlfn.XLOOKUP(MergedTable[[#This Row],[FK_CustomerID]], Customers[CustomerID], Customers[CustomerName])</f>
        <v>Delainey Kiddy</v>
      </c>
      <c r="G886" t="str">
        <f>_xlfn.XLOOKUP(MergedTable[[#This Row],[FK_CustomerID]], Customers[CustomerID], Customers[Email])</f>
        <v>dkiddyok@fda.gov</v>
      </c>
      <c r="H886" t="str">
        <f>_xlfn.XLOOKUP(MergedTable[[#This Row],[FK_CustomerID]], Customers[CustomerID], Customers[Country])</f>
        <v>United States</v>
      </c>
      <c r="I886" t="str">
        <f>IF(_xlfn.XLOOKUP(MergedTable[[#This Row],[FK_CustomerID]], Customers[CustomerID], Customers[HasLoyalty]), "Yes", "No")</f>
        <v>Yes</v>
      </c>
      <c r="J886" t="str" cm="1">
        <f t="array" ref="J886">INDEX(Products[],
    MATCH(MergedTable[[#This Row],[FK_ProductID]:[FK_ProductID]], Products[[ProductID]:[ProductID]], 0),
    MATCH(MergedTable[[#Headers],[CoffeeType]], Products[#Headers], 0))</f>
        <v>Rob</v>
      </c>
      <c r="K886" t="str" cm="1">
        <f t="array" ref="K886">_xlfn.SWITCH(MergedTable[[#This Row],[CoffeeType]],
    "Rob", "Robusta",
    "Exc", "Excelsa",
    "Ara", "Arabica",
    "Lib", "Liberica")</f>
        <v>Robusta</v>
      </c>
      <c r="L886" t="str" cm="1">
        <f t="array" ref="L886">INDEX(Products[],
    MATCH(MergedTable[[#This Row],[FK_ProductID]:[FK_ProductID]], Products[[ProductID]:[ProductID]], 0),
    MATCH(MergedTable[[#Headers],[RoastType]], Products[#Headers], 0))</f>
        <v>D</v>
      </c>
      <c r="M886" t="str" cm="1">
        <f t="array" ref="M886">_xlfn.SWITCH(MergedTable[[#This Row],[RoastType]],
    "L", "Light",
    "M", "Medium",
    "D", "Dark")</f>
        <v>Dark</v>
      </c>
      <c r="N886" s="6" cm="1">
        <f t="array" ref="N886">INDEX(Products[],
    MATCH(MergedTable[[#This Row],[FK_ProductID]:[FK_ProductID]], Products[[ProductID]:[ProductID]], 0),
    MATCH(MergedTable[[#Headers],[SizeKg]], Products[#Headers], 0))</f>
        <v>0.5</v>
      </c>
      <c r="O886" s="1" cm="1">
        <f t="array" ref="O886">INDEX(Products[],
    MATCH(MergedTable[[#This Row],[FK_ProductID]:[FK_ProductID]], Products[[ProductID]:[ProductID]], 0),
    MATCH(MergedTable[[#Headers],[AmtUnitPrice]], Products[#Headers], 0))</f>
        <v>5.37</v>
      </c>
      <c r="P886" s="1">
        <f>MergedTable[[#This Row],[AmtUnitPrice]] * MergedTable[[#This Row],[Quantity]]</f>
        <v>5.37</v>
      </c>
    </row>
    <row r="887" spans="1:16" x14ac:dyDescent="0.25">
      <c r="A887" t="str">
        <f>Orders[[#This Row],[OrderID]]</f>
        <v>HST-96923-073</v>
      </c>
      <c r="B887" s="9">
        <f>Orders[[#This Row],[DtOrder]]</f>
        <v>43664</v>
      </c>
      <c r="C887" t="str">
        <f>Orders[[#This Row],[FK_CustomerID]]</f>
        <v>54722-76431-EX</v>
      </c>
      <c r="D887" t="str">
        <f>Orders[[#This Row],[FK_ProductID]]</f>
        <v>R-D-2.5</v>
      </c>
      <c r="E887" s="4">
        <f>Orders[[#This Row],[Quantity]]</f>
        <v>6</v>
      </c>
      <c r="F887" t="str">
        <f>_xlfn.XLOOKUP(MergedTable[[#This Row],[FK_CustomerID]], Customers[CustomerID], Customers[CustomerName])</f>
        <v>Helli Petroulis</v>
      </c>
      <c r="G887" t="str">
        <f>_xlfn.XLOOKUP(MergedTable[[#This Row],[FK_CustomerID]], Customers[CustomerID], Customers[Email])</f>
        <v>hpetroulisol@state.tx.us</v>
      </c>
      <c r="H887" t="str">
        <f>_xlfn.XLOOKUP(MergedTable[[#This Row],[FK_CustomerID]], Customers[CustomerID], Customers[Country])</f>
        <v>Ireland</v>
      </c>
      <c r="I887" t="str">
        <f>IF(_xlfn.XLOOKUP(MergedTable[[#This Row],[FK_CustomerID]], Customers[CustomerID], Customers[HasLoyalty]), "Yes", "No")</f>
        <v>No</v>
      </c>
      <c r="J887" t="str" cm="1">
        <f t="array" ref="J887">INDEX(Products[],
    MATCH(MergedTable[[#This Row],[FK_ProductID]:[FK_ProductID]], Products[[ProductID]:[ProductID]], 0),
    MATCH(MergedTable[[#Headers],[CoffeeType]], Products[#Headers], 0))</f>
        <v>Rob</v>
      </c>
      <c r="K887" t="str" cm="1">
        <f t="array" ref="K887">_xlfn.SWITCH(MergedTable[[#This Row],[CoffeeType]],
    "Rob", "Robusta",
    "Exc", "Excelsa",
    "Ara", "Arabica",
    "Lib", "Liberica")</f>
        <v>Robusta</v>
      </c>
      <c r="L887" t="str" cm="1">
        <f t="array" ref="L887">INDEX(Products[],
    MATCH(MergedTable[[#This Row],[FK_ProductID]:[FK_ProductID]], Products[[ProductID]:[ProductID]], 0),
    MATCH(MergedTable[[#Headers],[RoastType]], Products[#Headers], 0))</f>
        <v>D</v>
      </c>
      <c r="M887" t="str" cm="1">
        <f t="array" ref="M887">_xlfn.SWITCH(MergedTable[[#This Row],[RoastType]],
    "L", "Light",
    "M", "Medium",
    "D", "Dark")</f>
        <v>Dark</v>
      </c>
      <c r="N887" s="6" cm="1">
        <f t="array" ref="N887">INDEX(Products[],
    MATCH(MergedTable[[#This Row],[FK_ProductID]:[FK_ProductID]], Products[[ProductID]:[ProductID]], 0),
    MATCH(MergedTable[[#Headers],[SizeKg]], Products[#Headers], 0))</f>
        <v>2.5</v>
      </c>
      <c r="O887" s="1" cm="1">
        <f t="array" ref="O887">INDEX(Products[],
    MATCH(MergedTable[[#This Row],[FK_ProductID]:[FK_ProductID]], Products[[ProductID]:[ProductID]], 0),
    MATCH(MergedTable[[#Headers],[AmtUnitPrice]], Products[#Headers], 0))</f>
        <v>20.585000000000001</v>
      </c>
      <c r="P887" s="1">
        <f>MergedTable[[#This Row],[AmtUnitPrice]] * MergedTable[[#This Row],[Quantity]]</f>
        <v>123.51</v>
      </c>
    </row>
    <row r="888" spans="1:16" x14ac:dyDescent="0.25">
      <c r="A888" t="str">
        <f>Orders[[#This Row],[OrderID]]</f>
        <v>ENN-79947-323</v>
      </c>
      <c r="B888" s="9">
        <f>Orders[[#This Row],[DtOrder]]</f>
        <v>44518</v>
      </c>
      <c r="C888" t="str">
        <f>Orders[[#This Row],[FK_CustomerID]]</f>
        <v>67847-82662-TE</v>
      </c>
      <c r="D888" t="str">
        <f>Orders[[#This Row],[FK_ProductID]]</f>
        <v>L-M-0.5</v>
      </c>
      <c r="E888" s="4">
        <f>Orders[[#This Row],[Quantity]]</f>
        <v>2</v>
      </c>
      <c r="F888" t="str">
        <f>_xlfn.XLOOKUP(MergedTable[[#This Row],[FK_CustomerID]], Customers[CustomerID], Customers[CustomerName])</f>
        <v>Marty Scholl</v>
      </c>
      <c r="G888" t="str">
        <f>_xlfn.XLOOKUP(MergedTable[[#This Row],[FK_CustomerID]], Customers[CustomerID], Customers[Email])</f>
        <v>mschollom@taobao.com</v>
      </c>
      <c r="H888" t="str">
        <f>_xlfn.XLOOKUP(MergedTable[[#This Row],[FK_CustomerID]], Customers[CustomerID], Customers[Country])</f>
        <v>United States</v>
      </c>
      <c r="I888" t="str">
        <f>IF(_xlfn.XLOOKUP(MergedTable[[#This Row],[FK_CustomerID]], Customers[CustomerID], Customers[HasLoyalty]), "Yes", "No")</f>
        <v>No</v>
      </c>
      <c r="J888" t="str" cm="1">
        <f t="array" ref="J888">INDEX(Products[],
    MATCH(MergedTable[[#This Row],[FK_ProductID]:[FK_ProductID]], Products[[ProductID]:[ProductID]], 0),
    MATCH(MergedTable[[#Headers],[CoffeeType]], Products[#Headers], 0))</f>
        <v>Lib</v>
      </c>
      <c r="K888" t="str" cm="1">
        <f t="array" ref="K888">_xlfn.SWITCH(MergedTable[[#This Row],[CoffeeType]],
    "Rob", "Robusta",
    "Exc", "Excelsa",
    "Ara", "Arabica",
    "Lib", "Liberica")</f>
        <v>Liberica</v>
      </c>
      <c r="L888" t="str" cm="1">
        <f t="array" ref="L888">INDEX(Products[],
    MATCH(MergedTable[[#This Row],[FK_ProductID]:[FK_ProductID]], Products[[ProductID]:[ProductID]], 0),
    MATCH(MergedTable[[#Headers],[RoastType]], Products[#Headers], 0))</f>
        <v>M</v>
      </c>
      <c r="M888" t="str" cm="1">
        <f t="array" ref="M888">_xlfn.SWITCH(MergedTable[[#This Row],[RoastType]],
    "L", "Light",
    "M", "Medium",
    "D", "Dark")</f>
        <v>Medium</v>
      </c>
      <c r="N888" s="6" cm="1">
        <f t="array" ref="N888">INDEX(Products[],
    MATCH(MergedTable[[#This Row],[FK_ProductID]:[FK_ProductID]], Products[[ProductID]:[ProductID]], 0),
    MATCH(MergedTable[[#Headers],[SizeKg]], Products[#Headers], 0))</f>
        <v>0.5</v>
      </c>
      <c r="O888" s="1" cm="1">
        <f t="array" ref="O888">INDEX(Products[],
    MATCH(MergedTable[[#This Row],[FK_ProductID]:[FK_ProductID]], Products[[ProductID]:[ProductID]], 0),
    MATCH(MergedTable[[#Headers],[AmtUnitPrice]], Products[#Headers], 0))</f>
        <v>8.73</v>
      </c>
      <c r="P888" s="1">
        <f>MergedTable[[#This Row],[AmtUnitPrice]] * MergedTable[[#This Row],[Quantity]]</f>
        <v>17.46</v>
      </c>
    </row>
    <row r="889" spans="1:16" x14ac:dyDescent="0.25">
      <c r="A889" t="str">
        <f>Orders[[#This Row],[OrderID]]</f>
        <v>BHA-47429-889</v>
      </c>
      <c r="B889" s="9">
        <f>Orders[[#This Row],[DtOrder]]</f>
        <v>44002</v>
      </c>
      <c r="C889" t="str">
        <f>Orders[[#This Row],[FK_CustomerID]]</f>
        <v>51114-51191-EW</v>
      </c>
      <c r="D889" t="str">
        <f>Orders[[#This Row],[FK_ProductID]]</f>
        <v>E-L-0.2</v>
      </c>
      <c r="E889" s="4">
        <f>Orders[[#This Row],[Quantity]]</f>
        <v>3</v>
      </c>
      <c r="F889" t="str">
        <f>_xlfn.XLOOKUP(MergedTable[[#This Row],[FK_CustomerID]], Customers[CustomerID], Customers[CustomerName])</f>
        <v>Kienan Ferson</v>
      </c>
      <c r="G889" t="str">
        <f>_xlfn.XLOOKUP(MergedTable[[#This Row],[FK_CustomerID]], Customers[CustomerID], Customers[Email])</f>
        <v>kfersonon@g.co</v>
      </c>
      <c r="H889" t="str">
        <f>_xlfn.XLOOKUP(MergedTable[[#This Row],[FK_CustomerID]], Customers[CustomerID], Customers[Country])</f>
        <v>United States</v>
      </c>
      <c r="I889" t="str">
        <f>IF(_xlfn.XLOOKUP(MergedTable[[#This Row],[FK_CustomerID]], Customers[CustomerID], Customers[HasLoyalty]), "Yes", "No")</f>
        <v>No</v>
      </c>
      <c r="J889" t="str" cm="1">
        <f t="array" ref="J889">INDEX(Products[],
    MATCH(MergedTable[[#This Row],[FK_ProductID]:[FK_ProductID]], Products[[ProductID]:[ProductID]], 0),
    MATCH(MergedTable[[#Headers],[CoffeeType]], Products[#Headers], 0))</f>
        <v>Exc</v>
      </c>
      <c r="K889" t="str" cm="1">
        <f t="array" ref="K889">_xlfn.SWITCH(MergedTable[[#This Row],[CoffeeType]],
    "Rob", "Robusta",
    "Exc", "Excelsa",
    "Ara", "Arabica",
    "Lib", "Liberica")</f>
        <v>Excelsa</v>
      </c>
      <c r="L889" t="str" cm="1">
        <f t="array" ref="L889">INDEX(Products[],
    MATCH(MergedTable[[#This Row],[FK_ProductID]:[FK_ProductID]], Products[[ProductID]:[ProductID]], 0),
    MATCH(MergedTable[[#Headers],[RoastType]], Products[#Headers], 0))</f>
        <v>L</v>
      </c>
      <c r="M889" t="str" cm="1">
        <f t="array" ref="M889">_xlfn.SWITCH(MergedTable[[#This Row],[RoastType]],
    "L", "Light",
    "M", "Medium",
    "D", "Dark")</f>
        <v>Light</v>
      </c>
      <c r="N889" s="6" cm="1">
        <f t="array" ref="N889">INDEX(Products[],
    MATCH(MergedTable[[#This Row],[FK_ProductID]:[FK_ProductID]], Products[[ProductID]:[ProductID]], 0),
    MATCH(MergedTable[[#Headers],[SizeKg]], Products[#Headers], 0))</f>
        <v>0.2</v>
      </c>
      <c r="O889" s="1" cm="1">
        <f t="array" ref="O889">INDEX(Products[],
    MATCH(MergedTable[[#This Row],[FK_ProductID]:[FK_ProductID]], Products[[ProductID]:[ProductID]], 0),
    MATCH(MergedTable[[#Headers],[AmtUnitPrice]], Products[#Headers], 0))</f>
        <v>4.4550000000000001</v>
      </c>
      <c r="P889" s="1">
        <f>MergedTable[[#This Row],[AmtUnitPrice]] * MergedTable[[#This Row],[Quantity]]</f>
        <v>13.365</v>
      </c>
    </row>
    <row r="890" spans="1:16" x14ac:dyDescent="0.25">
      <c r="A890" t="str">
        <f>Orders[[#This Row],[OrderID]]</f>
        <v>SZY-63017-318</v>
      </c>
      <c r="B890" s="9">
        <f>Orders[[#This Row],[DtOrder]]</f>
        <v>44292</v>
      </c>
      <c r="C890" t="str">
        <f>Orders[[#This Row],[FK_CustomerID]]</f>
        <v>91809-58808-TV</v>
      </c>
      <c r="D890" t="str">
        <f>Orders[[#This Row],[FK_ProductID]]</f>
        <v>A-L-0.2</v>
      </c>
      <c r="E890" s="4">
        <f>Orders[[#This Row],[Quantity]]</f>
        <v>2</v>
      </c>
      <c r="F890" t="str">
        <f>_xlfn.XLOOKUP(MergedTable[[#This Row],[FK_CustomerID]], Customers[CustomerID], Customers[CustomerName])</f>
        <v>Blake Kelloway</v>
      </c>
      <c r="G890" t="str">
        <f>_xlfn.XLOOKUP(MergedTable[[#This Row],[FK_CustomerID]], Customers[CustomerID], Customers[Email])</f>
        <v>bkellowayoo@omniture.com</v>
      </c>
      <c r="H890" t="str">
        <f>_xlfn.XLOOKUP(MergedTable[[#This Row],[FK_CustomerID]], Customers[CustomerID], Customers[Country])</f>
        <v>United States</v>
      </c>
      <c r="I890" t="str">
        <f>IF(_xlfn.XLOOKUP(MergedTable[[#This Row],[FK_CustomerID]], Customers[CustomerID], Customers[HasLoyalty]), "Yes", "No")</f>
        <v>Yes</v>
      </c>
      <c r="J890" t="str" cm="1">
        <f t="array" ref="J890">INDEX(Products[],
    MATCH(MergedTable[[#This Row],[FK_ProductID]:[FK_ProductID]], Products[[ProductID]:[ProductID]], 0),
    MATCH(MergedTable[[#Headers],[CoffeeType]], Products[#Headers], 0))</f>
        <v>Ara</v>
      </c>
      <c r="K890" t="str" cm="1">
        <f t="array" ref="K890">_xlfn.SWITCH(MergedTable[[#This Row],[CoffeeType]],
    "Rob", "Robusta",
    "Exc", "Excelsa",
    "Ara", "Arabica",
    "Lib", "Liberica")</f>
        <v>Arabica</v>
      </c>
      <c r="L890" t="str" cm="1">
        <f t="array" ref="L890">INDEX(Products[],
    MATCH(MergedTable[[#This Row],[FK_ProductID]:[FK_ProductID]], Products[[ProductID]:[ProductID]], 0),
    MATCH(MergedTable[[#Headers],[RoastType]], Products[#Headers], 0))</f>
        <v>L</v>
      </c>
      <c r="M890" t="str" cm="1">
        <f t="array" ref="M890">_xlfn.SWITCH(MergedTable[[#This Row],[RoastType]],
    "L", "Light",
    "M", "Medium",
    "D", "Dark")</f>
        <v>Light</v>
      </c>
      <c r="N890" s="6" cm="1">
        <f t="array" ref="N890">INDEX(Products[],
    MATCH(MergedTable[[#This Row],[FK_ProductID]:[FK_ProductID]], Products[[ProductID]:[ProductID]], 0),
    MATCH(MergedTable[[#Headers],[SizeKg]], Products[#Headers], 0))</f>
        <v>0.2</v>
      </c>
      <c r="O890" s="1" cm="1">
        <f t="array" ref="O890">INDEX(Products[],
    MATCH(MergedTable[[#This Row],[FK_ProductID]:[FK_ProductID]], Products[[ProductID]:[ProductID]], 0),
    MATCH(MergedTable[[#Headers],[AmtUnitPrice]], Products[#Headers], 0))</f>
        <v>3.8849999999999998</v>
      </c>
      <c r="P890" s="1">
        <f>MergedTable[[#This Row],[AmtUnitPrice]] * MergedTable[[#This Row],[Quantity]]</f>
        <v>7.77</v>
      </c>
    </row>
    <row r="891" spans="1:16" x14ac:dyDescent="0.25">
      <c r="A891" t="str">
        <f>Orders[[#This Row],[OrderID]]</f>
        <v>LCU-93317-340</v>
      </c>
      <c r="B891" s="9">
        <f>Orders[[#This Row],[DtOrder]]</f>
        <v>43633</v>
      </c>
      <c r="C891" t="str">
        <f>Orders[[#This Row],[FK_CustomerID]]</f>
        <v>84996-26826-DK</v>
      </c>
      <c r="D891" t="str">
        <f>Orders[[#This Row],[FK_ProductID]]</f>
        <v>R-D-0.2</v>
      </c>
      <c r="E891" s="4">
        <f>Orders[[#This Row],[Quantity]]</f>
        <v>1</v>
      </c>
      <c r="F891" t="str">
        <f>_xlfn.XLOOKUP(MergedTable[[#This Row],[FK_CustomerID]], Customers[CustomerID], Customers[CustomerName])</f>
        <v>Scarlett Oliffe</v>
      </c>
      <c r="G891" t="str">
        <f>_xlfn.XLOOKUP(MergedTable[[#This Row],[FK_CustomerID]], Customers[CustomerID], Customers[Email])</f>
        <v>soliffeop@yellowbook.com</v>
      </c>
      <c r="H891" t="str">
        <f>_xlfn.XLOOKUP(MergedTable[[#This Row],[FK_CustomerID]], Customers[CustomerID], Customers[Country])</f>
        <v>United States</v>
      </c>
      <c r="I891" t="str">
        <f>IF(_xlfn.XLOOKUP(MergedTable[[#This Row],[FK_CustomerID]], Customers[CustomerID], Customers[HasLoyalty]), "Yes", "No")</f>
        <v>Yes</v>
      </c>
      <c r="J891" t="str" cm="1">
        <f t="array" ref="J891">INDEX(Products[],
    MATCH(MergedTable[[#This Row],[FK_ProductID]:[FK_ProductID]], Products[[ProductID]:[ProductID]], 0),
    MATCH(MergedTable[[#Headers],[CoffeeType]], Products[#Headers], 0))</f>
        <v>Rob</v>
      </c>
      <c r="K891" t="str" cm="1">
        <f t="array" ref="K891">_xlfn.SWITCH(MergedTable[[#This Row],[CoffeeType]],
    "Rob", "Robusta",
    "Exc", "Excelsa",
    "Ara", "Arabica",
    "Lib", "Liberica")</f>
        <v>Robusta</v>
      </c>
      <c r="L891" t="str" cm="1">
        <f t="array" ref="L891">INDEX(Products[],
    MATCH(MergedTable[[#This Row],[FK_ProductID]:[FK_ProductID]], Products[[ProductID]:[ProductID]], 0),
    MATCH(MergedTable[[#Headers],[RoastType]], Products[#Headers], 0))</f>
        <v>D</v>
      </c>
      <c r="M891" t="str" cm="1">
        <f t="array" ref="M891">_xlfn.SWITCH(MergedTable[[#This Row],[RoastType]],
    "L", "Light",
    "M", "Medium",
    "D", "Dark")</f>
        <v>Dark</v>
      </c>
      <c r="N891" s="6" cm="1">
        <f t="array" ref="N891">INDEX(Products[],
    MATCH(MergedTable[[#This Row],[FK_ProductID]:[FK_ProductID]], Products[[ProductID]:[ProductID]], 0),
    MATCH(MergedTable[[#Headers],[SizeKg]], Products[#Headers], 0))</f>
        <v>0.2</v>
      </c>
      <c r="O891" s="1" cm="1">
        <f t="array" ref="O891">INDEX(Products[],
    MATCH(MergedTable[[#This Row],[FK_ProductID]:[FK_ProductID]], Products[[ProductID]:[ProductID]], 0),
    MATCH(MergedTable[[#Headers],[AmtUnitPrice]], Products[#Headers], 0))</f>
        <v>2.6850000000000001</v>
      </c>
      <c r="P891" s="1">
        <f>MergedTable[[#This Row],[AmtUnitPrice]] * MergedTable[[#This Row],[Quantity]]</f>
        <v>2.6850000000000001</v>
      </c>
    </row>
    <row r="892" spans="1:16" x14ac:dyDescent="0.25">
      <c r="A892" t="str">
        <f>Orders[[#This Row],[OrderID]]</f>
        <v>UOM-71431-481</v>
      </c>
      <c r="B892" s="9">
        <f>Orders[[#This Row],[DtOrder]]</f>
        <v>44646</v>
      </c>
      <c r="C892" t="str">
        <f>Orders[[#This Row],[FK_CustomerID]]</f>
        <v>65732-22589-OW</v>
      </c>
      <c r="D892" t="str">
        <f>Orders[[#This Row],[FK_ProductID]]</f>
        <v>R-D-2.5</v>
      </c>
      <c r="E892" s="4">
        <f>Orders[[#This Row],[Quantity]]</f>
        <v>1</v>
      </c>
      <c r="F892" t="str">
        <f>_xlfn.XLOOKUP(MergedTable[[#This Row],[FK_CustomerID]], Customers[CustomerID], Customers[CustomerName])</f>
        <v>Kippie Marrison</v>
      </c>
      <c r="G892" t="str">
        <f>_xlfn.XLOOKUP(MergedTable[[#This Row],[FK_CustomerID]], Customers[CustomerID], Customers[Email])</f>
        <v>kmarrisonoq@dropbox.com</v>
      </c>
      <c r="H892" t="str">
        <f>_xlfn.XLOOKUP(MergedTable[[#This Row],[FK_CustomerID]], Customers[CustomerID], Customers[Country])</f>
        <v>United States</v>
      </c>
      <c r="I892" t="str">
        <f>IF(_xlfn.XLOOKUP(MergedTable[[#This Row],[FK_CustomerID]], Customers[CustomerID], Customers[HasLoyalty]), "Yes", "No")</f>
        <v>Yes</v>
      </c>
      <c r="J892" t="str" cm="1">
        <f t="array" ref="J892">INDEX(Products[],
    MATCH(MergedTable[[#This Row],[FK_ProductID]:[FK_ProductID]], Products[[ProductID]:[ProductID]], 0),
    MATCH(MergedTable[[#Headers],[CoffeeType]], Products[#Headers], 0))</f>
        <v>Rob</v>
      </c>
      <c r="K892" t="str" cm="1">
        <f t="array" ref="K892">_xlfn.SWITCH(MergedTable[[#This Row],[CoffeeType]],
    "Rob", "Robusta",
    "Exc", "Excelsa",
    "Ara", "Arabica",
    "Lib", "Liberica")</f>
        <v>Robusta</v>
      </c>
      <c r="L892" t="str" cm="1">
        <f t="array" ref="L892">INDEX(Products[],
    MATCH(MergedTable[[#This Row],[FK_ProductID]:[FK_ProductID]], Products[[ProductID]:[ProductID]], 0),
    MATCH(MergedTable[[#Headers],[RoastType]], Products[#Headers], 0))</f>
        <v>D</v>
      </c>
      <c r="M892" t="str" cm="1">
        <f t="array" ref="M892">_xlfn.SWITCH(MergedTable[[#This Row],[RoastType]],
    "L", "Light",
    "M", "Medium",
    "D", "Dark")</f>
        <v>Dark</v>
      </c>
      <c r="N892" s="6" cm="1">
        <f t="array" ref="N892">INDEX(Products[],
    MATCH(MergedTable[[#This Row],[FK_ProductID]:[FK_ProductID]], Products[[ProductID]:[ProductID]], 0),
    MATCH(MergedTable[[#Headers],[SizeKg]], Products[#Headers], 0))</f>
        <v>2.5</v>
      </c>
      <c r="O892" s="1" cm="1">
        <f t="array" ref="O892">INDEX(Products[],
    MATCH(MergedTable[[#This Row],[FK_ProductID]:[FK_ProductID]], Products[[ProductID]:[ProductID]], 0),
    MATCH(MergedTable[[#Headers],[AmtUnitPrice]], Products[#Headers], 0))</f>
        <v>20.585000000000001</v>
      </c>
      <c r="P892" s="1">
        <f>MergedTable[[#This Row],[AmtUnitPrice]] * MergedTable[[#This Row],[Quantity]]</f>
        <v>20.585000000000001</v>
      </c>
    </row>
    <row r="893" spans="1:16" x14ac:dyDescent="0.25">
      <c r="A893" t="str">
        <f>Orders[[#This Row],[OrderID]]</f>
        <v>PJH-42618-877</v>
      </c>
      <c r="B893" s="9">
        <f>Orders[[#This Row],[DtOrder]]</f>
        <v>44469</v>
      </c>
      <c r="C893" t="str">
        <f>Orders[[#This Row],[FK_CustomerID]]</f>
        <v>93676-95250-XJ</v>
      </c>
      <c r="D893" t="str">
        <f>Orders[[#This Row],[FK_ProductID]]</f>
        <v>A-D-2.5</v>
      </c>
      <c r="E893" s="4">
        <f>Orders[[#This Row],[Quantity]]</f>
        <v>5</v>
      </c>
      <c r="F893" t="str">
        <f>_xlfn.XLOOKUP(MergedTable[[#This Row],[FK_CustomerID]], Customers[CustomerID], Customers[CustomerName])</f>
        <v>Celestia Dolohunty</v>
      </c>
      <c r="G893" t="str">
        <f>_xlfn.XLOOKUP(MergedTable[[#This Row],[FK_CustomerID]], Customers[CustomerID], Customers[Email])</f>
        <v>cdolohuntyor@dailymail.co.uk</v>
      </c>
      <c r="H893" t="str">
        <f>_xlfn.XLOOKUP(MergedTable[[#This Row],[FK_CustomerID]], Customers[CustomerID], Customers[Country])</f>
        <v>United States</v>
      </c>
      <c r="I893" t="str">
        <f>IF(_xlfn.XLOOKUP(MergedTable[[#This Row],[FK_CustomerID]], Customers[CustomerID], Customers[HasLoyalty]), "Yes", "No")</f>
        <v>Yes</v>
      </c>
      <c r="J893" t="str" cm="1">
        <f t="array" ref="J893">INDEX(Products[],
    MATCH(MergedTable[[#This Row],[FK_ProductID]:[FK_ProductID]], Products[[ProductID]:[ProductID]], 0),
    MATCH(MergedTable[[#Headers],[CoffeeType]], Products[#Headers], 0))</f>
        <v>Ara</v>
      </c>
      <c r="K893" t="str" cm="1">
        <f t="array" ref="K893">_xlfn.SWITCH(MergedTable[[#This Row],[CoffeeType]],
    "Rob", "Robusta",
    "Exc", "Excelsa",
    "Ara", "Arabica",
    "Lib", "Liberica")</f>
        <v>Arabica</v>
      </c>
      <c r="L893" t="str" cm="1">
        <f t="array" ref="L893">INDEX(Products[],
    MATCH(MergedTable[[#This Row],[FK_ProductID]:[FK_ProductID]], Products[[ProductID]:[ProductID]], 0),
    MATCH(MergedTable[[#Headers],[RoastType]], Products[#Headers], 0))</f>
        <v>D</v>
      </c>
      <c r="M893" t="str" cm="1">
        <f t="array" ref="M893">_xlfn.SWITCH(MergedTable[[#This Row],[RoastType]],
    "L", "Light",
    "M", "Medium",
    "D", "Dark")</f>
        <v>Dark</v>
      </c>
      <c r="N893" s="6" cm="1">
        <f t="array" ref="N893">INDEX(Products[],
    MATCH(MergedTable[[#This Row],[FK_ProductID]:[FK_ProductID]], Products[[ProductID]:[ProductID]], 0),
    MATCH(MergedTable[[#Headers],[SizeKg]], Products[#Headers], 0))</f>
        <v>2.5</v>
      </c>
      <c r="O893" s="1" cm="1">
        <f t="array" ref="O893">INDEX(Products[],
    MATCH(MergedTable[[#This Row],[FK_ProductID]:[FK_ProductID]], Products[[ProductID]:[ProductID]], 0),
    MATCH(MergedTable[[#Headers],[AmtUnitPrice]], Products[#Headers], 0))</f>
        <v>22.885000000000002</v>
      </c>
      <c r="P893" s="1">
        <f>MergedTable[[#This Row],[AmtUnitPrice]] * MergedTable[[#This Row],[Quantity]]</f>
        <v>114.42500000000001</v>
      </c>
    </row>
    <row r="894" spans="1:16" x14ac:dyDescent="0.25">
      <c r="A894" t="str">
        <f>Orders[[#This Row],[OrderID]]</f>
        <v>XED-90333-402</v>
      </c>
      <c r="B894" s="9">
        <f>Orders[[#This Row],[DtOrder]]</f>
        <v>43635</v>
      </c>
      <c r="C894" t="str">
        <f>Orders[[#This Row],[FK_CustomerID]]</f>
        <v>28300-14355-GF</v>
      </c>
      <c r="D894" t="str">
        <f>Orders[[#This Row],[FK_ProductID]]</f>
        <v>E-M-0.2</v>
      </c>
      <c r="E894" s="4">
        <f>Orders[[#This Row],[Quantity]]</f>
        <v>5</v>
      </c>
      <c r="F894" t="str">
        <f>_xlfn.XLOOKUP(MergedTable[[#This Row],[FK_CustomerID]], Customers[CustomerID], Customers[CustomerName])</f>
        <v>Patsy Vasilenko</v>
      </c>
      <c r="G894" t="str">
        <f>_xlfn.XLOOKUP(MergedTable[[#This Row],[FK_CustomerID]], Customers[CustomerID], Customers[Email])</f>
        <v>pvasilenkoos@addtoany.com</v>
      </c>
      <c r="H894" t="str">
        <f>_xlfn.XLOOKUP(MergedTable[[#This Row],[FK_CustomerID]], Customers[CustomerID], Customers[Country])</f>
        <v>United Kingdom</v>
      </c>
      <c r="I894" t="str">
        <f>IF(_xlfn.XLOOKUP(MergedTable[[#This Row],[FK_CustomerID]], Customers[CustomerID], Customers[HasLoyalty]), "Yes", "No")</f>
        <v>No</v>
      </c>
      <c r="J894" t="str" cm="1">
        <f t="array" ref="J894">INDEX(Products[],
    MATCH(MergedTable[[#This Row],[FK_ProductID]:[FK_ProductID]], Products[[ProductID]:[ProductID]], 0),
    MATCH(MergedTable[[#Headers],[CoffeeType]], Products[#Headers], 0))</f>
        <v>Exc</v>
      </c>
      <c r="K894" t="str" cm="1">
        <f t="array" ref="K894">_xlfn.SWITCH(MergedTable[[#This Row],[CoffeeType]],
    "Rob", "Robusta",
    "Exc", "Excelsa",
    "Ara", "Arabica",
    "Lib", "Liberica")</f>
        <v>Excelsa</v>
      </c>
      <c r="L894" t="str" cm="1">
        <f t="array" ref="L894">INDEX(Products[],
    MATCH(MergedTable[[#This Row],[FK_ProductID]:[FK_ProductID]], Products[[ProductID]:[ProductID]], 0),
    MATCH(MergedTable[[#Headers],[RoastType]], Products[#Headers], 0))</f>
        <v>M</v>
      </c>
      <c r="M894" t="str" cm="1">
        <f t="array" ref="M894">_xlfn.SWITCH(MergedTable[[#This Row],[RoastType]],
    "L", "Light",
    "M", "Medium",
    "D", "Dark")</f>
        <v>Medium</v>
      </c>
      <c r="N894" s="6" cm="1">
        <f t="array" ref="N894">INDEX(Products[],
    MATCH(MergedTable[[#This Row],[FK_ProductID]:[FK_ProductID]], Products[[ProductID]:[ProductID]], 0),
    MATCH(MergedTable[[#Headers],[SizeKg]], Products[#Headers], 0))</f>
        <v>0.2</v>
      </c>
      <c r="O894" s="1" cm="1">
        <f t="array" ref="O894">INDEX(Products[],
    MATCH(MergedTable[[#This Row],[FK_ProductID]:[FK_ProductID]], Products[[ProductID]:[ProductID]], 0),
    MATCH(MergedTable[[#Headers],[AmtUnitPrice]], Products[#Headers], 0))</f>
        <v>4.125</v>
      </c>
      <c r="P894" s="1">
        <f>MergedTable[[#This Row],[AmtUnitPrice]] * MergedTable[[#This Row],[Quantity]]</f>
        <v>20.625</v>
      </c>
    </row>
    <row r="895" spans="1:16" x14ac:dyDescent="0.25">
      <c r="A895" t="str">
        <f>Orders[[#This Row],[OrderID]]</f>
        <v>IKK-62234-199</v>
      </c>
      <c r="B895" s="9">
        <f>Orders[[#This Row],[DtOrder]]</f>
        <v>44651</v>
      </c>
      <c r="C895" t="str">
        <f>Orders[[#This Row],[FK_CustomerID]]</f>
        <v>91190-84826-IQ</v>
      </c>
      <c r="D895" t="str">
        <f>Orders[[#This Row],[FK_ProductID]]</f>
        <v>L-L-0.5</v>
      </c>
      <c r="E895" s="4">
        <f>Orders[[#This Row],[Quantity]]</f>
        <v>6</v>
      </c>
      <c r="F895" t="str">
        <f>_xlfn.XLOOKUP(MergedTable[[#This Row],[FK_CustomerID]], Customers[CustomerID], Customers[CustomerName])</f>
        <v>Raphaela Schankelborg</v>
      </c>
      <c r="G895" t="str">
        <f>_xlfn.XLOOKUP(MergedTable[[#This Row],[FK_CustomerID]], Customers[CustomerID], Customers[Email])</f>
        <v>rschankelborgot@ameblo.jp</v>
      </c>
      <c r="H895" t="str">
        <f>_xlfn.XLOOKUP(MergedTable[[#This Row],[FK_CustomerID]], Customers[CustomerID], Customers[Country])</f>
        <v>United States</v>
      </c>
      <c r="I895" t="str">
        <f>IF(_xlfn.XLOOKUP(MergedTable[[#This Row],[FK_CustomerID]], Customers[CustomerID], Customers[HasLoyalty]), "Yes", "No")</f>
        <v>Yes</v>
      </c>
      <c r="J895" t="str" cm="1">
        <f t="array" ref="J895">INDEX(Products[],
    MATCH(MergedTable[[#This Row],[FK_ProductID]:[FK_ProductID]], Products[[ProductID]:[ProductID]], 0),
    MATCH(MergedTable[[#Headers],[CoffeeType]], Products[#Headers], 0))</f>
        <v>Lib</v>
      </c>
      <c r="K895" t="str" cm="1">
        <f t="array" ref="K895">_xlfn.SWITCH(MergedTable[[#This Row],[CoffeeType]],
    "Rob", "Robusta",
    "Exc", "Excelsa",
    "Ara", "Arabica",
    "Lib", "Liberica")</f>
        <v>Liberica</v>
      </c>
      <c r="L895" t="str" cm="1">
        <f t="array" ref="L895">INDEX(Products[],
    MATCH(MergedTable[[#This Row],[FK_ProductID]:[FK_ProductID]], Products[[ProductID]:[ProductID]], 0),
    MATCH(MergedTable[[#Headers],[RoastType]], Products[#Headers], 0))</f>
        <v>L</v>
      </c>
      <c r="M895" t="str" cm="1">
        <f t="array" ref="M895">_xlfn.SWITCH(MergedTable[[#This Row],[RoastType]],
    "L", "Light",
    "M", "Medium",
    "D", "Dark")</f>
        <v>Light</v>
      </c>
      <c r="N895" s="6" cm="1">
        <f t="array" ref="N895">INDEX(Products[],
    MATCH(MergedTable[[#This Row],[FK_ProductID]:[FK_ProductID]], Products[[ProductID]:[ProductID]], 0),
    MATCH(MergedTable[[#Headers],[SizeKg]], Products[#Headers], 0))</f>
        <v>0.5</v>
      </c>
      <c r="O895" s="1" cm="1">
        <f t="array" ref="O895">INDEX(Products[],
    MATCH(MergedTable[[#This Row],[FK_ProductID]:[FK_ProductID]], Products[[ProductID]:[ProductID]], 0),
    MATCH(MergedTable[[#Headers],[AmtUnitPrice]], Products[#Headers], 0))</f>
        <v>9.51</v>
      </c>
      <c r="P895" s="1">
        <f>MergedTable[[#This Row],[AmtUnitPrice]] * MergedTable[[#This Row],[Quantity]]</f>
        <v>57.06</v>
      </c>
    </row>
    <row r="896" spans="1:16" x14ac:dyDescent="0.25">
      <c r="A896" t="str">
        <f>Orders[[#This Row],[OrderID]]</f>
        <v>KAW-95195-329</v>
      </c>
      <c r="B896" s="9">
        <f>Orders[[#This Row],[DtOrder]]</f>
        <v>44016</v>
      </c>
      <c r="C896" t="str">
        <f>Orders[[#This Row],[FK_CustomerID]]</f>
        <v>34570-99384-AF</v>
      </c>
      <c r="D896" t="str">
        <f>Orders[[#This Row],[FK_ProductID]]</f>
        <v>R-D-2.5</v>
      </c>
      <c r="E896" s="4">
        <f>Orders[[#This Row],[Quantity]]</f>
        <v>4</v>
      </c>
      <c r="F896" t="str">
        <f>_xlfn.XLOOKUP(MergedTable[[#This Row],[FK_CustomerID]], Customers[CustomerID], Customers[CustomerName])</f>
        <v>Sharity Wickens</v>
      </c>
      <c r="G896" t="str">
        <f>_xlfn.XLOOKUP(MergedTable[[#This Row],[FK_CustomerID]], Customers[CustomerID], Customers[Email])</f>
        <v/>
      </c>
      <c r="H896" t="str">
        <f>_xlfn.XLOOKUP(MergedTable[[#This Row],[FK_CustomerID]], Customers[CustomerID], Customers[Country])</f>
        <v>Ireland</v>
      </c>
      <c r="I896" t="str">
        <f>IF(_xlfn.XLOOKUP(MergedTable[[#This Row],[FK_CustomerID]], Customers[CustomerID], Customers[HasLoyalty]), "Yes", "No")</f>
        <v>Yes</v>
      </c>
      <c r="J896" t="str" cm="1">
        <f t="array" ref="J896">INDEX(Products[],
    MATCH(MergedTable[[#This Row],[FK_ProductID]:[FK_ProductID]], Products[[ProductID]:[ProductID]], 0),
    MATCH(MergedTable[[#Headers],[CoffeeType]], Products[#Headers], 0))</f>
        <v>Rob</v>
      </c>
      <c r="K896" t="str" cm="1">
        <f t="array" ref="K896">_xlfn.SWITCH(MergedTable[[#This Row],[CoffeeType]],
    "Rob", "Robusta",
    "Exc", "Excelsa",
    "Ara", "Arabica",
    "Lib", "Liberica")</f>
        <v>Robusta</v>
      </c>
      <c r="L896" t="str" cm="1">
        <f t="array" ref="L896">INDEX(Products[],
    MATCH(MergedTable[[#This Row],[FK_ProductID]:[FK_ProductID]], Products[[ProductID]:[ProductID]], 0),
    MATCH(MergedTable[[#Headers],[RoastType]], Products[#Headers], 0))</f>
        <v>D</v>
      </c>
      <c r="M896" t="str" cm="1">
        <f t="array" ref="M896">_xlfn.SWITCH(MergedTable[[#This Row],[RoastType]],
    "L", "Light",
    "M", "Medium",
    "D", "Dark")</f>
        <v>Dark</v>
      </c>
      <c r="N896" s="6" cm="1">
        <f t="array" ref="N896">INDEX(Products[],
    MATCH(MergedTable[[#This Row],[FK_ProductID]:[FK_ProductID]], Products[[ProductID]:[ProductID]], 0),
    MATCH(MergedTable[[#Headers],[SizeKg]], Products[#Headers], 0))</f>
        <v>2.5</v>
      </c>
      <c r="O896" s="1" cm="1">
        <f t="array" ref="O896">INDEX(Products[],
    MATCH(MergedTable[[#This Row],[FK_ProductID]:[FK_ProductID]], Products[[ProductID]:[ProductID]], 0),
    MATCH(MergedTable[[#Headers],[AmtUnitPrice]], Products[#Headers], 0))</f>
        <v>20.585000000000001</v>
      </c>
      <c r="P896" s="1">
        <f>MergedTable[[#This Row],[AmtUnitPrice]] * MergedTable[[#This Row],[Quantity]]</f>
        <v>82.34</v>
      </c>
    </row>
    <row r="897" spans="1:16" x14ac:dyDescent="0.25">
      <c r="A897" t="str">
        <f>Orders[[#This Row],[OrderID]]</f>
        <v>QDO-57268-842</v>
      </c>
      <c r="B897" s="9">
        <f>Orders[[#This Row],[DtOrder]]</f>
        <v>44521</v>
      </c>
      <c r="C897" t="str">
        <f>Orders[[#This Row],[FK_CustomerID]]</f>
        <v>57808-90533-UE</v>
      </c>
      <c r="D897" t="str">
        <f>Orders[[#This Row],[FK_ProductID]]</f>
        <v>E-M-2.5</v>
      </c>
      <c r="E897" s="4">
        <f>Orders[[#This Row],[Quantity]]</f>
        <v>5</v>
      </c>
      <c r="F897" t="str">
        <f>_xlfn.XLOOKUP(MergedTable[[#This Row],[FK_CustomerID]], Customers[CustomerID], Customers[CustomerName])</f>
        <v>Derick Snow</v>
      </c>
      <c r="G897" t="str">
        <f>_xlfn.XLOOKUP(MergedTable[[#This Row],[FK_CustomerID]], Customers[CustomerID], Customers[Email])</f>
        <v/>
      </c>
      <c r="H897" t="str">
        <f>_xlfn.XLOOKUP(MergedTable[[#This Row],[FK_CustomerID]], Customers[CustomerID], Customers[Country])</f>
        <v>United States</v>
      </c>
      <c r="I897" t="str">
        <f>IF(_xlfn.XLOOKUP(MergedTable[[#This Row],[FK_CustomerID]], Customers[CustomerID], Customers[HasLoyalty]), "Yes", "No")</f>
        <v>No</v>
      </c>
      <c r="J897" t="str" cm="1">
        <f t="array" ref="J897">INDEX(Products[],
    MATCH(MergedTable[[#This Row],[FK_ProductID]:[FK_ProductID]], Products[[ProductID]:[ProductID]], 0),
    MATCH(MergedTable[[#Headers],[CoffeeType]], Products[#Headers], 0))</f>
        <v>Exc</v>
      </c>
      <c r="K897" t="str" cm="1">
        <f t="array" ref="K897">_xlfn.SWITCH(MergedTable[[#This Row],[CoffeeType]],
    "Rob", "Robusta",
    "Exc", "Excelsa",
    "Ara", "Arabica",
    "Lib", "Liberica")</f>
        <v>Excelsa</v>
      </c>
      <c r="L897" t="str" cm="1">
        <f t="array" ref="L897">INDEX(Products[],
    MATCH(MergedTable[[#This Row],[FK_ProductID]:[FK_ProductID]], Products[[ProductID]:[ProductID]], 0),
    MATCH(MergedTable[[#Headers],[RoastType]], Products[#Headers], 0))</f>
        <v>M</v>
      </c>
      <c r="M897" t="str" cm="1">
        <f t="array" ref="M897">_xlfn.SWITCH(MergedTable[[#This Row],[RoastType]],
    "L", "Light",
    "M", "Medium",
    "D", "Dark")</f>
        <v>Medium</v>
      </c>
      <c r="N897" s="6" cm="1">
        <f t="array" ref="N897">INDEX(Products[],
    MATCH(MergedTable[[#This Row],[FK_ProductID]:[FK_ProductID]], Products[[ProductID]:[ProductID]], 0),
    MATCH(MergedTable[[#Headers],[SizeKg]], Products[#Headers], 0))</f>
        <v>2.5</v>
      </c>
      <c r="O897" s="1" cm="1">
        <f t="array" ref="O897">INDEX(Products[],
    MATCH(MergedTable[[#This Row],[FK_ProductID]:[FK_ProductID]], Products[[ProductID]:[ProductID]], 0),
    MATCH(MergedTable[[#Headers],[AmtUnitPrice]], Products[#Headers], 0))</f>
        <v>31.625</v>
      </c>
      <c r="P897" s="1">
        <f>MergedTable[[#This Row],[AmtUnitPrice]] * MergedTable[[#This Row],[Quantity]]</f>
        <v>158.125</v>
      </c>
    </row>
    <row r="898" spans="1:16" x14ac:dyDescent="0.25">
      <c r="A898" t="str">
        <f>Orders[[#This Row],[OrderID]]</f>
        <v>IIZ-24416-212</v>
      </c>
      <c r="B898" s="9">
        <f>Orders[[#This Row],[DtOrder]]</f>
        <v>44347</v>
      </c>
      <c r="C898" t="str">
        <f>Orders[[#This Row],[FK_CustomerID]]</f>
        <v>76060-30540-LB</v>
      </c>
      <c r="D898" t="str">
        <f>Orders[[#This Row],[FK_ProductID]]</f>
        <v>R-D-0.5</v>
      </c>
      <c r="E898" s="4">
        <f>Orders[[#This Row],[Quantity]]</f>
        <v>6</v>
      </c>
      <c r="F898" t="str">
        <f>_xlfn.XLOOKUP(MergedTable[[#This Row],[FK_CustomerID]], Customers[CustomerID], Customers[CustomerName])</f>
        <v>Baxy Cargen</v>
      </c>
      <c r="G898" t="str">
        <f>_xlfn.XLOOKUP(MergedTable[[#This Row],[FK_CustomerID]], Customers[CustomerID], Customers[Email])</f>
        <v>bcargenow@geocities.jp</v>
      </c>
      <c r="H898" t="str">
        <f>_xlfn.XLOOKUP(MergedTable[[#This Row],[FK_CustomerID]], Customers[CustomerID], Customers[Country])</f>
        <v>United States</v>
      </c>
      <c r="I898" t="str">
        <f>IF(_xlfn.XLOOKUP(MergedTable[[#This Row],[FK_CustomerID]], Customers[CustomerID], Customers[HasLoyalty]), "Yes", "No")</f>
        <v>Yes</v>
      </c>
      <c r="J898" t="str" cm="1">
        <f t="array" ref="J898">INDEX(Products[],
    MATCH(MergedTable[[#This Row],[FK_ProductID]:[FK_ProductID]], Products[[ProductID]:[ProductID]], 0),
    MATCH(MergedTable[[#Headers],[CoffeeType]], Products[#Headers], 0))</f>
        <v>Rob</v>
      </c>
      <c r="K898" t="str" cm="1">
        <f t="array" ref="K898">_xlfn.SWITCH(MergedTable[[#This Row],[CoffeeType]],
    "Rob", "Robusta",
    "Exc", "Excelsa",
    "Ara", "Arabica",
    "Lib", "Liberica")</f>
        <v>Robusta</v>
      </c>
      <c r="L898" t="str" cm="1">
        <f t="array" ref="L898">INDEX(Products[],
    MATCH(MergedTable[[#This Row],[FK_ProductID]:[FK_ProductID]], Products[[ProductID]:[ProductID]], 0),
    MATCH(MergedTable[[#Headers],[RoastType]], Products[#Headers], 0))</f>
        <v>D</v>
      </c>
      <c r="M898" t="str" cm="1">
        <f t="array" ref="M898">_xlfn.SWITCH(MergedTable[[#This Row],[RoastType]],
    "L", "Light",
    "M", "Medium",
    "D", "Dark")</f>
        <v>Dark</v>
      </c>
      <c r="N898" s="6" cm="1">
        <f t="array" ref="N898">INDEX(Products[],
    MATCH(MergedTable[[#This Row],[FK_ProductID]:[FK_ProductID]], Products[[ProductID]:[ProductID]], 0),
    MATCH(MergedTable[[#Headers],[SizeKg]], Products[#Headers], 0))</f>
        <v>0.5</v>
      </c>
      <c r="O898" s="1" cm="1">
        <f t="array" ref="O898">INDEX(Products[],
    MATCH(MergedTable[[#This Row],[FK_ProductID]:[FK_ProductID]], Products[[ProductID]:[ProductID]], 0),
    MATCH(MergedTable[[#Headers],[AmtUnitPrice]], Products[#Headers], 0))</f>
        <v>5.37</v>
      </c>
      <c r="P898" s="1">
        <f>MergedTable[[#This Row],[AmtUnitPrice]] * MergedTable[[#This Row],[Quantity]]</f>
        <v>32.22</v>
      </c>
    </row>
    <row r="899" spans="1:16" x14ac:dyDescent="0.25">
      <c r="A899" t="str">
        <f>Orders[[#This Row],[OrderID]]</f>
        <v>AWP-11469-510</v>
      </c>
      <c r="B899" s="9">
        <f>Orders[[#This Row],[DtOrder]]</f>
        <v>43932</v>
      </c>
      <c r="C899" t="str">
        <f>Orders[[#This Row],[FK_CustomerID]]</f>
        <v>76730-63769-ND</v>
      </c>
      <c r="D899" t="str">
        <f>Orders[[#This Row],[FK_ProductID]]</f>
        <v>E-D-1</v>
      </c>
      <c r="E899" s="4">
        <f>Orders[[#This Row],[Quantity]]</f>
        <v>2</v>
      </c>
      <c r="F899" t="str">
        <f>_xlfn.XLOOKUP(MergedTable[[#This Row],[FK_CustomerID]], Customers[CustomerID], Customers[CustomerName])</f>
        <v>Ryann Stickler</v>
      </c>
      <c r="G899" t="str">
        <f>_xlfn.XLOOKUP(MergedTable[[#This Row],[FK_CustomerID]], Customers[CustomerID], Customers[Email])</f>
        <v>rsticklerox@printfriendly.com</v>
      </c>
      <c r="H899" t="str">
        <f>_xlfn.XLOOKUP(MergedTable[[#This Row],[FK_CustomerID]], Customers[CustomerID], Customers[Country])</f>
        <v>United Kingdom</v>
      </c>
      <c r="I899" t="str">
        <f>IF(_xlfn.XLOOKUP(MergedTable[[#This Row],[FK_CustomerID]], Customers[CustomerID], Customers[HasLoyalty]), "Yes", "No")</f>
        <v>No</v>
      </c>
      <c r="J899" t="str" cm="1">
        <f t="array" ref="J899">INDEX(Products[],
    MATCH(MergedTable[[#This Row],[FK_ProductID]:[FK_ProductID]], Products[[ProductID]:[ProductID]], 0),
    MATCH(MergedTable[[#Headers],[CoffeeType]], Products[#Headers], 0))</f>
        <v>Exc</v>
      </c>
      <c r="K899" t="str" cm="1">
        <f t="array" ref="K899">_xlfn.SWITCH(MergedTable[[#This Row],[CoffeeType]],
    "Rob", "Robusta",
    "Exc", "Excelsa",
    "Ara", "Arabica",
    "Lib", "Liberica")</f>
        <v>Excelsa</v>
      </c>
      <c r="L899" t="str" cm="1">
        <f t="array" ref="L899">INDEX(Products[],
    MATCH(MergedTable[[#This Row],[FK_ProductID]:[FK_ProductID]], Products[[ProductID]:[ProductID]], 0),
    MATCH(MergedTable[[#Headers],[RoastType]], Products[#Headers], 0))</f>
        <v>D</v>
      </c>
      <c r="M899" t="str" cm="1">
        <f t="array" ref="M899">_xlfn.SWITCH(MergedTable[[#This Row],[RoastType]],
    "L", "Light",
    "M", "Medium",
    "D", "Dark")</f>
        <v>Dark</v>
      </c>
      <c r="N899" s="6" cm="1">
        <f t="array" ref="N899">INDEX(Products[],
    MATCH(MergedTable[[#This Row],[FK_ProductID]:[FK_ProductID]], Products[[ProductID]:[ProductID]], 0),
    MATCH(MergedTable[[#Headers],[SizeKg]], Products[#Headers], 0))</f>
        <v>1</v>
      </c>
      <c r="O899" s="1" cm="1">
        <f t="array" ref="O899">INDEX(Products[],
    MATCH(MergedTable[[#This Row],[FK_ProductID]:[FK_ProductID]], Products[[ProductID]:[ProductID]], 0),
    MATCH(MergedTable[[#Headers],[AmtUnitPrice]], Products[#Headers], 0))</f>
        <v>12.15</v>
      </c>
      <c r="P899" s="1">
        <f>MergedTable[[#This Row],[AmtUnitPrice]] * MergedTable[[#This Row],[Quantity]]</f>
        <v>24.3</v>
      </c>
    </row>
    <row r="900" spans="1:16" x14ac:dyDescent="0.25">
      <c r="A900" t="str">
        <f>Orders[[#This Row],[OrderID]]</f>
        <v>KXA-27983-918</v>
      </c>
      <c r="B900" s="9">
        <f>Orders[[#This Row],[DtOrder]]</f>
        <v>44089</v>
      </c>
      <c r="C900" t="str">
        <f>Orders[[#This Row],[FK_CustomerID]]</f>
        <v>96042-27290-EQ</v>
      </c>
      <c r="D900" t="str">
        <f>Orders[[#This Row],[FK_ProductID]]</f>
        <v>R-L-0.5</v>
      </c>
      <c r="E900" s="4">
        <f>Orders[[#This Row],[Quantity]]</f>
        <v>5</v>
      </c>
      <c r="F900" t="str">
        <f>_xlfn.XLOOKUP(MergedTable[[#This Row],[FK_CustomerID]], Customers[CustomerID], Customers[CustomerName])</f>
        <v>Daryn Cassius</v>
      </c>
      <c r="G900" t="str">
        <f>_xlfn.XLOOKUP(MergedTable[[#This Row],[FK_CustomerID]], Customers[CustomerID], Customers[Email])</f>
        <v/>
      </c>
      <c r="H900" t="str">
        <f>_xlfn.XLOOKUP(MergedTable[[#This Row],[FK_CustomerID]], Customers[CustomerID], Customers[Country])</f>
        <v>United States</v>
      </c>
      <c r="I900" t="str">
        <f>IF(_xlfn.XLOOKUP(MergedTable[[#This Row],[FK_CustomerID]], Customers[CustomerID], Customers[HasLoyalty]), "Yes", "No")</f>
        <v>No</v>
      </c>
      <c r="J900" t="str" cm="1">
        <f t="array" ref="J900">INDEX(Products[],
    MATCH(MergedTable[[#This Row],[FK_ProductID]:[FK_ProductID]], Products[[ProductID]:[ProductID]], 0),
    MATCH(MergedTable[[#Headers],[CoffeeType]], Products[#Headers], 0))</f>
        <v>Rob</v>
      </c>
      <c r="K900" t="str" cm="1">
        <f t="array" ref="K900">_xlfn.SWITCH(MergedTable[[#This Row],[CoffeeType]],
    "Rob", "Robusta",
    "Exc", "Excelsa",
    "Ara", "Arabica",
    "Lib", "Liberica")</f>
        <v>Robusta</v>
      </c>
      <c r="L900" t="str" cm="1">
        <f t="array" ref="L900">INDEX(Products[],
    MATCH(MergedTable[[#This Row],[FK_ProductID]:[FK_ProductID]], Products[[ProductID]:[ProductID]], 0),
    MATCH(MergedTable[[#Headers],[RoastType]], Products[#Headers], 0))</f>
        <v>L</v>
      </c>
      <c r="M900" t="str" cm="1">
        <f t="array" ref="M900">_xlfn.SWITCH(MergedTable[[#This Row],[RoastType]],
    "L", "Light",
    "M", "Medium",
    "D", "Dark")</f>
        <v>Light</v>
      </c>
      <c r="N900" s="6" cm="1">
        <f t="array" ref="N900">INDEX(Products[],
    MATCH(MergedTable[[#This Row],[FK_ProductID]:[FK_ProductID]], Products[[ProductID]:[ProductID]], 0),
    MATCH(MergedTable[[#Headers],[SizeKg]], Products[#Headers], 0))</f>
        <v>0.5</v>
      </c>
      <c r="O900" s="1" cm="1">
        <f t="array" ref="O900">INDEX(Products[],
    MATCH(MergedTable[[#This Row],[FK_ProductID]:[FK_ProductID]], Products[[ProductID]:[ProductID]], 0),
    MATCH(MergedTable[[#Headers],[AmtUnitPrice]], Products[#Headers], 0))</f>
        <v>7.17</v>
      </c>
      <c r="P900" s="1">
        <f>MergedTable[[#This Row],[AmtUnitPrice]] * MergedTable[[#This Row],[Quantity]]</f>
        <v>35.85</v>
      </c>
    </row>
    <row r="901" spans="1:16" x14ac:dyDescent="0.25">
      <c r="A901" t="str">
        <f>Orders[[#This Row],[OrderID]]</f>
        <v>VKQ-39009-292</v>
      </c>
      <c r="B901" s="9">
        <f>Orders[[#This Row],[DtOrder]]</f>
        <v>44523</v>
      </c>
      <c r="C901" t="str">
        <f>Orders[[#This Row],[FK_CustomerID]]</f>
        <v>57808-90533-UE</v>
      </c>
      <c r="D901" t="str">
        <f>Orders[[#This Row],[FK_ProductID]]</f>
        <v>L-M-1</v>
      </c>
      <c r="E901" s="4">
        <f>Orders[[#This Row],[Quantity]]</f>
        <v>5</v>
      </c>
      <c r="F901" t="str">
        <f>_xlfn.XLOOKUP(MergedTable[[#This Row],[FK_CustomerID]], Customers[CustomerID], Customers[CustomerName])</f>
        <v>Derick Snow</v>
      </c>
      <c r="G901" t="str">
        <f>_xlfn.XLOOKUP(MergedTable[[#This Row],[FK_CustomerID]], Customers[CustomerID], Customers[Email])</f>
        <v/>
      </c>
      <c r="H901" t="str">
        <f>_xlfn.XLOOKUP(MergedTable[[#This Row],[FK_CustomerID]], Customers[CustomerID], Customers[Country])</f>
        <v>United States</v>
      </c>
      <c r="I901" t="str">
        <f>IF(_xlfn.XLOOKUP(MergedTable[[#This Row],[FK_CustomerID]], Customers[CustomerID], Customers[HasLoyalty]), "Yes", "No")</f>
        <v>No</v>
      </c>
      <c r="J901" t="str" cm="1">
        <f t="array" ref="J901">INDEX(Products[],
    MATCH(MergedTable[[#This Row],[FK_ProductID]:[FK_ProductID]], Products[[ProductID]:[ProductID]], 0),
    MATCH(MergedTable[[#Headers],[CoffeeType]], Products[#Headers], 0))</f>
        <v>Lib</v>
      </c>
      <c r="K901" t="str" cm="1">
        <f t="array" ref="K901">_xlfn.SWITCH(MergedTable[[#This Row],[CoffeeType]],
    "Rob", "Robusta",
    "Exc", "Excelsa",
    "Ara", "Arabica",
    "Lib", "Liberica")</f>
        <v>Liberica</v>
      </c>
      <c r="L901" t="str" cm="1">
        <f t="array" ref="L901">INDEX(Products[],
    MATCH(MergedTable[[#This Row],[FK_ProductID]:[FK_ProductID]], Products[[ProductID]:[ProductID]], 0),
    MATCH(MergedTable[[#Headers],[RoastType]], Products[#Headers], 0))</f>
        <v>M</v>
      </c>
      <c r="M901" t="str" cm="1">
        <f t="array" ref="M901">_xlfn.SWITCH(MergedTable[[#This Row],[RoastType]],
    "L", "Light",
    "M", "Medium",
    "D", "Dark")</f>
        <v>Medium</v>
      </c>
      <c r="N901" s="6" cm="1">
        <f t="array" ref="N901">INDEX(Products[],
    MATCH(MergedTable[[#This Row],[FK_ProductID]:[FK_ProductID]], Products[[ProductID]:[ProductID]], 0),
    MATCH(MergedTable[[#Headers],[SizeKg]], Products[#Headers], 0))</f>
        <v>1</v>
      </c>
      <c r="O901" s="1" cm="1">
        <f t="array" ref="O901">INDEX(Products[],
    MATCH(MergedTable[[#This Row],[FK_ProductID]:[FK_ProductID]], Products[[ProductID]:[ProductID]], 0),
    MATCH(MergedTable[[#Headers],[AmtUnitPrice]], Products[#Headers], 0))</f>
        <v>14.55</v>
      </c>
      <c r="P901" s="1">
        <f>MergedTable[[#This Row],[AmtUnitPrice]] * MergedTable[[#This Row],[Quantity]]</f>
        <v>72.75</v>
      </c>
    </row>
    <row r="902" spans="1:16" x14ac:dyDescent="0.25">
      <c r="A902" t="str">
        <f>Orders[[#This Row],[OrderID]]</f>
        <v>PDB-98743-282</v>
      </c>
      <c r="B902" s="9">
        <f>Orders[[#This Row],[DtOrder]]</f>
        <v>44584</v>
      </c>
      <c r="C902" t="str">
        <f>Orders[[#This Row],[FK_CustomerID]]</f>
        <v>51940-02669-OR</v>
      </c>
      <c r="D902" t="str">
        <f>Orders[[#This Row],[FK_ProductID]]</f>
        <v>L-L-1</v>
      </c>
      <c r="E902" s="4">
        <f>Orders[[#This Row],[Quantity]]</f>
        <v>3</v>
      </c>
      <c r="F902" t="str">
        <f>_xlfn.XLOOKUP(MergedTable[[#This Row],[FK_CustomerID]], Customers[CustomerID], Customers[CustomerName])</f>
        <v>Skelly Dolohunty</v>
      </c>
      <c r="G902" t="str">
        <f>_xlfn.XLOOKUP(MergedTable[[#This Row],[FK_CustomerID]], Customers[CustomerID], Customers[Email])</f>
        <v/>
      </c>
      <c r="H902" t="str">
        <f>_xlfn.XLOOKUP(MergedTable[[#This Row],[FK_CustomerID]], Customers[CustomerID], Customers[Country])</f>
        <v>Ireland</v>
      </c>
      <c r="I902" t="str">
        <f>IF(_xlfn.XLOOKUP(MergedTable[[#This Row],[FK_CustomerID]], Customers[CustomerID], Customers[HasLoyalty]), "Yes", "No")</f>
        <v>No</v>
      </c>
      <c r="J902" t="str" cm="1">
        <f t="array" ref="J902">INDEX(Products[],
    MATCH(MergedTable[[#This Row],[FK_ProductID]:[FK_ProductID]], Products[[ProductID]:[ProductID]], 0),
    MATCH(MergedTable[[#Headers],[CoffeeType]], Products[#Headers], 0))</f>
        <v>Lib</v>
      </c>
      <c r="K902" t="str" cm="1">
        <f t="array" ref="K902">_xlfn.SWITCH(MergedTable[[#This Row],[CoffeeType]],
    "Rob", "Robusta",
    "Exc", "Excelsa",
    "Ara", "Arabica",
    "Lib", "Liberica")</f>
        <v>Liberica</v>
      </c>
      <c r="L902" t="str" cm="1">
        <f t="array" ref="L902">INDEX(Products[],
    MATCH(MergedTable[[#This Row],[FK_ProductID]:[FK_ProductID]], Products[[ProductID]:[ProductID]], 0),
    MATCH(MergedTable[[#Headers],[RoastType]], Products[#Headers], 0))</f>
        <v>L</v>
      </c>
      <c r="M902" t="str" cm="1">
        <f t="array" ref="M902">_xlfn.SWITCH(MergedTable[[#This Row],[RoastType]],
    "L", "Light",
    "M", "Medium",
    "D", "Dark")</f>
        <v>Light</v>
      </c>
      <c r="N902" s="6" cm="1">
        <f t="array" ref="N902">INDEX(Products[],
    MATCH(MergedTable[[#This Row],[FK_ProductID]:[FK_ProductID]], Products[[ProductID]:[ProductID]], 0),
    MATCH(MergedTable[[#Headers],[SizeKg]], Products[#Headers], 0))</f>
        <v>1</v>
      </c>
      <c r="O902" s="1" cm="1">
        <f t="array" ref="O902">INDEX(Products[],
    MATCH(MergedTable[[#This Row],[FK_ProductID]:[FK_ProductID]], Products[[ProductID]:[ProductID]], 0),
    MATCH(MergedTable[[#Headers],[AmtUnitPrice]], Products[#Headers], 0))</f>
        <v>15.85</v>
      </c>
      <c r="P902" s="1">
        <f>MergedTable[[#This Row],[AmtUnitPrice]] * MergedTable[[#This Row],[Quantity]]</f>
        <v>47.55</v>
      </c>
    </row>
    <row r="903" spans="1:16" x14ac:dyDescent="0.25">
      <c r="A903" t="str">
        <f>Orders[[#This Row],[OrderID]]</f>
        <v>SXW-34014-556</v>
      </c>
      <c r="B903" s="9">
        <f>Orders[[#This Row],[DtOrder]]</f>
        <v>44223</v>
      </c>
      <c r="C903" t="str">
        <f>Orders[[#This Row],[FK_CustomerID]]</f>
        <v>99144-98314-GN</v>
      </c>
      <c r="D903" t="str">
        <f>Orders[[#This Row],[FK_ProductID]]</f>
        <v>R-L-0.2</v>
      </c>
      <c r="E903" s="4">
        <f>Orders[[#This Row],[Quantity]]</f>
        <v>1</v>
      </c>
      <c r="F903" t="str">
        <f>_xlfn.XLOOKUP(MergedTable[[#This Row],[FK_CustomerID]], Customers[CustomerID], Customers[CustomerName])</f>
        <v>Drake Jevon</v>
      </c>
      <c r="G903" t="str">
        <f>_xlfn.XLOOKUP(MergedTable[[#This Row],[FK_CustomerID]], Customers[CustomerID], Customers[Email])</f>
        <v>djevonp1@ibm.com</v>
      </c>
      <c r="H903" t="str">
        <f>_xlfn.XLOOKUP(MergedTable[[#This Row],[FK_CustomerID]], Customers[CustomerID], Customers[Country])</f>
        <v>United States</v>
      </c>
      <c r="I903" t="str">
        <f>IF(_xlfn.XLOOKUP(MergedTable[[#This Row],[FK_CustomerID]], Customers[CustomerID], Customers[HasLoyalty]), "Yes", "No")</f>
        <v>Yes</v>
      </c>
      <c r="J903" t="str" cm="1">
        <f t="array" ref="J903">INDEX(Products[],
    MATCH(MergedTable[[#This Row],[FK_ProductID]:[FK_ProductID]], Products[[ProductID]:[ProductID]], 0),
    MATCH(MergedTable[[#Headers],[CoffeeType]], Products[#Headers], 0))</f>
        <v>Rob</v>
      </c>
      <c r="K903" t="str" cm="1">
        <f t="array" ref="K903">_xlfn.SWITCH(MergedTable[[#This Row],[CoffeeType]],
    "Rob", "Robusta",
    "Exc", "Excelsa",
    "Ara", "Arabica",
    "Lib", "Liberica")</f>
        <v>Robusta</v>
      </c>
      <c r="L903" t="str" cm="1">
        <f t="array" ref="L903">INDEX(Products[],
    MATCH(MergedTable[[#This Row],[FK_ProductID]:[FK_ProductID]], Products[[ProductID]:[ProductID]], 0),
    MATCH(MergedTable[[#Headers],[RoastType]], Products[#Headers], 0))</f>
        <v>L</v>
      </c>
      <c r="M903" t="str" cm="1">
        <f t="array" ref="M903">_xlfn.SWITCH(MergedTable[[#This Row],[RoastType]],
    "L", "Light",
    "M", "Medium",
    "D", "Dark")</f>
        <v>Light</v>
      </c>
      <c r="N903" s="6" cm="1">
        <f t="array" ref="N903">INDEX(Products[],
    MATCH(MergedTable[[#This Row],[FK_ProductID]:[FK_ProductID]], Products[[ProductID]:[ProductID]], 0),
    MATCH(MergedTable[[#Headers],[SizeKg]], Products[#Headers], 0))</f>
        <v>0.2</v>
      </c>
      <c r="O903" s="1" cm="1">
        <f t="array" ref="O903">INDEX(Products[],
    MATCH(MergedTable[[#This Row],[FK_ProductID]:[FK_ProductID]], Products[[ProductID]:[ProductID]], 0),
    MATCH(MergedTable[[#Headers],[AmtUnitPrice]], Products[#Headers], 0))</f>
        <v>3.585</v>
      </c>
      <c r="P903" s="1">
        <f>MergedTable[[#This Row],[AmtUnitPrice]] * MergedTable[[#This Row],[Quantity]]</f>
        <v>3.585</v>
      </c>
    </row>
    <row r="904" spans="1:16" x14ac:dyDescent="0.25">
      <c r="A904" t="str">
        <f>Orders[[#This Row],[OrderID]]</f>
        <v>QOJ-38788-727</v>
      </c>
      <c r="B904" s="9">
        <f>Orders[[#This Row],[DtOrder]]</f>
        <v>43640</v>
      </c>
      <c r="C904" t="str">
        <f>Orders[[#This Row],[FK_CustomerID]]</f>
        <v>16358-63919-CE</v>
      </c>
      <c r="D904" t="str">
        <f>Orders[[#This Row],[FK_ProductID]]</f>
        <v>E-M-2.5</v>
      </c>
      <c r="E904" s="4">
        <f>Orders[[#This Row],[Quantity]]</f>
        <v>5</v>
      </c>
      <c r="F904" t="str">
        <f>_xlfn.XLOOKUP(MergedTable[[#This Row],[FK_CustomerID]], Customers[CustomerID], Customers[CustomerName])</f>
        <v>Hall Ranner</v>
      </c>
      <c r="G904" t="str">
        <f>_xlfn.XLOOKUP(MergedTable[[#This Row],[FK_CustomerID]], Customers[CustomerID], Customers[Email])</f>
        <v>hrannerp2@omniture.com</v>
      </c>
      <c r="H904" t="str">
        <f>_xlfn.XLOOKUP(MergedTable[[#This Row],[FK_CustomerID]], Customers[CustomerID], Customers[Country])</f>
        <v>United States</v>
      </c>
      <c r="I904" t="str">
        <f>IF(_xlfn.XLOOKUP(MergedTable[[#This Row],[FK_CustomerID]], Customers[CustomerID], Customers[HasLoyalty]), "Yes", "No")</f>
        <v>No</v>
      </c>
      <c r="J904" t="str" cm="1">
        <f t="array" ref="J904">INDEX(Products[],
    MATCH(MergedTable[[#This Row],[FK_ProductID]:[FK_ProductID]], Products[[ProductID]:[ProductID]], 0),
    MATCH(MergedTable[[#Headers],[CoffeeType]], Products[#Headers], 0))</f>
        <v>Exc</v>
      </c>
      <c r="K904" t="str" cm="1">
        <f t="array" ref="K904">_xlfn.SWITCH(MergedTable[[#This Row],[CoffeeType]],
    "Rob", "Robusta",
    "Exc", "Excelsa",
    "Ara", "Arabica",
    "Lib", "Liberica")</f>
        <v>Excelsa</v>
      </c>
      <c r="L904" t="str" cm="1">
        <f t="array" ref="L904">INDEX(Products[],
    MATCH(MergedTable[[#This Row],[FK_ProductID]:[FK_ProductID]], Products[[ProductID]:[ProductID]], 0),
    MATCH(MergedTable[[#Headers],[RoastType]], Products[#Headers], 0))</f>
        <v>M</v>
      </c>
      <c r="M904" t="str" cm="1">
        <f t="array" ref="M904">_xlfn.SWITCH(MergedTable[[#This Row],[RoastType]],
    "L", "Light",
    "M", "Medium",
    "D", "Dark")</f>
        <v>Medium</v>
      </c>
      <c r="N904" s="6" cm="1">
        <f t="array" ref="N904">INDEX(Products[],
    MATCH(MergedTable[[#This Row],[FK_ProductID]:[FK_ProductID]], Products[[ProductID]:[ProductID]], 0),
    MATCH(MergedTable[[#Headers],[SizeKg]], Products[#Headers], 0))</f>
        <v>2.5</v>
      </c>
      <c r="O904" s="1" cm="1">
        <f t="array" ref="O904">INDEX(Products[],
    MATCH(MergedTable[[#This Row],[FK_ProductID]:[FK_ProductID]], Products[[ProductID]:[ProductID]], 0),
    MATCH(MergedTable[[#Headers],[AmtUnitPrice]], Products[#Headers], 0))</f>
        <v>31.625</v>
      </c>
      <c r="P904" s="1">
        <f>MergedTable[[#This Row],[AmtUnitPrice]] * MergedTable[[#This Row],[Quantity]]</f>
        <v>158.125</v>
      </c>
    </row>
    <row r="905" spans="1:16" x14ac:dyDescent="0.25">
      <c r="A905" t="str">
        <f>Orders[[#This Row],[OrderID]]</f>
        <v>TGF-38649-658</v>
      </c>
      <c r="B905" s="9">
        <f>Orders[[#This Row],[DtOrder]]</f>
        <v>43905</v>
      </c>
      <c r="C905" t="str">
        <f>Orders[[#This Row],[FK_CustomerID]]</f>
        <v>67743-54817-UT</v>
      </c>
      <c r="D905" t="str">
        <f>Orders[[#This Row],[FK_ProductID]]</f>
        <v>L-M-0.5</v>
      </c>
      <c r="E905" s="4">
        <f>Orders[[#This Row],[Quantity]]</f>
        <v>2</v>
      </c>
      <c r="F905" t="str">
        <f>_xlfn.XLOOKUP(MergedTable[[#This Row],[FK_CustomerID]], Customers[CustomerID], Customers[CustomerName])</f>
        <v>Berkly Imrie</v>
      </c>
      <c r="G905" t="str">
        <f>_xlfn.XLOOKUP(MergedTable[[#This Row],[FK_CustomerID]], Customers[CustomerID], Customers[Email])</f>
        <v>bimriep3@addtoany.com</v>
      </c>
      <c r="H905" t="str">
        <f>_xlfn.XLOOKUP(MergedTable[[#This Row],[FK_CustomerID]], Customers[CustomerID], Customers[Country])</f>
        <v>United States</v>
      </c>
      <c r="I905" t="str">
        <f>IF(_xlfn.XLOOKUP(MergedTable[[#This Row],[FK_CustomerID]], Customers[CustomerID], Customers[HasLoyalty]), "Yes", "No")</f>
        <v>No</v>
      </c>
      <c r="J905" t="str" cm="1">
        <f t="array" ref="J905">INDEX(Products[],
    MATCH(MergedTable[[#This Row],[FK_ProductID]:[FK_ProductID]], Products[[ProductID]:[ProductID]], 0),
    MATCH(MergedTable[[#Headers],[CoffeeType]], Products[#Headers], 0))</f>
        <v>Lib</v>
      </c>
      <c r="K905" t="str" cm="1">
        <f t="array" ref="K905">_xlfn.SWITCH(MergedTable[[#This Row],[CoffeeType]],
    "Rob", "Robusta",
    "Exc", "Excelsa",
    "Ara", "Arabica",
    "Lib", "Liberica")</f>
        <v>Liberica</v>
      </c>
      <c r="L905" t="str" cm="1">
        <f t="array" ref="L905">INDEX(Products[],
    MATCH(MergedTable[[#This Row],[FK_ProductID]:[FK_ProductID]], Products[[ProductID]:[ProductID]], 0),
    MATCH(MergedTable[[#Headers],[RoastType]], Products[#Headers], 0))</f>
        <v>M</v>
      </c>
      <c r="M905" t="str" cm="1">
        <f t="array" ref="M905">_xlfn.SWITCH(MergedTable[[#This Row],[RoastType]],
    "L", "Light",
    "M", "Medium",
    "D", "Dark")</f>
        <v>Medium</v>
      </c>
      <c r="N905" s="6" cm="1">
        <f t="array" ref="N905">INDEX(Products[],
    MATCH(MergedTable[[#This Row],[FK_ProductID]:[FK_ProductID]], Products[[ProductID]:[ProductID]], 0),
    MATCH(MergedTable[[#Headers],[SizeKg]], Products[#Headers], 0))</f>
        <v>0.5</v>
      </c>
      <c r="O905" s="1" cm="1">
        <f t="array" ref="O905">INDEX(Products[],
    MATCH(MergedTable[[#This Row],[FK_ProductID]:[FK_ProductID]], Products[[ProductID]:[ProductID]], 0),
    MATCH(MergedTable[[#Headers],[AmtUnitPrice]], Products[#Headers], 0))</f>
        <v>8.73</v>
      </c>
      <c r="P905" s="1">
        <f>MergedTable[[#This Row],[AmtUnitPrice]] * MergedTable[[#This Row],[Quantity]]</f>
        <v>17.46</v>
      </c>
    </row>
    <row r="906" spans="1:16" x14ac:dyDescent="0.25">
      <c r="A906" t="str">
        <f>Orders[[#This Row],[OrderID]]</f>
        <v>EAI-25194-209</v>
      </c>
      <c r="B906" s="9">
        <f>Orders[[#This Row],[DtOrder]]</f>
        <v>44463</v>
      </c>
      <c r="C906" t="str">
        <f>Orders[[#This Row],[FK_CustomerID]]</f>
        <v>44601-51441-BH</v>
      </c>
      <c r="D906" t="str">
        <f>Orders[[#This Row],[FK_ProductID]]</f>
        <v>A-L-2.5</v>
      </c>
      <c r="E906" s="4">
        <f>Orders[[#This Row],[Quantity]]</f>
        <v>5</v>
      </c>
      <c r="F906" t="str">
        <f>_xlfn.XLOOKUP(MergedTable[[#This Row],[FK_CustomerID]], Customers[CustomerID], Customers[CustomerName])</f>
        <v>Dorey Sopper</v>
      </c>
      <c r="G906" t="str">
        <f>_xlfn.XLOOKUP(MergedTable[[#This Row],[FK_CustomerID]], Customers[CustomerID], Customers[Email])</f>
        <v>dsopperp4@eventbrite.com</v>
      </c>
      <c r="H906" t="str">
        <f>_xlfn.XLOOKUP(MergedTable[[#This Row],[FK_CustomerID]], Customers[CustomerID], Customers[Country])</f>
        <v>United States</v>
      </c>
      <c r="I906" t="str">
        <f>IF(_xlfn.XLOOKUP(MergedTable[[#This Row],[FK_CustomerID]], Customers[CustomerID], Customers[HasLoyalty]), "Yes", "No")</f>
        <v>No</v>
      </c>
      <c r="J906" t="str" cm="1">
        <f t="array" ref="J906">INDEX(Products[],
    MATCH(MergedTable[[#This Row],[FK_ProductID]:[FK_ProductID]], Products[[ProductID]:[ProductID]], 0),
    MATCH(MergedTable[[#Headers],[CoffeeType]], Products[#Headers], 0))</f>
        <v>Ara</v>
      </c>
      <c r="K906" t="str" cm="1">
        <f t="array" ref="K906">_xlfn.SWITCH(MergedTable[[#This Row],[CoffeeType]],
    "Rob", "Robusta",
    "Exc", "Excelsa",
    "Ara", "Arabica",
    "Lib", "Liberica")</f>
        <v>Arabica</v>
      </c>
      <c r="L906" t="str" cm="1">
        <f t="array" ref="L906">INDEX(Products[],
    MATCH(MergedTable[[#This Row],[FK_ProductID]:[FK_ProductID]], Products[[ProductID]:[ProductID]], 0),
    MATCH(MergedTable[[#Headers],[RoastType]], Products[#Headers], 0))</f>
        <v>L</v>
      </c>
      <c r="M906" t="str" cm="1">
        <f t="array" ref="M906">_xlfn.SWITCH(MergedTable[[#This Row],[RoastType]],
    "L", "Light",
    "M", "Medium",
    "D", "Dark")</f>
        <v>Light</v>
      </c>
      <c r="N906" s="6" cm="1">
        <f t="array" ref="N906">INDEX(Products[],
    MATCH(MergedTable[[#This Row],[FK_ProductID]:[FK_ProductID]], Products[[ProductID]:[ProductID]], 0),
    MATCH(MergedTable[[#Headers],[SizeKg]], Products[#Headers], 0))</f>
        <v>2.5</v>
      </c>
      <c r="O906" s="1" cm="1">
        <f t="array" ref="O906">INDEX(Products[],
    MATCH(MergedTable[[#This Row],[FK_ProductID]:[FK_ProductID]], Products[[ProductID]:[ProductID]], 0),
    MATCH(MergedTable[[#Headers],[AmtUnitPrice]], Products[#Headers], 0))</f>
        <v>29.785</v>
      </c>
      <c r="P906" s="1">
        <f>MergedTable[[#This Row],[AmtUnitPrice]] * MergedTable[[#This Row],[Quantity]]</f>
        <v>148.92500000000001</v>
      </c>
    </row>
    <row r="907" spans="1:16" x14ac:dyDescent="0.25">
      <c r="A907" t="str">
        <f>Orders[[#This Row],[OrderID]]</f>
        <v>IJK-34441-720</v>
      </c>
      <c r="B907" s="9">
        <f>Orders[[#This Row],[DtOrder]]</f>
        <v>43560</v>
      </c>
      <c r="C907" t="str">
        <f>Orders[[#This Row],[FK_CustomerID]]</f>
        <v>97201-58870-WB</v>
      </c>
      <c r="D907" t="str">
        <f>Orders[[#This Row],[FK_ProductID]]</f>
        <v>A-M-0.5</v>
      </c>
      <c r="E907" s="4">
        <f>Orders[[#This Row],[Quantity]]</f>
        <v>6</v>
      </c>
      <c r="F907" t="str">
        <f>_xlfn.XLOOKUP(MergedTable[[#This Row],[FK_CustomerID]], Customers[CustomerID], Customers[CustomerName])</f>
        <v>Darcy Lochran</v>
      </c>
      <c r="G907" t="str">
        <f>_xlfn.XLOOKUP(MergedTable[[#This Row],[FK_CustomerID]], Customers[CustomerID], Customers[Email])</f>
        <v/>
      </c>
      <c r="H907" t="str">
        <f>_xlfn.XLOOKUP(MergedTable[[#This Row],[FK_CustomerID]], Customers[CustomerID], Customers[Country])</f>
        <v>United States</v>
      </c>
      <c r="I907" t="str">
        <f>IF(_xlfn.XLOOKUP(MergedTable[[#This Row],[FK_CustomerID]], Customers[CustomerID], Customers[HasLoyalty]), "Yes", "No")</f>
        <v>Yes</v>
      </c>
      <c r="J907" t="str" cm="1">
        <f t="array" ref="J907">INDEX(Products[],
    MATCH(MergedTable[[#This Row],[FK_ProductID]:[FK_ProductID]], Products[[ProductID]:[ProductID]], 0),
    MATCH(MergedTable[[#Headers],[CoffeeType]], Products[#Headers], 0))</f>
        <v>Ara</v>
      </c>
      <c r="K907" t="str" cm="1">
        <f t="array" ref="K907">_xlfn.SWITCH(MergedTable[[#This Row],[CoffeeType]],
    "Rob", "Robusta",
    "Exc", "Excelsa",
    "Ara", "Arabica",
    "Lib", "Liberica")</f>
        <v>Arabica</v>
      </c>
      <c r="L907" t="str" cm="1">
        <f t="array" ref="L907">INDEX(Products[],
    MATCH(MergedTable[[#This Row],[FK_ProductID]:[FK_ProductID]], Products[[ProductID]:[ProductID]], 0),
    MATCH(MergedTable[[#Headers],[RoastType]], Products[#Headers], 0))</f>
        <v>M</v>
      </c>
      <c r="M907" t="str" cm="1">
        <f t="array" ref="M907">_xlfn.SWITCH(MergedTable[[#This Row],[RoastType]],
    "L", "Light",
    "M", "Medium",
    "D", "Dark")</f>
        <v>Medium</v>
      </c>
      <c r="N907" s="6" cm="1">
        <f t="array" ref="N907">INDEX(Products[],
    MATCH(MergedTable[[#This Row],[FK_ProductID]:[FK_ProductID]], Products[[ProductID]:[ProductID]], 0),
    MATCH(MergedTable[[#Headers],[SizeKg]], Products[#Headers], 0))</f>
        <v>0.5</v>
      </c>
      <c r="O907" s="1" cm="1">
        <f t="array" ref="O907">INDEX(Products[],
    MATCH(MergedTable[[#This Row],[FK_ProductID]:[FK_ProductID]], Products[[ProductID]:[ProductID]], 0),
    MATCH(MergedTable[[#Headers],[AmtUnitPrice]], Products[#Headers], 0))</f>
        <v>6.75</v>
      </c>
      <c r="P907" s="1">
        <f>MergedTable[[#This Row],[AmtUnitPrice]] * MergedTable[[#This Row],[Quantity]]</f>
        <v>40.5</v>
      </c>
    </row>
    <row r="908" spans="1:16" x14ac:dyDescent="0.25">
      <c r="A908" t="str">
        <f>Orders[[#This Row],[OrderID]]</f>
        <v>ZMC-00336-619</v>
      </c>
      <c r="B908" s="9">
        <f>Orders[[#This Row],[DtOrder]]</f>
        <v>44588</v>
      </c>
      <c r="C908" t="str">
        <f>Orders[[#This Row],[FK_CustomerID]]</f>
        <v>19849-12926-QF</v>
      </c>
      <c r="D908" t="str">
        <f>Orders[[#This Row],[FK_ProductID]]</f>
        <v>A-M-0.5</v>
      </c>
      <c r="E908" s="4">
        <f>Orders[[#This Row],[Quantity]]</f>
        <v>4</v>
      </c>
      <c r="F908" t="str">
        <f>_xlfn.XLOOKUP(MergedTable[[#This Row],[FK_CustomerID]], Customers[CustomerID], Customers[CustomerName])</f>
        <v>Lauritz Ledgley</v>
      </c>
      <c r="G908" t="str">
        <f>_xlfn.XLOOKUP(MergedTable[[#This Row],[FK_CustomerID]], Customers[CustomerID], Customers[Email])</f>
        <v>lledgleyp6@de.vu</v>
      </c>
      <c r="H908" t="str">
        <f>_xlfn.XLOOKUP(MergedTable[[#This Row],[FK_CustomerID]], Customers[CustomerID], Customers[Country])</f>
        <v>United States</v>
      </c>
      <c r="I908" t="str">
        <f>IF(_xlfn.XLOOKUP(MergedTable[[#This Row],[FK_CustomerID]], Customers[CustomerID], Customers[HasLoyalty]), "Yes", "No")</f>
        <v>Yes</v>
      </c>
      <c r="J908" t="str" cm="1">
        <f t="array" ref="J908">INDEX(Products[],
    MATCH(MergedTable[[#This Row],[FK_ProductID]:[FK_ProductID]], Products[[ProductID]:[ProductID]], 0),
    MATCH(MergedTable[[#Headers],[CoffeeType]], Products[#Headers], 0))</f>
        <v>Ara</v>
      </c>
      <c r="K908" t="str" cm="1">
        <f t="array" ref="K908">_xlfn.SWITCH(MergedTable[[#This Row],[CoffeeType]],
    "Rob", "Robusta",
    "Exc", "Excelsa",
    "Ara", "Arabica",
    "Lib", "Liberica")</f>
        <v>Arabica</v>
      </c>
      <c r="L908" t="str" cm="1">
        <f t="array" ref="L908">INDEX(Products[],
    MATCH(MergedTable[[#This Row],[FK_ProductID]:[FK_ProductID]], Products[[ProductID]:[ProductID]], 0),
    MATCH(MergedTable[[#Headers],[RoastType]], Products[#Headers], 0))</f>
        <v>M</v>
      </c>
      <c r="M908" t="str" cm="1">
        <f t="array" ref="M908">_xlfn.SWITCH(MergedTable[[#This Row],[RoastType]],
    "L", "Light",
    "M", "Medium",
    "D", "Dark")</f>
        <v>Medium</v>
      </c>
      <c r="N908" s="6" cm="1">
        <f t="array" ref="N908">INDEX(Products[],
    MATCH(MergedTable[[#This Row],[FK_ProductID]:[FK_ProductID]], Products[[ProductID]:[ProductID]], 0),
    MATCH(MergedTable[[#Headers],[SizeKg]], Products[#Headers], 0))</f>
        <v>0.5</v>
      </c>
      <c r="O908" s="1" cm="1">
        <f t="array" ref="O908">INDEX(Products[],
    MATCH(MergedTable[[#This Row],[FK_ProductID]:[FK_ProductID]], Products[[ProductID]:[ProductID]], 0),
    MATCH(MergedTable[[#Headers],[AmtUnitPrice]], Products[#Headers], 0))</f>
        <v>6.75</v>
      </c>
      <c r="P908" s="1">
        <f>MergedTable[[#This Row],[AmtUnitPrice]] * MergedTable[[#This Row],[Quantity]]</f>
        <v>27</v>
      </c>
    </row>
    <row r="909" spans="1:16" x14ac:dyDescent="0.25">
      <c r="A909" t="str">
        <f>Orders[[#This Row],[OrderID]]</f>
        <v>UPX-54529-618</v>
      </c>
      <c r="B909" s="9">
        <f>Orders[[#This Row],[DtOrder]]</f>
        <v>44449</v>
      </c>
      <c r="C909" t="str">
        <f>Orders[[#This Row],[FK_CustomerID]]</f>
        <v>40535-56770-UM</v>
      </c>
      <c r="D909" t="str">
        <f>Orders[[#This Row],[FK_ProductID]]</f>
        <v>L-D-1</v>
      </c>
      <c r="E909" s="4">
        <f>Orders[[#This Row],[Quantity]]</f>
        <v>3</v>
      </c>
      <c r="F909" t="str">
        <f>_xlfn.XLOOKUP(MergedTable[[#This Row],[FK_CustomerID]], Customers[CustomerID], Customers[CustomerName])</f>
        <v>Tawnya Menary</v>
      </c>
      <c r="G909" t="str">
        <f>_xlfn.XLOOKUP(MergedTable[[#This Row],[FK_CustomerID]], Customers[CustomerID], Customers[Email])</f>
        <v>tmenaryp7@phoca.cz</v>
      </c>
      <c r="H909" t="str">
        <f>_xlfn.XLOOKUP(MergedTable[[#This Row],[FK_CustomerID]], Customers[CustomerID], Customers[Country])</f>
        <v>United States</v>
      </c>
      <c r="I909" t="str">
        <f>IF(_xlfn.XLOOKUP(MergedTable[[#This Row],[FK_CustomerID]], Customers[CustomerID], Customers[HasLoyalty]), "Yes", "No")</f>
        <v>No</v>
      </c>
      <c r="J909" t="str" cm="1">
        <f t="array" ref="J909">INDEX(Products[],
    MATCH(MergedTable[[#This Row],[FK_ProductID]:[FK_ProductID]], Products[[ProductID]:[ProductID]], 0),
    MATCH(MergedTable[[#Headers],[CoffeeType]], Products[#Headers], 0))</f>
        <v>Lib</v>
      </c>
      <c r="K909" t="str" cm="1">
        <f t="array" ref="K909">_xlfn.SWITCH(MergedTable[[#This Row],[CoffeeType]],
    "Rob", "Robusta",
    "Exc", "Excelsa",
    "Ara", "Arabica",
    "Lib", "Liberica")</f>
        <v>Liberica</v>
      </c>
      <c r="L909" t="str" cm="1">
        <f t="array" ref="L909">INDEX(Products[],
    MATCH(MergedTable[[#This Row],[FK_ProductID]:[FK_ProductID]], Products[[ProductID]:[ProductID]], 0),
    MATCH(MergedTable[[#Headers],[RoastType]], Products[#Headers], 0))</f>
        <v>D</v>
      </c>
      <c r="M909" t="str" cm="1">
        <f t="array" ref="M909">_xlfn.SWITCH(MergedTable[[#This Row],[RoastType]],
    "L", "Light",
    "M", "Medium",
    "D", "Dark")</f>
        <v>Dark</v>
      </c>
      <c r="N909" s="6" cm="1">
        <f t="array" ref="N909">INDEX(Products[],
    MATCH(MergedTable[[#This Row],[FK_ProductID]:[FK_ProductID]], Products[[ProductID]:[ProductID]], 0),
    MATCH(MergedTable[[#Headers],[SizeKg]], Products[#Headers], 0))</f>
        <v>1</v>
      </c>
      <c r="O909" s="1" cm="1">
        <f t="array" ref="O909">INDEX(Products[],
    MATCH(MergedTable[[#This Row],[FK_ProductID]:[FK_ProductID]], Products[[ProductID]:[ProductID]], 0),
    MATCH(MergedTable[[#Headers],[AmtUnitPrice]], Products[#Headers], 0))</f>
        <v>12.95</v>
      </c>
      <c r="P909" s="1">
        <f>MergedTable[[#This Row],[AmtUnitPrice]] * MergedTable[[#This Row],[Quantity]]</f>
        <v>38.849999999999994</v>
      </c>
    </row>
    <row r="910" spans="1:16" x14ac:dyDescent="0.25">
      <c r="A910" t="str">
        <f>Orders[[#This Row],[OrderID]]</f>
        <v>DLX-01059-899</v>
      </c>
      <c r="B910" s="9">
        <f>Orders[[#This Row],[DtOrder]]</f>
        <v>43836</v>
      </c>
      <c r="C910" t="str">
        <f>Orders[[#This Row],[FK_CustomerID]]</f>
        <v>74940-09646-MU</v>
      </c>
      <c r="D910" t="str">
        <f>Orders[[#This Row],[FK_ProductID]]</f>
        <v>R-L-1</v>
      </c>
      <c r="E910" s="4">
        <f>Orders[[#This Row],[Quantity]]</f>
        <v>5</v>
      </c>
      <c r="F910" t="str">
        <f>_xlfn.XLOOKUP(MergedTable[[#This Row],[FK_CustomerID]], Customers[CustomerID], Customers[CustomerName])</f>
        <v>Gustaf Ciccotti</v>
      </c>
      <c r="G910" t="str">
        <f>_xlfn.XLOOKUP(MergedTable[[#This Row],[FK_CustomerID]], Customers[CustomerID], Customers[Email])</f>
        <v>gciccottip8@so-net.ne.jp</v>
      </c>
      <c r="H910" t="str">
        <f>_xlfn.XLOOKUP(MergedTable[[#This Row],[FK_CustomerID]], Customers[CustomerID], Customers[Country])</f>
        <v>United States</v>
      </c>
      <c r="I910" t="str">
        <f>IF(_xlfn.XLOOKUP(MergedTable[[#This Row],[FK_CustomerID]], Customers[CustomerID], Customers[HasLoyalty]), "Yes", "No")</f>
        <v>No</v>
      </c>
      <c r="J910" t="str" cm="1">
        <f t="array" ref="J910">INDEX(Products[],
    MATCH(MergedTable[[#This Row],[FK_ProductID]:[FK_ProductID]], Products[[ProductID]:[ProductID]], 0),
    MATCH(MergedTable[[#Headers],[CoffeeType]], Products[#Headers], 0))</f>
        <v>Rob</v>
      </c>
      <c r="K910" t="str" cm="1">
        <f t="array" ref="K910">_xlfn.SWITCH(MergedTable[[#This Row],[CoffeeType]],
    "Rob", "Robusta",
    "Exc", "Excelsa",
    "Ara", "Arabica",
    "Lib", "Liberica")</f>
        <v>Robusta</v>
      </c>
      <c r="L910" t="str" cm="1">
        <f t="array" ref="L910">INDEX(Products[],
    MATCH(MergedTable[[#This Row],[FK_ProductID]:[FK_ProductID]], Products[[ProductID]:[ProductID]], 0),
    MATCH(MergedTable[[#Headers],[RoastType]], Products[#Headers], 0))</f>
        <v>L</v>
      </c>
      <c r="M910" t="str" cm="1">
        <f t="array" ref="M910">_xlfn.SWITCH(MergedTable[[#This Row],[RoastType]],
    "L", "Light",
    "M", "Medium",
    "D", "Dark")</f>
        <v>Light</v>
      </c>
      <c r="N910" s="6" cm="1">
        <f t="array" ref="N910">INDEX(Products[],
    MATCH(MergedTable[[#This Row],[FK_ProductID]:[FK_ProductID]], Products[[ProductID]:[ProductID]], 0),
    MATCH(MergedTable[[#Headers],[SizeKg]], Products[#Headers], 0))</f>
        <v>1</v>
      </c>
      <c r="O910" s="1" cm="1">
        <f t="array" ref="O910">INDEX(Products[],
    MATCH(MergedTable[[#This Row],[FK_ProductID]:[FK_ProductID]], Products[[ProductID]:[ProductID]], 0),
    MATCH(MergedTable[[#Headers],[AmtUnitPrice]], Products[#Headers], 0))</f>
        <v>11.95</v>
      </c>
      <c r="P910" s="1">
        <f>MergedTable[[#This Row],[AmtUnitPrice]] * MergedTable[[#This Row],[Quantity]]</f>
        <v>59.75</v>
      </c>
    </row>
    <row r="911" spans="1:16" x14ac:dyDescent="0.25">
      <c r="A911" t="str">
        <f>Orders[[#This Row],[OrderID]]</f>
        <v>MEK-85120-243</v>
      </c>
      <c r="B911" s="9">
        <f>Orders[[#This Row],[DtOrder]]</f>
        <v>44635</v>
      </c>
      <c r="C911" t="str">
        <f>Orders[[#This Row],[FK_CustomerID]]</f>
        <v>06623-54610-HC</v>
      </c>
      <c r="D911" t="str">
        <f>Orders[[#This Row],[FK_ProductID]]</f>
        <v>R-L-0.2</v>
      </c>
      <c r="E911" s="4">
        <f>Orders[[#This Row],[Quantity]]</f>
        <v>3</v>
      </c>
      <c r="F911" t="str">
        <f>_xlfn.XLOOKUP(MergedTable[[#This Row],[FK_CustomerID]], Customers[CustomerID], Customers[CustomerName])</f>
        <v>Bobbe Renner</v>
      </c>
      <c r="G911" t="str">
        <f>_xlfn.XLOOKUP(MergedTable[[#This Row],[FK_CustomerID]], Customers[CustomerID], Customers[Email])</f>
        <v/>
      </c>
      <c r="H911" t="str">
        <f>_xlfn.XLOOKUP(MergedTable[[#This Row],[FK_CustomerID]], Customers[CustomerID], Customers[Country])</f>
        <v>United States</v>
      </c>
      <c r="I911" t="str">
        <f>IF(_xlfn.XLOOKUP(MergedTable[[#This Row],[FK_CustomerID]], Customers[CustomerID], Customers[HasLoyalty]), "Yes", "No")</f>
        <v>No</v>
      </c>
      <c r="J911" t="str" cm="1">
        <f t="array" ref="J911">INDEX(Products[],
    MATCH(MergedTable[[#This Row],[FK_ProductID]:[FK_ProductID]], Products[[ProductID]:[ProductID]], 0),
    MATCH(MergedTable[[#Headers],[CoffeeType]], Products[#Headers], 0))</f>
        <v>Rob</v>
      </c>
      <c r="K911" t="str" cm="1">
        <f t="array" ref="K911">_xlfn.SWITCH(MergedTable[[#This Row],[CoffeeType]],
    "Rob", "Robusta",
    "Exc", "Excelsa",
    "Ara", "Arabica",
    "Lib", "Liberica")</f>
        <v>Robusta</v>
      </c>
      <c r="L911" t="str" cm="1">
        <f t="array" ref="L911">INDEX(Products[],
    MATCH(MergedTable[[#This Row],[FK_ProductID]:[FK_ProductID]], Products[[ProductID]:[ProductID]], 0),
    MATCH(MergedTable[[#Headers],[RoastType]], Products[#Headers], 0))</f>
        <v>L</v>
      </c>
      <c r="M911" t="str" cm="1">
        <f t="array" ref="M911">_xlfn.SWITCH(MergedTable[[#This Row],[RoastType]],
    "L", "Light",
    "M", "Medium",
    "D", "Dark")</f>
        <v>Light</v>
      </c>
      <c r="N911" s="6" cm="1">
        <f t="array" ref="N911">INDEX(Products[],
    MATCH(MergedTable[[#This Row],[FK_ProductID]:[FK_ProductID]], Products[[ProductID]:[ProductID]], 0),
    MATCH(MergedTable[[#Headers],[SizeKg]], Products[#Headers], 0))</f>
        <v>0.2</v>
      </c>
      <c r="O911" s="1" cm="1">
        <f t="array" ref="O911">INDEX(Products[],
    MATCH(MergedTable[[#This Row],[FK_ProductID]:[FK_ProductID]], Products[[ProductID]:[ProductID]], 0),
    MATCH(MergedTable[[#Headers],[AmtUnitPrice]], Products[#Headers], 0))</f>
        <v>3.585</v>
      </c>
      <c r="P911" s="1">
        <f>MergedTable[[#This Row],[AmtUnitPrice]] * MergedTable[[#This Row],[Quantity]]</f>
        <v>10.754999999999999</v>
      </c>
    </row>
    <row r="912" spans="1:16" x14ac:dyDescent="0.25">
      <c r="A912" t="str">
        <f>Orders[[#This Row],[OrderID]]</f>
        <v>NFI-37188-246</v>
      </c>
      <c r="B912" s="9">
        <f>Orders[[#This Row],[DtOrder]]</f>
        <v>44447</v>
      </c>
      <c r="C912" t="str">
        <f>Orders[[#This Row],[FK_CustomerID]]</f>
        <v>89490-75361-AF</v>
      </c>
      <c r="D912" t="str">
        <f>Orders[[#This Row],[FK_ProductID]]</f>
        <v>A-D-2.5</v>
      </c>
      <c r="E912" s="4">
        <f>Orders[[#This Row],[Quantity]]</f>
        <v>4</v>
      </c>
      <c r="F912" t="str">
        <f>_xlfn.XLOOKUP(MergedTable[[#This Row],[FK_CustomerID]], Customers[CustomerID], Customers[CustomerName])</f>
        <v>Wilton Jallin</v>
      </c>
      <c r="G912" t="str">
        <f>_xlfn.XLOOKUP(MergedTable[[#This Row],[FK_CustomerID]], Customers[CustomerID], Customers[Email])</f>
        <v>wjallinpa@pcworld.com</v>
      </c>
      <c r="H912" t="str">
        <f>_xlfn.XLOOKUP(MergedTable[[#This Row],[FK_CustomerID]], Customers[CustomerID], Customers[Country])</f>
        <v>United States</v>
      </c>
      <c r="I912" t="str">
        <f>IF(_xlfn.XLOOKUP(MergedTable[[#This Row],[FK_CustomerID]], Customers[CustomerID], Customers[HasLoyalty]), "Yes", "No")</f>
        <v>No</v>
      </c>
      <c r="J912" t="str" cm="1">
        <f t="array" ref="J912">INDEX(Products[],
    MATCH(MergedTable[[#This Row],[FK_ProductID]:[FK_ProductID]], Products[[ProductID]:[ProductID]], 0),
    MATCH(MergedTable[[#Headers],[CoffeeType]], Products[#Headers], 0))</f>
        <v>Ara</v>
      </c>
      <c r="K912" t="str" cm="1">
        <f t="array" ref="K912">_xlfn.SWITCH(MergedTable[[#This Row],[CoffeeType]],
    "Rob", "Robusta",
    "Exc", "Excelsa",
    "Ara", "Arabica",
    "Lib", "Liberica")</f>
        <v>Arabica</v>
      </c>
      <c r="L912" t="str" cm="1">
        <f t="array" ref="L912">INDEX(Products[],
    MATCH(MergedTable[[#This Row],[FK_ProductID]:[FK_ProductID]], Products[[ProductID]:[ProductID]], 0),
    MATCH(MergedTable[[#Headers],[RoastType]], Products[#Headers], 0))</f>
        <v>D</v>
      </c>
      <c r="M912" t="str" cm="1">
        <f t="array" ref="M912">_xlfn.SWITCH(MergedTable[[#This Row],[RoastType]],
    "L", "Light",
    "M", "Medium",
    "D", "Dark")</f>
        <v>Dark</v>
      </c>
      <c r="N912" s="6" cm="1">
        <f t="array" ref="N912">INDEX(Products[],
    MATCH(MergedTable[[#This Row],[FK_ProductID]:[FK_ProductID]], Products[[ProductID]:[ProductID]], 0),
    MATCH(MergedTable[[#Headers],[SizeKg]], Products[#Headers], 0))</f>
        <v>2.5</v>
      </c>
      <c r="O912" s="1" cm="1">
        <f t="array" ref="O912">INDEX(Products[],
    MATCH(MergedTable[[#This Row],[FK_ProductID]:[FK_ProductID]], Products[[ProductID]:[ProductID]], 0),
    MATCH(MergedTable[[#Headers],[AmtUnitPrice]], Products[#Headers], 0))</f>
        <v>22.885000000000002</v>
      </c>
      <c r="P912" s="1">
        <f>MergedTable[[#This Row],[AmtUnitPrice]] * MergedTable[[#This Row],[Quantity]]</f>
        <v>91.54</v>
      </c>
    </row>
    <row r="913" spans="1:16" x14ac:dyDescent="0.25">
      <c r="A913" t="str">
        <f>Orders[[#This Row],[OrderID]]</f>
        <v>BXH-62195-013</v>
      </c>
      <c r="B913" s="9">
        <f>Orders[[#This Row],[DtOrder]]</f>
        <v>44511</v>
      </c>
      <c r="C913" t="str">
        <f>Orders[[#This Row],[FK_CustomerID]]</f>
        <v>94526-79230-GZ</v>
      </c>
      <c r="D913" t="str">
        <f>Orders[[#This Row],[FK_ProductID]]</f>
        <v>A-M-1</v>
      </c>
      <c r="E913" s="4">
        <f>Orders[[#This Row],[Quantity]]</f>
        <v>4</v>
      </c>
      <c r="F913" t="str">
        <f>_xlfn.XLOOKUP(MergedTable[[#This Row],[FK_CustomerID]], Customers[CustomerID], Customers[CustomerName])</f>
        <v>Mindy Bogey</v>
      </c>
      <c r="G913" t="str">
        <f>_xlfn.XLOOKUP(MergedTable[[#This Row],[FK_CustomerID]], Customers[CustomerID], Customers[Email])</f>
        <v>mbogeypb@thetimes.co.uk</v>
      </c>
      <c r="H913" t="str">
        <f>_xlfn.XLOOKUP(MergedTable[[#This Row],[FK_CustomerID]], Customers[CustomerID], Customers[Country])</f>
        <v>United States</v>
      </c>
      <c r="I913" t="str">
        <f>IF(_xlfn.XLOOKUP(MergedTable[[#This Row],[FK_CustomerID]], Customers[CustomerID], Customers[HasLoyalty]), "Yes", "No")</f>
        <v>Yes</v>
      </c>
      <c r="J913" t="str" cm="1">
        <f t="array" ref="J913">INDEX(Products[],
    MATCH(MergedTable[[#This Row],[FK_ProductID]:[FK_ProductID]], Products[[ProductID]:[ProductID]], 0),
    MATCH(MergedTable[[#Headers],[CoffeeType]], Products[#Headers], 0))</f>
        <v>Ara</v>
      </c>
      <c r="K913" t="str" cm="1">
        <f t="array" ref="K913">_xlfn.SWITCH(MergedTable[[#This Row],[CoffeeType]],
    "Rob", "Robusta",
    "Exc", "Excelsa",
    "Ara", "Arabica",
    "Lib", "Liberica")</f>
        <v>Arabica</v>
      </c>
      <c r="L913" t="str" cm="1">
        <f t="array" ref="L913">INDEX(Products[],
    MATCH(MergedTable[[#This Row],[FK_ProductID]:[FK_ProductID]], Products[[ProductID]:[ProductID]], 0),
    MATCH(MergedTable[[#Headers],[RoastType]], Products[#Headers], 0))</f>
        <v>M</v>
      </c>
      <c r="M913" t="str" cm="1">
        <f t="array" ref="M913">_xlfn.SWITCH(MergedTable[[#This Row],[RoastType]],
    "L", "Light",
    "M", "Medium",
    "D", "Dark")</f>
        <v>Medium</v>
      </c>
      <c r="N913" s="6" cm="1">
        <f t="array" ref="N913">INDEX(Products[],
    MATCH(MergedTable[[#This Row],[FK_ProductID]:[FK_ProductID]], Products[[ProductID]:[ProductID]], 0),
    MATCH(MergedTable[[#Headers],[SizeKg]], Products[#Headers], 0))</f>
        <v>1</v>
      </c>
      <c r="O913" s="1" cm="1">
        <f t="array" ref="O913">INDEX(Products[],
    MATCH(MergedTable[[#This Row],[FK_ProductID]:[FK_ProductID]], Products[[ProductID]:[ProductID]], 0),
    MATCH(MergedTable[[#Headers],[AmtUnitPrice]], Products[#Headers], 0))</f>
        <v>11.25</v>
      </c>
      <c r="P913" s="1">
        <f>MergedTable[[#This Row],[AmtUnitPrice]] * MergedTable[[#This Row],[Quantity]]</f>
        <v>45</v>
      </c>
    </row>
    <row r="914" spans="1:16" x14ac:dyDescent="0.25">
      <c r="A914" t="str">
        <f>Orders[[#This Row],[OrderID]]</f>
        <v>YLK-78851-470</v>
      </c>
      <c r="B914" s="9">
        <f>Orders[[#This Row],[DtOrder]]</f>
        <v>43726</v>
      </c>
      <c r="C914" t="str">
        <f>Orders[[#This Row],[FK_CustomerID]]</f>
        <v>58559-08254-UY</v>
      </c>
      <c r="D914" t="str">
        <f>Orders[[#This Row],[FK_ProductID]]</f>
        <v>R-M-2.5</v>
      </c>
      <c r="E914" s="4">
        <f>Orders[[#This Row],[Quantity]]</f>
        <v>6</v>
      </c>
      <c r="F914" t="str">
        <f>_xlfn.XLOOKUP(MergedTable[[#This Row],[FK_CustomerID]], Customers[CustomerID], Customers[CustomerName])</f>
        <v>Paulie Fonzone</v>
      </c>
      <c r="G914" t="str">
        <f>_xlfn.XLOOKUP(MergedTable[[#This Row],[FK_CustomerID]], Customers[CustomerID], Customers[Email])</f>
        <v/>
      </c>
      <c r="H914" t="str">
        <f>_xlfn.XLOOKUP(MergedTable[[#This Row],[FK_CustomerID]], Customers[CustomerID], Customers[Country])</f>
        <v>United States</v>
      </c>
      <c r="I914" t="str">
        <f>IF(_xlfn.XLOOKUP(MergedTable[[#This Row],[FK_CustomerID]], Customers[CustomerID], Customers[HasLoyalty]), "Yes", "No")</f>
        <v>Yes</v>
      </c>
      <c r="J914" t="str" cm="1">
        <f t="array" ref="J914">INDEX(Products[],
    MATCH(MergedTable[[#This Row],[FK_ProductID]:[FK_ProductID]], Products[[ProductID]:[ProductID]], 0),
    MATCH(MergedTable[[#Headers],[CoffeeType]], Products[#Headers], 0))</f>
        <v>Rob</v>
      </c>
      <c r="K914" t="str" cm="1">
        <f t="array" ref="K914">_xlfn.SWITCH(MergedTable[[#This Row],[CoffeeType]],
    "Rob", "Robusta",
    "Exc", "Excelsa",
    "Ara", "Arabica",
    "Lib", "Liberica")</f>
        <v>Robusta</v>
      </c>
      <c r="L914" t="str" cm="1">
        <f t="array" ref="L914">INDEX(Products[],
    MATCH(MergedTable[[#This Row],[FK_ProductID]:[FK_ProductID]], Products[[ProductID]:[ProductID]], 0),
    MATCH(MergedTable[[#Headers],[RoastType]], Products[#Headers], 0))</f>
        <v>M</v>
      </c>
      <c r="M914" t="str" cm="1">
        <f t="array" ref="M914">_xlfn.SWITCH(MergedTable[[#This Row],[RoastType]],
    "L", "Light",
    "M", "Medium",
    "D", "Dark")</f>
        <v>Medium</v>
      </c>
      <c r="N914" s="6" cm="1">
        <f t="array" ref="N914">INDEX(Products[],
    MATCH(MergedTable[[#This Row],[FK_ProductID]:[FK_ProductID]], Products[[ProductID]:[ProductID]], 0),
    MATCH(MergedTable[[#Headers],[SizeKg]], Products[#Headers], 0))</f>
        <v>2.5</v>
      </c>
      <c r="O914" s="1" cm="1">
        <f t="array" ref="O914">INDEX(Products[],
    MATCH(MergedTable[[#This Row],[FK_ProductID]:[FK_ProductID]], Products[[ProductID]:[ProductID]], 0),
    MATCH(MergedTable[[#Headers],[AmtUnitPrice]], Products[#Headers], 0))</f>
        <v>22.885000000000002</v>
      </c>
      <c r="P914" s="1">
        <f>MergedTable[[#This Row],[AmtUnitPrice]] * MergedTable[[#This Row],[Quantity]]</f>
        <v>137.31</v>
      </c>
    </row>
    <row r="915" spans="1:16" x14ac:dyDescent="0.25">
      <c r="A915" t="str">
        <f>Orders[[#This Row],[OrderID]]</f>
        <v>DXY-76225-633</v>
      </c>
      <c r="B915" s="9">
        <f>Orders[[#This Row],[DtOrder]]</f>
        <v>44406</v>
      </c>
      <c r="C915" t="str">
        <f>Orders[[#This Row],[FK_CustomerID]]</f>
        <v>88574-37083-WX</v>
      </c>
      <c r="D915" t="str">
        <f>Orders[[#This Row],[FK_ProductID]]</f>
        <v>A-M-0.5</v>
      </c>
      <c r="E915" s="4">
        <f>Orders[[#This Row],[Quantity]]</f>
        <v>1</v>
      </c>
      <c r="F915" t="str">
        <f>_xlfn.XLOOKUP(MergedTable[[#This Row],[FK_CustomerID]], Customers[CustomerID], Customers[CustomerName])</f>
        <v>Merrile Cobbledick</v>
      </c>
      <c r="G915" t="str">
        <f>_xlfn.XLOOKUP(MergedTable[[#This Row],[FK_CustomerID]], Customers[CustomerID], Customers[Email])</f>
        <v>mcobbledickpd@ucsd.edu</v>
      </c>
      <c r="H915" t="str">
        <f>_xlfn.XLOOKUP(MergedTable[[#This Row],[FK_CustomerID]], Customers[CustomerID], Customers[Country])</f>
        <v>United States</v>
      </c>
      <c r="I915" t="str">
        <f>IF(_xlfn.XLOOKUP(MergedTable[[#This Row],[FK_CustomerID]], Customers[CustomerID], Customers[HasLoyalty]), "Yes", "No")</f>
        <v>No</v>
      </c>
      <c r="J915" t="str" cm="1">
        <f t="array" ref="J915">INDEX(Products[],
    MATCH(MergedTable[[#This Row],[FK_ProductID]:[FK_ProductID]], Products[[ProductID]:[ProductID]], 0),
    MATCH(MergedTable[[#Headers],[CoffeeType]], Products[#Headers], 0))</f>
        <v>Ara</v>
      </c>
      <c r="K915" t="str" cm="1">
        <f t="array" ref="K915">_xlfn.SWITCH(MergedTable[[#This Row],[CoffeeType]],
    "Rob", "Robusta",
    "Exc", "Excelsa",
    "Ara", "Arabica",
    "Lib", "Liberica")</f>
        <v>Arabica</v>
      </c>
      <c r="L915" t="str" cm="1">
        <f t="array" ref="L915">INDEX(Products[],
    MATCH(MergedTable[[#This Row],[FK_ProductID]:[FK_ProductID]], Products[[ProductID]:[ProductID]], 0),
    MATCH(MergedTable[[#Headers],[RoastType]], Products[#Headers], 0))</f>
        <v>M</v>
      </c>
      <c r="M915" t="str" cm="1">
        <f t="array" ref="M915">_xlfn.SWITCH(MergedTable[[#This Row],[RoastType]],
    "L", "Light",
    "M", "Medium",
    "D", "Dark")</f>
        <v>Medium</v>
      </c>
      <c r="N915" s="6" cm="1">
        <f t="array" ref="N915">INDEX(Products[],
    MATCH(MergedTable[[#This Row],[FK_ProductID]:[FK_ProductID]], Products[[ProductID]:[ProductID]], 0),
    MATCH(MergedTable[[#Headers],[SizeKg]], Products[#Headers], 0))</f>
        <v>0.5</v>
      </c>
      <c r="O915" s="1" cm="1">
        <f t="array" ref="O915">INDEX(Products[],
    MATCH(MergedTable[[#This Row],[FK_ProductID]:[FK_ProductID]], Products[[ProductID]:[ProductID]], 0),
    MATCH(MergedTable[[#Headers],[AmtUnitPrice]], Products[#Headers], 0))</f>
        <v>6.75</v>
      </c>
      <c r="P915" s="1">
        <f>MergedTable[[#This Row],[AmtUnitPrice]] * MergedTable[[#This Row],[Quantity]]</f>
        <v>6.75</v>
      </c>
    </row>
    <row r="916" spans="1:16" x14ac:dyDescent="0.25">
      <c r="A916" t="str">
        <f>Orders[[#This Row],[OrderID]]</f>
        <v>UHP-24614-199</v>
      </c>
      <c r="B916" s="9">
        <f>Orders[[#This Row],[DtOrder]]</f>
        <v>44640</v>
      </c>
      <c r="C916" t="str">
        <f>Orders[[#This Row],[FK_CustomerID]]</f>
        <v>67953-79896-AC</v>
      </c>
      <c r="D916" t="str">
        <f>Orders[[#This Row],[FK_ProductID]]</f>
        <v>A-M-1</v>
      </c>
      <c r="E916" s="4">
        <f>Orders[[#This Row],[Quantity]]</f>
        <v>4</v>
      </c>
      <c r="F916" t="str">
        <f>_xlfn.XLOOKUP(MergedTable[[#This Row],[FK_CustomerID]], Customers[CustomerID], Customers[CustomerName])</f>
        <v>Antonius Lewry</v>
      </c>
      <c r="G916" t="str">
        <f>_xlfn.XLOOKUP(MergedTable[[#This Row],[FK_CustomerID]], Customers[CustomerID], Customers[Email])</f>
        <v>alewrype@whitehouse.gov</v>
      </c>
      <c r="H916" t="str">
        <f>_xlfn.XLOOKUP(MergedTable[[#This Row],[FK_CustomerID]], Customers[CustomerID], Customers[Country])</f>
        <v>United States</v>
      </c>
      <c r="I916" t="str">
        <f>IF(_xlfn.XLOOKUP(MergedTable[[#This Row],[FK_CustomerID]], Customers[CustomerID], Customers[HasLoyalty]), "Yes", "No")</f>
        <v>No</v>
      </c>
      <c r="J916" t="str" cm="1">
        <f t="array" ref="J916">INDEX(Products[],
    MATCH(MergedTable[[#This Row],[FK_ProductID]:[FK_ProductID]], Products[[ProductID]:[ProductID]], 0),
    MATCH(MergedTable[[#Headers],[CoffeeType]], Products[#Headers], 0))</f>
        <v>Ara</v>
      </c>
      <c r="K916" t="str" cm="1">
        <f t="array" ref="K916">_xlfn.SWITCH(MergedTable[[#This Row],[CoffeeType]],
    "Rob", "Robusta",
    "Exc", "Excelsa",
    "Ara", "Arabica",
    "Lib", "Liberica")</f>
        <v>Arabica</v>
      </c>
      <c r="L916" t="str" cm="1">
        <f t="array" ref="L916">INDEX(Products[],
    MATCH(MergedTable[[#This Row],[FK_ProductID]:[FK_ProductID]], Products[[ProductID]:[ProductID]], 0),
    MATCH(MergedTable[[#Headers],[RoastType]], Products[#Headers], 0))</f>
        <v>M</v>
      </c>
      <c r="M916" t="str" cm="1">
        <f t="array" ref="M916">_xlfn.SWITCH(MergedTable[[#This Row],[RoastType]],
    "L", "Light",
    "M", "Medium",
    "D", "Dark")</f>
        <v>Medium</v>
      </c>
      <c r="N916" s="6" cm="1">
        <f t="array" ref="N916">INDEX(Products[],
    MATCH(MergedTable[[#This Row],[FK_ProductID]:[FK_ProductID]], Products[[ProductID]:[ProductID]], 0),
    MATCH(MergedTable[[#Headers],[SizeKg]], Products[#Headers], 0))</f>
        <v>1</v>
      </c>
      <c r="O916" s="1" cm="1">
        <f t="array" ref="O916">INDEX(Products[],
    MATCH(MergedTable[[#This Row],[FK_ProductID]:[FK_ProductID]], Products[[ProductID]:[ProductID]], 0),
    MATCH(MergedTable[[#Headers],[AmtUnitPrice]], Products[#Headers], 0))</f>
        <v>11.25</v>
      </c>
      <c r="P916" s="1">
        <f>MergedTable[[#This Row],[AmtUnitPrice]] * MergedTable[[#This Row],[Quantity]]</f>
        <v>45</v>
      </c>
    </row>
    <row r="917" spans="1:16" x14ac:dyDescent="0.25">
      <c r="A917" t="str">
        <f>Orders[[#This Row],[OrderID]]</f>
        <v>HBY-35655-049</v>
      </c>
      <c r="B917" s="9">
        <f>Orders[[#This Row],[DtOrder]]</f>
        <v>43955</v>
      </c>
      <c r="C917" t="str">
        <f>Orders[[#This Row],[FK_CustomerID]]</f>
        <v>69207-93422-CQ</v>
      </c>
      <c r="D917" t="str">
        <f>Orders[[#This Row],[FK_ProductID]]</f>
        <v>E-D-2.5</v>
      </c>
      <c r="E917" s="4">
        <f>Orders[[#This Row],[Quantity]]</f>
        <v>3</v>
      </c>
      <c r="F917" t="str">
        <f>_xlfn.XLOOKUP(MergedTable[[#This Row],[FK_CustomerID]], Customers[CustomerID], Customers[CustomerName])</f>
        <v>Isis Hessel</v>
      </c>
      <c r="G917" t="str">
        <f>_xlfn.XLOOKUP(MergedTable[[#This Row],[FK_CustomerID]], Customers[CustomerID], Customers[Email])</f>
        <v>ihesselpf@ox.ac.uk</v>
      </c>
      <c r="H917" t="str">
        <f>_xlfn.XLOOKUP(MergedTable[[#This Row],[FK_CustomerID]], Customers[CustomerID], Customers[Country])</f>
        <v>United States</v>
      </c>
      <c r="I917" t="str">
        <f>IF(_xlfn.XLOOKUP(MergedTable[[#This Row],[FK_CustomerID]], Customers[CustomerID], Customers[HasLoyalty]), "Yes", "No")</f>
        <v>Yes</v>
      </c>
      <c r="J917" t="str" cm="1">
        <f t="array" ref="J917">INDEX(Products[],
    MATCH(MergedTable[[#This Row],[FK_ProductID]:[FK_ProductID]], Products[[ProductID]:[ProductID]], 0),
    MATCH(MergedTable[[#Headers],[CoffeeType]], Products[#Headers], 0))</f>
        <v>Exc</v>
      </c>
      <c r="K917" t="str" cm="1">
        <f t="array" ref="K917">_xlfn.SWITCH(MergedTable[[#This Row],[CoffeeType]],
    "Rob", "Robusta",
    "Exc", "Excelsa",
    "Ara", "Arabica",
    "Lib", "Liberica")</f>
        <v>Excelsa</v>
      </c>
      <c r="L917" t="str" cm="1">
        <f t="array" ref="L917">INDEX(Products[],
    MATCH(MergedTable[[#This Row],[FK_ProductID]:[FK_ProductID]], Products[[ProductID]:[ProductID]], 0),
    MATCH(MergedTable[[#Headers],[RoastType]], Products[#Headers], 0))</f>
        <v>D</v>
      </c>
      <c r="M917" t="str" cm="1">
        <f t="array" ref="M917">_xlfn.SWITCH(MergedTable[[#This Row],[RoastType]],
    "L", "Light",
    "M", "Medium",
    "D", "Dark")</f>
        <v>Dark</v>
      </c>
      <c r="N917" s="6" cm="1">
        <f t="array" ref="N917">INDEX(Products[],
    MATCH(MergedTable[[#This Row],[FK_ProductID]:[FK_ProductID]], Products[[ProductID]:[ProductID]], 0),
    MATCH(MergedTable[[#Headers],[SizeKg]], Products[#Headers], 0))</f>
        <v>2.5</v>
      </c>
      <c r="O917" s="1" cm="1">
        <f t="array" ref="O917">INDEX(Products[],
    MATCH(MergedTable[[#This Row],[FK_ProductID]:[FK_ProductID]], Products[[ProductID]:[ProductID]], 0),
    MATCH(MergedTable[[#Headers],[AmtUnitPrice]], Products[#Headers], 0))</f>
        <v>27.945</v>
      </c>
      <c r="P917" s="1">
        <f>MergedTable[[#This Row],[AmtUnitPrice]] * MergedTable[[#This Row],[Quantity]]</f>
        <v>83.835000000000008</v>
      </c>
    </row>
    <row r="918" spans="1:16" x14ac:dyDescent="0.25">
      <c r="A918" t="str">
        <f>Orders[[#This Row],[OrderID]]</f>
        <v>DCE-22886-861</v>
      </c>
      <c r="B918" s="9">
        <f>Orders[[#This Row],[DtOrder]]</f>
        <v>44291</v>
      </c>
      <c r="C918" t="str">
        <f>Orders[[#This Row],[FK_CustomerID]]</f>
        <v>56060-17602-RG</v>
      </c>
      <c r="D918" t="str">
        <f>Orders[[#This Row],[FK_ProductID]]</f>
        <v>E-D-0.2</v>
      </c>
      <c r="E918" s="4">
        <f>Orders[[#This Row],[Quantity]]</f>
        <v>1</v>
      </c>
      <c r="F918" t="str">
        <f>_xlfn.XLOOKUP(MergedTable[[#This Row],[FK_CustomerID]], Customers[CustomerID], Customers[CustomerName])</f>
        <v>Harland Trematick</v>
      </c>
      <c r="G918" t="str">
        <f>_xlfn.XLOOKUP(MergedTable[[#This Row],[FK_CustomerID]], Customers[CustomerID], Customers[Email])</f>
        <v/>
      </c>
      <c r="H918" t="str">
        <f>_xlfn.XLOOKUP(MergedTable[[#This Row],[FK_CustomerID]], Customers[CustomerID], Customers[Country])</f>
        <v>Ireland</v>
      </c>
      <c r="I918" t="str">
        <f>IF(_xlfn.XLOOKUP(MergedTable[[#This Row],[FK_CustomerID]], Customers[CustomerID], Customers[HasLoyalty]), "Yes", "No")</f>
        <v>Yes</v>
      </c>
      <c r="J918" t="str" cm="1">
        <f t="array" ref="J918">INDEX(Products[],
    MATCH(MergedTable[[#This Row],[FK_ProductID]:[FK_ProductID]], Products[[ProductID]:[ProductID]], 0),
    MATCH(MergedTable[[#Headers],[CoffeeType]], Products[#Headers], 0))</f>
        <v>Exc</v>
      </c>
      <c r="K918" t="str" cm="1">
        <f t="array" ref="K918">_xlfn.SWITCH(MergedTable[[#This Row],[CoffeeType]],
    "Rob", "Robusta",
    "Exc", "Excelsa",
    "Ara", "Arabica",
    "Lib", "Liberica")</f>
        <v>Excelsa</v>
      </c>
      <c r="L918" t="str" cm="1">
        <f t="array" ref="L918">INDEX(Products[],
    MATCH(MergedTable[[#This Row],[FK_ProductID]:[FK_ProductID]], Products[[ProductID]:[ProductID]], 0),
    MATCH(MergedTable[[#Headers],[RoastType]], Products[#Headers], 0))</f>
        <v>D</v>
      </c>
      <c r="M918" t="str" cm="1">
        <f t="array" ref="M918">_xlfn.SWITCH(MergedTable[[#This Row],[RoastType]],
    "L", "Light",
    "M", "Medium",
    "D", "Dark")</f>
        <v>Dark</v>
      </c>
      <c r="N918" s="6" cm="1">
        <f t="array" ref="N918">INDEX(Products[],
    MATCH(MergedTable[[#This Row],[FK_ProductID]:[FK_ProductID]], Products[[ProductID]:[ProductID]], 0),
    MATCH(MergedTable[[#Headers],[SizeKg]], Products[#Headers], 0))</f>
        <v>0.2</v>
      </c>
      <c r="O918" s="1" cm="1">
        <f t="array" ref="O918">INDEX(Products[],
    MATCH(MergedTable[[#This Row],[FK_ProductID]:[FK_ProductID]], Products[[ProductID]:[ProductID]], 0),
    MATCH(MergedTable[[#Headers],[AmtUnitPrice]], Products[#Headers], 0))</f>
        <v>3.645</v>
      </c>
      <c r="P918" s="1">
        <f>MergedTable[[#This Row],[AmtUnitPrice]] * MergedTable[[#This Row],[Quantity]]</f>
        <v>3.645</v>
      </c>
    </row>
    <row r="919" spans="1:16" x14ac:dyDescent="0.25">
      <c r="A919" t="str">
        <f>Orders[[#This Row],[OrderID]]</f>
        <v>QTG-93823-843</v>
      </c>
      <c r="B919" s="9">
        <f>Orders[[#This Row],[DtOrder]]</f>
        <v>44573</v>
      </c>
      <c r="C919" t="str">
        <f>Orders[[#This Row],[FK_CustomerID]]</f>
        <v>46859-14212-FI</v>
      </c>
      <c r="D919" t="str">
        <f>Orders[[#This Row],[FK_ProductID]]</f>
        <v>A-M-0.5</v>
      </c>
      <c r="E919" s="4">
        <f>Orders[[#This Row],[Quantity]]</f>
        <v>1</v>
      </c>
      <c r="F919" t="str">
        <f>_xlfn.XLOOKUP(MergedTable[[#This Row],[FK_CustomerID]], Customers[CustomerID], Customers[CustomerName])</f>
        <v>Chloris Sorrell</v>
      </c>
      <c r="G919" t="str">
        <f>_xlfn.XLOOKUP(MergedTable[[#This Row],[FK_CustomerID]], Customers[CustomerID], Customers[Email])</f>
        <v>csorrellph@amazon.com</v>
      </c>
      <c r="H919" t="str">
        <f>_xlfn.XLOOKUP(MergedTable[[#This Row],[FK_CustomerID]], Customers[CustomerID], Customers[Country])</f>
        <v>United Kingdom</v>
      </c>
      <c r="I919" t="str">
        <f>IF(_xlfn.XLOOKUP(MergedTable[[#This Row],[FK_CustomerID]], Customers[CustomerID], Customers[HasLoyalty]), "Yes", "No")</f>
        <v>No</v>
      </c>
      <c r="J919" t="str" cm="1">
        <f t="array" ref="J919">INDEX(Products[],
    MATCH(MergedTable[[#This Row],[FK_ProductID]:[FK_ProductID]], Products[[ProductID]:[ProductID]], 0),
    MATCH(MergedTable[[#Headers],[CoffeeType]], Products[#Headers], 0))</f>
        <v>Ara</v>
      </c>
      <c r="K919" t="str" cm="1">
        <f t="array" ref="K919">_xlfn.SWITCH(MergedTable[[#This Row],[CoffeeType]],
    "Rob", "Robusta",
    "Exc", "Excelsa",
    "Ara", "Arabica",
    "Lib", "Liberica")</f>
        <v>Arabica</v>
      </c>
      <c r="L919" t="str" cm="1">
        <f t="array" ref="L919">INDEX(Products[],
    MATCH(MergedTable[[#This Row],[FK_ProductID]:[FK_ProductID]], Products[[ProductID]:[ProductID]], 0),
    MATCH(MergedTable[[#Headers],[RoastType]], Products[#Headers], 0))</f>
        <v>M</v>
      </c>
      <c r="M919" t="str" cm="1">
        <f t="array" ref="M919">_xlfn.SWITCH(MergedTable[[#This Row],[RoastType]],
    "L", "Light",
    "M", "Medium",
    "D", "Dark")</f>
        <v>Medium</v>
      </c>
      <c r="N919" s="6" cm="1">
        <f t="array" ref="N919">INDEX(Products[],
    MATCH(MergedTable[[#This Row],[FK_ProductID]:[FK_ProductID]], Products[[ProductID]:[ProductID]], 0),
    MATCH(MergedTable[[#Headers],[SizeKg]], Products[#Headers], 0))</f>
        <v>0.5</v>
      </c>
      <c r="O919" s="1" cm="1">
        <f t="array" ref="O919">INDEX(Products[],
    MATCH(MergedTable[[#This Row],[FK_ProductID]:[FK_ProductID]], Products[[ProductID]:[ProductID]], 0),
    MATCH(MergedTable[[#Headers],[AmtUnitPrice]], Products[#Headers], 0))</f>
        <v>6.75</v>
      </c>
      <c r="P919" s="1">
        <f>MergedTable[[#This Row],[AmtUnitPrice]] * MergedTable[[#This Row],[Quantity]]</f>
        <v>6.75</v>
      </c>
    </row>
    <row r="920" spans="1:16" x14ac:dyDescent="0.25">
      <c r="A920" t="str">
        <f>Orders[[#This Row],[OrderID]]</f>
        <v>QTG-93823-843</v>
      </c>
      <c r="B920" s="9">
        <f>Orders[[#This Row],[DtOrder]]</f>
        <v>44573</v>
      </c>
      <c r="C920" t="str">
        <f>Orders[[#This Row],[FK_CustomerID]]</f>
        <v>46859-14212-FI</v>
      </c>
      <c r="D920" t="str">
        <f>Orders[[#This Row],[FK_ProductID]]</f>
        <v>E-D-0.5</v>
      </c>
      <c r="E920" s="4">
        <f>Orders[[#This Row],[Quantity]]</f>
        <v>3</v>
      </c>
      <c r="F920" t="str">
        <f>_xlfn.XLOOKUP(MergedTable[[#This Row],[FK_CustomerID]], Customers[CustomerID], Customers[CustomerName])</f>
        <v>Chloris Sorrell</v>
      </c>
      <c r="G920" t="str">
        <f>_xlfn.XLOOKUP(MergedTable[[#This Row],[FK_CustomerID]], Customers[CustomerID], Customers[Email])</f>
        <v>csorrellph@amazon.com</v>
      </c>
      <c r="H920" t="str">
        <f>_xlfn.XLOOKUP(MergedTable[[#This Row],[FK_CustomerID]], Customers[CustomerID], Customers[Country])</f>
        <v>United Kingdom</v>
      </c>
      <c r="I920" t="str">
        <f>IF(_xlfn.XLOOKUP(MergedTable[[#This Row],[FK_CustomerID]], Customers[CustomerID], Customers[HasLoyalty]), "Yes", "No")</f>
        <v>No</v>
      </c>
      <c r="J920" t="str" cm="1">
        <f t="array" ref="J920">INDEX(Products[],
    MATCH(MergedTable[[#This Row],[FK_ProductID]:[FK_ProductID]], Products[[ProductID]:[ProductID]], 0),
    MATCH(MergedTable[[#Headers],[CoffeeType]], Products[#Headers], 0))</f>
        <v>Exc</v>
      </c>
      <c r="K920" t="str" cm="1">
        <f t="array" ref="K920">_xlfn.SWITCH(MergedTable[[#This Row],[CoffeeType]],
    "Rob", "Robusta",
    "Exc", "Excelsa",
    "Ara", "Arabica",
    "Lib", "Liberica")</f>
        <v>Excelsa</v>
      </c>
      <c r="L920" t="str" cm="1">
        <f t="array" ref="L920">INDEX(Products[],
    MATCH(MergedTable[[#This Row],[FK_ProductID]:[FK_ProductID]], Products[[ProductID]:[ProductID]], 0),
    MATCH(MergedTable[[#Headers],[RoastType]], Products[#Headers], 0))</f>
        <v>D</v>
      </c>
      <c r="M920" t="str" cm="1">
        <f t="array" ref="M920">_xlfn.SWITCH(MergedTable[[#This Row],[RoastType]],
    "L", "Light",
    "M", "Medium",
    "D", "Dark")</f>
        <v>Dark</v>
      </c>
      <c r="N920" s="6" cm="1">
        <f t="array" ref="N920">INDEX(Products[],
    MATCH(MergedTable[[#This Row],[FK_ProductID]:[FK_ProductID]], Products[[ProductID]:[ProductID]], 0),
    MATCH(MergedTable[[#Headers],[SizeKg]], Products[#Headers], 0))</f>
        <v>0.5</v>
      </c>
      <c r="O920" s="1" cm="1">
        <f t="array" ref="O920">INDEX(Products[],
    MATCH(MergedTable[[#This Row],[FK_ProductID]:[FK_ProductID]], Products[[ProductID]:[ProductID]], 0),
    MATCH(MergedTable[[#Headers],[AmtUnitPrice]], Products[#Headers], 0))</f>
        <v>7.29</v>
      </c>
      <c r="P920" s="1">
        <f>MergedTable[[#This Row],[AmtUnitPrice]] * MergedTable[[#This Row],[Quantity]]</f>
        <v>21.87</v>
      </c>
    </row>
    <row r="921" spans="1:16" x14ac:dyDescent="0.25">
      <c r="A921" t="str">
        <f>Orders[[#This Row],[OrderID]]</f>
        <v>WFT-16178-396</v>
      </c>
      <c r="B921" s="9">
        <f>Orders[[#This Row],[DtOrder]]</f>
        <v>44181</v>
      </c>
      <c r="C921" t="str">
        <f>Orders[[#This Row],[FK_CustomerID]]</f>
        <v>33555-01585-RP</v>
      </c>
      <c r="D921" t="str">
        <f>Orders[[#This Row],[FK_ProductID]]</f>
        <v>R-D-0.2</v>
      </c>
      <c r="E921" s="4">
        <f>Orders[[#This Row],[Quantity]]</f>
        <v>5</v>
      </c>
      <c r="F921" t="str">
        <f>_xlfn.XLOOKUP(MergedTable[[#This Row],[FK_CustomerID]], Customers[CustomerID], Customers[CustomerName])</f>
        <v>Quintina Heavyside</v>
      </c>
      <c r="G921" t="str">
        <f>_xlfn.XLOOKUP(MergedTable[[#This Row],[FK_CustomerID]], Customers[CustomerID], Customers[Email])</f>
        <v>qheavysidepj@unc.edu</v>
      </c>
      <c r="H921" t="str">
        <f>_xlfn.XLOOKUP(MergedTable[[#This Row],[FK_CustomerID]], Customers[CustomerID], Customers[Country])</f>
        <v>United States</v>
      </c>
      <c r="I921" t="str">
        <f>IF(_xlfn.XLOOKUP(MergedTable[[#This Row],[FK_CustomerID]], Customers[CustomerID], Customers[HasLoyalty]), "Yes", "No")</f>
        <v>Yes</v>
      </c>
      <c r="J921" t="str" cm="1">
        <f t="array" ref="J921">INDEX(Products[],
    MATCH(MergedTable[[#This Row],[FK_ProductID]:[FK_ProductID]], Products[[ProductID]:[ProductID]], 0),
    MATCH(MergedTable[[#Headers],[CoffeeType]], Products[#Headers], 0))</f>
        <v>Rob</v>
      </c>
      <c r="K921" t="str" cm="1">
        <f t="array" ref="K921">_xlfn.SWITCH(MergedTable[[#This Row],[CoffeeType]],
    "Rob", "Robusta",
    "Exc", "Excelsa",
    "Ara", "Arabica",
    "Lib", "Liberica")</f>
        <v>Robusta</v>
      </c>
      <c r="L921" t="str" cm="1">
        <f t="array" ref="L921">INDEX(Products[],
    MATCH(MergedTable[[#This Row],[FK_ProductID]:[FK_ProductID]], Products[[ProductID]:[ProductID]], 0),
    MATCH(MergedTable[[#Headers],[RoastType]], Products[#Headers], 0))</f>
        <v>D</v>
      </c>
      <c r="M921" t="str" cm="1">
        <f t="array" ref="M921">_xlfn.SWITCH(MergedTable[[#This Row],[RoastType]],
    "L", "Light",
    "M", "Medium",
    "D", "Dark")</f>
        <v>Dark</v>
      </c>
      <c r="N921" s="6" cm="1">
        <f t="array" ref="N921">INDEX(Products[],
    MATCH(MergedTable[[#This Row],[FK_ProductID]:[FK_ProductID]], Products[[ProductID]:[ProductID]], 0),
    MATCH(MergedTable[[#Headers],[SizeKg]], Products[#Headers], 0))</f>
        <v>0.2</v>
      </c>
      <c r="O921" s="1" cm="1">
        <f t="array" ref="O921">INDEX(Products[],
    MATCH(MergedTable[[#This Row],[FK_ProductID]:[FK_ProductID]], Products[[ProductID]:[ProductID]], 0),
    MATCH(MergedTable[[#Headers],[AmtUnitPrice]], Products[#Headers], 0))</f>
        <v>2.6850000000000001</v>
      </c>
      <c r="P921" s="1">
        <f>MergedTable[[#This Row],[AmtUnitPrice]] * MergedTable[[#This Row],[Quantity]]</f>
        <v>13.425000000000001</v>
      </c>
    </row>
    <row r="922" spans="1:16" x14ac:dyDescent="0.25">
      <c r="A922" t="str">
        <f>Orders[[#This Row],[OrderID]]</f>
        <v>ERC-54560-934</v>
      </c>
      <c r="B922" s="9">
        <f>Orders[[#This Row],[DtOrder]]</f>
        <v>44711</v>
      </c>
      <c r="C922" t="str">
        <f>Orders[[#This Row],[FK_CustomerID]]</f>
        <v>11932-85629-CU</v>
      </c>
      <c r="D922" t="str">
        <f>Orders[[#This Row],[FK_ProductID]]</f>
        <v>R-D-2.5</v>
      </c>
      <c r="E922" s="4">
        <f>Orders[[#This Row],[Quantity]]</f>
        <v>6</v>
      </c>
      <c r="F922" t="str">
        <f>_xlfn.XLOOKUP(MergedTable[[#This Row],[FK_CustomerID]], Customers[CustomerID], Customers[CustomerName])</f>
        <v>Hadley Reuven</v>
      </c>
      <c r="G922" t="str">
        <f>_xlfn.XLOOKUP(MergedTable[[#This Row],[FK_CustomerID]], Customers[CustomerID], Customers[Email])</f>
        <v>hreuvenpk@whitehouse.gov</v>
      </c>
      <c r="H922" t="str">
        <f>_xlfn.XLOOKUP(MergedTable[[#This Row],[FK_CustomerID]], Customers[CustomerID], Customers[Country])</f>
        <v>United States</v>
      </c>
      <c r="I922" t="str">
        <f>IF(_xlfn.XLOOKUP(MergedTable[[#This Row],[FK_CustomerID]], Customers[CustomerID], Customers[HasLoyalty]), "Yes", "No")</f>
        <v>No</v>
      </c>
      <c r="J922" t="str" cm="1">
        <f t="array" ref="J922">INDEX(Products[],
    MATCH(MergedTable[[#This Row],[FK_ProductID]:[FK_ProductID]], Products[[ProductID]:[ProductID]], 0),
    MATCH(MergedTable[[#Headers],[CoffeeType]], Products[#Headers], 0))</f>
        <v>Rob</v>
      </c>
      <c r="K922" t="str" cm="1">
        <f t="array" ref="K922">_xlfn.SWITCH(MergedTable[[#This Row],[CoffeeType]],
    "Rob", "Robusta",
    "Exc", "Excelsa",
    "Ara", "Arabica",
    "Lib", "Liberica")</f>
        <v>Robusta</v>
      </c>
      <c r="L922" t="str" cm="1">
        <f t="array" ref="L922">INDEX(Products[],
    MATCH(MergedTable[[#This Row],[FK_ProductID]:[FK_ProductID]], Products[[ProductID]:[ProductID]], 0),
    MATCH(MergedTable[[#Headers],[RoastType]], Products[#Headers], 0))</f>
        <v>D</v>
      </c>
      <c r="M922" t="str" cm="1">
        <f t="array" ref="M922">_xlfn.SWITCH(MergedTable[[#This Row],[RoastType]],
    "L", "Light",
    "M", "Medium",
    "D", "Dark")</f>
        <v>Dark</v>
      </c>
      <c r="N922" s="6" cm="1">
        <f t="array" ref="N922">INDEX(Products[],
    MATCH(MergedTable[[#This Row],[FK_ProductID]:[FK_ProductID]], Products[[ProductID]:[ProductID]], 0),
    MATCH(MergedTable[[#Headers],[SizeKg]], Products[#Headers], 0))</f>
        <v>2.5</v>
      </c>
      <c r="O922" s="1" cm="1">
        <f t="array" ref="O922">INDEX(Products[],
    MATCH(MergedTable[[#This Row],[FK_ProductID]:[FK_ProductID]], Products[[ProductID]:[ProductID]], 0),
    MATCH(MergedTable[[#Headers],[AmtUnitPrice]], Products[#Headers], 0))</f>
        <v>20.585000000000001</v>
      </c>
      <c r="P922" s="1">
        <f>MergedTable[[#This Row],[AmtUnitPrice]] * MergedTable[[#This Row],[Quantity]]</f>
        <v>123.51</v>
      </c>
    </row>
    <row r="923" spans="1:16" x14ac:dyDescent="0.25">
      <c r="A923" t="str">
        <f>Orders[[#This Row],[OrderID]]</f>
        <v>RUK-78200-416</v>
      </c>
      <c r="B923" s="9">
        <f>Orders[[#This Row],[DtOrder]]</f>
        <v>44509</v>
      </c>
      <c r="C923" t="str">
        <f>Orders[[#This Row],[FK_CustomerID]]</f>
        <v>36192-07175-XC</v>
      </c>
      <c r="D923" t="str">
        <f>Orders[[#This Row],[FK_ProductID]]</f>
        <v>L-D-0.2</v>
      </c>
      <c r="E923" s="4">
        <f>Orders[[#This Row],[Quantity]]</f>
        <v>2</v>
      </c>
      <c r="F923" t="str">
        <f>_xlfn.XLOOKUP(MergedTable[[#This Row],[FK_CustomerID]], Customers[CustomerID], Customers[CustomerName])</f>
        <v>Mitch Attwool</v>
      </c>
      <c r="G923" t="str">
        <f>_xlfn.XLOOKUP(MergedTable[[#This Row],[FK_CustomerID]], Customers[CustomerID], Customers[Email])</f>
        <v>mattwoolpl@nba.com</v>
      </c>
      <c r="H923" t="str">
        <f>_xlfn.XLOOKUP(MergedTable[[#This Row],[FK_CustomerID]], Customers[CustomerID], Customers[Country])</f>
        <v>United States</v>
      </c>
      <c r="I923" t="str">
        <f>IF(_xlfn.XLOOKUP(MergedTable[[#This Row],[FK_CustomerID]], Customers[CustomerID], Customers[HasLoyalty]), "Yes", "No")</f>
        <v>No</v>
      </c>
      <c r="J923" t="str" cm="1">
        <f t="array" ref="J923">INDEX(Products[],
    MATCH(MergedTable[[#This Row],[FK_ProductID]:[FK_ProductID]], Products[[ProductID]:[ProductID]], 0),
    MATCH(MergedTable[[#Headers],[CoffeeType]], Products[#Headers], 0))</f>
        <v>Lib</v>
      </c>
      <c r="K923" t="str" cm="1">
        <f t="array" ref="K923">_xlfn.SWITCH(MergedTable[[#This Row],[CoffeeType]],
    "Rob", "Robusta",
    "Exc", "Excelsa",
    "Ara", "Arabica",
    "Lib", "Liberica")</f>
        <v>Liberica</v>
      </c>
      <c r="L923" t="str" cm="1">
        <f t="array" ref="L923">INDEX(Products[],
    MATCH(MergedTable[[#This Row],[FK_ProductID]:[FK_ProductID]], Products[[ProductID]:[ProductID]], 0),
    MATCH(MergedTable[[#Headers],[RoastType]], Products[#Headers], 0))</f>
        <v>D</v>
      </c>
      <c r="M923" t="str" cm="1">
        <f t="array" ref="M923">_xlfn.SWITCH(MergedTable[[#This Row],[RoastType]],
    "L", "Light",
    "M", "Medium",
    "D", "Dark")</f>
        <v>Dark</v>
      </c>
      <c r="N923" s="6" cm="1">
        <f t="array" ref="N923">INDEX(Products[],
    MATCH(MergedTable[[#This Row],[FK_ProductID]:[FK_ProductID]], Products[[ProductID]:[ProductID]], 0),
    MATCH(MergedTable[[#Headers],[SizeKg]], Products[#Headers], 0))</f>
        <v>0.2</v>
      </c>
      <c r="O923" s="1" cm="1">
        <f t="array" ref="O923">INDEX(Products[],
    MATCH(MergedTable[[#This Row],[FK_ProductID]:[FK_ProductID]], Products[[ProductID]:[ProductID]], 0),
    MATCH(MergedTable[[#Headers],[AmtUnitPrice]], Products[#Headers], 0))</f>
        <v>3.8849999999999998</v>
      </c>
      <c r="P923" s="1">
        <f>MergedTable[[#This Row],[AmtUnitPrice]] * MergedTable[[#This Row],[Quantity]]</f>
        <v>7.77</v>
      </c>
    </row>
    <row r="924" spans="1:16" x14ac:dyDescent="0.25">
      <c r="A924" t="str">
        <f>Orders[[#This Row],[OrderID]]</f>
        <v>KHK-13105-388</v>
      </c>
      <c r="B924" s="9">
        <f>Orders[[#This Row],[DtOrder]]</f>
        <v>44659</v>
      </c>
      <c r="C924" t="str">
        <f>Orders[[#This Row],[FK_CustomerID]]</f>
        <v>46242-54946-ZW</v>
      </c>
      <c r="D924" t="str">
        <f>Orders[[#This Row],[FK_ProductID]]</f>
        <v>A-M-1</v>
      </c>
      <c r="E924" s="4">
        <f>Orders[[#This Row],[Quantity]]</f>
        <v>6</v>
      </c>
      <c r="F924" t="str">
        <f>_xlfn.XLOOKUP(MergedTable[[#This Row],[FK_CustomerID]], Customers[CustomerID], Customers[CustomerName])</f>
        <v>Charin Maplethorp</v>
      </c>
      <c r="G924" t="str">
        <f>_xlfn.XLOOKUP(MergedTable[[#This Row],[FK_CustomerID]], Customers[CustomerID], Customers[Email])</f>
        <v/>
      </c>
      <c r="H924" t="str">
        <f>_xlfn.XLOOKUP(MergedTable[[#This Row],[FK_CustomerID]], Customers[CustomerID], Customers[Country])</f>
        <v>United States</v>
      </c>
      <c r="I924" t="str">
        <f>IF(_xlfn.XLOOKUP(MergedTable[[#This Row],[FK_CustomerID]], Customers[CustomerID], Customers[HasLoyalty]), "Yes", "No")</f>
        <v>Yes</v>
      </c>
      <c r="J924" t="str" cm="1">
        <f t="array" ref="J924">INDEX(Products[],
    MATCH(MergedTable[[#This Row],[FK_ProductID]:[FK_ProductID]], Products[[ProductID]:[ProductID]], 0),
    MATCH(MergedTable[[#Headers],[CoffeeType]], Products[#Headers], 0))</f>
        <v>Ara</v>
      </c>
      <c r="K924" t="str" cm="1">
        <f t="array" ref="K924">_xlfn.SWITCH(MergedTable[[#This Row],[CoffeeType]],
    "Rob", "Robusta",
    "Exc", "Excelsa",
    "Ara", "Arabica",
    "Lib", "Liberica")</f>
        <v>Arabica</v>
      </c>
      <c r="L924" t="str" cm="1">
        <f t="array" ref="L924">INDEX(Products[],
    MATCH(MergedTable[[#This Row],[FK_ProductID]:[FK_ProductID]], Products[[ProductID]:[ProductID]], 0),
    MATCH(MergedTable[[#Headers],[RoastType]], Products[#Headers], 0))</f>
        <v>M</v>
      </c>
      <c r="M924" t="str" cm="1">
        <f t="array" ref="M924">_xlfn.SWITCH(MergedTable[[#This Row],[RoastType]],
    "L", "Light",
    "M", "Medium",
    "D", "Dark")</f>
        <v>Medium</v>
      </c>
      <c r="N924" s="6" cm="1">
        <f t="array" ref="N924">INDEX(Products[],
    MATCH(MergedTable[[#This Row],[FK_ProductID]:[FK_ProductID]], Products[[ProductID]:[ProductID]], 0),
    MATCH(MergedTable[[#Headers],[SizeKg]], Products[#Headers], 0))</f>
        <v>1</v>
      </c>
      <c r="O924" s="1" cm="1">
        <f t="array" ref="O924">INDEX(Products[],
    MATCH(MergedTable[[#This Row],[FK_ProductID]:[FK_ProductID]], Products[[ProductID]:[ProductID]], 0),
    MATCH(MergedTable[[#Headers],[AmtUnitPrice]], Products[#Headers], 0))</f>
        <v>11.25</v>
      </c>
      <c r="P924" s="1">
        <f>MergedTable[[#This Row],[AmtUnitPrice]] * MergedTable[[#This Row],[Quantity]]</f>
        <v>67.5</v>
      </c>
    </row>
    <row r="925" spans="1:16" x14ac:dyDescent="0.25">
      <c r="A925" t="str">
        <f>Orders[[#This Row],[OrderID]]</f>
        <v>NJR-03699-189</v>
      </c>
      <c r="B925" s="9">
        <f>Orders[[#This Row],[DtOrder]]</f>
        <v>43746</v>
      </c>
      <c r="C925" t="str">
        <f>Orders[[#This Row],[FK_CustomerID]]</f>
        <v>95152-82155-VQ</v>
      </c>
      <c r="D925" t="str">
        <f>Orders[[#This Row],[FK_ProductID]]</f>
        <v>E-D-2.5</v>
      </c>
      <c r="E925" s="4">
        <f>Orders[[#This Row],[Quantity]]</f>
        <v>1</v>
      </c>
      <c r="F925" t="str">
        <f>_xlfn.XLOOKUP(MergedTable[[#This Row],[FK_CustomerID]], Customers[CustomerID], Customers[CustomerName])</f>
        <v>Goldie Wynes</v>
      </c>
      <c r="G925" t="str">
        <f>_xlfn.XLOOKUP(MergedTable[[#This Row],[FK_CustomerID]], Customers[CustomerID], Customers[Email])</f>
        <v>gwynespn@dagondesign.com</v>
      </c>
      <c r="H925" t="str">
        <f>_xlfn.XLOOKUP(MergedTable[[#This Row],[FK_CustomerID]], Customers[CustomerID], Customers[Country])</f>
        <v>United States</v>
      </c>
      <c r="I925" t="str">
        <f>IF(_xlfn.XLOOKUP(MergedTable[[#This Row],[FK_CustomerID]], Customers[CustomerID], Customers[HasLoyalty]), "Yes", "No")</f>
        <v>No</v>
      </c>
      <c r="J925" t="str" cm="1">
        <f t="array" ref="J925">INDEX(Products[],
    MATCH(MergedTable[[#This Row],[FK_ProductID]:[FK_ProductID]], Products[[ProductID]:[ProductID]], 0),
    MATCH(MergedTable[[#Headers],[CoffeeType]], Products[#Headers], 0))</f>
        <v>Exc</v>
      </c>
      <c r="K925" t="str" cm="1">
        <f t="array" ref="K925">_xlfn.SWITCH(MergedTable[[#This Row],[CoffeeType]],
    "Rob", "Robusta",
    "Exc", "Excelsa",
    "Ara", "Arabica",
    "Lib", "Liberica")</f>
        <v>Excelsa</v>
      </c>
      <c r="L925" t="str" cm="1">
        <f t="array" ref="L925">INDEX(Products[],
    MATCH(MergedTable[[#This Row],[FK_ProductID]:[FK_ProductID]], Products[[ProductID]:[ProductID]], 0),
    MATCH(MergedTable[[#Headers],[RoastType]], Products[#Headers], 0))</f>
        <v>D</v>
      </c>
      <c r="M925" t="str" cm="1">
        <f t="array" ref="M925">_xlfn.SWITCH(MergedTable[[#This Row],[RoastType]],
    "L", "Light",
    "M", "Medium",
    "D", "Dark")</f>
        <v>Dark</v>
      </c>
      <c r="N925" s="6" cm="1">
        <f t="array" ref="N925">INDEX(Products[],
    MATCH(MergedTable[[#This Row],[FK_ProductID]:[FK_ProductID]], Products[[ProductID]:[ProductID]], 0),
    MATCH(MergedTable[[#Headers],[SizeKg]], Products[#Headers], 0))</f>
        <v>2.5</v>
      </c>
      <c r="O925" s="1" cm="1">
        <f t="array" ref="O925">INDEX(Products[],
    MATCH(MergedTable[[#This Row],[FK_ProductID]:[FK_ProductID]], Products[[ProductID]:[ProductID]], 0),
    MATCH(MergedTable[[#Headers],[AmtUnitPrice]], Products[#Headers], 0))</f>
        <v>27.945</v>
      </c>
      <c r="P925" s="1">
        <f>MergedTable[[#This Row],[AmtUnitPrice]] * MergedTable[[#This Row],[Quantity]]</f>
        <v>27.945</v>
      </c>
    </row>
    <row r="926" spans="1:16" x14ac:dyDescent="0.25">
      <c r="A926" t="str">
        <f>Orders[[#This Row],[OrderID]]</f>
        <v>PJV-20427-019</v>
      </c>
      <c r="B926" s="9">
        <f>Orders[[#This Row],[DtOrder]]</f>
        <v>44451</v>
      </c>
      <c r="C926" t="str">
        <f>Orders[[#This Row],[FK_CustomerID]]</f>
        <v>13404-39127-WQ</v>
      </c>
      <c r="D926" t="str">
        <f>Orders[[#This Row],[FK_ProductID]]</f>
        <v>A-L-2.5</v>
      </c>
      <c r="E926" s="4">
        <f>Orders[[#This Row],[Quantity]]</f>
        <v>3</v>
      </c>
      <c r="F926" t="str">
        <f>_xlfn.XLOOKUP(MergedTable[[#This Row],[FK_CustomerID]], Customers[CustomerID], Customers[CustomerName])</f>
        <v>Celie MacCourt</v>
      </c>
      <c r="G926" t="str">
        <f>_xlfn.XLOOKUP(MergedTable[[#This Row],[FK_CustomerID]], Customers[CustomerID], Customers[Email])</f>
        <v>cmaccourtpo@amazon.com</v>
      </c>
      <c r="H926" t="str">
        <f>_xlfn.XLOOKUP(MergedTable[[#This Row],[FK_CustomerID]], Customers[CustomerID], Customers[Country])</f>
        <v>United States</v>
      </c>
      <c r="I926" t="str">
        <f>IF(_xlfn.XLOOKUP(MergedTable[[#This Row],[FK_CustomerID]], Customers[CustomerID], Customers[HasLoyalty]), "Yes", "No")</f>
        <v>No</v>
      </c>
      <c r="J926" t="str" cm="1">
        <f t="array" ref="J926">INDEX(Products[],
    MATCH(MergedTable[[#This Row],[FK_ProductID]:[FK_ProductID]], Products[[ProductID]:[ProductID]], 0),
    MATCH(MergedTable[[#Headers],[CoffeeType]], Products[#Headers], 0))</f>
        <v>Ara</v>
      </c>
      <c r="K926" t="str" cm="1">
        <f t="array" ref="K926">_xlfn.SWITCH(MergedTable[[#This Row],[CoffeeType]],
    "Rob", "Robusta",
    "Exc", "Excelsa",
    "Ara", "Arabica",
    "Lib", "Liberica")</f>
        <v>Arabica</v>
      </c>
      <c r="L926" t="str" cm="1">
        <f t="array" ref="L926">INDEX(Products[],
    MATCH(MergedTable[[#This Row],[FK_ProductID]:[FK_ProductID]], Products[[ProductID]:[ProductID]], 0),
    MATCH(MergedTable[[#Headers],[RoastType]], Products[#Headers], 0))</f>
        <v>L</v>
      </c>
      <c r="M926" t="str" cm="1">
        <f t="array" ref="M926">_xlfn.SWITCH(MergedTable[[#This Row],[RoastType]],
    "L", "Light",
    "M", "Medium",
    "D", "Dark")</f>
        <v>Light</v>
      </c>
      <c r="N926" s="6" cm="1">
        <f t="array" ref="N926">INDEX(Products[],
    MATCH(MergedTable[[#This Row],[FK_ProductID]:[FK_ProductID]], Products[[ProductID]:[ProductID]], 0),
    MATCH(MergedTable[[#Headers],[SizeKg]], Products[#Headers], 0))</f>
        <v>2.5</v>
      </c>
      <c r="O926" s="1" cm="1">
        <f t="array" ref="O926">INDEX(Products[],
    MATCH(MergedTable[[#This Row],[FK_ProductID]:[FK_ProductID]], Products[[ProductID]:[ProductID]], 0),
    MATCH(MergedTable[[#Headers],[AmtUnitPrice]], Products[#Headers], 0))</f>
        <v>29.785</v>
      </c>
      <c r="P926" s="1">
        <f>MergedTable[[#This Row],[AmtUnitPrice]] * MergedTable[[#This Row],[Quantity]]</f>
        <v>89.355000000000004</v>
      </c>
    </row>
    <row r="927" spans="1:16" x14ac:dyDescent="0.25">
      <c r="A927" t="str">
        <f>Orders[[#This Row],[OrderID]]</f>
        <v>UGK-07613-982</v>
      </c>
      <c r="B927" s="9">
        <f>Orders[[#This Row],[DtOrder]]</f>
        <v>44770</v>
      </c>
      <c r="C927" t="str">
        <f>Orders[[#This Row],[FK_CustomerID]]</f>
        <v>57808-90533-UE</v>
      </c>
      <c r="D927" t="str">
        <f>Orders[[#This Row],[FK_ProductID]]</f>
        <v>A-M-0.5</v>
      </c>
      <c r="E927" s="4">
        <f>Orders[[#This Row],[Quantity]]</f>
        <v>3</v>
      </c>
      <c r="F927" t="str">
        <f>_xlfn.XLOOKUP(MergedTable[[#This Row],[FK_CustomerID]], Customers[CustomerID], Customers[CustomerName])</f>
        <v>Derick Snow</v>
      </c>
      <c r="G927" t="str">
        <f>_xlfn.XLOOKUP(MergedTable[[#This Row],[FK_CustomerID]], Customers[CustomerID], Customers[Email])</f>
        <v/>
      </c>
      <c r="H927" t="str">
        <f>_xlfn.XLOOKUP(MergedTable[[#This Row],[FK_CustomerID]], Customers[CustomerID], Customers[Country])</f>
        <v>United States</v>
      </c>
      <c r="I927" t="str">
        <f>IF(_xlfn.XLOOKUP(MergedTable[[#This Row],[FK_CustomerID]], Customers[CustomerID], Customers[HasLoyalty]), "Yes", "No")</f>
        <v>No</v>
      </c>
      <c r="J927" t="str" cm="1">
        <f t="array" ref="J927">INDEX(Products[],
    MATCH(MergedTable[[#This Row],[FK_ProductID]:[FK_ProductID]], Products[[ProductID]:[ProductID]], 0),
    MATCH(MergedTable[[#Headers],[CoffeeType]], Products[#Headers], 0))</f>
        <v>Ara</v>
      </c>
      <c r="K927" t="str" cm="1">
        <f t="array" ref="K927">_xlfn.SWITCH(MergedTable[[#This Row],[CoffeeType]],
    "Rob", "Robusta",
    "Exc", "Excelsa",
    "Ara", "Arabica",
    "Lib", "Liberica")</f>
        <v>Arabica</v>
      </c>
      <c r="L927" t="str" cm="1">
        <f t="array" ref="L927">INDEX(Products[],
    MATCH(MergedTable[[#This Row],[FK_ProductID]:[FK_ProductID]], Products[[ProductID]:[ProductID]], 0),
    MATCH(MergedTable[[#Headers],[RoastType]], Products[#Headers], 0))</f>
        <v>M</v>
      </c>
      <c r="M927" t="str" cm="1">
        <f t="array" ref="M927">_xlfn.SWITCH(MergedTable[[#This Row],[RoastType]],
    "L", "Light",
    "M", "Medium",
    "D", "Dark")</f>
        <v>Medium</v>
      </c>
      <c r="N927" s="6" cm="1">
        <f t="array" ref="N927">INDEX(Products[],
    MATCH(MergedTable[[#This Row],[FK_ProductID]:[FK_ProductID]], Products[[ProductID]:[ProductID]], 0),
    MATCH(MergedTable[[#Headers],[SizeKg]], Products[#Headers], 0))</f>
        <v>0.5</v>
      </c>
      <c r="O927" s="1" cm="1">
        <f t="array" ref="O927">INDEX(Products[],
    MATCH(MergedTable[[#This Row],[FK_ProductID]:[FK_ProductID]], Products[[ProductID]:[ProductID]], 0),
    MATCH(MergedTable[[#Headers],[AmtUnitPrice]], Products[#Headers], 0))</f>
        <v>6.75</v>
      </c>
      <c r="P927" s="1">
        <f>MergedTable[[#This Row],[AmtUnitPrice]] * MergedTable[[#This Row],[Quantity]]</f>
        <v>20.25</v>
      </c>
    </row>
    <row r="928" spans="1:16" x14ac:dyDescent="0.25">
      <c r="A928" t="str">
        <f>Orders[[#This Row],[OrderID]]</f>
        <v>OLA-68289-577</v>
      </c>
      <c r="B928" s="9">
        <f>Orders[[#This Row],[DtOrder]]</f>
        <v>44012</v>
      </c>
      <c r="C928" t="str">
        <f>Orders[[#This Row],[FK_CustomerID]]</f>
        <v>40226-52317-IO</v>
      </c>
      <c r="D928" t="str">
        <f>Orders[[#This Row],[FK_ProductID]]</f>
        <v>A-M-0.5</v>
      </c>
      <c r="E928" s="4">
        <f>Orders[[#This Row],[Quantity]]</f>
        <v>5</v>
      </c>
      <c r="F928" t="str">
        <f>_xlfn.XLOOKUP(MergedTable[[#This Row],[FK_CustomerID]], Customers[CustomerID], Customers[CustomerName])</f>
        <v>Evy Wilsone</v>
      </c>
      <c r="G928" t="str">
        <f>_xlfn.XLOOKUP(MergedTable[[#This Row],[FK_CustomerID]], Customers[CustomerID], Customers[Email])</f>
        <v>ewilsonepq@eepurl.com</v>
      </c>
      <c r="H928" t="str">
        <f>_xlfn.XLOOKUP(MergedTable[[#This Row],[FK_CustomerID]], Customers[CustomerID], Customers[Country])</f>
        <v>United States</v>
      </c>
      <c r="I928" t="str">
        <f>IF(_xlfn.XLOOKUP(MergedTable[[#This Row],[FK_CustomerID]], Customers[CustomerID], Customers[HasLoyalty]), "Yes", "No")</f>
        <v>Yes</v>
      </c>
      <c r="J928" t="str" cm="1">
        <f t="array" ref="J928">INDEX(Products[],
    MATCH(MergedTable[[#This Row],[FK_ProductID]:[FK_ProductID]], Products[[ProductID]:[ProductID]], 0),
    MATCH(MergedTable[[#Headers],[CoffeeType]], Products[#Headers], 0))</f>
        <v>Ara</v>
      </c>
      <c r="K928" t="str" cm="1">
        <f t="array" ref="K928">_xlfn.SWITCH(MergedTable[[#This Row],[CoffeeType]],
    "Rob", "Robusta",
    "Exc", "Excelsa",
    "Ara", "Arabica",
    "Lib", "Liberica")</f>
        <v>Arabica</v>
      </c>
      <c r="L928" t="str" cm="1">
        <f t="array" ref="L928">INDEX(Products[],
    MATCH(MergedTable[[#This Row],[FK_ProductID]:[FK_ProductID]], Products[[ProductID]:[ProductID]], 0),
    MATCH(MergedTable[[#Headers],[RoastType]], Products[#Headers], 0))</f>
        <v>M</v>
      </c>
      <c r="M928" t="str" cm="1">
        <f t="array" ref="M928">_xlfn.SWITCH(MergedTable[[#This Row],[RoastType]],
    "L", "Light",
    "M", "Medium",
    "D", "Dark")</f>
        <v>Medium</v>
      </c>
      <c r="N928" s="6" cm="1">
        <f t="array" ref="N928">INDEX(Products[],
    MATCH(MergedTable[[#This Row],[FK_ProductID]:[FK_ProductID]], Products[[ProductID]:[ProductID]], 0),
    MATCH(MergedTable[[#Headers],[SizeKg]], Products[#Headers], 0))</f>
        <v>0.5</v>
      </c>
      <c r="O928" s="1" cm="1">
        <f t="array" ref="O928">INDEX(Products[],
    MATCH(MergedTable[[#This Row],[FK_ProductID]:[FK_ProductID]], Products[[ProductID]:[ProductID]], 0),
    MATCH(MergedTable[[#Headers],[AmtUnitPrice]], Products[#Headers], 0))</f>
        <v>6.75</v>
      </c>
      <c r="P928" s="1">
        <f>MergedTable[[#This Row],[AmtUnitPrice]] * MergedTable[[#This Row],[Quantity]]</f>
        <v>33.75</v>
      </c>
    </row>
    <row r="929" spans="1:16" x14ac:dyDescent="0.25">
      <c r="A929" t="str">
        <f>Orders[[#This Row],[OrderID]]</f>
        <v>TNR-84447-052</v>
      </c>
      <c r="B929" s="9">
        <f>Orders[[#This Row],[DtOrder]]</f>
        <v>43474</v>
      </c>
      <c r="C929" t="str">
        <f>Orders[[#This Row],[FK_CustomerID]]</f>
        <v>34419-18068-AG</v>
      </c>
      <c r="D929" t="str">
        <f>Orders[[#This Row],[FK_ProductID]]</f>
        <v>E-D-2.5</v>
      </c>
      <c r="E929" s="4">
        <f>Orders[[#This Row],[Quantity]]</f>
        <v>4</v>
      </c>
      <c r="F929" t="str">
        <f>_xlfn.XLOOKUP(MergedTable[[#This Row],[FK_CustomerID]], Customers[CustomerID], Customers[CustomerName])</f>
        <v>Dolores Duffie</v>
      </c>
      <c r="G929" t="str">
        <f>_xlfn.XLOOKUP(MergedTable[[#This Row],[FK_CustomerID]], Customers[CustomerID], Customers[Email])</f>
        <v>dduffiepr@time.com</v>
      </c>
      <c r="H929" t="str">
        <f>_xlfn.XLOOKUP(MergedTable[[#This Row],[FK_CustomerID]], Customers[CustomerID], Customers[Country])</f>
        <v>United States</v>
      </c>
      <c r="I929" t="str">
        <f>IF(_xlfn.XLOOKUP(MergedTable[[#This Row],[FK_CustomerID]], Customers[CustomerID], Customers[HasLoyalty]), "Yes", "No")</f>
        <v>No</v>
      </c>
      <c r="J929" t="str" cm="1">
        <f t="array" ref="J929">INDEX(Products[],
    MATCH(MergedTable[[#This Row],[FK_ProductID]:[FK_ProductID]], Products[[ProductID]:[ProductID]], 0),
    MATCH(MergedTable[[#Headers],[CoffeeType]], Products[#Headers], 0))</f>
        <v>Exc</v>
      </c>
      <c r="K929" t="str" cm="1">
        <f t="array" ref="K929">_xlfn.SWITCH(MergedTable[[#This Row],[CoffeeType]],
    "Rob", "Robusta",
    "Exc", "Excelsa",
    "Ara", "Arabica",
    "Lib", "Liberica")</f>
        <v>Excelsa</v>
      </c>
      <c r="L929" t="str" cm="1">
        <f t="array" ref="L929">INDEX(Products[],
    MATCH(MergedTable[[#This Row],[FK_ProductID]:[FK_ProductID]], Products[[ProductID]:[ProductID]], 0),
    MATCH(MergedTable[[#Headers],[RoastType]], Products[#Headers], 0))</f>
        <v>D</v>
      </c>
      <c r="M929" t="str" cm="1">
        <f t="array" ref="M929">_xlfn.SWITCH(MergedTable[[#This Row],[RoastType]],
    "L", "Light",
    "M", "Medium",
    "D", "Dark")</f>
        <v>Dark</v>
      </c>
      <c r="N929" s="6" cm="1">
        <f t="array" ref="N929">INDEX(Products[],
    MATCH(MergedTable[[#This Row],[FK_ProductID]:[FK_ProductID]], Products[[ProductID]:[ProductID]], 0),
    MATCH(MergedTable[[#Headers],[SizeKg]], Products[#Headers], 0))</f>
        <v>2.5</v>
      </c>
      <c r="O929" s="1" cm="1">
        <f t="array" ref="O929">INDEX(Products[],
    MATCH(MergedTable[[#This Row],[FK_ProductID]:[FK_ProductID]], Products[[ProductID]:[ProductID]], 0),
    MATCH(MergedTable[[#Headers],[AmtUnitPrice]], Products[#Headers], 0))</f>
        <v>27.945</v>
      </c>
      <c r="P929" s="1">
        <f>MergedTable[[#This Row],[AmtUnitPrice]] * MergedTable[[#This Row],[Quantity]]</f>
        <v>111.78</v>
      </c>
    </row>
    <row r="930" spans="1:16" x14ac:dyDescent="0.25">
      <c r="A930" t="str">
        <f>Orders[[#This Row],[OrderID]]</f>
        <v>FBZ-64200-586</v>
      </c>
      <c r="B930" s="9">
        <f>Orders[[#This Row],[DtOrder]]</f>
        <v>44754</v>
      </c>
      <c r="C930" t="str">
        <f>Orders[[#This Row],[FK_CustomerID]]</f>
        <v>51738-61457-RS</v>
      </c>
      <c r="D930" t="str">
        <f>Orders[[#This Row],[FK_ProductID]]</f>
        <v>E-M-2.5</v>
      </c>
      <c r="E930" s="4">
        <f>Orders[[#This Row],[Quantity]]</f>
        <v>2</v>
      </c>
      <c r="F930" t="str">
        <f>_xlfn.XLOOKUP(MergedTable[[#This Row],[FK_CustomerID]], Customers[CustomerID], Customers[CustomerName])</f>
        <v>Mathilda Matiasek</v>
      </c>
      <c r="G930" t="str">
        <f>_xlfn.XLOOKUP(MergedTable[[#This Row],[FK_CustomerID]], Customers[CustomerID], Customers[Email])</f>
        <v>mmatiasekps@ucoz.ru</v>
      </c>
      <c r="H930" t="str">
        <f>_xlfn.XLOOKUP(MergedTable[[#This Row],[FK_CustomerID]], Customers[CustomerID], Customers[Country])</f>
        <v>United States</v>
      </c>
      <c r="I930" t="str">
        <f>IF(_xlfn.XLOOKUP(MergedTable[[#This Row],[FK_CustomerID]], Customers[CustomerID], Customers[HasLoyalty]), "Yes", "No")</f>
        <v>Yes</v>
      </c>
      <c r="J930" t="str" cm="1">
        <f t="array" ref="J930">INDEX(Products[],
    MATCH(MergedTable[[#This Row],[FK_ProductID]:[FK_ProductID]], Products[[ProductID]:[ProductID]], 0),
    MATCH(MergedTable[[#Headers],[CoffeeType]], Products[#Headers], 0))</f>
        <v>Exc</v>
      </c>
      <c r="K930" t="str" cm="1">
        <f t="array" ref="K930">_xlfn.SWITCH(MergedTable[[#This Row],[CoffeeType]],
    "Rob", "Robusta",
    "Exc", "Excelsa",
    "Ara", "Arabica",
    "Lib", "Liberica")</f>
        <v>Excelsa</v>
      </c>
      <c r="L930" t="str" cm="1">
        <f t="array" ref="L930">INDEX(Products[],
    MATCH(MergedTable[[#This Row],[FK_ProductID]:[FK_ProductID]], Products[[ProductID]:[ProductID]], 0),
    MATCH(MergedTable[[#Headers],[RoastType]], Products[#Headers], 0))</f>
        <v>M</v>
      </c>
      <c r="M930" t="str" cm="1">
        <f t="array" ref="M930">_xlfn.SWITCH(MergedTable[[#This Row],[RoastType]],
    "L", "Light",
    "M", "Medium",
    "D", "Dark")</f>
        <v>Medium</v>
      </c>
      <c r="N930" s="6" cm="1">
        <f t="array" ref="N930">INDEX(Products[],
    MATCH(MergedTable[[#This Row],[FK_ProductID]:[FK_ProductID]], Products[[ProductID]:[ProductID]], 0),
    MATCH(MergedTable[[#Headers],[SizeKg]], Products[#Headers], 0))</f>
        <v>2.5</v>
      </c>
      <c r="O930" s="1" cm="1">
        <f t="array" ref="O930">INDEX(Products[],
    MATCH(MergedTable[[#This Row],[FK_ProductID]:[FK_ProductID]], Products[[ProductID]:[ProductID]], 0),
    MATCH(MergedTable[[#Headers],[AmtUnitPrice]], Products[#Headers], 0))</f>
        <v>31.625</v>
      </c>
      <c r="P930" s="1">
        <f>MergedTable[[#This Row],[AmtUnitPrice]] * MergedTable[[#This Row],[Quantity]]</f>
        <v>63.25</v>
      </c>
    </row>
    <row r="931" spans="1:16" x14ac:dyDescent="0.25">
      <c r="A931" t="str">
        <f>Orders[[#This Row],[OrderID]]</f>
        <v>OBN-66334-505</v>
      </c>
      <c r="B931" s="9">
        <f>Orders[[#This Row],[DtOrder]]</f>
        <v>44165</v>
      </c>
      <c r="C931" t="str">
        <f>Orders[[#This Row],[FK_CustomerID]]</f>
        <v>86757-52367-ON</v>
      </c>
      <c r="D931" t="str">
        <f>Orders[[#This Row],[FK_ProductID]]</f>
        <v>E-L-0.2</v>
      </c>
      <c r="E931" s="4">
        <f>Orders[[#This Row],[Quantity]]</f>
        <v>2</v>
      </c>
      <c r="F931" t="str">
        <f>_xlfn.XLOOKUP(MergedTable[[#This Row],[FK_CustomerID]], Customers[CustomerID], Customers[CustomerName])</f>
        <v>Jarred Camillo</v>
      </c>
      <c r="G931" t="str">
        <f>_xlfn.XLOOKUP(MergedTable[[#This Row],[FK_CustomerID]], Customers[CustomerID], Customers[Email])</f>
        <v>jcamillopt@shinystat.com</v>
      </c>
      <c r="H931" t="str">
        <f>_xlfn.XLOOKUP(MergedTable[[#This Row],[FK_CustomerID]], Customers[CustomerID], Customers[Country])</f>
        <v>United States</v>
      </c>
      <c r="I931" t="str">
        <f>IF(_xlfn.XLOOKUP(MergedTable[[#This Row],[FK_CustomerID]], Customers[CustomerID], Customers[HasLoyalty]), "Yes", "No")</f>
        <v>Yes</v>
      </c>
      <c r="J931" t="str" cm="1">
        <f t="array" ref="J931">INDEX(Products[],
    MATCH(MergedTable[[#This Row],[FK_ProductID]:[FK_ProductID]], Products[[ProductID]:[ProductID]], 0),
    MATCH(MergedTable[[#Headers],[CoffeeType]], Products[#Headers], 0))</f>
        <v>Exc</v>
      </c>
      <c r="K931" t="str" cm="1">
        <f t="array" ref="K931">_xlfn.SWITCH(MergedTable[[#This Row],[CoffeeType]],
    "Rob", "Robusta",
    "Exc", "Excelsa",
    "Ara", "Arabica",
    "Lib", "Liberica")</f>
        <v>Excelsa</v>
      </c>
      <c r="L931" t="str" cm="1">
        <f t="array" ref="L931">INDEX(Products[],
    MATCH(MergedTable[[#This Row],[FK_ProductID]:[FK_ProductID]], Products[[ProductID]:[ProductID]], 0),
    MATCH(MergedTable[[#Headers],[RoastType]], Products[#Headers], 0))</f>
        <v>L</v>
      </c>
      <c r="M931" t="str" cm="1">
        <f t="array" ref="M931">_xlfn.SWITCH(MergedTable[[#This Row],[RoastType]],
    "L", "Light",
    "M", "Medium",
    "D", "Dark")</f>
        <v>Light</v>
      </c>
      <c r="N931" s="6" cm="1">
        <f t="array" ref="N931">INDEX(Products[],
    MATCH(MergedTable[[#This Row],[FK_ProductID]:[FK_ProductID]], Products[[ProductID]:[ProductID]], 0),
    MATCH(MergedTable[[#Headers],[SizeKg]], Products[#Headers], 0))</f>
        <v>0.2</v>
      </c>
      <c r="O931" s="1" cm="1">
        <f t="array" ref="O931">INDEX(Products[],
    MATCH(MergedTable[[#This Row],[FK_ProductID]:[FK_ProductID]], Products[[ProductID]:[ProductID]], 0),
    MATCH(MergedTable[[#Headers],[AmtUnitPrice]], Products[#Headers], 0))</f>
        <v>4.4550000000000001</v>
      </c>
      <c r="P931" s="1">
        <f>MergedTable[[#This Row],[AmtUnitPrice]] * MergedTable[[#This Row],[Quantity]]</f>
        <v>8.91</v>
      </c>
    </row>
    <row r="932" spans="1:16" x14ac:dyDescent="0.25">
      <c r="A932" t="str">
        <f>Orders[[#This Row],[OrderID]]</f>
        <v>NXM-89323-646</v>
      </c>
      <c r="B932" s="9">
        <f>Orders[[#This Row],[DtOrder]]</f>
        <v>43546</v>
      </c>
      <c r="C932" t="str">
        <f>Orders[[#This Row],[FK_CustomerID]]</f>
        <v>28158-93383-CK</v>
      </c>
      <c r="D932" t="str">
        <f>Orders[[#This Row],[FK_ProductID]]</f>
        <v>E-D-1</v>
      </c>
      <c r="E932" s="4">
        <f>Orders[[#This Row],[Quantity]]</f>
        <v>1</v>
      </c>
      <c r="F932" t="str">
        <f>_xlfn.XLOOKUP(MergedTable[[#This Row],[FK_CustomerID]], Customers[CustomerID], Customers[CustomerName])</f>
        <v>Kameko Philbrick</v>
      </c>
      <c r="G932" t="str">
        <f>_xlfn.XLOOKUP(MergedTable[[#This Row],[FK_CustomerID]], Customers[CustomerID], Customers[Email])</f>
        <v>kphilbrickpu@cdc.gov</v>
      </c>
      <c r="H932" t="str">
        <f>_xlfn.XLOOKUP(MergedTable[[#This Row],[FK_CustomerID]], Customers[CustomerID], Customers[Country])</f>
        <v>United States</v>
      </c>
      <c r="I932" t="str">
        <f>IF(_xlfn.XLOOKUP(MergedTable[[#This Row],[FK_CustomerID]], Customers[CustomerID], Customers[HasLoyalty]), "Yes", "No")</f>
        <v>Yes</v>
      </c>
      <c r="J932" t="str" cm="1">
        <f t="array" ref="J932">INDEX(Products[],
    MATCH(MergedTable[[#This Row],[FK_ProductID]:[FK_ProductID]], Products[[ProductID]:[ProductID]], 0),
    MATCH(MergedTable[[#Headers],[CoffeeType]], Products[#Headers], 0))</f>
        <v>Exc</v>
      </c>
      <c r="K932" t="str" cm="1">
        <f t="array" ref="K932">_xlfn.SWITCH(MergedTable[[#This Row],[CoffeeType]],
    "Rob", "Robusta",
    "Exc", "Excelsa",
    "Ara", "Arabica",
    "Lib", "Liberica")</f>
        <v>Excelsa</v>
      </c>
      <c r="L932" t="str" cm="1">
        <f t="array" ref="L932">INDEX(Products[],
    MATCH(MergedTable[[#This Row],[FK_ProductID]:[FK_ProductID]], Products[[ProductID]:[ProductID]], 0),
    MATCH(MergedTable[[#Headers],[RoastType]], Products[#Headers], 0))</f>
        <v>D</v>
      </c>
      <c r="M932" t="str" cm="1">
        <f t="array" ref="M932">_xlfn.SWITCH(MergedTable[[#This Row],[RoastType]],
    "L", "Light",
    "M", "Medium",
    "D", "Dark")</f>
        <v>Dark</v>
      </c>
      <c r="N932" s="6" cm="1">
        <f t="array" ref="N932">INDEX(Products[],
    MATCH(MergedTable[[#This Row],[FK_ProductID]:[FK_ProductID]], Products[[ProductID]:[ProductID]], 0),
    MATCH(MergedTable[[#Headers],[SizeKg]], Products[#Headers], 0))</f>
        <v>1</v>
      </c>
      <c r="O932" s="1" cm="1">
        <f t="array" ref="O932">INDEX(Products[],
    MATCH(MergedTable[[#This Row],[FK_ProductID]:[FK_ProductID]], Products[[ProductID]:[ProductID]], 0),
    MATCH(MergedTable[[#Headers],[AmtUnitPrice]], Products[#Headers], 0))</f>
        <v>12.15</v>
      </c>
      <c r="P932" s="1">
        <f>MergedTable[[#This Row],[AmtUnitPrice]] * MergedTable[[#This Row],[Quantity]]</f>
        <v>12.15</v>
      </c>
    </row>
    <row r="933" spans="1:16" x14ac:dyDescent="0.25">
      <c r="A933" t="str">
        <f>Orders[[#This Row],[OrderID]]</f>
        <v>NHI-23264-055</v>
      </c>
      <c r="B933" s="9">
        <f>Orders[[#This Row],[DtOrder]]</f>
        <v>44607</v>
      </c>
      <c r="C933" t="str">
        <f>Orders[[#This Row],[FK_CustomerID]]</f>
        <v>44799-09711-XW</v>
      </c>
      <c r="D933" t="str">
        <f>Orders[[#This Row],[FK_ProductID]]</f>
        <v>A-D-0.5</v>
      </c>
      <c r="E933" s="4">
        <f>Orders[[#This Row],[Quantity]]</f>
        <v>4</v>
      </c>
      <c r="F933" t="str">
        <f>_xlfn.XLOOKUP(MergedTable[[#This Row],[FK_CustomerID]], Customers[CustomerID], Customers[CustomerName])</f>
        <v>Mallory Shrimpling</v>
      </c>
      <c r="G933" t="str">
        <f>_xlfn.XLOOKUP(MergedTable[[#This Row],[FK_CustomerID]], Customers[CustomerID], Customers[Email])</f>
        <v/>
      </c>
      <c r="H933" t="str">
        <f>_xlfn.XLOOKUP(MergedTable[[#This Row],[FK_CustomerID]], Customers[CustomerID], Customers[Country])</f>
        <v>United States</v>
      </c>
      <c r="I933" t="str">
        <f>IF(_xlfn.XLOOKUP(MergedTable[[#This Row],[FK_CustomerID]], Customers[CustomerID], Customers[HasLoyalty]), "Yes", "No")</f>
        <v>Yes</v>
      </c>
      <c r="J933" t="str" cm="1">
        <f t="array" ref="J933">INDEX(Products[],
    MATCH(MergedTable[[#This Row],[FK_ProductID]:[FK_ProductID]], Products[[ProductID]:[ProductID]], 0),
    MATCH(MergedTable[[#Headers],[CoffeeType]], Products[#Headers], 0))</f>
        <v>Ara</v>
      </c>
      <c r="K933" t="str" cm="1">
        <f t="array" ref="K933">_xlfn.SWITCH(MergedTable[[#This Row],[CoffeeType]],
    "Rob", "Robusta",
    "Exc", "Excelsa",
    "Ara", "Arabica",
    "Lib", "Liberica")</f>
        <v>Arabica</v>
      </c>
      <c r="L933" t="str" cm="1">
        <f t="array" ref="L933">INDEX(Products[],
    MATCH(MergedTable[[#This Row],[FK_ProductID]:[FK_ProductID]], Products[[ProductID]:[ProductID]], 0),
    MATCH(MergedTable[[#Headers],[RoastType]], Products[#Headers], 0))</f>
        <v>D</v>
      </c>
      <c r="M933" t="str" cm="1">
        <f t="array" ref="M933">_xlfn.SWITCH(MergedTable[[#This Row],[RoastType]],
    "L", "Light",
    "M", "Medium",
    "D", "Dark")</f>
        <v>Dark</v>
      </c>
      <c r="N933" s="6" cm="1">
        <f t="array" ref="N933">INDEX(Products[],
    MATCH(MergedTable[[#This Row],[FK_ProductID]:[FK_ProductID]], Products[[ProductID]:[ProductID]], 0),
    MATCH(MergedTable[[#Headers],[SizeKg]], Products[#Headers], 0))</f>
        <v>0.5</v>
      </c>
      <c r="O933" s="1" cm="1">
        <f t="array" ref="O933">INDEX(Products[],
    MATCH(MergedTable[[#This Row],[FK_ProductID]:[FK_ProductID]], Products[[ProductID]:[ProductID]], 0),
    MATCH(MergedTable[[#Headers],[AmtUnitPrice]], Products[#Headers], 0))</f>
        <v>5.97</v>
      </c>
      <c r="P933" s="1">
        <f>MergedTable[[#This Row],[AmtUnitPrice]] * MergedTable[[#This Row],[Quantity]]</f>
        <v>23.88</v>
      </c>
    </row>
    <row r="934" spans="1:16" x14ac:dyDescent="0.25">
      <c r="A934" t="str">
        <f>Orders[[#This Row],[OrderID]]</f>
        <v>EQH-53569-934</v>
      </c>
      <c r="B934" s="9">
        <f>Orders[[#This Row],[DtOrder]]</f>
        <v>44117</v>
      </c>
      <c r="C934" t="str">
        <f>Orders[[#This Row],[FK_CustomerID]]</f>
        <v>53667-91553-LT</v>
      </c>
      <c r="D934" t="str">
        <f>Orders[[#This Row],[FK_ProductID]]</f>
        <v>E-M-1</v>
      </c>
      <c r="E934" s="4">
        <f>Orders[[#This Row],[Quantity]]</f>
        <v>4</v>
      </c>
      <c r="F934" t="str">
        <f>_xlfn.XLOOKUP(MergedTable[[#This Row],[FK_CustomerID]], Customers[CustomerID], Customers[CustomerName])</f>
        <v>Barnett Sillis</v>
      </c>
      <c r="G934" t="str">
        <f>_xlfn.XLOOKUP(MergedTable[[#This Row],[FK_CustomerID]], Customers[CustomerID], Customers[Email])</f>
        <v>bsillispw@istockphoto.com</v>
      </c>
      <c r="H934" t="str">
        <f>_xlfn.XLOOKUP(MergedTable[[#This Row],[FK_CustomerID]], Customers[CustomerID], Customers[Country])</f>
        <v>United States</v>
      </c>
      <c r="I934" t="str">
        <f>IF(_xlfn.XLOOKUP(MergedTable[[#This Row],[FK_CustomerID]], Customers[CustomerID], Customers[HasLoyalty]), "Yes", "No")</f>
        <v>No</v>
      </c>
      <c r="J934" t="str" cm="1">
        <f t="array" ref="J934">INDEX(Products[],
    MATCH(MergedTable[[#This Row],[FK_ProductID]:[FK_ProductID]], Products[[ProductID]:[ProductID]], 0),
    MATCH(MergedTable[[#Headers],[CoffeeType]], Products[#Headers], 0))</f>
        <v>Exc</v>
      </c>
      <c r="K934" t="str" cm="1">
        <f t="array" ref="K934">_xlfn.SWITCH(MergedTable[[#This Row],[CoffeeType]],
    "Rob", "Robusta",
    "Exc", "Excelsa",
    "Ara", "Arabica",
    "Lib", "Liberica")</f>
        <v>Excelsa</v>
      </c>
      <c r="L934" t="str" cm="1">
        <f t="array" ref="L934">INDEX(Products[],
    MATCH(MergedTable[[#This Row],[FK_ProductID]:[FK_ProductID]], Products[[ProductID]:[ProductID]], 0),
    MATCH(MergedTable[[#Headers],[RoastType]], Products[#Headers], 0))</f>
        <v>M</v>
      </c>
      <c r="M934" t="str" cm="1">
        <f t="array" ref="M934">_xlfn.SWITCH(MergedTable[[#This Row],[RoastType]],
    "L", "Light",
    "M", "Medium",
    "D", "Dark")</f>
        <v>Medium</v>
      </c>
      <c r="N934" s="6" cm="1">
        <f t="array" ref="N934">INDEX(Products[],
    MATCH(MergedTable[[#This Row],[FK_ProductID]:[FK_ProductID]], Products[[ProductID]:[ProductID]], 0),
    MATCH(MergedTable[[#Headers],[SizeKg]], Products[#Headers], 0))</f>
        <v>1</v>
      </c>
      <c r="O934" s="1" cm="1">
        <f t="array" ref="O934">INDEX(Products[],
    MATCH(MergedTable[[#This Row],[FK_ProductID]:[FK_ProductID]], Products[[ProductID]:[ProductID]], 0),
    MATCH(MergedTable[[#Headers],[AmtUnitPrice]], Products[#Headers], 0))</f>
        <v>13.75</v>
      </c>
      <c r="P934" s="1">
        <f>MergedTable[[#This Row],[AmtUnitPrice]] * MergedTable[[#This Row],[Quantity]]</f>
        <v>55</v>
      </c>
    </row>
    <row r="935" spans="1:16" x14ac:dyDescent="0.25">
      <c r="A935" t="str">
        <f>Orders[[#This Row],[OrderID]]</f>
        <v>XKK-06692-189</v>
      </c>
      <c r="B935" s="9">
        <f>Orders[[#This Row],[DtOrder]]</f>
        <v>44557</v>
      </c>
      <c r="C935" t="str">
        <f>Orders[[#This Row],[FK_CustomerID]]</f>
        <v>86579-92122-OC</v>
      </c>
      <c r="D935" t="str">
        <f>Orders[[#This Row],[FK_ProductID]]</f>
        <v>R-D-1</v>
      </c>
      <c r="E935" s="4">
        <f>Orders[[#This Row],[Quantity]]</f>
        <v>3</v>
      </c>
      <c r="F935" t="str">
        <f>_xlfn.XLOOKUP(MergedTable[[#This Row],[FK_CustomerID]], Customers[CustomerID], Customers[CustomerName])</f>
        <v>Brenn Dundredge</v>
      </c>
      <c r="G935" t="str">
        <f>_xlfn.XLOOKUP(MergedTable[[#This Row],[FK_CustomerID]], Customers[CustomerID], Customers[Email])</f>
        <v/>
      </c>
      <c r="H935" t="str">
        <f>_xlfn.XLOOKUP(MergedTable[[#This Row],[FK_CustomerID]], Customers[CustomerID], Customers[Country])</f>
        <v>United States</v>
      </c>
      <c r="I935" t="str">
        <f>IF(_xlfn.XLOOKUP(MergedTable[[#This Row],[FK_CustomerID]], Customers[CustomerID], Customers[HasLoyalty]), "Yes", "No")</f>
        <v>Yes</v>
      </c>
      <c r="J935" t="str" cm="1">
        <f t="array" ref="J935">INDEX(Products[],
    MATCH(MergedTable[[#This Row],[FK_ProductID]:[FK_ProductID]], Products[[ProductID]:[ProductID]], 0),
    MATCH(MergedTable[[#Headers],[CoffeeType]], Products[#Headers], 0))</f>
        <v>Rob</v>
      </c>
      <c r="K935" t="str" cm="1">
        <f t="array" ref="K935">_xlfn.SWITCH(MergedTable[[#This Row],[CoffeeType]],
    "Rob", "Robusta",
    "Exc", "Excelsa",
    "Ara", "Arabica",
    "Lib", "Liberica")</f>
        <v>Robusta</v>
      </c>
      <c r="L935" t="str" cm="1">
        <f t="array" ref="L935">INDEX(Products[],
    MATCH(MergedTable[[#This Row],[FK_ProductID]:[FK_ProductID]], Products[[ProductID]:[ProductID]], 0),
    MATCH(MergedTable[[#Headers],[RoastType]], Products[#Headers], 0))</f>
        <v>D</v>
      </c>
      <c r="M935" t="str" cm="1">
        <f t="array" ref="M935">_xlfn.SWITCH(MergedTable[[#This Row],[RoastType]],
    "L", "Light",
    "M", "Medium",
    "D", "Dark")</f>
        <v>Dark</v>
      </c>
      <c r="N935" s="6" cm="1">
        <f t="array" ref="N935">INDEX(Products[],
    MATCH(MergedTable[[#This Row],[FK_ProductID]:[FK_ProductID]], Products[[ProductID]:[ProductID]], 0),
    MATCH(MergedTable[[#Headers],[SizeKg]], Products[#Headers], 0))</f>
        <v>1</v>
      </c>
      <c r="O935" s="1" cm="1">
        <f t="array" ref="O935">INDEX(Products[],
    MATCH(MergedTable[[#This Row],[FK_ProductID]:[FK_ProductID]], Products[[ProductID]:[ProductID]], 0),
    MATCH(MergedTable[[#Headers],[AmtUnitPrice]], Products[#Headers], 0))</f>
        <v>8.9499999999999993</v>
      </c>
      <c r="P935" s="1">
        <f>MergedTable[[#This Row],[AmtUnitPrice]] * MergedTable[[#This Row],[Quantity]]</f>
        <v>26.849999999999998</v>
      </c>
    </row>
    <row r="936" spans="1:16" x14ac:dyDescent="0.25">
      <c r="A936" t="str">
        <f>Orders[[#This Row],[OrderID]]</f>
        <v>BYP-16005-016</v>
      </c>
      <c r="B936" s="9">
        <f>Orders[[#This Row],[DtOrder]]</f>
        <v>44409</v>
      </c>
      <c r="C936" t="str">
        <f>Orders[[#This Row],[FK_CustomerID]]</f>
        <v>01474-63436-TP</v>
      </c>
      <c r="D936" t="str">
        <f>Orders[[#This Row],[FK_ProductID]]</f>
        <v>R-M-2.5</v>
      </c>
      <c r="E936" s="4">
        <f>Orders[[#This Row],[Quantity]]</f>
        <v>5</v>
      </c>
      <c r="F936" t="str">
        <f>_xlfn.XLOOKUP(MergedTable[[#This Row],[FK_CustomerID]], Customers[CustomerID], Customers[CustomerName])</f>
        <v>Read Cutts</v>
      </c>
      <c r="G936" t="str">
        <f>_xlfn.XLOOKUP(MergedTable[[#This Row],[FK_CustomerID]], Customers[CustomerID], Customers[Email])</f>
        <v>rcuttspy@techcrunch.com</v>
      </c>
      <c r="H936" t="str">
        <f>_xlfn.XLOOKUP(MergedTable[[#This Row],[FK_CustomerID]], Customers[CustomerID], Customers[Country])</f>
        <v>United States</v>
      </c>
      <c r="I936" t="str">
        <f>IF(_xlfn.XLOOKUP(MergedTable[[#This Row],[FK_CustomerID]], Customers[CustomerID], Customers[HasLoyalty]), "Yes", "No")</f>
        <v>No</v>
      </c>
      <c r="J936" t="str" cm="1">
        <f t="array" ref="J936">INDEX(Products[],
    MATCH(MergedTable[[#This Row],[FK_ProductID]:[FK_ProductID]], Products[[ProductID]:[ProductID]], 0),
    MATCH(MergedTable[[#Headers],[CoffeeType]], Products[#Headers], 0))</f>
        <v>Rob</v>
      </c>
      <c r="K936" t="str" cm="1">
        <f t="array" ref="K936">_xlfn.SWITCH(MergedTable[[#This Row],[CoffeeType]],
    "Rob", "Robusta",
    "Exc", "Excelsa",
    "Ara", "Arabica",
    "Lib", "Liberica")</f>
        <v>Robusta</v>
      </c>
      <c r="L936" t="str" cm="1">
        <f t="array" ref="L936">INDEX(Products[],
    MATCH(MergedTable[[#This Row],[FK_ProductID]:[FK_ProductID]], Products[[ProductID]:[ProductID]], 0),
    MATCH(MergedTable[[#Headers],[RoastType]], Products[#Headers], 0))</f>
        <v>M</v>
      </c>
      <c r="M936" t="str" cm="1">
        <f t="array" ref="M936">_xlfn.SWITCH(MergedTable[[#This Row],[RoastType]],
    "L", "Light",
    "M", "Medium",
    "D", "Dark")</f>
        <v>Medium</v>
      </c>
      <c r="N936" s="6" cm="1">
        <f t="array" ref="N936">INDEX(Products[],
    MATCH(MergedTable[[#This Row],[FK_ProductID]:[FK_ProductID]], Products[[ProductID]:[ProductID]], 0),
    MATCH(MergedTable[[#Headers],[SizeKg]], Products[#Headers], 0))</f>
        <v>2.5</v>
      </c>
      <c r="O936" s="1" cm="1">
        <f t="array" ref="O936">INDEX(Products[],
    MATCH(MergedTable[[#This Row],[FK_ProductID]:[FK_ProductID]], Products[[ProductID]:[ProductID]], 0),
    MATCH(MergedTable[[#Headers],[AmtUnitPrice]], Products[#Headers], 0))</f>
        <v>22.885000000000002</v>
      </c>
      <c r="P936" s="1">
        <f>MergedTable[[#This Row],[AmtUnitPrice]] * MergedTable[[#This Row],[Quantity]]</f>
        <v>114.42500000000001</v>
      </c>
    </row>
    <row r="937" spans="1:16" x14ac:dyDescent="0.25">
      <c r="A937" t="str">
        <f>Orders[[#This Row],[OrderID]]</f>
        <v>LWS-13938-905</v>
      </c>
      <c r="B937" s="9">
        <f>Orders[[#This Row],[DtOrder]]</f>
        <v>44153</v>
      </c>
      <c r="C937" t="str">
        <f>Orders[[#This Row],[FK_CustomerID]]</f>
        <v>90533-82440-EE</v>
      </c>
      <c r="D937" t="str">
        <f>Orders[[#This Row],[FK_ProductID]]</f>
        <v>A-M-2.5</v>
      </c>
      <c r="E937" s="4">
        <f>Orders[[#This Row],[Quantity]]</f>
        <v>6</v>
      </c>
      <c r="F937" t="str">
        <f>_xlfn.XLOOKUP(MergedTable[[#This Row],[FK_CustomerID]], Customers[CustomerID], Customers[CustomerName])</f>
        <v>Michale Delves</v>
      </c>
      <c r="G937" t="str">
        <f>_xlfn.XLOOKUP(MergedTable[[#This Row],[FK_CustomerID]], Customers[CustomerID], Customers[Email])</f>
        <v>mdelvespz@nature.com</v>
      </c>
      <c r="H937" t="str">
        <f>_xlfn.XLOOKUP(MergedTable[[#This Row],[FK_CustomerID]], Customers[CustomerID], Customers[Country])</f>
        <v>United States</v>
      </c>
      <c r="I937" t="str">
        <f>IF(_xlfn.XLOOKUP(MergedTable[[#This Row],[FK_CustomerID]], Customers[CustomerID], Customers[HasLoyalty]), "Yes", "No")</f>
        <v>Yes</v>
      </c>
      <c r="J937" t="str" cm="1">
        <f t="array" ref="J937">INDEX(Products[],
    MATCH(MergedTable[[#This Row],[FK_ProductID]:[FK_ProductID]], Products[[ProductID]:[ProductID]], 0),
    MATCH(MergedTable[[#Headers],[CoffeeType]], Products[#Headers], 0))</f>
        <v>Ara</v>
      </c>
      <c r="K937" t="str" cm="1">
        <f t="array" ref="K937">_xlfn.SWITCH(MergedTable[[#This Row],[CoffeeType]],
    "Rob", "Robusta",
    "Exc", "Excelsa",
    "Ara", "Arabica",
    "Lib", "Liberica")</f>
        <v>Arabica</v>
      </c>
      <c r="L937" t="str" cm="1">
        <f t="array" ref="L937">INDEX(Products[],
    MATCH(MergedTable[[#This Row],[FK_ProductID]:[FK_ProductID]], Products[[ProductID]:[ProductID]], 0),
    MATCH(MergedTable[[#Headers],[RoastType]], Products[#Headers], 0))</f>
        <v>M</v>
      </c>
      <c r="M937" t="str" cm="1">
        <f t="array" ref="M937">_xlfn.SWITCH(MergedTable[[#This Row],[RoastType]],
    "L", "Light",
    "M", "Medium",
    "D", "Dark")</f>
        <v>Medium</v>
      </c>
      <c r="N937" s="6" cm="1">
        <f t="array" ref="N937">INDEX(Products[],
    MATCH(MergedTable[[#This Row],[FK_ProductID]:[FK_ProductID]], Products[[ProductID]:[ProductID]], 0),
    MATCH(MergedTable[[#Headers],[SizeKg]], Products[#Headers], 0))</f>
        <v>2.5</v>
      </c>
      <c r="O937" s="1" cm="1">
        <f t="array" ref="O937">INDEX(Products[],
    MATCH(MergedTable[[#This Row],[FK_ProductID]:[FK_ProductID]], Products[[ProductID]:[ProductID]], 0),
    MATCH(MergedTable[[#Headers],[AmtUnitPrice]], Products[#Headers], 0))</f>
        <v>25.875</v>
      </c>
      <c r="P937" s="1">
        <f>MergedTable[[#This Row],[AmtUnitPrice]] * MergedTable[[#This Row],[Quantity]]</f>
        <v>155.25</v>
      </c>
    </row>
    <row r="938" spans="1:16" x14ac:dyDescent="0.25">
      <c r="A938" t="str">
        <f>Orders[[#This Row],[OrderID]]</f>
        <v>OLH-95722-362</v>
      </c>
      <c r="B938" s="9">
        <f>Orders[[#This Row],[DtOrder]]</f>
        <v>44493</v>
      </c>
      <c r="C938" t="str">
        <f>Orders[[#This Row],[FK_CustomerID]]</f>
        <v>48553-69225-VX</v>
      </c>
      <c r="D938" t="str">
        <f>Orders[[#This Row],[FK_ProductID]]</f>
        <v>L-D-0.5</v>
      </c>
      <c r="E938" s="4">
        <f>Orders[[#This Row],[Quantity]]</f>
        <v>3</v>
      </c>
      <c r="F938" t="str">
        <f>_xlfn.XLOOKUP(MergedTable[[#This Row],[FK_CustomerID]], Customers[CustomerID], Customers[CustomerName])</f>
        <v>Devland Gritton</v>
      </c>
      <c r="G938" t="str">
        <f>_xlfn.XLOOKUP(MergedTable[[#This Row],[FK_CustomerID]], Customers[CustomerID], Customers[Email])</f>
        <v>dgrittonq0@nydailynews.com</v>
      </c>
      <c r="H938" t="str">
        <f>_xlfn.XLOOKUP(MergedTable[[#This Row],[FK_CustomerID]], Customers[CustomerID], Customers[Country])</f>
        <v>United States</v>
      </c>
      <c r="I938" t="str">
        <f>IF(_xlfn.XLOOKUP(MergedTable[[#This Row],[FK_CustomerID]], Customers[CustomerID], Customers[HasLoyalty]), "Yes", "No")</f>
        <v>Yes</v>
      </c>
      <c r="J938" t="str" cm="1">
        <f t="array" ref="J938">INDEX(Products[],
    MATCH(MergedTable[[#This Row],[FK_ProductID]:[FK_ProductID]], Products[[ProductID]:[ProductID]], 0),
    MATCH(MergedTable[[#Headers],[CoffeeType]], Products[#Headers], 0))</f>
        <v>Lib</v>
      </c>
      <c r="K938" t="str" cm="1">
        <f t="array" ref="K938">_xlfn.SWITCH(MergedTable[[#This Row],[CoffeeType]],
    "Rob", "Robusta",
    "Exc", "Excelsa",
    "Ara", "Arabica",
    "Lib", "Liberica")</f>
        <v>Liberica</v>
      </c>
      <c r="L938" t="str" cm="1">
        <f t="array" ref="L938">INDEX(Products[],
    MATCH(MergedTable[[#This Row],[FK_ProductID]:[FK_ProductID]], Products[[ProductID]:[ProductID]], 0),
    MATCH(MergedTable[[#Headers],[RoastType]], Products[#Headers], 0))</f>
        <v>D</v>
      </c>
      <c r="M938" t="str" cm="1">
        <f t="array" ref="M938">_xlfn.SWITCH(MergedTable[[#This Row],[RoastType]],
    "L", "Light",
    "M", "Medium",
    "D", "Dark")</f>
        <v>Dark</v>
      </c>
      <c r="N938" s="6" cm="1">
        <f t="array" ref="N938">INDEX(Products[],
    MATCH(MergedTable[[#This Row],[FK_ProductID]:[FK_ProductID]], Products[[ProductID]:[ProductID]], 0),
    MATCH(MergedTable[[#Headers],[SizeKg]], Products[#Headers], 0))</f>
        <v>0.5</v>
      </c>
      <c r="O938" s="1" cm="1">
        <f t="array" ref="O938">INDEX(Products[],
    MATCH(MergedTable[[#This Row],[FK_ProductID]:[FK_ProductID]], Products[[ProductID]:[ProductID]], 0),
    MATCH(MergedTable[[#Headers],[AmtUnitPrice]], Products[#Headers], 0))</f>
        <v>7.77</v>
      </c>
      <c r="P938" s="1">
        <f>MergedTable[[#This Row],[AmtUnitPrice]] * MergedTable[[#This Row],[Quantity]]</f>
        <v>23.31</v>
      </c>
    </row>
    <row r="939" spans="1:16" x14ac:dyDescent="0.25">
      <c r="A939" t="str">
        <f>Orders[[#This Row],[OrderID]]</f>
        <v>OLH-95722-362</v>
      </c>
      <c r="B939" s="9">
        <f>Orders[[#This Row],[DtOrder]]</f>
        <v>44493</v>
      </c>
      <c r="C939" t="str">
        <f>Orders[[#This Row],[FK_CustomerID]]</f>
        <v>48553-69225-VX</v>
      </c>
      <c r="D939" t="str">
        <f>Orders[[#This Row],[FK_ProductID]]</f>
        <v>R-M-2.5</v>
      </c>
      <c r="E939" s="4">
        <f>Orders[[#This Row],[Quantity]]</f>
        <v>4</v>
      </c>
      <c r="F939" t="str">
        <f>_xlfn.XLOOKUP(MergedTable[[#This Row],[FK_CustomerID]], Customers[CustomerID], Customers[CustomerName])</f>
        <v>Devland Gritton</v>
      </c>
      <c r="G939" t="str">
        <f>_xlfn.XLOOKUP(MergedTable[[#This Row],[FK_CustomerID]], Customers[CustomerID], Customers[Email])</f>
        <v>dgrittonq0@nydailynews.com</v>
      </c>
      <c r="H939" t="str">
        <f>_xlfn.XLOOKUP(MergedTable[[#This Row],[FK_CustomerID]], Customers[CustomerID], Customers[Country])</f>
        <v>United States</v>
      </c>
      <c r="I939" t="str">
        <f>IF(_xlfn.XLOOKUP(MergedTable[[#This Row],[FK_CustomerID]], Customers[CustomerID], Customers[HasLoyalty]), "Yes", "No")</f>
        <v>Yes</v>
      </c>
      <c r="J939" t="str" cm="1">
        <f t="array" ref="J939">INDEX(Products[],
    MATCH(MergedTable[[#This Row],[FK_ProductID]:[FK_ProductID]], Products[[ProductID]:[ProductID]], 0),
    MATCH(MergedTable[[#Headers],[CoffeeType]], Products[#Headers], 0))</f>
        <v>Rob</v>
      </c>
      <c r="K939" t="str" cm="1">
        <f t="array" ref="K939">_xlfn.SWITCH(MergedTable[[#This Row],[CoffeeType]],
    "Rob", "Robusta",
    "Exc", "Excelsa",
    "Ara", "Arabica",
    "Lib", "Liberica")</f>
        <v>Robusta</v>
      </c>
      <c r="L939" t="str" cm="1">
        <f t="array" ref="L939">INDEX(Products[],
    MATCH(MergedTable[[#This Row],[FK_ProductID]:[FK_ProductID]], Products[[ProductID]:[ProductID]], 0),
    MATCH(MergedTable[[#Headers],[RoastType]], Products[#Headers], 0))</f>
        <v>M</v>
      </c>
      <c r="M939" t="str" cm="1">
        <f t="array" ref="M939">_xlfn.SWITCH(MergedTable[[#This Row],[RoastType]],
    "L", "Light",
    "M", "Medium",
    "D", "Dark")</f>
        <v>Medium</v>
      </c>
      <c r="N939" s="6" cm="1">
        <f t="array" ref="N939">INDEX(Products[],
    MATCH(MergedTable[[#This Row],[FK_ProductID]:[FK_ProductID]], Products[[ProductID]:[ProductID]], 0),
    MATCH(MergedTable[[#Headers],[SizeKg]], Products[#Headers], 0))</f>
        <v>2.5</v>
      </c>
      <c r="O939" s="1" cm="1">
        <f t="array" ref="O939">INDEX(Products[],
    MATCH(MergedTable[[#This Row],[FK_ProductID]:[FK_ProductID]], Products[[ProductID]:[ProductID]], 0),
    MATCH(MergedTable[[#Headers],[AmtUnitPrice]], Products[#Headers], 0))</f>
        <v>22.885000000000002</v>
      </c>
      <c r="P939" s="1">
        <f>MergedTable[[#This Row],[AmtUnitPrice]] * MergedTable[[#This Row],[Quantity]]</f>
        <v>91.54</v>
      </c>
    </row>
    <row r="940" spans="1:16" x14ac:dyDescent="0.25">
      <c r="A940" t="str">
        <f>Orders[[#This Row],[OrderID]]</f>
        <v>KCW-50949-318</v>
      </c>
      <c r="B940" s="9">
        <f>Orders[[#This Row],[DtOrder]]</f>
        <v>43829</v>
      </c>
      <c r="C940" t="str">
        <f>Orders[[#This Row],[FK_CustomerID]]</f>
        <v>52374-27313-IV</v>
      </c>
      <c r="D940" t="str">
        <f>Orders[[#This Row],[FK_ProductID]]</f>
        <v>E-L-1</v>
      </c>
      <c r="E940" s="4">
        <f>Orders[[#This Row],[Quantity]]</f>
        <v>5</v>
      </c>
      <c r="F940" t="str">
        <f>_xlfn.XLOOKUP(MergedTable[[#This Row],[FK_CustomerID]], Customers[CustomerID], Customers[CustomerName])</f>
        <v>Dell Gut</v>
      </c>
      <c r="G940" t="str">
        <f>_xlfn.XLOOKUP(MergedTable[[#This Row],[FK_CustomerID]], Customers[CustomerID], Customers[Email])</f>
        <v>dgutq2@umich.edu</v>
      </c>
      <c r="H940" t="str">
        <f>_xlfn.XLOOKUP(MergedTable[[#This Row],[FK_CustomerID]], Customers[CustomerID], Customers[Country])</f>
        <v>United States</v>
      </c>
      <c r="I940" t="str">
        <f>IF(_xlfn.XLOOKUP(MergedTable[[#This Row],[FK_CustomerID]], Customers[CustomerID], Customers[HasLoyalty]), "Yes", "No")</f>
        <v>Yes</v>
      </c>
      <c r="J940" t="str" cm="1">
        <f t="array" ref="J940">INDEX(Products[],
    MATCH(MergedTable[[#This Row],[FK_ProductID]:[FK_ProductID]], Products[[ProductID]:[ProductID]], 0),
    MATCH(MergedTable[[#Headers],[CoffeeType]], Products[#Headers], 0))</f>
        <v>Exc</v>
      </c>
      <c r="K940" t="str" cm="1">
        <f t="array" ref="K940">_xlfn.SWITCH(MergedTable[[#This Row],[CoffeeType]],
    "Rob", "Robusta",
    "Exc", "Excelsa",
    "Ara", "Arabica",
    "Lib", "Liberica")</f>
        <v>Excelsa</v>
      </c>
      <c r="L940" t="str" cm="1">
        <f t="array" ref="L940">INDEX(Products[],
    MATCH(MergedTable[[#This Row],[FK_ProductID]:[FK_ProductID]], Products[[ProductID]:[ProductID]], 0),
    MATCH(MergedTable[[#Headers],[RoastType]], Products[#Headers], 0))</f>
        <v>L</v>
      </c>
      <c r="M940" t="str" cm="1">
        <f t="array" ref="M940">_xlfn.SWITCH(MergedTable[[#This Row],[RoastType]],
    "L", "Light",
    "M", "Medium",
    "D", "Dark")</f>
        <v>Light</v>
      </c>
      <c r="N940" s="6" cm="1">
        <f t="array" ref="N940">INDEX(Products[],
    MATCH(MergedTable[[#This Row],[FK_ProductID]:[FK_ProductID]], Products[[ProductID]:[ProductID]], 0),
    MATCH(MergedTable[[#Headers],[SizeKg]], Products[#Headers], 0))</f>
        <v>1</v>
      </c>
      <c r="O940" s="1" cm="1">
        <f t="array" ref="O940">INDEX(Products[],
    MATCH(MergedTable[[#This Row],[FK_ProductID]:[FK_ProductID]], Products[[ProductID]:[ProductID]], 0),
    MATCH(MergedTable[[#Headers],[AmtUnitPrice]], Products[#Headers], 0))</f>
        <v>14.85</v>
      </c>
      <c r="P940" s="1">
        <f>MergedTable[[#This Row],[AmtUnitPrice]] * MergedTable[[#This Row],[Quantity]]</f>
        <v>74.25</v>
      </c>
    </row>
    <row r="941" spans="1:16" x14ac:dyDescent="0.25">
      <c r="A941" t="str">
        <f>Orders[[#This Row],[OrderID]]</f>
        <v>JGZ-16947-591</v>
      </c>
      <c r="B941" s="9">
        <f>Orders[[#This Row],[DtOrder]]</f>
        <v>44229</v>
      </c>
      <c r="C941" t="str">
        <f>Orders[[#This Row],[FK_CustomerID]]</f>
        <v>14264-41252-SL</v>
      </c>
      <c r="D941" t="str">
        <f>Orders[[#This Row],[FK_ProductID]]</f>
        <v>L-L-0.2</v>
      </c>
      <c r="E941" s="4">
        <f>Orders[[#This Row],[Quantity]]</f>
        <v>6</v>
      </c>
      <c r="F941" t="str">
        <f>_xlfn.XLOOKUP(MergedTable[[#This Row],[FK_CustomerID]], Customers[CustomerID], Customers[CustomerName])</f>
        <v>Willy Pummery</v>
      </c>
      <c r="G941" t="str">
        <f>_xlfn.XLOOKUP(MergedTable[[#This Row],[FK_CustomerID]], Customers[CustomerID], Customers[Email])</f>
        <v>wpummeryq3@topsy.com</v>
      </c>
      <c r="H941" t="str">
        <f>_xlfn.XLOOKUP(MergedTable[[#This Row],[FK_CustomerID]], Customers[CustomerID], Customers[Country])</f>
        <v>United States</v>
      </c>
      <c r="I941" t="str">
        <f>IF(_xlfn.XLOOKUP(MergedTable[[#This Row],[FK_CustomerID]], Customers[CustomerID], Customers[HasLoyalty]), "Yes", "No")</f>
        <v>No</v>
      </c>
      <c r="J941" t="str" cm="1">
        <f t="array" ref="J941">INDEX(Products[],
    MATCH(MergedTable[[#This Row],[FK_ProductID]:[FK_ProductID]], Products[[ProductID]:[ProductID]], 0),
    MATCH(MergedTable[[#Headers],[CoffeeType]], Products[#Headers], 0))</f>
        <v>Lib</v>
      </c>
      <c r="K941" t="str" cm="1">
        <f t="array" ref="K941">_xlfn.SWITCH(MergedTable[[#This Row],[CoffeeType]],
    "Rob", "Robusta",
    "Exc", "Excelsa",
    "Ara", "Arabica",
    "Lib", "Liberica")</f>
        <v>Liberica</v>
      </c>
      <c r="L941" t="str" cm="1">
        <f t="array" ref="L941">INDEX(Products[],
    MATCH(MergedTable[[#This Row],[FK_ProductID]:[FK_ProductID]], Products[[ProductID]:[ProductID]], 0),
    MATCH(MergedTable[[#Headers],[RoastType]], Products[#Headers], 0))</f>
        <v>L</v>
      </c>
      <c r="M941" t="str" cm="1">
        <f t="array" ref="M941">_xlfn.SWITCH(MergedTable[[#This Row],[RoastType]],
    "L", "Light",
    "M", "Medium",
    "D", "Dark")</f>
        <v>Light</v>
      </c>
      <c r="N941" s="6" cm="1">
        <f t="array" ref="N941">INDEX(Products[],
    MATCH(MergedTable[[#This Row],[FK_ProductID]:[FK_ProductID]], Products[[ProductID]:[ProductID]], 0),
    MATCH(MergedTable[[#Headers],[SizeKg]], Products[#Headers], 0))</f>
        <v>0.2</v>
      </c>
      <c r="O941" s="1" cm="1">
        <f t="array" ref="O941">INDEX(Products[],
    MATCH(MergedTable[[#This Row],[FK_ProductID]:[FK_ProductID]], Products[[ProductID]:[ProductID]], 0),
    MATCH(MergedTable[[#Headers],[AmtUnitPrice]], Products[#Headers], 0))</f>
        <v>4.7549999999999999</v>
      </c>
      <c r="P941" s="1">
        <f>MergedTable[[#This Row],[AmtUnitPrice]] * MergedTable[[#This Row],[Quantity]]</f>
        <v>28.53</v>
      </c>
    </row>
    <row r="942" spans="1:16" x14ac:dyDescent="0.25">
      <c r="A942" t="str">
        <f>Orders[[#This Row],[OrderID]]</f>
        <v>LXS-63326-144</v>
      </c>
      <c r="B942" s="9">
        <f>Orders[[#This Row],[DtOrder]]</f>
        <v>44332</v>
      </c>
      <c r="C942" t="str">
        <f>Orders[[#This Row],[FK_CustomerID]]</f>
        <v>35367-50483-AR</v>
      </c>
      <c r="D942" t="str">
        <f>Orders[[#This Row],[FK_ProductID]]</f>
        <v>R-L-0.5</v>
      </c>
      <c r="E942" s="4">
        <f>Orders[[#This Row],[Quantity]]</f>
        <v>2</v>
      </c>
      <c r="F942" t="str">
        <f>_xlfn.XLOOKUP(MergedTable[[#This Row],[FK_CustomerID]], Customers[CustomerID], Customers[CustomerName])</f>
        <v>Geoffrey Siuda</v>
      </c>
      <c r="G942" t="str">
        <f>_xlfn.XLOOKUP(MergedTable[[#This Row],[FK_CustomerID]], Customers[CustomerID], Customers[Email])</f>
        <v>gsiudaq4@nytimes.com</v>
      </c>
      <c r="H942" t="str">
        <f>_xlfn.XLOOKUP(MergedTable[[#This Row],[FK_CustomerID]], Customers[CustomerID], Customers[Country])</f>
        <v>United States</v>
      </c>
      <c r="I942" t="str">
        <f>IF(_xlfn.XLOOKUP(MergedTable[[#This Row],[FK_CustomerID]], Customers[CustomerID], Customers[HasLoyalty]), "Yes", "No")</f>
        <v>Yes</v>
      </c>
      <c r="J942" t="str" cm="1">
        <f t="array" ref="J942">INDEX(Products[],
    MATCH(MergedTable[[#This Row],[FK_ProductID]:[FK_ProductID]], Products[[ProductID]:[ProductID]], 0),
    MATCH(MergedTable[[#Headers],[CoffeeType]], Products[#Headers], 0))</f>
        <v>Rob</v>
      </c>
      <c r="K942" t="str" cm="1">
        <f t="array" ref="K942">_xlfn.SWITCH(MergedTable[[#This Row],[CoffeeType]],
    "Rob", "Robusta",
    "Exc", "Excelsa",
    "Ara", "Arabica",
    "Lib", "Liberica")</f>
        <v>Robusta</v>
      </c>
      <c r="L942" t="str" cm="1">
        <f t="array" ref="L942">INDEX(Products[],
    MATCH(MergedTable[[#This Row],[FK_ProductID]:[FK_ProductID]], Products[[ProductID]:[ProductID]], 0),
    MATCH(MergedTable[[#Headers],[RoastType]], Products[#Headers], 0))</f>
        <v>L</v>
      </c>
      <c r="M942" t="str" cm="1">
        <f t="array" ref="M942">_xlfn.SWITCH(MergedTable[[#This Row],[RoastType]],
    "L", "Light",
    "M", "Medium",
    "D", "Dark")</f>
        <v>Light</v>
      </c>
      <c r="N942" s="6" cm="1">
        <f t="array" ref="N942">INDEX(Products[],
    MATCH(MergedTable[[#This Row],[FK_ProductID]:[FK_ProductID]], Products[[ProductID]:[ProductID]], 0),
    MATCH(MergedTable[[#Headers],[SizeKg]], Products[#Headers], 0))</f>
        <v>0.5</v>
      </c>
      <c r="O942" s="1" cm="1">
        <f t="array" ref="O942">INDEX(Products[],
    MATCH(MergedTable[[#This Row],[FK_ProductID]:[FK_ProductID]], Products[[ProductID]:[ProductID]], 0),
    MATCH(MergedTable[[#Headers],[AmtUnitPrice]], Products[#Headers], 0))</f>
        <v>7.17</v>
      </c>
      <c r="P942" s="1">
        <f>MergedTable[[#This Row],[AmtUnitPrice]] * MergedTable[[#This Row],[Quantity]]</f>
        <v>14.34</v>
      </c>
    </row>
    <row r="943" spans="1:16" x14ac:dyDescent="0.25">
      <c r="A943" t="str">
        <f>Orders[[#This Row],[OrderID]]</f>
        <v>CZG-86544-655</v>
      </c>
      <c r="B943" s="9">
        <f>Orders[[#This Row],[DtOrder]]</f>
        <v>44674</v>
      </c>
      <c r="C943" t="str">
        <f>Orders[[#This Row],[FK_CustomerID]]</f>
        <v>69443-77665-QW</v>
      </c>
      <c r="D943" t="str">
        <f>Orders[[#This Row],[FK_ProductID]]</f>
        <v>A-L-0.5</v>
      </c>
      <c r="E943" s="4">
        <f>Orders[[#This Row],[Quantity]]</f>
        <v>2</v>
      </c>
      <c r="F943" t="str">
        <f>_xlfn.XLOOKUP(MergedTable[[#This Row],[FK_CustomerID]], Customers[CustomerID], Customers[CustomerName])</f>
        <v>Henderson Crowne</v>
      </c>
      <c r="G943" t="str">
        <f>_xlfn.XLOOKUP(MergedTable[[#This Row],[FK_CustomerID]], Customers[CustomerID], Customers[Email])</f>
        <v>hcrowneq5@wufoo.com</v>
      </c>
      <c r="H943" t="str">
        <f>_xlfn.XLOOKUP(MergedTable[[#This Row],[FK_CustomerID]], Customers[CustomerID], Customers[Country])</f>
        <v>Ireland</v>
      </c>
      <c r="I943" t="str">
        <f>IF(_xlfn.XLOOKUP(MergedTable[[#This Row],[FK_CustomerID]], Customers[CustomerID], Customers[HasLoyalty]), "Yes", "No")</f>
        <v>Yes</v>
      </c>
      <c r="J943" t="str" cm="1">
        <f t="array" ref="J943">INDEX(Products[],
    MATCH(MergedTable[[#This Row],[FK_ProductID]:[FK_ProductID]], Products[[ProductID]:[ProductID]], 0),
    MATCH(MergedTable[[#Headers],[CoffeeType]], Products[#Headers], 0))</f>
        <v>Ara</v>
      </c>
      <c r="K943" t="str" cm="1">
        <f t="array" ref="K943">_xlfn.SWITCH(MergedTable[[#This Row],[CoffeeType]],
    "Rob", "Robusta",
    "Exc", "Excelsa",
    "Ara", "Arabica",
    "Lib", "Liberica")</f>
        <v>Arabica</v>
      </c>
      <c r="L943" t="str" cm="1">
        <f t="array" ref="L943">INDEX(Products[],
    MATCH(MergedTable[[#This Row],[FK_ProductID]:[FK_ProductID]], Products[[ProductID]:[ProductID]], 0),
    MATCH(MergedTable[[#Headers],[RoastType]], Products[#Headers], 0))</f>
        <v>L</v>
      </c>
      <c r="M943" t="str" cm="1">
        <f t="array" ref="M943">_xlfn.SWITCH(MergedTable[[#This Row],[RoastType]],
    "L", "Light",
    "M", "Medium",
    "D", "Dark")</f>
        <v>Light</v>
      </c>
      <c r="N943" s="6" cm="1">
        <f t="array" ref="N943">INDEX(Products[],
    MATCH(MergedTable[[#This Row],[FK_ProductID]:[FK_ProductID]], Products[[ProductID]:[ProductID]], 0),
    MATCH(MergedTable[[#Headers],[SizeKg]], Products[#Headers], 0))</f>
        <v>0.5</v>
      </c>
      <c r="O943" s="1" cm="1">
        <f t="array" ref="O943">INDEX(Products[],
    MATCH(MergedTable[[#This Row],[FK_ProductID]:[FK_ProductID]], Products[[ProductID]:[ProductID]], 0),
    MATCH(MergedTable[[#Headers],[AmtUnitPrice]], Products[#Headers], 0))</f>
        <v>7.77</v>
      </c>
      <c r="P943" s="1">
        <f>MergedTable[[#This Row],[AmtUnitPrice]] * MergedTable[[#This Row],[Quantity]]</f>
        <v>15.54</v>
      </c>
    </row>
    <row r="944" spans="1:16" x14ac:dyDescent="0.25">
      <c r="A944" t="str">
        <f>Orders[[#This Row],[OrderID]]</f>
        <v>WFV-88138-247</v>
      </c>
      <c r="B944" s="9">
        <f>Orders[[#This Row],[DtOrder]]</f>
        <v>44464</v>
      </c>
      <c r="C944" t="str">
        <f>Orders[[#This Row],[FK_CustomerID]]</f>
        <v>63411-51758-QC</v>
      </c>
      <c r="D944" t="str">
        <f>Orders[[#This Row],[FK_ProductID]]</f>
        <v>R-L-1</v>
      </c>
      <c r="E944" s="4">
        <f>Orders[[#This Row],[Quantity]]</f>
        <v>3</v>
      </c>
      <c r="F944" t="str">
        <f>_xlfn.XLOOKUP(MergedTable[[#This Row],[FK_CustomerID]], Customers[CustomerID], Customers[CustomerName])</f>
        <v>Vernor Pawsey</v>
      </c>
      <c r="G944" t="str">
        <f>_xlfn.XLOOKUP(MergedTable[[#This Row],[FK_CustomerID]], Customers[CustomerID], Customers[Email])</f>
        <v>vpawseyq6@tiny.cc</v>
      </c>
      <c r="H944" t="str">
        <f>_xlfn.XLOOKUP(MergedTable[[#This Row],[FK_CustomerID]], Customers[CustomerID], Customers[Country])</f>
        <v>United States</v>
      </c>
      <c r="I944" t="str">
        <f>IF(_xlfn.XLOOKUP(MergedTable[[#This Row],[FK_CustomerID]], Customers[CustomerID], Customers[HasLoyalty]), "Yes", "No")</f>
        <v>No</v>
      </c>
      <c r="J944" t="str" cm="1">
        <f t="array" ref="J944">INDEX(Products[],
    MATCH(MergedTable[[#This Row],[FK_ProductID]:[FK_ProductID]], Products[[ProductID]:[ProductID]], 0),
    MATCH(MergedTable[[#Headers],[CoffeeType]], Products[#Headers], 0))</f>
        <v>Rob</v>
      </c>
      <c r="K944" t="str" cm="1">
        <f t="array" ref="K944">_xlfn.SWITCH(MergedTable[[#This Row],[CoffeeType]],
    "Rob", "Robusta",
    "Exc", "Excelsa",
    "Ara", "Arabica",
    "Lib", "Liberica")</f>
        <v>Robusta</v>
      </c>
      <c r="L944" t="str" cm="1">
        <f t="array" ref="L944">INDEX(Products[],
    MATCH(MergedTable[[#This Row],[FK_ProductID]:[FK_ProductID]], Products[[ProductID]:[ProductID]], 0),
    MATCH(MergedTable[[#Headers],[RoastType]], Products[#Headers], 0))</f>
        <v>L</v>
      </c>
      <c r="M944" t="str" cm="1">
        <f t="array" ref="M944">_xlfn.SWITCH(MergedTable[[#This Row],[RoastType]],
    "L", "Light",
    "M", "Medium",
    "D", "Dark")</f>
        <v>Light</v>
      </c>
      <c r="N944" s="6" cm="1">
        <f t="array" ref="N944">INDEX(Products[],
    MATCH(MergedTable[[#This Row],[FK_ProductID]:[FK_ProductID]], Products[[ProductID]:[ProductID]], 0),
    MATCH(MergedTable[[#Headers],[SizeKg]], Products[#Headers], 0))</f>
        <v>1</v>
      </c>
      <c r="O944" s="1" cm="1">
        <f t="array" ref="O944">INDEX(Products[],
    MATCH(MergedTable[[#This Row],[FK_ProductID]:[FK_ProductID]], Products[[ProductID]:[ProductID]], 0),
    MATCH(MergedTable[[#Headers],[AmtUnitPrice]], Products[#Headers], 0))</f>
        <v>11.95</v>
      </c>
      <c r="P944" s="1">
        <f>MergedTable[[#This Row],[AmtUnitPrice]] * MergedTable[[#This Row],[Quantity]]</f>
        <v>35.849999999999994</v>
      </c>
    </row>
    <row r="945" spans="1:16" x14ac:dyDescent="0.25">
      <c r="A945" t="str">
        <f>Orders[[#This Row],[OrderID]]</f>
        <v>RFG-28227-288</v>
      </c>
      <c r="B945" s="9">
        <f>Orders[[#This Row],[DtOrder]]</f>
        <v>44719</v>
      </c>
      <c r="C945" t="str">
        <f>Orders[[#This Row],[FK_CustomerID]]</f>
        <v>68605-21835-UF</v>
      </c>
      <c r="D945" t="str">
        <f>Orders[[#This Row],[FK_ProductID]]</f>
        <v>A-L-0.5</v>
      </c>
      <c r="E945" s="4">
        <f>Orders[[#This Row],[Quantity]]</f>
        <v>6</v>
      </c>
      <c r="F945" t="str">
        <f>_xlfn.XLOOKUP(MergedTable[[#This Row],[FK_CustomerID]], Customers[CustomerID], Customers[CustomerName])</f>
        <v>Augustin Waterhouse</v>
      </c>
      <c r="G945" t="str">
        <f>_xlfn.XLOOKUP(MergedTable[[#This Row],[FK_CustomerID]], Customers[CustomerID], Customers[Email])</f>
        <v>awaterhouseq7@istockphoto.com</v>
      </c>
      <c r="H945" t="str">
        <f>_xlfn.XLOOKUP(MergedTable[[#This Row],[FK_CustomerID]], Customers[CustomerID], Customers[Country])</f>
        <v>United States</v>
      </c>
      <c r="I945" t="str">
        <f>IF(_xlfn.XLOOKUP(MergedTable[[#This Row],[FK_CustomerID]], Customers[CustomerID], Customers[HasLoyalty]), "Yes", "No")</f>
        <v>No</v>
      </c>
      <c r="J945" t="str" cm="1">
        <f t="array" ref="J945">INDEX(Products[],
    MATCH(MergedTable[[#This Row],[FK_ProductID]:[FK_ProductID]], Products[[ProductID]:[ProductID]], 0),
    MATCH(MergedTable[[#Headers],[CoffeeType]], Products[#Headers], 0))</f>
        <v>Ara</v>
      </c>
      <c r="K945" t="str" cm="1">
        <f t="array" ref="K945">_xlfn.SWITCH(MergedTable[[#This Row],[CoffeeType]],
    "Rob", "Robusta",
    "Exc", "Excelsa",
    "Ara", "Arabica",
    "Lib", "Liberica")</f>
        <v>Arabica</v>
      </c>
      <c r="L945" t="str" cm="1">
        <f t="array" ref="L945">INDEX(Products[],
    MATCH(MergedTable[[#This Row],[FK_ProductID]:[FK_ProductID]], Products[[ProductID]:[ProductID]], 0),
    MATCH(MergedTable[[#Headers],[RoastType]], Products[#Headers], 0))</f>
        <v>L</v>
      </c>
      <c r="M945" t="str" cm="1">
        <f t="array" ref="M945">_xlfn.SWITCH(MergedTable[[#This Row],[RoastType]],
    "L", "Light",
    "M", "Medium",
    "D", "Dark")</f>
        <v>Light</v>
      </c>
      <c r="N945" s="6" cm="1">
        <f t="array" ref="N945">INDEX(Products[],
    MATCH(MergedTable[[#This Row],[FK_ProductID]:[FK_ProductID]], Products[[ProductID]:[ProductID]], 0),
    MATCH(MergedTable[[#Headers],[SizeKg]], Products[#Headers], 0))</f>
        <v>0.5</v>
      </c>
      <c r="O945" s="1" cm="1">
        <f t="array" ref="O945">INDEX(Products[],
    MATCH(MergedTable[[#This Row],[FK_ProductID]:[FK_ProductID]], Products[[ProductID]:[ProductID]], 0),
    MATCH(MergedTable[[#Headers],[AmtUnitPrice]], Products[#Headers], 0))</f>
        <v>7.77</v>
      </c>
      <c r="P945" s="1">
        <f>MergedTable[[#This Row],[AmtUnitPrice]] * MergedTable[[#This Row],[Quantity]]</f>
        <v>46.62</v>
      </c>
    </row>
    <row r="946" spans="1:16" x14ac:dyDescent="0.25">
      <c r="A946" t="str">
        <f>Orders[[#This Row],[OrderID]]</f>
        <v>QAK-77286-758</v>
      </c>
      <c r="B946" s="9">
        <f>Orders[[#This Row],[DtOrder]]</f>
        <v>44054</v>
      </c>
      <c r="C946" t="str">
        <f>Orders[[#This Row],[FK_CustomerID]]</f>
        <v>34786-30419-XY</v>
      </c>
      <c r="D946" t="str">
        <f>Orders[[#This Row],[FK_ProductID]]</f>
        <v>R-L-0.5</v>
      </c>
      <c r="E946" s="4">
        <f>Orders[[#This Row],[Quantity]]</f>
        <v>5</v>
      </c>
      <c r="F946" t="str">
        <f>_xlfn.XLOOKUP(MergedTable[[#This Row],[FK_CustomerID]], Customers[CustomerID], Customers[CustomerName])</f>
        <v>Fanchon Haughian</v>
      </c>
      <c r="G946" t="str">
        <f>_xlfn.XLOOKUP(MergedTable[[#This Row],[FK_CustomerID]], Customers[CustomerID], Customers[Email])</f>
        <v>fhaughianq8@1688.com</v>
      </c>
      <c r="H946" t="str">
        <f>_xlfn.XLOOKUP(MergedTable[[#This Row],[FK_CustomerID]], Customers[CustomerID], Customers[Country])</f>
        <v>United States</v>
      </c>
      <c r="I946" t="str">
        <f>IF(_xlfn.XLOOKUP(MergedTable[[#This Row],[FK_CustomerID]], Customers[CustomerID], Customers[HasLoyalty]), "Yes", "No")</f>
        <v>No</v>
      </c>
      <c r="J946" t="str" cm="1">
        <f t="array" ref="J946">INDEX(Products[],
    MATCH(MergedTable[[#This Row],[FK_ProductID]:[FK_ProductID]], Products[[ProductID]:[ProductID]], 0),
    MATCH(MergedTable[[#Headers],[CoffeeType]], Products[#Headers], 0))</f>
        <v>Rob</v>
      </c>
      <c r="K946" t="str" cm="1">
        <f t="array" ref="K946">_xlfn.SWITCH(MergedTable[[#This Row],[CoffeeType]],
    "Rob", "Robusta",
    "Exc", "Excelsa",
    "Ara", "Arabica",
    "Lib", "Liberica")</f>
        <v>Robusta</v>
      </c>
      <c r="L946" t="str" cm="1">
        <f t="array" ref="L946">INDEX(Products[],
    MATCH(MergedTable[[#This Row],[FK_ProductID]:[FK_ProductID]], Products[[ProductID]:[ProductID]], 0),
    MATCH(MergedTable[[#Headers],[RoastType]], Products[#Headers], 0))</f>
        <v>L</v>
      </c>
      <c r="M946" t="str" cm="1">
        <f t="array" ref="M946">_xlfn.SWITCH(MergedTable[[#This Row],[RoastType]],
    "L", "Light",
    "M", "Medium",
    "D", "Dark")</f>
        <v>Light</v>
      </c>
      <c r="N946" s="6" cm="1">
        <f t="array" ref="N946">INDEX(Products[],
    MATCH(MergedTable[[#This Row],[FK_ProductID]:[FK_ProductID]], Products[[ProductID]:[ProductID]], 0),
    MATCH(MergedTable[[#Headers],[SizeKg]], Products[#Headers], 0))</f>
        <v>0.5</v>
      </c>
      <c r="O946" s="1" cm="1">
        <f t="array" ref="O946">INDEX(Products[],
    MATCH(MergedTable[[#This Row],[FK_ProductID]:[FK_ProductID]], Products[[ProductID]:[ProductID]], 0),
    MATCH(MergedTable[[#Headers],[AmtUnitPrice]], Products[#Headers], 0))</f>
        <v>7.17</v>
      </c>
      <c r="P946" s="1">
        <f>MergedTable[[#This Row],[AmtUnitPrice]] * MergedTable[[#This Row],[Quantity]]</f>
        <v>35.85</v>
      </c>
    </row>
    <row r="947" spans="1:16" x14ac:dyDescent="0.25">
      <c r="A947" t="str">
        <f>Orders[[#This Row],[OrderID]]</f>
        <v>CZD-56716-840</v>
      </c>
      <c r="B947" s="9">
        <f>Orders[[#This Row],[DtOrder]]</f>
        <v>43524</v>
      </c>
      <c r="C947" t="str">
        <f>Orders[[#This Row],[FK_CustomerID]]</f>
        <v>15456-29250-RU</v>
      </c>
      <c r="D947" t="str">
        <f>Orders[[#This Row],[FK_ProductID]]</f>
        <v>L-D-2.5</v>
      </c>
      <c r="E947" s="4">
        <f>Orders[[#This Row],[Quantity]]</f>
        <v>4</v>
      </c>
      <c r="F947" t="str">
        <f>_xlfn.XLOOKUP(MergedTable[[#This Row],[FK_CustomerID]], Customers[CustomerID], Customers[CustomerName])</f>
        <v>Jaimie Hatz</v>
      </c>
      <c r="G947" t="str">
        <f>_xlfn.XLOOKUP(MergedTable[[#This Row],[FK_CustomerID]], Customers[CustomerID], Customers[Email])</f>
        <v/>
      </c>
      <c r="H947" t="str">
        <f>_xlfn.XLOOKUP(MergedTable[[#This Row],[FK_CustomerID]], Customers[CustomerID], Customers[Country])</f>
        <v>United States</v>
      </c>
      <c r="I947" t="str">
        <f>IF(_xlfn.XLOOKUP(MergedTable[[#This Row],[FK_CustomerID]], Customers[CustomerID], Customers[HasLoyalty]), "Yes", "No")</f>
        <v>No</v>
      </c>
      <c r="J947" t="str" cm="1">
        <f t="array" ref="J947">INDEX(Products[],
    MATCH(MergedTable[[#This Row],[FK_ProductID]:[FK_ProductID]], Products[[ProductID]:[ProductID]], 0),
    MATCH(MergedTable[[#Headers],[CoffeeType]], Products[#Headers], 0))</f>
        <v>Lib</v>
      </c>
      <c r="K947" t="str" cm="1">
        <f t="array" ref="K947">_xlfn.SWITCH(MergedTable[[#This Row],[CoffeeType]],
    "Rob", "Robusta",
    "Exc", "Excelsa",
    "Ara", "Arabica",
    "Lib", "Liberica")</f>
        <v>Liberica</v>
      </c>
      <c r="L947" t="str" cm="1">
        <f t="array" ref="L947">INDEX(Products[],
    MATCH(MergedTable[[#This Row],[FK_ProductID]:[FK_ProductID]], Products[[ProductID]:[ProductID]], 0),
    MATCH(MergedTable[[#Headers],[RoastType]], Products[#Headers], 0))</f>
        <v>D</v>
      </c>
      <c r="M947" t="str" cm="1">
        <f t="array" ref="M947">_xlfn.SWITCH(MergedTable[[#This Row],[RoastType]],
    "L", "Light",
    "M", "Medium",
    "D", "Dark")</f>
        <v>Dark</v>
      </c>
      <c r="N947" s="6" cm="1">
        <f t="array" ref="N947">INDEX(Products[],
    MATCH(MergedTable[[#This Row],[FK_ProductID]:[FK_ProductID]], Products[[ProductID]:[ProductID]], 0),
    MATCH(MergedTable[[#Headers],[SizeKg]], Products[#Headers], 0))</f>
        <v>2.5</v>
      </c>
      <c r="O947" s="1" cm="1">
        <f t="array" ref="O947">INDEX(Products[],
    MATCH(MergedTable[[#This Row],[FK_ProductID]:[FK_ProductID]], Products[[ProductID]:[ProductID]], 0),
    MATCH(MergedTable[[#Headers],[AmtUnitPrice]], Products[#Headers], 0))</f>
        <v>29.785</v>
      </c>
      <c r="P947" s="1">
        <f>MergedTable[[#This Row],[AmtUnitPrice]] * MergedTable[[#This Row],[Quantity]]</f>
        <v>119.14</v>
      </c>
    </row>
    <row r="948" spans="1:16" x14ac:dyDescent="0.25">
      <c r="A948" t="str">
        <f>Orders[[#This Row],[OrderID]]</f>
        <v>UBI-59229-277</v>
      </c>
      <c r="B948" s="9">
        <f>Orders[[#This Row],[DtOrder]]</f>
        <v>43719</v>
      </c>
      <c r="C948" t="str">
        <f>Orders[[#This Row],[FK_CustomerID]]</f>
        <v>00886-35803-FG</v>
      </c>
      <c r="D948" t="str">
        <f>Orders[[#This Row],[FK_ProductID]]</f>
        <v>L-D-0.5</v>
      </c>
      <c r="E948" s="4">
        <f>Orders[[#This Row],[Quantity]]</f>
        <v>3</v>
      </c>
      <c r="F948" t="str">
        <f>_xlfn.XLOOKUP(MergedTable[[#This Row],[FK_CustomerID]], Customers[CustomerID], Customers[CustomerName])</f>
        <v>Edeline Edney</v>
      </c>
      <c r="G948" t="str">
        <f>_xlfn.XLOOKUP(MergedTable[[#This Row],[FK_CustomerID]], Customers[CustomerID], Customers[Email])</f>
        <v/>
      </c>
      <c r="H948" t="str">
        <f>_xlfn.XLOOKUP(MergedTable[[#This Row],[FK_CustomerID]], Customers[CustomerID], Customers[Country])</f>
        <v>United States</v>
      </c>
      <c r="I948" t="str">
        <f>IF(_xlfn.XLOOKUP(MergedTable[[#This Row],[FK_CustomerID]], Customers[CustomerID], Customers[HasLoyalty]), "Yes", "No")</f>
        <v>No</v>
      </c>
      <c r="J948" t="str" cm="1">
        <f t="array" ref="J948">INDEX(Products[],
    MATCH(MergedTable[[#This Row],[FK_ProductID]:[FK_ProductID]], Products[[ProductID]:[ProductID]], 0),
    MATCH(MergedTable[[#Headers],[CoffeeType]], Products[#Headers], 0))</f>
        <v>Lib</v>
      </c>
      <c r="K948" t="str" cm="1">
        <f t="array" ref="K948">_xlfn.SWITCH(MergedTable[[#This Row],[CoffeeType]],
    "Rob", "Robusta",
    "Exc", "Excelsa",
    "Ara", "Arabica",
    "Lib", "Liberica")</f>
        <v>Liberica</v>
      </c>
      <c r="L948" t="str" cm="1">
        <f t="array" ref="L948">INDEX(Products[],
    MATCH(MergedTable[[#This Row],[FK_ProductID]:[FK_ProductID]], Products[[ProductID]:[ProductID]], 0),
    MATCH(MergedTable[[#Headers],[RoastType]], Products[#Headers], 0))</f>
        <v>D</v>
      </c>
      <c r="M948" t="str" cm="1">
        <f t="array" ref="M948">_xlfn.SWITCH(MergedTable[[#This Row],[RoastType]],
    "L", "Light",
    "M", "Medium",
    "D", "Dark")</f>
        <v>Dark</v>
      </c>
      <c r="N948" s="6" cm="1">
        <f t="array" ref="N948">INDEX(Products[],
    MATCH(MergedTable[[#This Row],[FK_ProductID]:[FK_ProductID]], Products[[ProductID]:[ProductID]], 0),
    MATCH(MergedTable[[#Headers],[SizeKg]], Products[#Headers], 0))</f>
        <v>0.5</v>
      </c>
      <c r="O948" s="1" cm="1">
        <f t="array" ref="O948">INDEX(Products[],
    MATCH(MergedTable[[#This Row],[FK_ProductID]:[FK_ProductID]], Products[[ProductID]:[ProductID]], 0),
    MATCH(MergedTable[[#Headers],[AmtUnitPrice]], Products[#Headers], 0))</f>
        <v>7.77</v>
      </c>
      <c r="P948" s="1">
        <f>MergedTable[[#This Row],[AmtUnitPrice]] * MergedTable[[#This Row],[Quantity]]</f>
        <v>23.31</v>
      </c>
    </row>
    <row r="949" spans="1:16" x14ac:dyDescent="0.25">
      <c r="A949" t="str">
        <f>Orders[[#This Row],[OrderID]]</f>
        <v>WJJ-37489-898</v>
      </c>
      <c r="B949" s="9">
        <f>Orders[[#This Row],[DtOrder]]</f>
        <v>44294</v>
      </c>
      <c r="C949" t="str">
        <f>Orders[[#This Row],[FK_CustomerID]]</f>
        <v>31599-82152-AD</v>
      </c>
      <c r="D949" t="str">
        <f>Orders[[#This Row],[FK_ProductID]]</f>
        <v>A-M-1</v>
      </c>
      <c r="E949" s="4">
        <f>Orders[[#This Row],[Quantity]]</f>
        <v>1</v>
      </c>
      <c r="F949" t="str">
        <f>_xlfn.XLOOKUP(MergedTable[[#This Row],[FK_CustomerID]], Customers[CustomerID], Customers[CustomerName])</f>
        <v>Rickie Faltin</v>
      </c>
      <c r="G949" t="str">
        <f>_xlfn.XLOOKUP(MergedTable[[#This Row],[FK_CustomerID]], Customers[CustomerID], Customers[Email])</f>
        <v>rfaltinqb@topsy.com</v>
      </c>
      <c r="H949" t="str">
        <f>_xlfn.XLOOKUP(MergedTable[[#This Row],[FK_CustomerID]], Customers[CustomerID], Customers[Country])</f>
        <v>Ireland</v>
      </c>
      <c r="I949" t="str">
        <f>IF(_xlfn.XLOOKUP(MergedTable[[#This Row],[FK_CustomerID]], Customers[CustomerID], Customers[HasLoyalty]), "Yes", "No")</f>
        <v>No</v>
      </c>
      <c r="J949" t="str" cm="1">
        <f t="array" ref="J949">INDEX(Products[],
    MATCH(MergedTable[[#This Row],[FK_ProductID]:[FK_ProductID]], Products[[ProductID]:[ProductID]], 0),
    MATCH(MergedTable[[#Headers],[CoffeeType]], Products[#Headers], 0))</f>
        <v>Ara</v>
      </c>
      <c r="K949" t="str" cm="1">
        <f t="array" ref="K949">_xlfn.SWITCH(MergedTable[[#This Row],[CoffeeType]],
    "Rob", "Robusta",
    "Exc", "Excelsa",
    "Ara", "Arabica",
    "Lib", "Liberica")</f>
        <v>Arabica</v>
      </c>
      <c r="L949" t="str" cm="1">
        <f t="array" ref="L949">INDEX(Products[],
    MATCH(MergedTable[[#This Row],[FK_ProductID]:[FK_ProductID]], Products[[ProductID]:[ProductID]], 0),
    MATCH(MergedTable[[#Headers],[RoastType]], Products[#Headers], 0))</f>
        <v>M</v>
      </c>
      <c r="M949" t="str" cm="1">
        <f t="array" ref="M949">_xlfn.SWITCH(MergedTable[[#This Row],[RoastType]],
    "L", "Light",
    "M", "Medium",
    "D", "Dark")</f>
        <v>Medium</v>
      </c>
      <c r="N949" s="6" cm="1">
        <f t="array" ref="N949">INDEX(Products[],
    MATCH(MergedTable[[#This Row],[FK_ProductID]:[FK_ProductID]], Products[[ProductID]:[ProductID]], 0),
    MATCH(MergedTable[[#Headers],[SizeKg]], Products[#Headers], 0))</f>
        <v>1</v>
      </c>
      <c r="O949" s="1" cm="1">
        <f t="array" ref="O949">INDEX(Products[],
    MATCH(MergedTable[[#This Row],[FK_ProductID]:[FK_ProductID]], Products[[ProductID]:[ProductID]], 0),
    MATCH(MergedTable[[#Headers],[AmtUnitPrice]], Products[#Headers], 0))</f>
        <v>11.25</v>
      </c>
      <c r="P949" s="1">
        <f>MergedTable[[#This Row],[AmtUnitPrice]] * MergedTable[[#This Row],[Quantity]]</f>
        <v>11.25</v>
      </c>
    </row>
    <row r="950" spans="1:16" x14ac:dyDescent="0.25">
      <c r="A950" t="str">
        <f>Orders[[#This Row],[OrderID]]</f>
        <v>ORX-57454-917</v>
      </c>
      <c r="B950" s="9">
        <f>Orders[[#This Row],[DtOrder]]</f>
        <v>44445</v>
      </c>
      <c r="C950" t="str">
        <f>Orders[[#This Row],[FK_CustomerID]]</f>
        <v>76209-39601-ZR</v>
      </c>
      <c r="D950" t="str">
        <f>Orders[[#This Row],[FK_ProductID]]</f>
        <v>E-D-2.5</v>
      </c>
      <c r="E950" s="4">
        <f>Orders[[#This Row],[Quantity]]</f>
        <v>3</v>
      </c>
      <c r="F950" t="str">
        <f>_xlfn.XLOOKUP(MergedTable[[#This Row],[FK_CustomerID]], Customers[CustomerID], Customers[CustomerName])</f>
        <v>Gnni Cheeke</v>
      </c>
      <c r="G950" t="str">
        <f>_xlfn.XLOOKUP(MergedTable[[#This Row],[FK_CustomerID]], Customers[CustomerID], Customers[Email])</f>
        <v>gcheekeqc@sitemeter.com</v>
      </c>
      <c r="H950" t="str">
        <f>_xlfn.XLOOKUP(MergedTable[[#This Row],[FK_CustomerID]], Customers[CustomerID], Customers[Country])</f>
        <v>United Kingdom</v>
      </c>
      <c r="I950" t="str">
        <f>IF(_xlfn.XLOOKUP(MergedTable[[#This Row],[FK_CustomerID]], Customers[CustomerID], Customers[HasLoyalty]), "Yes", "No")</f>
        <v>Yes</v>
      </c>
      <c r="J950" t="str" cm="1">
        <f t="array" ref="J950">INDEX(Products[],
    MATCH(MergedTable[[#This Row],[FK_ProductID]:[FK_ProductID]], Products[[ProductID]:[ProductID]], 0),
    MATCH(MergedTable[[#Headers],[CoffeeType]], Products[#Headers], 0))</f>
        <v>Exc</v>
      </c>
      <c r="K950" t="str" cm="1">
        <f t="array" ref="K950">_xlfn.SWITCH(MergedTable[[#This Row],[CoffeeType]],
    "Rob", "Robusta",
    "Exc", "Excelsa",
    "Ara", "Arabica",
    "Lib", "Liberica")</f>
        <v>Excelsa</v>
      </c>
      <c r="L950" t="str" cm="1">
        <f t="array" ref="L950">INDEX(Products[],
    MATCH(MergedTable[[#This Row],[FK_ProductID]:[FK_ProductID]], Products[[ProductID]:[ProductID]], 0),
    MATCH(MergedTable[[#Headers],[RoastType]], Products[#Headers], 0))</f>
        <v>D</v>
      </c>
      <c r="M950" t="str" cm="1">
        <f t="array" ref="M950">_xlfn.SWITCH(MergedTable[[#This Row],[RoastType]],
    "L", "Light",
    "M", "Medium",
    "D", "Dark")</f>
        <v>Dark</v>
      </c>
      <c r="N950" s="6" cm="1">
        <f t="array" ref="N950">INDEX(Products[],
    MATCH(MergedTable[[#This Row],[FK_ProductID]:[FK_ProductID]], Products[[ProductID]:[ProductID]], 0),
    MATCH(MergedTable[[#Headers],[SizeKg]], Products[#Headers], 0))</f>
        <v>2.5</v>
      </c>
      <c r="O950" s="1" cm="1">
        <f t="array" ref="O950">INDEX(Products[],
    MATCH(MergedTable[[#This Row],[FK_ProductID]:[FK_ProductID]], Products[[ProductID]:[ProductID]], 0),
    MATCH(MergedTable[[#Headers],[AmtUnitPrice]], Products[#Headers], 0))</f>
        <v>27.945</v>
      </c>
      <c r="P950" s="1">
        <f>MergedTable[[#This Row],[AmtUnitPrice]] * MergedTable[[#This Row],[Quantity]]</f>
        <v>83.835000000000008</v>
      </c>
    </row>
    <row r="951" spans="1:16" x14ac:dyDescent="0.25">
      <c r="A951" t="str">
        <f>Orders[[#This Row],[OrderID]]</f>
        <v>GRB-68838-629</v>
      </c>
      <c r="B951" s="9">
        <f>Orders[[#This Row],[DtOrder]]</f>
        <v>44449</v>
      </c>
      <c r="C951" t="str">
        <f>Orders[[#This Row],[FK_CustomerID]]</f>
        <v>15064-65241-HB</v>
      </c>
      <c r="D951" t="str">
        <f>Orders[[#This Row],[FK_ProductID]]</f>
        <v>R-L-2.5</v>
      </c>
      <c r="E951" s="4">
        <f>Orders[[#This Row],[Quantity]]</f>
        <v>4</v>
      </c>
      <c r="F951" t="str">
        <f>_xlfn.XLOOKUP(MergedTable[[#This Row],[FK_CustomerID]], Customers[CustomerID], Customers[CustomerName])</f>
        <v>Gwenni Ratt</v>
      </c>
      <c r="G951" t="str">
        <f>_xlfn.XLOOKUP(MergedTable[[#This Row],[FK_CustomerID]], Customers[CustomerID], Customers[Email])</f>
        <v>grattqd@phpbb.com</v>
      </c>
      <c r="H951" t="str">
        <f>_xlfn.XLOOKUP(MergedTable[[#This Row],[FK_CustomerID]], Customers[CustomerID], Customers[Country])</f>
        <v>Ireland</v>
      </c>
      <c r="I951" t="str">
        <f>IF(_xlfn.XLOOKUP(MergedTable[[#This Row],[FK_CustomerID]], Customers[CustomerID], Customers[HasLoyalty]), "Yes", "No")</f>
        <v>No</v>
      </c>
      <c r="J951" t="str" cm="1">
        <f t="array" ref="J951">INDEX(Products[],
    MATCH(MergedTable[[#This Row],[FK_ProductID]:[FK_ProductID]], Products[[ProductID]:[ProductID]], 0),
    MATCH(MergedTable[[#Headers],[CoffeeType]], Products[#Headers], 0))</f>
        <v>Rob</v>
      </c>
      <c r="K951" t="str" cm="1">
        <f t="array" ref="K951">_xlfn.SWITCH(MergedTable[[#This Row],[CoffeeType]],
    "Rob", "Robusta",
    "Exc", "Excelsa",
    "Ara", "Arabica",
    "Lib", "Liberica")</f>
        <v>Robusta</v>
      </c>
      <c r="L951" t="str" cm="1">
        <f t="array" ref="L951">INDEX(Products[],
    MATCH(MergedTable[[#This Row],[FK_ProductID]:[FK_ProductID]], Products[[ProductID]:[ProductID]], 0),
    MATCH(MergedTable[[#Headers],[RoastType]], Products[#Headers], 0))</f>
        <v>L</v>
      </c>
      <c r="M951" t="str" cm="1">
        <f t="array" ref="M951">_xlfn.SWITCH(MergedTable[[#This Row],[RoastType]],
    "L", "Light",
    "M", "Medium",
    "D", "Dark")</f>
        <v>Light</v>
      </c>
      <c r="N951" s="6" cm="1">
        <f t="array" ref="N951">INDEX(Products[],
    MATCH(MergedTable[[#This Row],[FK_ProductID]:[FK_ProductID]], Products[[ProductID]:[ProductID]], 0),
    MATCH(MergedTable[[#Headers],[SizeKg]], Products[#Headers], 0))</f>
        <v>2.5</v>
      </c>
      <c r="O951" s="1" cm="1">
        <f t="array" ref="O951">INDEX(Products[],
    MATCH(MergedTable[[#This Row],[FK_ProductID]:[FK_ProductID]], Products[[ProductID]:[ProductID]], 0),
    MATCH(MergedTable[[#Headers],[AmtUnitPrice]], Products[#Headers], 0))</f>
        <v>27.484999999999999</v>
      </c>
      <c r="P951" s="1">
        <f>MergedTable[[#This Row],[AmtUnitPrice]] * MergedTable[[#This Row],[Quantity]]</f>
        <v>109.94</v>
      </c>
    </row>
    <row r="952" spans="1:16" x14ac:dyDescent="0.25">
      <c r="A952" t="str">
        <f>Orders[[#This Row],[OrderID]]</f>
        <v>SHT-04865-419</v>
      </c>
      <c r="B952" s="9">
        <f>Orders[[#This Row],[DtOrder]]</f>
        <v>44703</v>
      </c>
      <c r="C952" t="str">
        <f>Orders[[#This Row],[FK_CustomerID]]</f>
        <v>69215-90789-DL</v>
      </c>
      <c r="D952" t="str">
        <f>Orders[[#This Row],[FK_ProductID]]</f>
        <v>R-L-0.2</v>
      </c>
      <c r="E952" s="4">
        <f>Orders[[#This Row],[Quantity]]</f>
        <v>4</v>
      </c>
      <c r="F952" t="str">
        <f>_xlfn.XLOOKUP(MergedTable[[#This Row],[FK_CustomerID]], Customers[CustomerID], Customers[CustomerName])</f>
        <v>Johnath Fairebrother</v>
      </c>
      <c r="G952" t="str">
        <f>_xlfn.XLOOKUP(MergedTable[[#This Row],[FK_CustomerID]], Customers[CustomerID], Customers[Email])</f>
        <v/>
      </c>
      <c r="H952" t="str">
        <f>_xlfn.XLOOKUP(MergedTable[[#This Row],[FK_CustomerID]], Customers[CustomerID], Customers[Country])</f>
        <v>United States</v>
      </c>
      <c r="I952" t="str">
        <f>IF(_xlfn.XLOOKUP(MergedTable[[#This Row],[FK_CustomerID]], Customers[CustomerID], Customers[HasLoyalty]), "Yes", "No")</f>
        <v>Yes</v>
      </c>
      <c r="J952" t="str" cm="1">
        <f t="array" ref="J952">INDEX(Products[],
    MATCH(MergedTable[[#This Row],[FK_ProductID]:[FK_ProductID]], Products[[ProductID]:[ProductID]], 0),
    MATCH(MergedTable[[#Headers],[CoffeeType]], Products[#Headers], 0))</f>
        <v>Rob</v>
      </c>
      <c r="K952" t="str" cm="1">
        <f t="array" ref="K952">_xlfn.SWITCH(MergedTable[[#This Row],[CoffeeType]],
    "Rob", "Robusta",
    "Exc", "Excelsa",
    "Ara", "Arabica",
    "Lib", "Liberica")</f>
        <v>Robusta</v>
      </c>
      <c r="L952" t="str" cm="1">
        <f t="array" ref="L952">INDEX(Products[],
    MATCH(MergedTable[[#This Row],[FK_ProductID]:[FK_ProductID]], Products[[ProductID]:[ProductID]], 0),
    MATCH(MergedTable[[#Headers],[RoastType]], Products[#Headers], 0))</f>
        <v>L</v>
      </c>
      <c r="M952" t="str" cm="1">
        <f t="array" ref="M952">_xlfn.SWITCH(MergedTable[[#This Row],[RoastType]],
    "L", "Light",
    "M", "Medium",
    "D", "Dark")</f>
        <v>Light</v>
      </c>
      <c r="N952" s="6" cm="1">
        <f t="array" ref="N952">INDEX(Products[],
    MATCH(MergedTable[[#This Row],[FK_ProductID]:[FK_ProductID]], Products[[ProductID]:[ProductID]], 0),
    MATCH(MergedTable[[#Headers],[SizeKg]], Products[#Headers], 0))</f>
        <v>0.2</v>
      </c>
      <c r="O952" s="1" cm="1">
        <f t="array" ref="O952">INDEX(Products[],
    MATCH(MergedTable[[#This Row],[FK_ProductID]:[FK_ProductID]], Products[[ProductID]:[ProductID]], 0),
    MATCH(MergedTable[[#Headers],[AmtUnitPrice]], Products[#Headers], 0))</f>
        <v>3.585</v>
      </c>
      <c r="P952" s="1">
        <f>MergedTable[[#This Row],[AmtUnitPrice]] * MergedTable[[#This Row],[Quantity]]</f>
        <v>14.34</v>
      </c>
    </row>
    <row r="953" spans="1:16" x14ac:dyDescent="0.25">
      <c r="A953" t="str">
        <f>Orders[[#This Row],[OrderID]]</f>
        <v>UQI-28177-865</v>
      </c>
      <c r="B953" s="9">
        <f>Orders[[#This Row],[DtOrder]]</f>
        <v>44092</v>
      </c>
      <c r="C953" t="str">
        <f>Orders[[#This Row],[FK_CustomerID]]</f>
        <v>04317-46176-TB</v>
      </c>
      <c r="D953" t="str">
        <f>Orders[[#This Row],[FK_ProductID]]</f>
        <v>R-L-0.2</v>
      </c>
      <c r="E953" s="4">
        <f>Orders[[#This Row],[Quantity]]</f>
        <v>6</v>
      </c>
      <c r="F953" t="str">
        <f>_xlfn.XLOOKUP(MergedTable[[#This Row],[FK_CustomerID]], Customers[CustomerID], Customers[CustomerName])</f>
        <v>Ingamar Eberlein</v>
      </c>
      <c r="G953" t="str">
        <f>_xlfn.XLOOKUP(MergedTable[[#This Row],[FK_CustomerID]], Customers[CustomerID], Customers[Email])</f>
        <v>ieberleinqf@hc360.com</v>
      </c>
      <c r="H953" t="str">
        <f>_xlfn.XLOOKUP(MergedTable[[#This Row],[FK_CustomerID]], Customers[CustomerID], Customers[Country])</f>
        <v>United States</v>
      </c>
      <c r="I953" t="str">
        <f>IF(_xlfn.XLOOKUP(MergedTable[[#This Row],[FK_CustomerID]], Customers[CustomerID], Customers[HasLoyalty]), "Yes", "No")</f>
        <v>No</v>
      </c>
      <c r="J953" t="str" cm="1">
        <f t="array" ref="J953">INDEX(Products[],
    MATCH(MergedTable[[#This Row],[FK_ProductID]:[FK_ProductID]], Products[[ProductID]:[ProductID]], 0),
    MATCH(MergedTable[[#Headers],[CoffeeType]], Products[#Headers], 0))</f>
        <v>Rob</v>
      </c>
      <c r="K953" t="str" cm="1">
        <f t="array" ref="K953">_xlfn.SWITCH(MergedTable[[#This Row],[CoffeeType]],
    "Rob", "Robusta",
    "Exc", "Excelsa",
    "Ara", "Arabica",
    "Lib", "Liberica")</f>
        <v>Robusta</v>
      </c>
      <c r="L953" t="str" cm="1">
        <f t="array" ref="L953">INDEX(Products[],
    MATCH(MergedTable[[#This Row],[FK_ProductID]:[FK_ProductID]], Products[[ProductID]:[ProductID]], 0),
    MATCH(MergedTable[[#Headers],[RoastType]], Products[#Headers], 0))</f>
        <v>L</v>
      </c>
      <c r="M953" t="str" cm="1">
        <f t="array" ref="M953">_xlfn.SWITCH(MergedTable[[#This Row],[RoastType]],
    "L", "Light",
    "M", "Medium",
    "D", "Dark")</f>
        <v>Light</v>
      </c>
      <c r="N953" s="6" cm="1">
        <f t="array" ref="N953">INDEX(Products[],
    MATCH(MergedTable[[#This Row],[FK_ProductID]:[FK_ProductID]], Products[[ProductID]:[ProductID]], 0),
    MATCH(MergedTable[[#Headers],[SizeKg]], Products[#Headers], 0))</f>
        <v>0.2</v>
      </c>
      <c r="O953" s="1" cm="1">
        <f t="array" ref="O953">INDEX(Products[],
    MATCH(MergedTable[[#This Row],[FK_ProductID]:[FK_ProductID]], Products[[ProductID]:[ProductID]], 0),
    MATCH(MergedTable[[#Headers],[AmtUnitPrice]], Products[#Headers], 0))</f>
        <v>3.585</v>
      </c>
      <c r="P953" s="1">
        <f>MergedTable[[#This Row],[AmtUnitPrice]] * MergedTable[[#This Row],[Quantity]]</f>
        <v>21.509999999999998</v>
      </c>
    </row>
    <row r="954" spans="1:16" x14ac:dyDescent="0.25">
      <c r="A954" t="str">
        <f>Orders[[#This Row],[OrderID]]</f>
        <v>OIB-13664-879</v>
      </c>
      <c r="B954" s="9">
        <f>Orders[[#This Row],[DtOrder]]</f>
        <v>44439</v>
      </c>
      <c r="C954" t="str">
        <f>Orders[[#This Row],[FK_CustomerID]]</f>
        <v>04713-57765-KR</v>
      </c>
      <c r="D954" t="str">
        <f>Orders[[#This Row],[FK_ProductID]]</f>
        <v>A-M-1</v>
      </c>
      <c r="E954" s="4">
        <f>Orders[[#This Row],[Quantity]]</f>
        <v>2</v>
      </c>
      <c r="F954" t="str">
        <f>_xlfn.XLOOKUP(MergedTable[[#This Row],[FK_CustomerID]], Customers[CustomerID], Customers[CustomerName])</f>
        <v>Jilly Dreng</v>
      </c>
      <c r="G954" t="str">
        <f>_xlfn.XLOOKUP(MergedTable[[#This Row],[FK_CustomerID]], Customers[CustomerID], Customers[Email])</f>
        <v>jdrengqg@uiuc.edu</v>
      </c>
      <c r="H954" t="str">
        <f>_xlfn.XLOOKUP(MergedTable[[#This Row],[FK_CustomerID]], Customers[CustomerID], Customers[Country])</f>
        <v>Ireland</v>
      </c>
      <c r="I954" t="str">
        <f>IF(_xlfn.XLOOKUP(MergedTable[[#This Row],[FK_CustomerID]], Customers[CustomerID], Customers[HasLoyalty]), "Yes", "No")</f>
        <v>Yes</v>
      </c>
      <c r="J954" t="str" cm="1">
        <f t="array" ref="J954">INDEX(Products[],
    MATCH(MergedTable[[#This Row],[FK_ProductID]:[FK_ProductID]], Products[[ProductID]:[ProductID]], 0),
    MATCH(MergedTable[[#Headers],[CoffeeType]], Products[#Headers], 0))</f>
        <v>Ara</v>
      </c>
      <c r="K954" t="str" cm="1">
        <f t="array" ref="K954">_xlfn.SWITCH(MergedTable[[#This Row],[CoffeeType]],
    "Rob", "Robusta",
    "Exc", "Excelsa",
    "Ara", "Arabica",
    "Lib", "Liberica")</f>
        <v>Arabica</v>
      </c>
      <c r="L954" t="str" cm="1">
        <f t="array" ref="L954">INDEX(Products[],
    MATCH(MergedTable[[#This Row],[FK_ProductID]:[FK_ProductID]], Products[[ProductID]:[ProductID]], 0),
    MATCH(MergedTable[[#Headers],[RoastType]], Products[#Headers], 0))</f>
        <v>M</v>
      </c>
      <c r="M954" t="str" cm="1">
        <f t="array" ref="M954">_xlfn.SWITCH(MergedTable[[#This Row],[RoastType]],
    "L", "Light",
    "M", "Medium",
    "D", "Dark")</f>
        <v>Medium</v>
      </c>
      <c r="N954" s="6" cm="1">
        <f t="array" ref="N954">INDEX(Products[],
    MATCH(MergedTable[[#This Row],[FK_ProductID]:[FK_ProductID]], Products[[ProductID]:[ProductID]], 0),
    MATCH(MergedTable[[#Headers],[SizeKg]], Products[#Headers], 0))</f>
        <v>1</v>
      </c>
      <c r="O954" s="1" cm="1">
        <f t="array" ref="O954">INDEX(Products[],
    MATCH(MergedTable[[#This Row],[FK_ProductID]:[FK_ProductID]], Products[[ProductID]:[ProductID]], 0),
    MATCH(MergedTable[[#Headers],[AmtUnitPrice]], Products[#Headers], 0))</f>
        <v>11.25</v>
      </c>
      <c r="P954" s="1">
        <f>MergedTable[[#This Row],[AmtUnitPrice]] * MergedTable[[#This Row],[Quantity]]</f>
        <v>22.5</v>
      </c>
    </row>
    <row r="955" spans="1:16" x14ac:dyDescent="0.25">
      <c r="A955" t="str">
        <f>Orders[[#This Row],[OrderID]]</f>
        <v>PJS-30996-485</v>
      </c>
      <c r="B955" s="9">
        <f>Orders[[#This Row],[DtOrder]]</f>
        <v>44582</v>
      </c>
      <c r="C955" t="str">
        <f>Orders[[#This Row],[FK_CustomerID]]</f>
        <v>86579-92122-OC</v>
      </c>
      <c r="D955" t="str">
        <f>Orders[[#This Row],[FK_ProductID]]</f>
        <v>A-L-0.2</v>
      </c>
      <c r="E955" s="4">
        <f>Orders[[#This Row],[Quantity]]</f>
        <v>1</v>
      </c>
      <c r="F955" t="str">
        <f>_xlfn.XLOOKUP(MergedTable[[#This Row],[FK_CustomerID]], Customers[CustomerID], Customers[CustomerName])</f>
        <v>Brenn Dundredge</v>
      </c>
      <c r="G955" t="str">
        <f>_xlfn.XLOOKUP(MergedTable[[#This Row],[FK_CustomerID]], Customers[CustomerID], Customers[Email])</f>
        <v/>
      </c>
      <c r="H955" t="str">
        <f>_xlfn.XLOOKUP(MergedTable[[#This Row],[FK_CustomerID]], Customers[CustomerID], Customers[Country])</f>
        <v>United States</v>
      </c>
      <c r="I955" t="str">
        <f>IF(_xlfn.XLOOKUP(MergedTable[[#This Row],[FK_CustomerID]], Customers[CustomerID], Customers[HasLoyalty]), "Yes", "No")</f>
        <v>Yes</v>
      </c>
      <c r="J955" t="str" cm="1">
        <f t="array" ref="J955">INDEX(Products[],
    MATCH(MergedTable[[#This Row],[FK_ProductID]:[FK_ProductID]], Products[[ProductID]:[ProductID]], 0),
    MATCH(MergedTable[[#Headers],[CoffeeType]], Products[#Headers], 0))</f>
        <v>Ara</v>
      </c>
      <c r="K955" t="str" cm="1">
        <f t="array" ref="K955">_xlfn.SWITCH(MergedTable[[#This Row],[CoffeeType]],
    "Rob", "Robusta",
    "Exc", "Excelsa",
    "Ara", "Arabica",
    "Lib", "Liberica")</f>
        <v>Arabica</v>
      </c>
      <c r="L955" t="str" cm="1">
        <f t="array" ref="L955">INDEX(Products[],
    MATCH(MergedTable[[#This Row],[FK_ProductID]:[FK_ProductID]], Products[[ProductID]:[ProductID]], 0),
    MATCH(MergedTable[[#Headers],[RoastType]], Products[#Headers], 0))</f>
        <v>L</v>
      </c>
      <c r="M955" t="str" cm="1">
        <f t="array" ref="M955">_xlfn.SWITCH(MergedTable[[#This Row],[RoastType]],
    "L", "Light",
    "M", "Medium",
    "D", "Dark")</f>
        <v>Light</v>
      </c>
      <c r="N955" s="6" cm="1">
        <f t="array" ref="N955">INDEX(Products[],
    MATCH(MergedTable[[#This Row],[FK_ProductID]:[FK_ProductID]], Products[[ProductID]:[ProductID]], 0),
    MATCH(MergedTable[[#Headers],[SizeKg]], Products[#Headers], 0))</f>
        <v>0.2</v>
      </c>
      <c r="O955" s="1" cm="1">
        <f t="array" ref="O955">INDEX(Products[],
    MATCH(MergedTable[[#This Row],[FK_ProductID]:[FK_ProductID]], Products[[ProductID]:[ProductID]], 0),
    MATCH(MergedTable[[#Headers],[AmtUnitPrice]], Products[#Headers], 0))</f>
        <v>3.8849999999999998</v>
      </c>
      <c r="P955" s="1">
        <f>MergedTable[[#This Row],[AmtUnitPrice]] * MergedTable[[#This Row],[Quantity]]</f>
        <v>3.8849999999999998</v>
      </c>
    </row>
    <row r="956" spans="1:16" x14ac:dyDescent="0.25">
      <c r="A956" t="str">
        <f>Orders[[#This Row],[OrderID]]</f>
        <v>HEL-86709-449</v>
      </c>
      <c r="B956" s="9">
        <f>Orders[[#This Row],[DtOrder]]</f>
        <v>44722</v>
      </c>
      <c r="C956" t="str">
        <f>Orders[[#This Row],[FK_CustomerID]]</f>
        <v>86579-92122-OC</v>
      </c>
      <c r="D956" t="str">
        <f>Orders[[#This Row],[FK_ProductID]]</f>
        <v>E-D-2.5</v>
      </c>
      <c r="E956" s="4">
        <f>Orders[[#This Row],[Quantity]]</f>
        <v>1</v>
      </c>
      <c r="F956" t="str">
        <f>_xlfn.XLOOKUP(MergedTable[[#This Row],[FK_CustomerID]], Customers[CustomerID], Customers[CustomerName])</f>
        <v>Brenn Dundredge</v>
      </c>
      <c r="G956" t="str">
        <f>_xlfn.XLOOKUP(MergedTable[[#This Row],[FK_CustomerID]], Customers[CustomerID], Customers[Email])</f>
        <v/>
      </c>
      <c r="H956" t="str">
        <f>_xlfn.XLOOKUP(MergedTable[[#This Row],[FK_CustomerID]], Customers[CustomerID], Customers[Country])</f>
        <v>United States</v>
      </c>
      <c r="I956" t="str">
        <f>IF(_xlfn.XLOOKUP(MergedTable[[#This Row],[FK_CustomerID]], Customers[CustomerID], Customers[HasLoyalty]), "Yes", "No")</f>
        <v>Yes</v>
      </c>
      <c r="J956" t="str" cm="1">
        <f t="array" ref="J956">INDEX(Products[],
    MATCH(MergedTable[[#This Row],[FK_ProductID]:[FK_ProductID]], Products[[ProductID]:[ProductID]], 0),
    MATCH(MergedTable[[#Headers],[CoffeeType]], Products[#Headers], 0))</f>
        <v>Exc</v>
      </c>
      <c r="K956" t="str" cm="1">
        <f t="array" ref="K956">_xlfn.SWITCH(MergedTable[[#This Row],[CoffeeType]],
    "Rob", "Robusta",
    "Exc", "Excelsa",
    "Ara", "Arabica",
    "Lib", "Liberica")</f>
        <v>Excelsa</v>
      </c>
      <c r="L956" t="str" cm="1">
        <f t="array" ref="L956">INDEX(Products[],
    MATCH(MergedTable[[#This Row],[FK_ProductID]:[FK_ProductID]], Products[[ProductID]:[ProductID]], 0),
    MATCH(MergedTable[[#Headers],[RoastType]], Products[#Headers], 0))</f>
        <v>D</v>
      </c>
      <c r="M956" t="str" cm="1">
        <f t="array" ref="M956">_xlfn.SWITCH(MergedTable[[#This Row],[RoastType]],
    "L", "Light",
    "M", "Medium",
    "D", "Dark")</f>
        <v>Dark</v>
      </c>
      <c r="N956" s="6" cm="1">
        <f t="array" ref="N956">INDEX(Products[],
    MATCH(MergedTable[[#This Row],[FK_ProductID]:[FK_ProductID]], Products[[ProductID]:[ProductID]], 0),
    MATCH(MergedTable[[#Headers],[SizeKg]], Products[#Headers], 0))</f>
        <v>2.5</v>
      </c>
      <c r="O956" s="1" cm="1">
        <f t="array" ref="O956">INDEX(Products[],
    MATCH(MergedTable[[#This Row],[FK_ProductID]:[FK_ProductID]], Products[[ProductID]:[ProductID]], 0),
    MATCH(MergedTable[[#Headers],[AmtUnitPrice]], Products[#Headers], 0))</f>
        <v>27.945</v>
      </c>
      <c r="P956" s="1">
        <f>MergedTable[[#This Row],[AmtUnitPrice]] * MergedTable[[#This Row],[Quantity]]</f>
        <v>27.945</v>
      </c>
    </row>
    <row r="957" spans="1:16" x14ac:dyDescent="0.25">
      <c r="A957" t="str">
        <f>Orders[[#This Row],[OrderID]]</f>
        <v>NCH-55389-562</v>
      </c>
      <c r="B957" s="9">
        <f>Orders[[#This Row],[DtOrder]]</f>
        <v>43582</v>
      </c>
      <c r="C957" t="str">
        <f>Orders[[#This Row],[FK_CustomerID]]</f>
        <v>86579-92122-OC</v>
      </c>
      <c r="D957" t="str">
        <f>Orders[[#This Row],[FK_ProductID]]</f>
        <v>E-L-2.5</v>
      </c>
      <c r="E957" s="4">
        <f>Orders[[#This Row],[Quantity]]</f>
        <v>5</v>
      </c>
      <c r="F957" t="str">
        <f>_xlfn.XLOOKUP(MergedTable[[#This Row],[FK_CustomerID]], Customers[CustomerID], Customers[CustomerName])</f>
        <v>Brenn Dundredge</v>
      </c>
      <c r="G957" t="str">
        <f>_xlfn.XLOOKUP(MergedTable[[#This Row],[FK_CustomerID]], Customers[CustomerID], Customers[Email])</f>
        <v/>
      </c>
      <c r="H957" t="str">
        <f>_xlfn.XLOOKUP(MergedTable[[#This Row],[FK_CustomerID]], Customers[CustomerID], Customers[Country])</f>
        <v>United States</v>
      </c>
      <c r="I957" t="str">
        <f>IF(_xlfn.XLOOKUP(MergedTable[[#This Row],[FK_CustomerID]], Customers[CustomerID], Customers[HasLoyalty]), "Yes", "No")</f>
        <v>Yes</v>
      </c>
      <c r="J957" t="str" cm="1">
        <f t="array" ref="J957">INDEX(Products[],
    MATCH(MergedTable[[#This Row],[FK_ProductID]:[FK_ProductID]], Products[[ProductID]:[ProductID]], 0),
    MATCH(MergedTable[[#Headers],[CoffeeType]], Products[#Headers], 0))</f>
        <v>Exc</v>
      </c>
      <c r="K957" t="str" cm="1">
        <f t="array" ref="K957">_xlfn.SWITCH(MergedTable[[#This Row],[CoffeeType]],
    "Rob", "Robusta",
    "Exc", "Excelsa",
    "Ara", "Arabica",
    "Lib", "Liberica")</f>
        <v>Excelsa</v>
      </c>
      <c r="L957" t="str" cm="1">
        <f t="array" ref="L957">INDEX(Products[],
    MATCH(MergedTable[[#This Row],[FK_ProductID]:[FK_ProductID]], Products[[ProductID]:[ProductID]], 0),
    MATCH(MergedTable[[#Headers],[RoastType]], Products[#Headers], 0))</f>
        <v>L</v>
      </c>
      <c r="M957" t="str" cm="1">
        <f t="array" ref="M957">_xlfn.SWITCH(MergedTable[[#This Row],[RoastType]],
    "L", "Light",
    "M", "Medium",
    "D", "Dark")</f>
        <v>Light</v>
      </c>
      <c r="N957" s="6" cm="1">
        <f t="array" ref="N957">INDEX(Products[],
    MATCH(MergedTable[[#This Row],[FK_ProductID]:[FK_ProductID]], Products[[ProductID]:[ProductID]], 0),
    MATCH(MergedTable[[#Headers],[SizeKg]], Products[#Headers], 0))</f>
        <v>2.5</v>
      </c>
      <c r="O957" s="1" cm="1">
        <f t="array" ref="O957">INDEX(Products[],
    MATCH(MergedTable[[#This Row],[FK_ProductID]:[FK_ProductID]], Products[[ProductID]:[ProductID]], 0),
    MATCH(MergedTable[[#Headers],[AmtUnitPrice]], Products[#Headers], 0))</f>
        <v>34.155000000000001</v>
      </c>
      <c r="P957" s="1">
        <f>MergedTable[[#This Row],[AmtUnitPrice]] * MergedTable[[#This Row],[Quantity]]</f>
        <v>170.77500000000001</v>
      </c>
    </row>
    <row r="958" spans="1:16" x14ac:dyDescent="0.25">
      <c r="A958" t="str">
        <f>Orders[[#This Row],[OrderID]]</f>
        <v>NCH-55389-562</v>
      </c>
      <c r="B958" s="9">
        <f>Orders[[#This Row],[DtOrder]]</f>
        <v>43582</v>
      </c>
      <c r="C958" t="str">
        <f>Orders[[#This Row],[FK_CustomerID]]</f>
        <v>86579-92122-OC</v>
      </c>
      <c r="D958" t="str">
        <f>Orders[[#This Row],[FK_ProductID]]</f>
        <v>R-L-2.5</v>
      </c>
      <c r="E958" s="4">
        <f>Orders[[#This Row],[Quantity]]</f>
        <v>2</v>
      </c>
      <c r="F958" t="str">
        <f>_xlfn.XLOOKUP(MergedTable[[#This Row],[FK_CustomerID]], Customers[CustomerID], Customers[CustomerName])</f>
        <v>Brenn Dundredge</v>
      </c>
      <c r="G958" t="str">
        <f>_xlfn.XLOOKUP(MergedTable[[#This Row],[FK_CustomerID]], Customers[CustomerID], Customers[Email])</f>
        <v/>
      </c>
      <c r="H958" t="str">
        <f>_xlfn.XLOOKUP(MergedTable[[#This Row],[FK_CustomerID]], Customers[CustomerID], Customers[Country])</f>
        <v>United States</v>
      </c>
      <c r="I958" t="str">
        <f>IF(_xlfn.XLOOKUP(MergedTable[[#This Row],[FK_CustomerID]], Customers[CustomerID], Customers[HasLoyalty]), "Yes", "No")</f>
        <v>Yes</v>
      </c>
      <c r="J958" t="str" cm="1">
        <f t="array" ref="J958">INDEX(Products[],
    MATCH(MergedTable[[#This Row],[FK_ProductID]:[FK_ProductID]], Products[[ProductID]:[ProductID]], 0),
    MATCH(MergedTable[[#Headers],[CoffeeType]], Products[#Headers], 0))</f>
        <v>Rob</v>
      </c>
      <c r="K958" t="str" cm="1">
        <f t="array" ref="K958">_xlfn.SWITCH(MergedTable[[#This Row],[CoffeeType]],
    "Rob", "Robusta",
    "Exc", "Excelsa",
    "Ara", "Arabica",
    "Lib", "Liberica")</f>
        <v>Robusta</v>
      </c>
      <c r="L958" t="str" cm="1">
        <f t="array" ref="L958">INDEX(Products[],
    MATCH(MergedTable[[#This Row],[FK_ProductID]:[FK_ProductID]], Products[[ProductID]:[ProductID]], 0),
    MATCH(MergedTable[[#Headers],[RoastType]], Products[#Headers], 0))</f>
        <v>L</v>
      </c>
      <c r="M958" t="str" cm="1">
        <f t="array" ref="M958">_xlfn.SWITCH(MergedTable[[#This Row],[RoastType]],
    "L", "Light",
    "M", "Medium",
    "D", "Dark")</f>
        <v>Light</v>
      </c>
      <c r="N958" s="6" cm="1">
        <f t="array" ref="N958">INDEX(Products[],
    MATCH(MergedTable[[#This Row],[FK_ProductID]:[FK_ProductID]], Products[[ProductID]:[ProductID]], 0),
    MATCH(MergedTable[[#Headers],[SizeKg]], Products[#Headers], 0))</f>
        <v>2.5</v>
      </c>
      <c r="O958" s="1" cm="1">
        <f t="array" ref="O958">INDEX(Products[],
    MATCH(MergedTable[[#This Row],[FK_ProductID]:[FK_ProductID]], Products[[ProductID]:[ProductID]], 0),
    MATCH(MergedTable[[#Headers],[AmtUnitPrice]], Products[#Headers], 0))</f>
        <v>27.484999999999999</v>
      </c>
      <c r="P958" s="1">
        <f>MergedTable[[#This Row],[AmtUnitPrice]] * MergedTable[[#This Row],[Quantity]]</f>
        <v>54.97</v>
      </c>
    </row>
    <row r="959" spans="1:16" x14ac:dyDescent="0.25">
      <c r="A959" t="str">
        <f>Orders[[#This Row],[OrderID]]</f>
        <v>NCH-55389-562</v>
      </c>
      <c r="B959" s="9">
        <f>Orders[[#This Row],[DtOrder]]</f>
        <v>43582</v>
      </c>
      <c r="C959" t="str">
        <f>Orders[[#This Row],[FK_CustomerID]]</f>
        <v>86579-92122-OC</v>
      </c>
      <c r="D959" t="str">
        <f>Orders[[#This Row],[FK_ProductID]]</f>
        <v>E-L-1</v>
      </c>
      <c r="E959" s="4">
        <f>Orders[[#This Row],[Quantity]]</f>
        <v>1</v>
      </c>
      <c r="F959" t="str">
        <f>_xlfn.XLOOKUP(MergedTable[[#This Row],[FK_CustomerID]], Customers[CustomerID], Customers[CustomerName])</f>
        <v>Brenn Dundredge</v>
      </c>
      <c r="G959" t="str">
        <f>_xlfn.XLOOKUP(MergedTable[[#This Row],[FK_CustomerID]], Customers[CustomerID], Customers[Email])</f>
        <v/>
      </c>
      <c r="H959" t="str">
        <f>_xlfn.XLOOKUP(MergedTable[[#This Row],[FK_CustomerID]], Customers[CustomerID], Customers[Country])</f>
        <v>United States</v>
      </c>
      <c r="I959" t="str">
        <f>IF(_xlfn.XLOOKUP(MergedTable[[#This Row],[FK_CustomerID]], Customers[CustomerID], Customers[HasLoyalty]), "Yes", "No")</f>
        <v>Yes</v>
      </c>
      <c r="J959" t="str" cm="1">
        <f t="array" ref="J959">INDEX(Products[],
    MATCH(MergedTable[[#This Row],[FK_ProductID]:[FK_ProductID]], Products[[ProductID]:[ProductID]], 0),
    MATCH(MergedTable[[#Headers],[CoffeeType]], Products[#Headers], 0))</f>
        <v>Exc</v>
      </c>
      <c r="K959" t="str" cm="1">
        <f t="array" ref="K959">_xlfn.SWITCH(MergedTable[[#This Row],[CoffeeType]],
    "Rob", "Robusta",
    "Exc", "Excelsa",
    "Ara", "Arabica",
    "Lib", "Liberica")</f>
        <v>Excelsa</v>
      </c>
      <c r="L959" t="str" cm="1">
        <f t="array" ref="L959">INDEX(Products[],
    MATCH(MergedTable[[#This Row],[FK_ProductID]:[FK_ProductID]], Products[[ProductID]:[ProductID]], 0),
    MATCH(MergedTable[[#Headers],[RoastType]], Products[#Headers], 0))</f>
        <v>L</v>
      </c>
      <c r="M959" t="str" cm="1">
        <f t="array" ref="M959">_xlfn.SWITCH(MergedTable[[#This Row],[RoastType]],
    "L", "Light",
    "M", "Medium",
    "D", "Dark")</f>
        <v>Light</v>
      </c>
      <c r="N959" s="6" cm="1">
        <f t="array" ref="N959">INDEX(Products[],
    MATCH(MergedTable[[#This Row],[FK_ProductID]:[FK_ProductID]], Products[[ProductID]:[ProductID]], 0),
    MATCH(MergedTable[[#Headers],[SizeKg]], Products[#Headers], 0))</f>
        <v>1</v>
      </c>
      <c r="O959" s="1" cm="1">
        <f t="array" ref="O959">INDEX(Products[],
    MATCH(MergedTable[[#This Row],[FK_ProductID]:[FK_ProductID]], Products[[ProductID]:[ProductID]], 0),
    MATCH(MergedTable[[#Headers],[AmtUnitPrice]], Products[#Headers], 0))</f>
        <v>14.85</v>
      </c>
      <c r="P959" s="1">
        <f>MergedTable[[#This Row],[AmtUnitPrice]] * MergedTable[[#This Row],[Quantity]]</f>
        <v>14.85</v>
      </c>
    </row>
    <row r="960" spans="1:16" x14ac:dyDescent="0.25">
      <c r="A960" t="str">
        <f>Orders[[#This Row],[OrderID]]</f>
        <v>NCH-55389-562</v>
      </c>
      <c r="B960" s="9">
        <f>Orders[[#This Row],[DtOrder]]</f>
        <v>43582</v>
      </c>
      <c r="C960" t="str">
        <f>Orders[[#This Row],[FK_CustomerID]]</f>
        <v>86579-92122-OC</v>
      </c>
      <c r="D960" t="str">
        <f>Orders[[#This Row],[FK_ProductID]]</f>
        <v>A-L-0.2</v>
      </c>
      <c r="E960" s="4">
        <f>Orders[[#This Row],[Quantity]]</f>
        <v>2</v>
      </c>
      <c r="F960" t="str">
        <f>_xlfn.XLOOKUP(MergedTable[[#This Row],[FK_CustomerID]], Customers[CustomerID], Customers[CustomerName])</f>
        <v>Brenn Dundredge</v>
      </c>
      <c r="G960" t="str">
        <f>_xlfn.XLOOKUP(MergedTable[[#This Row],[FK_CustomerID]], Customers[CustomerID], Customers[Email])</f>
        <v/>
      </c>
      <c r="H960" t="str">
        <f>_xlfn.XLOOKUP(MergedTable[[#This Row],[FK_CustomerID]], Customers[CustomerID], Customers[Country])</f>
        <v>United States</v>
      </c>
      <c r="I960" t="str">
        <f>IF(_xlfn.XLOOKUP(MergedTable[[#This Row],[FK_CustomerID]], Customers[CustomerID], Customers[HasLoyalty]), "Yes", "No")</f>
        <v>Yes</v>
      </c>
      <c r="J960" t="str" cm="1">
        <f t="array" ref="J960">INDEX(Products[],
    MATCH(MergedTable[[#This Row],[FK_ProductID]:[FK_ProductID]], Products[[ProductID]:[ProductID]], 0),
    MATCH(MergedTable[[#Headers],[CoffeeType]], Products[#Headers], 0))</f>
        <v>Ara</v>
      </c>
      <c r="K960" t="str" cm="1">
        <f t="array" ref="K960">_xlfn.SWITCH(MergedTable[[#This Row],[CoffeeType]],
    "Rob", "Robusta",
    "Exc", "Excelsa",
    "Ara", "Arabica",
    "Lib", "Liberica")</f>
        <v>Arabica</v>
      </c>
      <c r="L960" t="str" cm="1">
        <f t="array" ref="L960">INDEX(Products[],
    MATCH(MergedTable[[#This Row],[FK_ProductID]:[FK_ProductID]], Products[[ProductID]:[ProductID]], 0),
    MATCH(MergedTable[[#Headers],[RoastType]], Products[#Headers], 0))</f>
        <v>L</v>
      </c>
      <c r="M960" t="str" cm="1">
        <f t="array" ref="M960">_xlfn.SWITCH(MergedTable[[#This Row],[RoastType]],
    "L", "Light",
    "M", "Medium",
    "D", "Dark")</f>
        <v>Light</v>
      </c>
      <c r="N960" s="6" cm="1">
        <f t="array" ref="N960">INDEX(Products[],
    MATCH(MergedTable[[#This Row],[FK_ProductID]:[FK_ProductID]], Products[[ProductID]:[ProductID]], 0),
    MATCH(MergedTable[[#Headers],[SizeKg]], Products[#Headers], 0))</f>
        <v>0.2</v>
      </c>
      <c r="O960" s="1" cm="1">
        <f t="array" ref="O960">INDEX(Products[],
    MATCH(MergedTable[[#This Row],[FK_ProductID]:[FK_ProductID]], Products[[ProductID]:[ProductID]], 0),
    MATCH(MergedTable[[#Headers],[AmtUnitPrice]], Products[#Headers], 0))</f>
        <v>3.8849999999999998</v>
      </c>
      <c r="P960" s="1">
        <f>MergedTable[[#This Row],[AmtUnitPrice]] * MergedTable[[#This Row],[Quantity]]</f>
        <v>7.77</v>
      </c>
    </row>
    <row r="961" spans="1:16" x14ac:dyDescent="0.25">
      <c r="A961" t="str">
        <f>Orders[[#This Row],[OrderID]]</f>
        <v>GUG-45603-775</v>
      </c>
      <c r="B961" s="9">
        <f>Orders[[#This Row],[DtOrder]]</f>
        <v>44598</v>
      </c>
      <c r="C961" t="str">
        <f>Orders[[#This Row],[FK_CustomerID]]</f>
        <v>40959-32642-DN</v>
      </c>
      <c r="D961" t="str">
        <f>Orders[[#This Row],[FK_ProductID]]</f>
        <v>L-L-0.2</v>
      </c>
      <c r="E961" s="4">
        <f>Orders[[#This Row],[Quantity]]</f>
        <v>5</v>
      </c>
      <c r="F961" t="str">
        <f>_xlfn.XLOOKUP(MergedTable[[#This Row],[FK_CustomerID]], Customers[CustomerID], Customers[CustomerName])</f>
        <v>Rhodie Strathern</v>
      </c>
      <c r="G961" t="str">
        <f>_xlfn.XLOOKUP(MergedTable[[#This Row],[FK_CustomerID]], Customers[CustomerID], Customers[Email])</f>
        <v>rstrathernqn@devhub.com</v>
      </c>
      <c r="H961" t="str">
        <f>_xlfn.XLOOKUP(MergedTable[[#This Row],[FK_CustomerID]], Customers[CustomerID], Customers[Country])</f>
        <v>United States</v>
      </c>
      <c r="I961" t="str">
        <f>IF(_xlfn.XLOOKUP(MergedTable[[#This Row],[FK_CustomerID]], Customers[CustomerID], Customers[HasLoyalty]), "Yes", "No")</f>
        <v>Yes</v>
      </c>
      <c r="J961" t="str" cm="1">
        <f t="array" ref="J961">INDEX(Products[],
    MATCH(MergedTable[[#This Row],[FK_ProductID]:[FK_ProductID]], Products[[ProductID]:[ProductID]], 0),
    MATCH(MergedTable[[#Headers],[CoffeeType]], Products[#Headers], 0))</f>
        <v>Lib</v>
      </c>
      <c r="K961" t="str" cm="1">
        <f t="array" ref="K961">_xlfn.SWITCH(MergedTable[[#This Row],[CoffeeType]],
    "Rob", "Robusta",
    "Exc", "Excelsa",
    "Ara", "Arabica",
    "Lib", "Liberica")</f>
        <v>Liberica</v>
      </c>
      <c r="L961" t="str" cm="1">
        <f t="array" ref="L961">INDEX(Products[],
    MATCH(MergedTable[[#This Row],[FK_ProductID]:[FK_ProductID]], Products[[ProductID]:[ProductID]], 0),
    MATCH(MergedTable[[#Headers],[RoastType]], Products[#Headers], 0))</f>
        <v>L</v>
      </c>
      <c r="M961" t="str" cm="1">
        <f t="array" ref="M961">_xlfn.SWITCH(MergedTable[[#This Row],[RoastType]],
    "L", "Light",
    "M", "Medium",
    "D", "Dark")</f>
        <v>Light</v>
      </c>
      <c r="N961" s="6" cm="1">
        <f t="array" ref="N961">INDEX(Products[],
    MATCH(MergedTable[[#This Row],[FK_ProductID]:[FK_ProductID]], Products[[ProductID]:[ProductID]], 0),
    MATCH(MergedTable[[#Headers],[SizeKg]], Products[#Headers], 0))</f>
        <v>0.2</v>
      </c>
      <c r="O961" s="1" cm="1">
        <f t="array" ref="O961">INDEX(Products[],
    MATCH(MergedTable[[#This Row],[FK_ProductID]:[FK_ProductID]], Products[[ProductID]:[ProductID]], 0),
    MATCH(MergedTable[[#Headers],[AmtUnitPrice]], Products[#Headers], 0))</f>
        <v>4.7549999999999999</v>
      </c>
      <c r="P961" s="1">
        <f>MergedTable[[#This Row],[AmtUnitPrice]] * MergedTable[[#This Row],[Quantity]]</f>
        <v>23.774999999999999</v>
      </c>
    </row>
    <row r="962" spans="1:16" x14ac:dyDescent="0.25">
      <c r="A962" t="str">
        <f>Orders[[#This Row],[OrderID]]</f>
        <v>KJB-98240-098</v>
      </c>
      <c r="B962" s="9">
        <f>Orders[[#This Row],[DtOrder]]</f>
        <v>44591</v>
      </c>
      <c r="C962" t="str">
        <f>Orders[[#This Row],[FK_CustomerID]]</f>
        <v>77746-08153-PM</v>
      </c>
      <c r="D962" t="str">
        <f>Orders[[#This Row],[FK_ProductID]]</f>
        <v>L-L-1</v>
      </c>
      <c r="E962" s="4">
        <f>Orders[[#This Row],[Quantity]]</f>
        <v>5</v>
      </c>
      <c r="F962" t="str">
        <f>_xlfn.XLOOKUP(MergedTable[[#This Row],[FK_CustomerID]], Customers[CustomerID], Customers[CustomerName])</f>
        <v>Chad Miguel</v>
      </c>
      <c r="G962" t="str">
        <f>_xlfn.XLOOKUP(MergedTable[[#This Row],[FK_CustomerID]], Customers[CustomerID], Customers[Email])</f>
        <v>cmiguelqo@exblog.jp</v>
      </c>
      <c r="H962" t="str">
        <f>_xlfn.XLOOKUP(MergedTable[[#This Row],[FK_CustomerID]], Customers[CustomerID], Customers[Country])</f>
        <v>United States</v>
      </c>
      <c r="I962" t="str">
        <f>IF(_xlfn.XLOOKUP(MergedTable[[#This Row],[FK_CustomerID]], Customers[CustomerID], Customers[HasLoyalty]), "Yes", "No")</f>
        <v>Yes</v>
      </c>
      <c r="J962" t="str" cm="1">
        <f t="array" ref="J962">INDEX(Products[],
    MATCH(MergedTable[[#This Row],[FK_ProductID]:[FK_ProductID]], Products[[ProductID]:[ProductID]], 0),
    MATCH(MergedTable[[#Headers],[CoffeeType]], Products[#Headers], 0))</f>
        <v>Lib</v>
      </c>
      <c r="K962" t="str" cm="1">
        <f t="array" ref="K962">_xlfn.SWITCH(MergedTable[[#This Row],[CoffeeType]],
    "Rob", "Robusta",
    "Exc", "Excelsa",
    "Ara", "Arabica",
    "Lib", "Liberica")</f>
        <v>Liberica</v>
      </c>
      <c r="L962" t="str" cm="1">
        <f t="array" ref="L962">INDEX(Products[],
    MATCH(MergedTable[[#This Row],[FK_ProductID]:[FK_ProductID]], Products[[ProductID]:[ProductID]], 0),
    MATCH(MergedTable[[#Headers],[RoastType]], Products[#Headers], 0))</f>
        <v>L</v>
      </c>
      <c r="M962" t="str" cm="1">
        <f t="array" ref="M962">_xlfn.SWITCH(MergedTable[[#This Row],[RoastType]],
    "L", "Light",
    "M", "Medium",
    "D", "Dark")</f>
        <v>Light</v>
      </c>
      <c r="N962" s="6" cm="1">
        <f t="array" ref="N962">INDEX(Products[],
    MATCH(MergedTable[[#This Row],[FK_ProductID]:[FK_ProductID]], Products[[ProductID]:[ProductID]], 0),
    MATCH(MergedTable[[#Headers],[SizeKg]], Products[#Headers], 0))</f>
        <v>1</v>
      </c>
      <c r="O962" s="1" cm="1">
        <f t="array" ref="O962">INDEX(Products[],
    MATCH(MergedTable[[#This Row],[FK_ProductID]:[FK_ProductID]], Products[[ProductID]:[ProductID]], 0),
    MATCH(MergedTable[[#Headers],[AmtUnitPrice]], Products[#Headers], 0))</f>
        <v>15.85</v>
      </c>
      <c r="P962" s="1">
        <f>MergedTable[[#This Row],[AmtUnitPrice]] * MergedTable[[#This Row],[Quantity]]</f>
        <v>79.25</v>
      </c>
    </row>
    <row r="963" spans="1:16" x14ac:dyDescent="0.25">
      <c r="A963" t="str">
        <f>Orders[[#This Row],[OrderID]]</f>
        <v>JMS-48374-462</v>
      </c>
      <c r="B963" s="9">
        <f>Orders[[#This Row],[DtOrder]]</f>
        <v>44158</v>
      </c>
      <c r="C963" t="str">
        <f>Orders[[#This Row],[FK_CustomerID]]</f>
        <v>49667-96708-JL</v>
      </c>
      <c r="D963" t="str">
        <f>Orders[[#This Row],[FK_ProductID]]</f>
        <v>A-D-2.5</v>
      </c>
      <c r="E963" s="4">
        <f>Orders[[#This Row],[Quantity]]</f>
        <v>2</v>
      </c>
      <c r="F963" t="str">
        <f>_xlfn.XLOOKUP(MergedTable[[#This Row],[FK_CustomerID]], Customers[CustomerID], Customers[CustomerName])</f>
        <v>Florinda Matusovsky</v>
      </c>
      <c r="G963" t="str">
        <f>_xlfn.XLOOKUP(MergedTable[[#This Row],[FK_CustomerID]], Customers[CustomerID], Customers[Email])</f>
        <v/>
      </c>
      <c r="H963" t="str">
        <f>_xlfn.XLOOKUP(MergedTable[[#This Row],[FK_CustomerID]], Customers[CustomerID], Customers[Country])</f>
        <v>United States</v>
      </c>
      <c r="I963" t="str">
        <f>IF(_xlfn.XLOOKUP(MergedTable[[#This Row],[FK_CustomerID]], Customers[CustomerID], Customers[HasLoyalty]), "Yes", "No")</f>
        <v>Yes</v>
      </c>
      <c r="J963" t="str" cm="1">
        <f t="array" ref="J963">INDEX(Products[],
    MATCH(MergedTable[[#This Row],[FK_ProductID]:[FK_ProductID]], Products[[ProductID]:[ProductID]], 0),
    MATCH(MergedTable[[#Headers],[CoffeeType]], Products[#Headers], 0))</f>
        <v>Ara</v>
      </c>
      <c r="K963" t="str" cm="1">
        <f t="array" ref="K963">_xlfn.SWITCH(MergedTable[[#This Row],[CoffeeType]],
    "Rob", "Robusta",
    "Exc", "Excelsa",
    "Ara", "Arabica",
    "Lib", "Liberica")</f>
        <v>Arabica</v>
      </c>
      <c r="L963" t="str" cm="1">
        <f t="array" ref="L963">INDEX(Products[],
    MATCH(MergedTable[[#This Row],[FK_ProductID]:[FK_ProductID]], Products[[ProductID]:[ProductID]], 0),
    MATCH(MergedTable[[#Headers],[RoastType]], Products[#Headers], 0))</f>
        <v>D</v>
      </c>
      <c r="M963" t="str" cm="1">
        <f t="array" ref="M963">_xlfn.SWITCH(MergedTable[[#This Row],[RoastType]],
    "L", "Light",
    "M", "Medium",
    "D", "Dark")</f>
        <v>Dark</v>
      </c>
      <c r="N963" s="6" cm="1">
        <f t="array" ref="N963">INDEX(Products[],
    MATCH(MergedTable[[#This Row],[FK_ProductID]:[FK_ProductID]], Products[[ProductID]:[ProductID]], 0),
    MATCH(MergedTable[[#Headers],[SizeKg]], Products[#Headers], 0))</f>
        <v>2.5</v>
      </c>
      <c r="O963" s="1" cm="1">
        <f t="array" ref="O963">INDEX(Products[],
    MATCH(MergedTable[[#This Row],[FK_ProductID]:[FK_ProductID]], Products[[ProductID]:[ProductID]], 0),
    MATCH(MergedTable[[#Headers],[AmtUnitPrice]], Products[#Headers], 0))</f>
        <v>22.885000000000002</v>
      </c>
      <c r="P963" s="1">
        <f>MergedTable[[#This Row],[AmtUnitPrice]] * MergedTable[[#This Row],[Quantity]]</f>
        <v>45.77</v>
      </c>
    </row>
    <row r="964" spans="1:16" x14ac:dyDescent="0.25">
      <c r="A964" t="str">
        <f>Orders[[#This Row],[OrderID]]</f>
        <v>YIT-15877-117</v>
      </c>
      <c r="B964" s="9">
        <f>Orders[[#This Row],[DtOrder]]</f>
        <v>44664</v>
      </c>
      <c r="C964" t="str">
        <f>Orders[[#This Row],[FK_CustomerID]]</f>
        <v>24155-79322-EQ</v>
      </c>
      <c r="D964" t="str">
        <f>Orders[[#This Row],[FK_ProductID]]</f>
        <v>R-D-1</v>
      </c>
      <c r="E964" s="4">
        <f>Orders[[#This Row],[Quantity]]</f>
        <v>1</v>
      </c>
      <c r="F964" t="str">
        <f>_xlfn.XLOOKUP(MergedTable[[#This Row],[FK_CustomerID]], Customers[CustomerID], Customers[CustomerName])</f>
        <v>Morly Rocks</v>
      </c>
      <c r="G964" t="str">
        <f>_xlfn.XLOOKUP(MergedTable[[#This Row],[FK_CustomerID]], Customers[CustomerID], Customers[Email])</f>
        <v>mrocksqq@exblog.jp</v>
      </c>
      <c r="H964" t="str">
        <f>_xlfn.XLOOKUP(MergedTable[[#This Row],[FK_CustomerID]], Customers[CustomerID], Customers[Country])</f>
        <v>Ireland</v>
      </c>
      <c r="I964" t="str">
        <f>IF(_xlfn.XLOOKUP(MergedTable[[#This Row],[FK_CustomerID]], Customers[CustomerID], Customers[HasLoyalty]), "Yes", "No")</f>
        <v>Yes</v>
      </c>
      <c r="J964" t="str" cm="1">
        <f t="array" ref="J964">INDEX(Products[],
    MATCH(MergedTable[[#This Row],[FK_ProductID]:[FK_ProductID]], Products[[ProductID]:[ProductID]], 0),
    MATCH(MergedTable[[#Headers],[CoffeeType]], Products[#Headers], 0))</f>
        <v>Rob</v>
      </c>
      <c r="K964" t="str" cm="1">
        <f t="array" ref="K964">_xlfn.SWITCH(MergedTable[[#This Row],[CoffeeType]],
    "Rob", "Robusta",
    "Exc", "Excelsa",
    "Ara", "Arabica",
    "Lib", "Liberica")</f>
        <v>Robusta</v>
      </c>
      <c r="L964" t="str" cm="1">
        <f t="array" ref="L964">INDEX(Products[],
    MATCH(MergedTable[[#This Row],[FK_ProductID]:[FK_ProductID]], Products[[ProductID]:[ProductID]], 0),
    MATCH(MergedTable[[#Headers],[RoastType]], Products[#Headers], 0))</f>
        <v>D</v>
      </c>
      <c r="M964" t="str" cm="1">
        <f t="array" ref="M964">_xlfn.SWITCH(MergedTable[[#This Row],[RoastType]],
    "L", "Light",
    "M", "Medium",
    "D", "Dark")</f>
        <v>Dark</v>
      </c>
      <c r="N964" s="6" cm="1">
        <f t="array" ref="N964">INDEX(Products[],
    MATCH(MergedTable[[#This Row],[FK_ProductID]:[FK_ProductID]], Products[[ProductID]:[ProductID]], 0),
    MATCH(MergedTable[[#Headers],[SizeKg]], Products[#Headers], 0))</f>
        <v>1</v>
      </c>
      <c r="O964" s="1" cm="1">
        <f t="array" ref="O964">INDEX(Products[],
    MATCH(MergedTable[[#This Row],[FK_ProductID]:[FK_ProductID]], Products[[ProductID]:[ProductID]], 0),
    MATCH(MergedTable[[#Headers],[AmtUnitPrice]], Products[#Headers], 0))</f>
        <v>8.9499999999999993</v>
      </c>
      <c r="P964" s="1">
        <f>MergedTable[[#This Row],[AmtUnitPrice]] * MergedTable[[#This Row],[Quantity]]</f>
        <v>8.9499999999999993</v>
      </c>
    </row>
    <row r="965" spans="1:16" x14ac:dyDescent="0.25">
      <c r="A965" t="str">
        <f>Orders[[#This Row],[OrderID]]</f>
        <v>YVK-82679-655</v>
      </c>
      <c r="B965" s="9">
        <f>Orders[[#This Row],[DtOrder]]</f>
        <v>44203</v>
      </c>
      <c r="C965" t="str">
        <f>Orders[[#This Row],[FK_CustomerID]]</f>
        <v>95342-88311-SF</v>
      </c>
      <c r="D965" t="str">
        <f>Orders[[#This Row],[FK_ProductID]]</f>
        <v>R-M-0.5</v>
      </c>
      <c r="E965" s="4">
        <f>Orders[[#This Row],[Quantity]]</f>
        <v>4</v>
      </c>
      <c r="F965" t="str">
        <f>_xlfn.XLOOKUP(MergedTable[[#This Row],[FK_CustomerID]], Customers[CustomerID], Customers[CustomerName])</f>
        <v>Yuri Burrells</v>
      </c>
      <c r="G965" t="str">
        <f>_xlfn.XLOOKUP(MergedTable[[#This Row],[FK_CustomerID]], Customers[CustomerID], Customers[Email])</f>
        <v>yburrellsqr@vinaora.com</v>
      </c>
      <c r="H965" t="str">
        <f>_xlfn.XLOOKUP(MergedTable[[#This Row],[FK_CustomerID]], Customers[CustomerID], Customers[Country])</f>
        <v>United States</v>
      </c>
      <c r="I965" t="str">
        <f>IF(_xlfn.XLOOKUP(MergedTable[[#This Row],[FK_CustomerID]], Customers[CustomerID], Customers[HasLoyalty]), "Yes", "No")</f>
        <v>Yes</v>
      </c>
      <c r="J965" t="str" cm="1">
        <f t="array" ref="J965">INDEX(Products[],
    MATCH(MergedTable[[#This Row],[FK_ProductID]:[FK_ProductID]], Products[[ProductID]:[ProductID]], 0),
    MATCH(MergedTable[[#Headers],[CoffeeType]], Products[#Headers], 0))</f>
        <v>Rob</v>
      </c>
      <c r="K965" t="str" cm="1">
        <f t="array" ref="K965">_xlfn.SWITCH(MergedTable[[#This Row],[CoffeeType]],
    "Rob", "Robusta",
    "Exc", "Excelsa",
    "Ara", "Arabica",
    "Lib", "Liberica")</f>
        <v>Robusta</v>
      </c>
      <c r="L965" t="str" cm="1">
        <f t="array" ref="L965">INDEX(Products[],
    MATCH(MergedTable[[#This Row],[FK_ProductID]:[FK_ProductID]], Products[[ProductID]:[ProductID]], 0),
    MATCH(MergedTable[[#Headers],[RoastType]], Products[#Headers], 0))</f>
        <v>M</v>
      </c>
      <c r="M965" t="str" cm="1">
        <f t="array" ref="M965">_xlfn.SWITCH(MergedTable[[#This Row],[RoastType]],
    "L", "Light",
    "M", "Medium",
    "D", "Dark")</f>
        <v>Medium</v>
      </c>
      <c r="N965" s="6" cm="1">
        <f t="array" ref="N965">INDEX(Products[],
    MATCH(MergedTable[[#This Row],[FK_ProductID]:[FK_ProductID]], Products[[ProductID]:[ProductID]], 0),
    MATCH(MergedTable[[#Headers],[SizeKg]], Products[#Headers], 0))</f>
        <v>0.5</v>
      </c>
      <c r="O965" s="1" cm="1">
        <f t="array" ref="O965">INDEX(Products[],
    MATCH(MergedTable[[#This Row],[FK_ProductID]:[FK_ProductID]], Products[[ProductID]:[ProductID]], 0),
    MATCH(MergedTable[[#Headers],[AmtUnitPrice]], Products[#Headers], 0))</f>
        <v>5.97</v>
      </c>
      <c r="P965" s="1">
        <f>MergedTable[[#This Row],[AmtUnitPrice]] * MergedTable[[#This Row],[Quantity]]</f>
        <v>23.88</v>
      </c>
    </row>
    <row r="966" spans="1:16" x14ac:dyDescent="0.25">
      <c r="A966" t="str">
        <f>Orders[[#This Row],[OrderID]]</f>
        <v>TYH-81940-054</v>
      </c>
      <c r="B966" s="9">
        <f>Orders[[#This Row],[DtOrder]]</f>
        <v>43865</v>
      </c>
      <c r="C966" t="str">
        <f>Orders[[#This Row],[FK_CustomerID]]</f>
        <v>69374-08133-RI</v>
      </c>
      <c r="D966" t="str">
        <f>Orders[[#This Row],[FK_ProductID]]</f>
        <v>E-L-0.2</v>
      </c>
      <c r="E966" s="4">
        <f>Orders[[#This Row],[Quantity]]</f>
        <v>5</v>
      </c>
      <c r="F966" t="str">
        <f>_xlfn.XLOOKUP(MergedTable[[#This Row],[FK_CustomerID]], Customers[CustomerID], Customers[CustomerName])</f>
        <v>Cleopatra Goodrum</v>
      </c>
      <c r="G966" t="str">
        <f>_xlfn.XLOOKUP(MergedTable[[#This Row],[FK_CustomerID]], Customers[CustomerID], Customers[Email])</f>
        <v>cgoodrumqs@goodreads.com</v>
      </c>
      <c r="H966" t="str">
        <f>_xlfn.XLOOKUP(MergedTable[[#This Row],[FK_CustomerID]], Customers[CustomerID], Customers[Country])</f>
        <v>United States</v>
      </c>
      <c r="I966" t="str">
        <f>IF(_xlfn.XLOOKUP(MergedTable[[#This Row],[FK_CustomerID]], Customers[CustomerID], Customers[HasLoyalty]), "Yes", "No")</f>
        <v>No</v>
      </c>
      <c r="J966" t="str" cm="1">
        <f t="array" ref="J966">INDEX(Products[],
    MATCH(MergedTable[[#This Row],[FK_ProductID]:[FK_ProductID]], Products[[ProductID]:[ProductID]], 0),
    MATCH(MergedTable[[#Headers],[CoffeeType]], Products[#Headers], 0))</f>
        <v>Exc</v>
      </c>
      <c r="K966" t="str" cm="1">
        <f t="array" ref="K966">_xlfn.SWITCH(MergedTable[[#This Row],[CoffeeType]],
    "Rob", "Robusta",
    "Exc", "Excelsa",
    "Ara", "Arabica",
    "Lib", "Liberica")</f>
        <v>Excelsa</v>
      </c>
      <c r="L966" t="str" cm="1">
        <f t="array" ref="L966">INDEX(Products[],
    MATCH(MergedTable[[#This Row],[FK_ProductID]:[FK_ProductID]], Products[[ProductID]:[ProductID]], 0),
    MATCH(MergedTable[[#Headers],[RoastType]], Products[#Headers], 0))</f>
        <v>L</v>
      </c>
      <c r="M966" t="str" cm="1">
        <f t="array" ref="M966">_xlfn.SWITCH(MergedTable[[#This Row],[RoastType]],
    "L", "Light",
    "M", "Medium",
    "D", "Dark")</f>
        <v>Light</v>
      </c>
      <c r="N966" s="6" cm="1">
        <f t="array" ref="N966">INDEX(Products[],
    MATCH(MergedTable[[#This Row],[FK_ProductID]:[FK_ProductID]], Products[[ProductID]:[ProductID]], 0),
    MATCH(MergedTable[[#Headers],[SizeKg]], Products[#Headers], 0))</f>
        <v>0.2</v>
      </c>
      <c r="O966" s="1" cm="1">
        <f t="array" ref="O966">INDEX(Products[],
    MATCH(MergedTable[[#This Row],[FK_ProductID]:[FK_ProductID]], Products[[ProductID]:[ProductID]], 0),
    MATCH(MergedTable[[#Headers],[AmtUnitPrice]], Products[#Headers], 0))</f>
        <v>4.4550000000000001</v>
      </c>
      <c r="P966" s="1">
        <f>MergedTable[[#This Row],[AmtUnitPrice]] * MergedTable[[#This Row],[Quantity]]</f>
        <v>22.274999999999999</v>
      </c>
    </row>
    <row r="967" spans="1:16" x14ac:dyDescent="0.25">
      <c r="A967" t="str">
        <f>Orders[[#This Row],[OrderID]]</f>
        <v>HTY-30660-254</v>
      </c>
      <c r="B967" s="9">
        <f>Orders[[#This Row],[DtOrder]]</f>
        <v>43724</v>
      </c>
      <c r="C967" t="str">
        <f>Orders[[#This Row],[FK_CustomerID]]</f>
        <v>83844-95908-RX</v>
      </c>
      <c r="D967" t="str">
        <f>Orders[[#This Row],[FK_ProductID]]</f>
        <v>R-M-1</v>
      </c>
      <c r="E967" s="4">
        <f>Orders[[#This Row],[Quantity]]</f>
        <v>3</v>
      </c>
      <c r="F967" t="str">
        <f>_xlfn.XLOOKUP(MergedTable[[#This Row],[FK_CustomerID]], Customers[CustomerID], Customers[CustomerName])</f>
        <v>Joey Jefferys</v>
      </c>
      <c r="G967" t="str">
        <f>_xlfn.XLOOKUP(MergedTable[[#This Row],[FK_CustomerID]], Customers[CustomerID], Customers[Email])</f>
        <v>jjefferysqt@blog.com</v>
      </c>
      <c r="H967" t="str">
        <f>_xlfn.XLOOKUP(MergedTable[[#This Row],[FK_CustomerID]], Customers[CustomerID], Customers[Country])</f>
        <v>United States</v>
      </c>
      <c r="I967" t="str">
        <f>IF(_xlfn.XLOOKUP(MergedTable[[#This Row],[FK_CustomerID]], Customers[CustomerID], Customers[HasLoyalty]), "Yes", "No")</f>
        <v>Yes</v>
      </c>
      <c r="J967" t="str" cm="1">
        <f t="array" ref="J967">INDEX(Products[],
    MATCH(MergedTable[[#This Row],[FK_ProductID]:[FK_ProductID]], Products[[ProductID]:[ProductID]], 0),
    MATCH(MergedTable[[#Headers],[CoffeeType]], Products[#Headers], 0))</f>
        <v>Rob</v>
      </c>
      <c r="K967" t="str" cm="1">
        <f t="array" ref="K967">_xlfn.SWITCH(MergedTable[[#This Row],[CoffeeType]],
    "Rob", "Robusta",
    "Exc", "Excelsa",
    "Ara", "Arabica",
    "Lib", "Liberica")</f>
        <v>Robusta</v>
      </c>
      <c r="L967" t="str" cm="1">
        <f t="array" ref="L967">INDEX(Products[],
    MATCH(MergedTable[[#This Row],[FK_ProductID]:[FK_ProductID]], Products[[ProductID]:[ProductID]], 0),
    MATCH(MergedTable[[#Headers],[RoastType]], Products[#Headers], 0))</f>
        <v>M</v>
      </c>
      <c r="M967" t="str" cm="1">
        <f t="array" ref="M967">_xlfn.SWITCH(MergedTable[[#This Row],[RoastType]],
    "L", "Light",
    "M", "Medium",
    "D", "Dark")</f>
        <v>Medium</v>
      </c>
      <c r="N967" s="6" cm="1">
        <f t="array" ref="N967">INDEX(Products[],
    MATCH(MergedTable[[#This Row],[FK_ProductID]:[FK_ProductID]], Products[[ProductID]:[ProductID]], 0),
    MATCH(MergedTable[[#Headers],[SizeKg]], Products[#Headers], 0))</f>
        <v>1</v>
      </c>
      <c r="O967" s="1" cm="1">
        <f t="array" ref="O967">INDEX(Products[],
    MATCH(MergedTable[[#This Row],[FK_ProductID]:[FK_ProductID]], Products[[ProductID]:[ProductID]], 0),
    MATCH(MergedTable[[#Headers],[AmtUnitPrice]], Products[#Headers], 0))</f>
        <v>9.9499999999999993</v>
      </c>
      <c r="P967" s="1">
        <f>MergedTable[[#This Row],[AmtUnitPrice]] * MergedTable[[#This Row],[Quantity]]</f>
        <v>29.849999999999998</v>
      </c>
    </row>
    <row r="968" spans="1:16" x14ac:dyDescent="0.25">
      <c r="A968" t="str">
        <f>Orders[[#This Row],[OrderID]]</f>
        <v>GPW-43956-761</v>
      </c>
      <c r="B968" s="9">
        <f>Orders[[#This Row],[DtOrder]]</f>
        <v>43491</v>
      </c>
      <c r="C968" t="str">
        <f>Orders[[#This Row],[FK_CustomerID]]</f>
        <v>09667-09231-YM</v>
      </c>
      <c r="D968" t="str">
        <f>Orders[[#This Row],[FK_ProductID]]</f>
        <v>E-L-0.5</v>
      </c>
      <c r="E968" s="4">
        <f>Orders[[#This Row],[Quantity]]</f>
        <v>6</v>
      </c>
      <c r="F968" t="str">
        <f>_xlfn.XLOOKUP(MergedTable[[#This Row],[FK_CustomerID]], Customers[CustomerID], Customers[CustomerName])</f>
        <v>Bearnard Wardell</v>
      </c>
      <c r="G968" t="str">
        <f>_xlfn.XLOOKUP(MergedTable[[#This Row],[FK_CustomerID]], Customers[CustomerID], Customers[Email])</f>
        <v>bwardellqu@adobe.com</v>
      </c>
      <c r="H968" t="str">
        <f>_xlfn.XLOOKUP(MergedTable[[#This Row],[FK_CustomerID]], Customers[CustomerID], Customers[Country])</f>
        <v>United States</v>
      </c>
      <c r="I968" t="str">
        <f>IF(_xlfn.XLOOKUP(MergedTable[[#This Row],[FK_CustomerID]], Customers[CustomerID], Customers[HasLoyalty]), "Yes", "No")</f>
        <v>Yes</v>
      </c>
      <c r="J968" t="str" cm="1">
        <f t="array" ref="J968">INDEX(Products[],
    MATCH(MergedTable[[#This Row],[FK_ProductID]:[FK_ProductID]], Products[[ProductID]:[ProductID]], 0),
    MATCH(MergedTable[[#Headers],[CoffeeType]], Products[#Headers], 0))</f>
        <v>Exc</v>
      </c>
      <c r="K968" t="str" cm="1">
        <f t="array" ref="K968">_xlfn.SWITCH(MergedTable[[#This Row],[CoffeeType]],
    "Rob", "Robusta",
    "Exc", "Excelsa",
    "Ara", "Arabica",
    "Lib", "Liberica")</f>
        <v>Excelsa</v>
      </c>
      <c r="L968" t="str" cm="1">
        <f t="array" ref="L968">INDEX(Products[],
    MATCH(MergedTable[[#This Row],[FK_ProductID]:[FK_ProductID]], Products[[ProductID]:[ProductID]], 0),
    MATCH(MergedTable[[#Headers],[RoastType]], Products[#Headers], 0))</f>
        <v>L</v>
      </c>
      <c r="M968" t="str" cm="1">
        <f t="array" ref="M968">_xlfn.SWITCH(MergedTable[[#This Row],[RoastType]],
    "L", "Light",
    "M", "Medium",
    "D", "Dark")</f>
        <v>Light</v>
      </c>
      <c r="N968" s="6" cm="1">
        <f t="array" ref="N968">INDEX(Products[],
    MATCH(MergedTable[[#This Row],[FK_ProductID]:[FK_ProductID]], Products[[ProductID]:[ProductID]], 0),
    MATCH(MergedTable[[#Headers],[SizeKg]], Products[#Headers], 0))</f>
        <v>0.5</v>
      </c>
      <c r="O968" s="1" cm="1">
        <f t="array" ref="O968">INDEX(Products[],
    MATCH(MergedTable[[#This Row],[FK_ProductID]:[FK_ProductID]], Products[[ProductID]:[ProductID]], 0),
    MATCH(MergedTable[[#Headers],[AmtUnitPrice]], Products[#Headers], 0))</f>
        <v>8.91</v>
      </c>
      <c r="P968" s="1">
        <f>MergedTable[[#This Row],[AmtUnitPrice]] * MergedTable[[#This Row],[Quantity]]</f>
        <v>53.46</v>
      </c>
    </row>
    <row r="969" spans="1:16" x14ac:dyDescent="0.25">
      <c r="A969" t="str">
        <f>Orders[[#This Row],[OrderID]]</f>
        <v>DWY-56352-412</v>
      </c>
      <c r="B969" s="9">
        <f>Orders[[#This Row],[DtOrder]]</f>
        <v>44246</v>
      </c>
      <c r="C969" t="str">
        <f>Orders[[#This Row],[FK_CustomerID]]</f>
        <v>55427-08059-DF</v>
      </c>
      <c r="D969" t="str">
        <f>Orders[[#This Row],[FK_ProductID]]</f>
        <v>R-D-0.2</v>
      </c>
      <c r="E969" s="4">
        <f>Orders[[#This Row],[Quantity]]</f>
        <v>1</v>
      </c>
      <c r="F969" t="str">
        <f>_xlfn.XLOOKUP(MergedTable[[#This Row],[FK_CustomerID]], Customers[CustomerID], Customers[CustomerName])</f>
        <v>Zeke Walisiak</v>
      </c>
      <c r="G969" t="str">
        <f>_xlfn.XLOOKUP(MergedTable[[#This Row],[FK_CustomerID]], Customers[CustomerID], Customers[Email])</f>
        <v>zwalisiakqv@ucsd.edu</v>
      </c>
      <c r="H969" t="str">
        <f>_xlfn.XLOOKUP(MergedTable[[#This Row],[FK_CustomerID]], Customers[CustomerID], Customers[Country])</f>
        <v>Ireland</v>
      </c>
      <c r="I969" t="str">
        <f>IF(_xlfn.XLOOKUP(MergedTable[[#This Row],[FK_CustomerID]], Customers[CustomerID], Customers[HasLoyalty]), "Yes", "No")</f>
        <v>Yes</v>
      </c>
      <c r="J969" t="str" cm="1">
        <f t="array" ref="J969">INDEX(Products[],
    MATCH(MergedTable[[#This Row],[FK_ProductID]:[FK_ProductID]], Products[[ProductID]:[ProductID]], 0),
    MATCH(MergedTable[[#Headers],[CoffeeType]], Products[#Headers], 0))</f>
        <v>Rob</v>
      </c>
      <c r="K969" t="str" cm="1">
        <f t="array" ref="K969">_xlfn.SWITCH(MergedTable[[#This Row],[CoffeeType]],
    "Rob", "Robusta",
    "Exc", "Excelsa",
    "Ara", "Arabica",
    "Lib", "Liberica")</f>
        <v>Robusta</v>
      </c>
      <c r="L969" t="str" cm="1">
        <f t="array" ref="L969">INDEX(Products[],
    MATCH(MergedTable[[#This Row],[FK_ProductID]:[FK_ProductID]], Products[[ProductID]:[ProductID]], 0),
    MATCH(MergedTable[[#Headers],[RoastType]], Products[#Headers], 0))</f>
        <v>D</v>
      </c>
      <c r="M969" t="str" cm="1">
        <f t="array" ref="M969">_xlfn.SWITCH(MergedTable[[#This Row],[RoastType]],
    "L", "Light",
    "M", "Medium",
    "D", "Dark")</f>
        <v>Dark</v>
      </c>
      <c r="N969" s="6" cm="1">
        <f t="array" ref="N969">INDEX(Products[],
    MATCH(MergedTable[[#This Row],[FK_ProductID]:[FK_ProductID]], Products[[ProductID]:[ProductID]], 0),
    MATCH(MergedTable[[#Headers],[SizeKg]], Products[#Headers], 0))</f>
        <v>0.2</v>
      </c>
      <c r="O969" s="1" cm="1">
        <f t="array" ref="O969">INDEX(Products[],
    MATCH(MergedTable[[#This Row],[FK_ProductID]:[FK_ProductID]], Products[[ProductID]:[ProductID]], 0),
    MATCH(MergedTable[[#Headers],[AmtUnitPrice]], Products[#Headers], 0))</f>
        <v>2.6850000000000001</v>
      </c>
      <c r="P969" s="1">
        <f>MergedTable[[#This Row],[AmtUnitPrice]] * MergedTable[[#This Row],[Quantity]]</f>
        <v>2.6850000000000001</v>
      </c>
    </row>
    <row r="970" spans="1:16" x14ac:dyDescent="0.25">
      <c r="A970" t="str">
        <f>Orders[[#This Row],[OrderID]]</f>
        <v>PUH-55647-976</v>
      </c>
      <c r="B970" s="9">
        <f>Orders[[#This Row],[DtOrder]]</f>
        <v>44642</v>
      </c>
      <c r="C970" t="str">
        <f>Orders[[#This Row],[FK_CustomerID]]</f>
        <v>06624-54037-BQ</v>
      </c>
      <c r="D970" t="str">
        <f>Orders[[#This Row],[FK_ProductID]]</f>
        <v>R-M-0.2</v>
      </c>
      <c r="E970" s="4">
        <f>Orders[[#This Row],[Quantity]]</f>
        <v>2</v>
      </c>
      <c r="F970" t="str">
        <f>_xlfn.XLOOKUP(MergedTable[[#This Row],[FK_CustomerID]], Customers[CustomerID], Customers[CustomerName])</f>
        <v>Wiley Leopold</v>
      </c>
      <c r="G970" t="str">
        <f>_xlfn.XLOOKUP(MergedTable[[#This Row],[FK_CustomerID]], Customers[CustomerID], Customers[Email])</f>
        <v>wleopoldqw@blogspot.com</v>
      </c>
      <c r="H970" t="str">
        <f>_xlfn.XLOOKUP(MergedTable[[#This Row],[FK_CustomerID]], Customers[CustomerID], Customers[Country])</f>
        <v>United States</v>
      </c>
      <c r="I970" t="str">
        <f>IF(_xlfn.XLOOKUP(MergedTable[[#This Row],[FK_CustomerID]], Customers[CustomerID], Customers[HasLoyalty]), "Yes", "No")</f>
        <v>No</v>
      </c>
      <c r="J970" t="str" cm="1">
        <f t="array" ref="J970">INDEX(Products[],
    MATCH(MergedTable[[#This Row],[FK_ProductID]:[FK_ProductID]], Products[[ProductID]:[ProductID]], 0),
    MATCH(MergedTable[[#Headers],[CoffeeType]], Products[#Headers], 0))</f>
        <v>Rob</v>
      </c>
      <c r="K970" t="str" cm="1">
        <f t="array" ref="K970">_xlfn.SWITCH(MergedTable[[#This Row],[CoffeeType]],
    "Rob", "Robusta",
    "Exc", "Excelsa",
    "Ara", "Arabica",
    "Lib", "Liberica")</f>
        <v>Robusta</v>
      </c>
      <c r="L970" t="str" cm="1">
        <f t="array" ref="L970">INDEX(Products[],
    MATCH(MergedTable[[#This Row],[FK_ProductID]:[FK_ProductID]], Products[[ProductID]:[ProductID]], 0),
    MATCH(MergedTable[[#Headers],[RoastType]], Products[#Headers], 0))</f>
        <v>M</v>
      </c>
      <c r="M970" t="str" cm="1">
        <f t="array" ref="M970">_xlfn.SWITCH(MergedTable[[#This Row],[RoastType]],
    "L", "Light",
    "M", "Medium",
    "D", "Dark")</f>
        <v>Medium</v>
      </c>
      <c r="N970" s="6" cm="1">
        <f t="array" ref="N970">INDEX(Products[],
    MATCH(MergedTable[[#This Row],[FK_ProductID]:[FK_ProductID]], Products[[ProductID]:[ProductID]], 0),
    MATCH(MergedTable[[#Headers],[SizeKg]], Products[#Headers], 0))</f>
        <v>0.2</v>
      </c>
      <c r="O970" s="1" cm="1">
        <f t="array" ref="O970">INDEX(Products[],
    MATCH(MergedTable[[#This Row],[FK_ProductID]:[FK_ProductID]], Products[[ProductID]:[ProductID]], 0),
    MATCH(MergedTable[[#Headers],[AmtUnitPrice]], Products[#Headers], 0))</f>
        <v>2.9849999999999999</v>
      </c>
      <c r="P970" s="1">
        <f>MergedTable[[#This Row],[AmtUnitPrice]] * MergedTable[[#This Row],[Quantity]]</f>
        <v>5.97</v>
      </c>
    </row>
    <row r="971" spans="1:16" x14ac:dyDescent="0.25">
      <c r="A971" t="str">
        <f>Orders[[#This Row],[OrderID]]</f>
        <v>DTB-71371-705</v>
      </c>
      <c r="B971" s="9">
        <f>Orders[[#This Row],[DtOrder]]</f>
        <v>43649</v>
      </c>
      <c r="C971" t="str">
        <f>Orders[[#This Row],[FK_CustomerID]]</f>
        <v>48544-90737-AZ</v>
      </c>
      <c r="D971" t="str">
        <f>Orders[[#This Row],[FK_ProductID]]</f>
        <v>L-D-1</v>
      </c>
      <c r="E971" s="4">
        <f>Orders[[#This Row],[Quantity]]</f>
        <v>1</v>
      </c>
      <c r="F971" t="str">
        <f>_xlfn.XLOOKUP(MergedTable[[#This Row],[FK_CustomerID]], Customers[CustomerID], Customers[CustomerName])</f>
        <v>Chiarra Shalders</v>
      </c>
      <c r="G971" t="str">
        <f>_xlfn.XLOOKUP(MergedTable[[#This Row],[FK_CustomerID]], Customers[CustomerID], Customers[Email])</f>
        <v>cshaldersqx@cisco.com</v>
      </c>
      <c r="H971" t="str">
        <f>_xlfn.XLOOKUP(MergedTable[[#This Row],[FK_CustomerID]], Customers[CustomerID], Customers[Country])</f>
        <v>United States</v>
      </c>
      <c r="I971" t="str">
        <f>IF(_xlfn.XLOOKUP(MergedTable[[#This Row],[FK_CustomerID]], Customers[CustomerID], Customers[HasLoyalty]), "Yes", "No")</f>
        <v>Yes</v>
      </c>
      <c r="J971" t="str" cm="1">
        <f t="array" ref="J971">INDEX(Products[],
    MATCH(MergedTable[[#This Row],[FK_ProductID]:[FK_ProductID]], Products[[ProductID]:[ProductID]], 0),
    MATCH(MergedTable[[#Headers],[CoffeeType]], Products[#Headers], 0))</f>
        <v>Lib</v>
      </c>
      <c r="K971" t="str" cm="1">
        <f t="array" ref="K971">_xlfn.SWITCH(MergedTable[[#This Row],[CoffeeType]],
    "Rob", "Robusta",
    "Exc", "Excelsa",
    "Ara", "Arabica",
    "Lib", "Liberica")</f>
        <v>Liberica</v>
      </c>
      <c r="L971" t="str" cm="1">
        <f t="array" ref="L971">INDEX(Products[],
    MATCH(MergedTable[[#This Row],[FK_ProductID]:[FK_ProductID]], Products[[ProductID]:[ProductID]], 0),
    MATCH(MergedTable[[#Headers],[RoastType]], Products[#Headers], 0))</f>
        <v>D</v>
      </c>
      <c r="M971" t="str" cm="1">
        <f t="array" ref="M971">_xlfn.SWITCH(MergedTable[[#This Row],[RoastType]],
    "L", "Light",
    "M", "Medium",
    "D", "Dark")</f>
        <v>Dark</v>
      </c>
      <c r="N971" s="6" cm="1">
        <f t="array" ref="N971">INDEX(Products[],
    MATCH(MergedTable[[#This Row],[FK_ProductID]:[FK_ProductID]], Products[[ProductID]:[ProductID]], 0),
    MATCH(MergedTable[[#Headers],[SizeKg]], Products[#Headers], 0))</f>
        <v>1</v>
      </c>
      <c r="O971" s="1" cm="1">
        <f t="array" ref="O971">INDEX(Products[],
    MATCH(MergedTable[[#This Row],[FK_ProductID]:[FK_ProductID]], Products[[ProductID]:[ProductID]], 0),
    MATCH(MergedTable[[#Headers],[AmtUnitPrice]], Products[#Headers], 0))</f>
        <v>12.95</v>
      </c>
      <c r="P971" s="1">
        <f>MergedTable[[#This Row],[AmtUnitPrice]] * MergedTable[[#This Row],[Quantity]]</f>
        <v>12.95</v>
      </c>
    </row>
    <row r="972" spans="1:16" x14ac:dyDescent="0.25">
      <c r="A972" t="str">
        <f>Orders[[#This Row],[OrderID]]</f>
        <v>ZDC-64769-740</v>
      </c>
      <c r="B972" s="9">
        <f>Orders[[#This Row],[DtOrder]]</f>
        <v>43729</v>
      </c>
      <c r="C972" t="str">
        <f>Orders[[#This Row],[FK_CustomerID]]</f>
        <v>79463-01597-FQ</v>
      </c>
      <c r="D972" t="str">
        <f>Orders[[#This Row],[FK_ProductID]]</f>
        <v>E-M-0.5</v>
      </c>
      <c r="E972" s="4">
        <f>Orders[[#This Row],[Quantity]]</f>
        <v>1</v>
      </c>
      <c r="F972" t="str">
        <f>_xlfn.XLOOKUP(MergedTable[[#This Row],[FK_CustomerID]], Customers[CustomerID], Customers[CustomerName])</f>
        <v>Sharl Southerill</v>
      </c>
      <c r="G972" t="str">
        <f>_xlfn.XLOOKUP(MergedTable[[#This Row],[FK_CustomerID]], Customers[CustomerID], Customers[Email])</f>
        <v/>
      </c>
      <c r="H972" t="str">
        <f>_xlfn.XLOOKUP(MergedTable[[#This Row],[FK_CustomerID]], Customers[CustomerID], Customers[Country])</f>
        <v>United States</v>
      </c>
      <c r="I972" t="str">
        <f>IF(_xlfn.XLOOKUP(MergedTable[[#This Row],[FK_CustomerID]], Customers[CustomerID], Customers[HasLoyalty]), "Yes", "No")</f>
        <v>No</v>
      </c>
      <c r="J972" t="str" cm="1">
        <f t="array" ref="J972">INDEX(Products[],
    MATCH(MergedTable[[#This Row],[FK_ProductID]:[FK_ProductID]], Products[[ProductID]:[ProductID]], 0),
    MATCH(MergedTable[[#Headers],[CoffeeType]], Products[#Headers], 0))</f>
        <v>Exc</v>
      </c>
      <c r="K972" t="str" cm="1">
        <f t="array" ref="K972">_xlfn.SWITCH(MergedTable[[#This Row],[CoffeeType]],
    "Rob", "Robusta",
    "Exc", "Excelsa",
    "Ara", "Arabica",
    "Lib", "Liberica")</f>
        <v>Excelsa</v>
      </c>
      <c r="L972" t="str" cm="1">
        <f t="array" ref="L972">INDEX(Products[],
    MATCH(MergedTable[[#This Row],[FK_ProductID]:[FK_ProductID]], Products[[ProductID]:[ProductID]], 0),
    MATCH(MergedTable[[#Headers],[RoastType]], Products[#Headers], 0))</f>
        <v>M</v>
      </c>
      <c r="M972" t="str" cm="1">
        <f t="array" ref="M972">_xlfn.SWITCH(MergedTable[[#This Row],[RoastType]],
    "L", "Light",
    "M", "Medium",
    "D", "Dark")</f>
        <v>Medium</v>
      </c>
      <c r="N972" s="6" cm="1">
        <f t="array" ref="N972">INDEX(Products[],
    MATCH(MergedTable[[#This Row],[FK_ProductID]:[FK_ProductID]], Products[[ProductID]:[ProductID]], 0),
    MATCH(MergedTable[[#Headers],[SizeKg]], Products[#Headers], 0))</f>
        <v>0.5</v>
      </c>
      <c r="O972" s="1" cm="1">
        <f t="array" ref="O972">INDEX(Products[],
    MATCH(MergedTable[[#This Row],[FK_ProductID]:[FK_ProductID]], Products[[ProductID]:[ProductID]], 0),
    MATCH(MergedTable[[#Headers],[AmtUnitPrice]], Products[#Headers], 0))</f>
        <v>8.25</v>
      </c>
      <c r="P972" s="1">
        <f>MergedTable[[#This Row],[AmtUnitPrice]] * MergedTable[[#This Row],[Quantity]]</f>
        <v>8.25</v>
      </c>
    </row>
    <row r="973" spans="1:16" x14ac:dyDescent="0.25">
      <c r="A973" t="str">
        <f>Orders[[#This Row],[OrderID]]</f>
        <v>TED-81959-419</v>
      </c>
      <c r="B973" s="9">
        <f>Orders[[#This Row],[DtOrder]]</f>
        <v>43703</v>
      </c>
      <c r="C973" t="str">
        <f>Orders[[#This Row],[FK_CustomerID]]</f>
        <v>27702-50024-XC</v>
      </c>
      <c r="D973" t="str">
        <f>Orders[[#This Row],[FK_ProductID]]</f>
        <v>A-L-2.5</v>
      </c>
      <c r="E973" s="4">
        <f>Orders[[#This Row],[Quantity]]</f>
        <v>5</v>
      </c>
      <c r="F973" t="str">
        <f>_xlfn.XLOOKUP(MergedTable[[#This Row],[FK_CustomerID]], Customers[CustomerID], Customers[CustomerName])</f>
        <v>Noni Furber</v>
      </c>
      <c r="G973" t="str">
        <f>_xlfn.XLOOKUP(MergedTable[[#This Row],[FK_CustomerID]], Customers[CustomerID], Customers[Email])</f>
        <v>nfurberqz@jugem.jp</v>
      </c>
      <c r="H973" t="str">
        <f>_xlfn.XLOOKUP(MergedTable[[#This Row],[FK_CustomerID]], Customers[CustomerID], Customers[Country])</f>
        <v>United States</v>
      </c>
      <c r="I973" t="str">
        <f>IF(_xlfn.XLOOKUP(MergedTable[[#This Row],[FK_CustomerID]], Customers[CustomerID], Customers[HasLoyalty]), "Yes", "No")</f>
        <v>No</v>
      </c>
      <c r="J973" t="str" cm="1">
        <f t="array" ref="J973">INDEX(Products[],
    MATCH(MergedTable[[#This Row],[FK_ProductID]:[FK_ProductID]], Products[[ProductID]:[ProductID]], 0),
    MATCH(MergedTable[[#Headers],[CoffeeType]], Products[#Headers], 0))</f>
        <v>Ara</v>
      </c>
      <c r="K973" t="str" cm="1">
        <f t="array" ref="K973">_xlfn.SWITCH(MergedTable[[#This Row],[CoffeeType]],
    "Rob", "Robusta",
    "Exc", "Excelsa",
    "Ara", "Arabica",
    "Lib", "Liberica")</f>
        <v>Arabica</v>
      </c>
      <c r="L973" t="str" cm="1">
        <f t="array" ref="L973">INDEX(Products[],
    MATCH(MergedTable[[#This Row],[FK_ProductID]:[FK_ProductID]], Products[[ProductID]:[ProductID]], 0),
    MATCH(MergedTable[[#Headers],[RoastType]], Products[#Headers], 0))</f>
        <v>L</v>
      </c>
      <c r="M973" t="str" cm="1">
        <f t="array" ref="M973">_xlfn.SWITCH(MergedTable[[#This Row],[RoastType]],
    "L", "Light",
    "M", "Medium",
    "D", "Dark")</f>
        <v>Light</v>
      </c>
      <c r="N973" s="6" cm="1">
        <f t="array" ref="N973">INDEX(Products[],
    MATCH(MergedTable[[#This Row],[FK_ProductID]:[FK_ProductID]], Products[[ProductID]:[ProductID]], 0),
    MATCH(MergedTable[[#Headers],[SizeKg]], Products[#Headers], 0))</f>
        <v>2.5</v>
      </c>
      <c r="O973" s="1" cm="1">
        <f t="array" ref="O973">INDEX(Products[],
    MATCH(MergedTable[[#This Row],[FK_ProductID]:[FK_ProductID]], Products[[ProductID]:[ProductID]], 0),
    MATCH(MergedTable[[#Headers],[AmtUnitPrice]], Products[#Headers], 0))</f>
        <v>29.785</v>
      </c>
      <c r="P973" s="1">
        <f>MergedTable[[#This Row],[AmtUnitPrice]] * MergedTable[[#This Row],[Quantity]]</f>
        <v>148.92500000000001</v>
      </c>
    </row>
    <row r="974" spans="1:16" x14ac:dyDescent="0.25">
      <c r="A974" t="str">
        <f>Orders[[#This Row],[OrderID]]</f>
        <v>FDO-25756-141</v>
      </c>
      <c r="B974" s="9">
        <f>Orders[[#This Row],[DtOrder]]</f>
        <v>44411</v>
      </c>
      <c r="C974" t="str">
        <f>Orders[[#This Row],[FK_CustomerID]]</f>
        <v>57360-46846-NS</v>
      </c>
      <c r="D974" t="str">
        <f>Orders[[#This Row],[FK_ProductID]]</f>
        <v>A-L-2.5</v>
      </c>
      <c r="E974" s="4">
        <f>Orders[[#This Row],[Quantity]]</f>
        <v>3</v>
      </c>
      <c r="F974" t="str">
        <f>_xlfn.XLOOKUP(MergedTable[[#This Row],[FK_CustomerID]], Customers[CustomerID], Customers[CustomerName])</f>
        <v>Dinah Crutcher</v>
      </c>
      <c r="G974" t="str">
        <f>_xlfn.XLOOKUP(MergedTable[[#This Row],[FK_CustomerID]], Customers[CustomerID], Customers[Email])</f>
        <v/>
      </c>
      <c r="H974" t="str">
        <f>_xlfn.XLOOKUP(MergedTable[[#This Row],[FK_CustomerID]], Customers[CustomerID], Customers[Country])</f>
        <v>Ireland</v>
      </c>
      <c r="I974" t="str">
        <f>IF(_xlfn.XLOOKUP(MergedTable[[#This Row],[FK_CustomerID]], Customers[CustomerID], Customers[HasLoyalty]), "Yes", "No")</f>
        <v>Yes</v>
      </c>
      <c r="J974" t="str" cm="1">
        <f t="array" ref="J974">INDEX(Products[],
    MATCH(MergedTable[[#This Row],[FK_ProductID]:[FK_ProductID]], Products[[ProductID]:[ProductID]], 0),
    MATCH(MergedTable[[#Headers],[CoffeeType]], Products[#Headers], 0))</f>
        <v>Ara</v>
      </c>
      <c r="K974" t="str" cm="1">
        <f t="array" ref="K974">_xlfn.SWITCH(MergedTable[[#This Row],[CoffeeType]],
    "Rob", "Robusta",
    "Exc", "Excelsa",
    "Ara", "Arabica",
    "Lib", "Liberica")</f>
        <v>Arabica</v>
      </c>
      <c r="L974" t="str" cm="1">
        <f t="array" ref="L974">INDEX(Products[],
    MATCH(MergedTable[[#This Row],[FK_ProductID]:[FK_ProductID]], Products[[ProductID]:[ProductID]], 0),
    MATCH(MergedTable[[#Headers],[RoastType]], Products[#Headers], 0))</f>
        <v>L</v>
      </c>
      <c r="M974" t="str" cm="1">
        <f t="array" ref="M974">_xlfn.SWITCH(MergedTable[[#This Row],[RoastType]],
    "L", "Light",
    "M", "Medium",
    "D", "Dark")</f>
        <v>Light</v>
      </c>
      <c r="N974" s="6" cm="1">
        <f t="array" ref="N974">INDEX(Products[],
    MATCH(MergedTable[[#This Row],[FK_ProductID]:[FK_ProductID]], Products[[ProductID]:[ProductID]], 0),
    MATCH(MergedTable[[#Headers],[SizeKg]], Products[#Headers], 0))</f>
        <v>2.5</v>
      </c>
      <c r="O974" s="1" cm="1">
        <f t="array" ref="O974">INDEX(Products[],
    MATCH(MergedTable[[#This Row],[FK_ProductID]:[FK_ProductID]], Products[[ProductID]:[ProductID]], 0),
    MATCH(MergedTable[[#Headers],[AmtUnitPrice]], Products[#Headers], 0))</f>
        <v>29.785</v>
      </c>
      <c r="P974" s="1">
        <f>MergedTable[[#This Row],[AmtUnitPrice]] * MergedTable[[#This Row],[Quantity]]</f>
        <v>89.355000000000004</v>
      </c>
    </row>
    <row r="975" spans="1:16" x14ac:dyDescent="0.25">
      <c r="A975" t="str">
        <f>Orders[[#This Row],[OrderID]]</f>
        <v>HKN-31467-517</v>
      </c>
      <c r="B975" s="9">
        <f>Orders[[#This Row],[DtOrder]]</f>
        <v>44493</v>
      </c>
      <c r="C975" t="str">
        <f>Orders[[#This Row],[FK_CustomerID]]</f>
        <v>84045-66771-SL</v>
      </c>
      <c r="D975" t="str">
        <f>Orders[[#This Row],[FK_ProductID]]</f>
        <v>L-M-1</v>
      </c>
      <c r="E975" s="4">
        <f>Orders[[#This Row],[Quantity]]</f>
        <v>6</v>
      </c>
      <c r="F975" t="str">
        <f>_xlfn.XLOOKUP(MergedTable[[#This Row],[FK_CustomerID]], Customers[CustomerID], Customers[CustomerName])</f>
        <v>Charlean Keave</v>
      </c>
      <c r="G975" t="str">
        <f>_xlfn.XLOOKUP(MergedTable[[#This Row],[FK_CustomerID]], Customers[CustomerID], Customers[Email])</f>
        <v>ckeaver1@ucoz.com</v>
      </c>
      <c r="H975" t="str">
        <f>_xlfn.XLOOKUP(MergedTable[[#This Row],[FK_CustomerID]], Customers[CustomerID], Customers[Country])</f>
        <v>United States</v>
      </c>
      <c r="I975" t="str">
        <f>IF(_xlfn.XLOOKUP(MergedTable[[#This Row],[FK_CustomerID]], Customers[CustomerID], Customers[HasLoyalty]), "Yes", "No")</f>
        <v>No</v>
      </c>
      <c r="J975" t="str" cm="1">
        <f t="array" ref="J975">INDEX(Products[],
    MATCH(MergedTable[[#This Row],[FK_ProductID]:[FK_ProductID]], Products[[ProductID]:[ProductID]], 0),
    MATCH(MergedTable[[#Headers],[CoffeeType]], Products[#Headers], 0))</f>
        <v>Lib</v>
      </c>
      <c r="K975" t="str" cm="1">
        <f t="array" ref="K975">_xlfn.SWITCH(MergedTable[[#This Row],[CoffeeType]],
    "Rob", "Robusta",
    "Exc", "Excelsa",
    "Ara", "Arabica",
    "Lib", "Liberica")</f>
        <v>Liberica</v>
      </c>
      <c r="L975" t="str" cm="1">
        <f t="array" ref="L975">INDEX(Products[],
    MATCH(MergedTable[[#This Row],[FK_ProductID]:[FK_ProductID]], Products[[ProductID]:[ProductID]], 0),
    MATCH(MergedTable[[#Headers],[RoastType]], Products[#Headers], 0))</f>
        <v>M</v>
      </c>
      <c r="M975" t="str" cm="1">
        <f t="array" ref="M975">_xlfn.SWITCH(MergedTable[[#This Row],[RoastType]],
    "L", "Light",
    "M", "Medium",
    "D", "Dark")</f>
        <v>Medium</v>
      </c>
      <c r="N975" s="6" cm="1">
        <f t="array" ref="N975">INDEX(Products[],
    MATCH(MergedTable[[#This Row],[FK_ProductID]:[FK_ProductID]], Products[[ProductID]:[ProductID]], 0),
    MATCH(MergedTable[[#Headers],[SizeKg]], Products[#Headers], 0))</f>
        <v>1</v>
      </c>
      <c r="O975" s="1" cm="1">
        <f t="array" ref="O975">INDEX(Products[],
    MATCH(MergedTable[[#This Row],[FK_ProductID]:[FK_ProductID]], Products[[ProductID]:[ProductID]], 0),
    MATCH(MergedTable[[#Headers],[AmtUnitPrice]], Products[#Headers], 0))</f>
        <v>14.55</v>
      </c>
      <c r="P975" s="1">
        <f>MergedTable[[#This Row],[AmtUnitPrice]] * MergedTable[[#This Row],[Quantity]]</f>
        <v>87.300000000000011</v>
      </c>
    </row>
    <row r="976" spans="1:16" x14ac:dyDescent="0.25">
      <c r="A976" t="str">
        <f>Orders[[#This Row],[OrderID]]</f>
        <v>POF-29666-012</v>
      </c>
      <c r="B976" s="9">
        <f>Orders[[#This Row],[DtOrder]]</f>
        <v>43556</v>
      </c>
      <c r="C976" t="str">
        <f>Orders[[#This Row],[FK_CustomerID]]</f>
        <v>46885-00260-TL</v>
      </c>
      <c r="D976" t="str">
        <f>Orders[[#This Row],[FK_ProductID]]</f>
        <v>R-D-0.5</v>
      </c>
      <c r="E976" s="4">
        <f>Orders[[#This Row],[Quantity]]</f>
        <v>1</v>
      </c>
      <c r="F976" t="str">
        <f>_xlfn.XLOOKUP(MergedTable[[#This Row],[FK_CustomerID]], Customers[CustomerID], Customers[CustomerName])</f>
        <v>Sada Roseborough</v>
      </c>
      <c r="G976" t="str">
        <f>_xlfn.XLOOKUP(MergedTable[[#This Row],[FK_CustomerID]], Customers[CustomerID], Customers[Email])</f>
        <v>sroseboroughr2@virginia.edu</v>
      </c>
      <c r="H976" t="str">
        <f>_xlfn.XLOOKUP(MergedTable[[#This Row],[FK_CustomerID]], Customers[CustomerID], Customers[Country])</f>
        <v>United States</v>
      </c>
      <c r="I976" t="str">
        <f>IF(_xlfn.XLOOKUP(MergedTable[[#This Row],[FK_CustomerID]], Customers[CustomerID], Customers[HasLoyalty]), "Yes", "No")</f>
        <v>Yes</v>
      </c>
      <c r="J976" t="str" cm="1">
        <f t="array" ref="J976">INDEX(Products[],
    MATCH(MergedTable[[#This Row],[FK_ProductID]:[FK_ProductID]], Products[[ProductID]:[ProductID]], 0),
    MATCH(MergedTable[[#Headers],[CoffeeType]], Products[#Headers], 0))</f>
        <v>Rob</v>
      </c>
      <c r="K976" t="str" cm="1">
        <f t="array" ref="K976">_xlfn.SWITCH(MergedTable[[#This Row],[CoffeeType]],
    "Rob", "Robusta",
    "Exc", "Excelsa",
    "Ara", "Arabica",
    "Lib", "Liberica")</f>
        <v>Robusta</v>
      </c>
      <c r="L976" t="str" cm="1">
        <f t="array" ref="L976">INDEX(Products[],
    MATCH(MergedTable[[#This Row],[FK_ProductID]:[FK_ProductID]], Products[[ProductID]:[ProductID]], 0),
    MATCH(MergedTable[[#Headers],[RoastType]], Products[#Headers], 0))</f>
        <v>D</v>
      </c>
      <c r="M976" t="str" cm="1">
        <f t="array" ref="M976">_xlfn.SWITCH(MergedTable[[#This Row],[RoastType]],
    "L", "Light",
    "M", "Medium",
    "D", "Dark")</f>
        <v>Dark</v>
      </c>
      <c r="N976" s="6" cm="1">
        <f t="array" ref="N976">INDEX(Products[],
    MATCH(MergedTable[[#This Row],[FK_ProductID]:[FK_ProductID]], Products[[ProductID]:[ProductID]], 0),
    MATCH(MergedTable[[#Headers],[SizeKg]], Products[#Headers], 0))</f>
        <v>0.5</v>
      </c>
      <c r="O976" s="1" cm="1">
        <f t="array" ref="O976">INDEX(Products[],
    MATCH(MergedTable[[#This Row],[FK_ProductID]:[FK_ProductID]], Products[[ProductID]:[ProductID]], 0),
    MATCH(MergedTable[[#Headers],[AmtUnitPrice]], Products[#Headers], 0))</f>
        <v>5.37</v>
      </c>
      <c r="P976" s="1">
        <f>MergedTable[[#This Row],[AmtUnitPrice]] * MergedTable[[#This Row],[Quantity]]</f>
        <v>5.37</v>
      </c>
    </row>
    <row r="977" spans="1:16" x14ac:dyDescent="0.25">
      <c r="A977" t="str">
        <f>Orders[[#This Row],[OrderID]]</f>
        <v>IRX-59256-644</v>
      </c>
      <c r="B977" s="9">
        <f>Orders[[#This Row],[DtOrder]]</f>
        <v>44538</v>
      </c>
      <c r="C977" t="str">
        <f>Orders[[#This Row],[FK_CustomerID]]</f>
        <v>96446-62142-EN</v>
      </c>
      <c r="D977" t="str">
        <f>Orders[[#This Row],[FK_ProductID]]</f>
        <v>A-D-0.2</v>
      </c>
      <c r="E977" s="4">
        <f>Orders[[#This Row],[Quantity]]</f>
        <v>3</v>
      </c>
      <c r="F977" t="str">
        <f>_xlfn.XLOOKUP(MergedTable[[#This Row],[FK_CustomerID]], Customers[CustomerID], Customers[CustomerName])</f>
        <v>Clayton Kingwell</v>
      </c>
      <c r="G977" t="str">
        <f>_xlfn.XLOOKUP(MergedTable[[#This Row],[FK_CustomerID]], Customers[CustomerID], Customers[Email])</f>
        <v>ckingwellr3@squarespace.com</v>
      </c>
      <c r="H977" t="str">
        <f>_xlfn.XLOOKUP(MergedTable[[#This Row],[FK_CustomerID]], Customers[CustomerID], Customers[Country])</f>
        <v>Ireland</v>
      </c>
      <c r="I977" t="str">
        <f>IF(_xlfn.XLOOKUP(MergedTable[[#This Row],[FK_CustomerID]], Customers[CustomerID], Customers[HasLoyalty]), "Yes", "No")</f>
        <v>Yes</v>
      </c>
      <c r="J977" t="str" cm="1">
        <f t="array" ref="J977">INDEX(Products[],
    MATCH(MergedTable[[#This Row],[FK_ProductID]:[FK_ProductID]], Products[[ProductID]:[ProductID]], 0),
    MATCH(MergedTable[[#Headers],[CoffeeType]], Products[#Headers], 0))</f>
        <v>Ara</v>
      </c>
      <c r="K977" t="str" cm="1">
        <f t="array" ref="K977">_xlfn.SWITCH(MergedTable[[#This Row],[CoffeeType]],
    "Rob", "Robusta",
    "Exc", "Excelsa",
    "Ara", "Arabica",
    "Lib", "Liberica")</f>
        <v>Arabica</v>
      </c>
      <c r="L977" t="str" cm="1">
        <f t="array" ref="L977">INDEX(Products[],
    MATCH(MergedTable[[#This Row],[FK_ProductID]:[FK_ProductID]], Products[[ProductID]:[ProductID]], 0),
    MATCH(MergedTable[[#Headers],[RoastType]], Products[#Headers], 0))</f>
        <v>D</v>
      </c>
      <c r="M977" t="str" cm="1">
        <f t="array" ref="M977">_xlfn.SWITCH(MergedTable[[#This Row],[RoastType]],
    "L", "Light",
    "M", "Medium",
    "D", "Dark")</f>
        <v>Dark</v>
      </c>
      <c r="N977" s="6" cm="1">
        <f t="array" ref="N977">INDEX(Products[],
    MATCH(MergedTable[[#This Row],[FK_ProductID]:[FK_ProductID]], Products[[ProductID]:[ProductID]], 0),
    MATCH(MergedTable[[#Headers],[SizeKg]], Products[#Headers], 0))</f>
        <v>0.2</v>
      </c>
      <c r="O977" s="1" cm="1">
        <f t="array" ref="O977">INDEX(Products[],
    MATCH(MergedTable[[#This Row],[FK_ProductID]:[FK_ProductID]], Products[[ProductID]:[ProductID]], 0),
    MATCH(MergedTable[[#Headers],[AmtUnitPrice]], Products[#Headers], 0))</f>
        <v>2.9849999999999999</v>
      </c>
      <c r="P977" s="1">
        <f>MergedTable[[#This Row],[AmtUnitPrice]] * MergedTable[[#This Row],[Quantity]]</f>
        <v>8.9550000000000001</v>
      </c>
    </row>
    <row r="978" spans="1:16" x14ac:dyDescent="0.25">
      <c r="A978" t="str">
        <f>Orders[[#This Row],[OrderID]]</f>
        <v>LTN-89139-350</v>
      </c>
      <c r="B978" s="9">
        <f>Orders[[#This Row],[DtOrder]]</f>
        <v>43643</v>
      </c>
      <c r="C978" t="str">
        <f>Orders[[#This Row],[FK_CustomerID]]</f>
        <v>07756-71018-GU</v>
      </c>
      <c r="D978" t="str">
        <f>Orders[[#This Row],[FK_ProductID]]</f>
        <v>R-L-2.5</v>
      </c>
      <c r="E978" s="4">
        <f>Orders[[#This Row],[Quantity]]</f>
        <v>5</v>
      </c>
      <c r="F978" t="str">
        <f>_xlfn.XLOOKUP(MergedTable[[#This Row],[FK_CustomerID]], Customers[CustomerID], Customers[CustomerName])</f>
        <v>Kacy Canto</v>
      </c>
      <c r="G978" t="str">
        <f>_xlfn.XLOOKUP(MergedTable[[#This Row],[FK_CustomerID]], Customers[CustomerID], Customers[Email])</f>
        <v>kcantor4@gmpg.org</v>
      </c>
      <c r="H978" t="str">
        <f>_xlfn.XLOOKUP(MergedTable[[#This Row],[FK_CustomerID]], Customers[CustomerID], Customers[Country])</f>
        <v>United States</v>
      </c>
      <c r="I978" t="str">
        <f>IF(_xlfn.XLOOKUP(MergedTable[[#This Row],[FK_CustomerID]], Customers[CustomerID], Customers[HasLoyalty]), "Yes", "No")</f>
        <v>Yes</v>
      </c>
      <c r="J978" t="str" cm="1">
        <f t="array" ref="J978">INDEX(Products[],
    MATCH(MergedTable[[#This Row],[FK_ProductID]:[FK_ProductID]], Products[[ProductID]:[ProductID]], 0),
    MATCH(MergedTable[[#Headers],[CoffeeType]], Products[#Headers], 0))</f>
        <v>Rob</v>
      </c>
      <c r="K978" t="str" cm="1">
        <f t="array" ref="K978">_xlfn.SWITCH(MergedTable[[#This Row],[CoffeeType]],
    "Rob", "Robusta",
    "Exc", "Excelsa",
    "Ara", "Arabica",
    "Lib", "Liberica")</f>
        <v>Robusta</v>
      </c>
      <c r="L978" t="str" cm="1">
        <f t="array" ref="L978">INDEX(Products[],
    MATCH(MergedTable[[#This Row],[FK_ProductID]:[FK_ProductID]], Products[[ProductID]:[ProductID]], 0),
    MATCH(MergedTable[[#Headers],[RoastType]], Products[#Headers], 0))</f>
        <v>L</v>
      </c>
      <c r="M978" t="str" cm="1">
        <f t="array" ref="M978">_xlfn.SWITCH(MergedTable[[#This Row],[RoastType]],
    "L", "Light",
    "M", "Medium",
    "D", "Dark")</f>
        <v>Light</v>
      </c>
      <c r="N978" s="6" cm="1">
        <f t="array" ref="N978">INDEX(Products[],
    MATCH(MergedTable[[#This Row],[FK_ProductID]:[FK_ProductID]], Products[[ProductID]:[ProductID]], 0),
    MATCH(MergedTable[[#Headers],[SizeKg]], Products[#Headers], 0))</f>
        <v>2.5</v>
      </c>
      <c r="O978" s="1" cm="1">
        <f t="array" ref="O978">INDEX(Products[],
    MATCH(MergedTable[[#This Row],[FK_ProductID]:[FK_ProductID]], Products[[ProductID]:[ProductID]], 0),
    MATCH(MergedTable[[#Headers],[AmtUnitPrice]], Products[#Headers], 0))</f>
        <v>27.484999999999999</v>
      </c>
      <c r="P978" s="1">
        <f>MergedTable[[#This Row],[AmtUnitPrice]] * MergedTable[[#This Row],[Quantity]]</f>
        <v>137.42500000000001</v>
      </c>
    </row>
    <row r="979" spans="1:16" x14ac:dyDescent="0.25">
      <c r="A979" t="str">
        <f>Orders[[#This Row],[OrderID]]</f>
        <v>TXF-79780-017</v>
      </c>
      <c r="B979" s="9">
        <f>Orders[[#This Row],[DtOrder]]</f>
        <v>44026</v>
      </c>
      <c r="C979" t="str">
        <f>Orders[[#This Row],[FK_CustomerID]]</f>
        <v>92048-47813-QB</v>
      </c>
      <c r="D979" t="str">
        <f>Orders[[#This Row],[FK_ProductID]]</f>
        <v>R-L-1</v>
      </c>
      <c r="E979" s="4">
        <f>Orders[[#This Row],[Quantity]]</f>
        <v>5</v>
      </c>
      <c r="F979" t="str">
        <f>_xlfn.XLOOKUP(MergedTable[[#This Row],[FK_CustomerID]], Customers[CustomerID], Customers[CustomerName])</f>
        <v>Mab Blakemore</v>
      </c>
      <c r="G979" t="str">
        <f>_xlfn.XLOOKUP(MergedTable[[#This Row],[FK_CustomerID]], Customers[CustomerID], Customers[Email])</f>
        <v>mblakemorer5@nsw.gov.au</v>
      </c>
      <c r="H979" t="str">
        <f>_xlfn.XLOOKUP(MergedTable[[#This Row],[FK_CustomerID]], Customers[CustomerID], Customers[Country])</f>
        <v>United States</v>
      </c>
      <c r="I979" t="str">
        <f>IF(_xlfn.XLOOKUP(MergedTable[[#This Row],[FK_CustomerID]], Customers[CustomerID], Customers[HasLoyalty]), "Yes", "No")</f>
        <v>No</v>
      </c>
      <c r="J979" t="str" cm="1">
        <f t="array" ref="J979">INDEX(Products[],
    MATCH(MergedTable[[#This Row],[FK_ProductID]:[FK_ProductID]], Products[[ProductID]:[ProductID]], 0),
    MATCH(MergedTable[[#Headers],[CoffeeType]], Products[#Headers], 0))</f>
        <v>Rob</v>
      </c>
      <c r="K979" t="str" cm="1">
        <f t="array" ref="K979">_xlfn.SWITCH(MergedTable[[#This Row],[CoffeeType]],
    "Rob", "Robusta",
    "Exc", "Excelsa",
    "Ara", "Arabica",
    "Lib", "Liberica")</f>
        <v>Robusta</v>
      </c>
      <c r="L979" t="str" cm="1">
        <f t="array" ref="L979">INDEX(Products[],
    MATCH(MergedTable[[#This Row],[FK_ProductID]:[FK_ProductID]], Products[[ProductID]:[ProductID]], 0),
    MATCH(MergedTable[[#Headers],[RoastType]], Products[#Headers], 0))</f>
        <v>L</v>
      </c>
      <c r="M979" t="str" cm="1">
        <f t="array" ref="M979">_xlfn.SWITCH(MergedTable[[#This Row],[RoastType]],
    "L", "Light",
    "M", "Medium",
    "D", "Dark")</f>
        <v>Light</v>
      </c>
      <c r="N979" s="6" cm="1">
        <f t="array" ref="N979">INDEX(Products[],
    MATCH(MergedTable[[#This Row],[FK_ProductID]:[FK_ProductID]], Products[[ProductID]:[ProductID]], 0),
    MATCH(MergedTable[[#Headers],[SizeKg]], Products[#Headers], 0))</f>
        <v>1</v>
      </c>
      <c r="O979" s="1" cm="1">
        <f t="array" ref="O979">INDEX(Products[],
    MATCH(MergedTable[[#This Row],[FK_ProductID]:[FK_ProductID]], Products[[ProductID]:[ProductID]], 0),
    MATCH(MergedTable[[#Headers],[AmtUnitPrice]], Products[#Headers], 0))</f>
        <v>11.95</v>
      </c>
      <c r="P979" s="1">
        <f>MergedTable[[#This Row],[AmtUnitPrice]] * MergedTable[[#This Row],[Quantity]]</f>
        <v>59.75</v>
      </c>
    </row>
    <row r="980" spans="1:16" x14ac:dyDescent="0.25">
      <c r="A980" t="str">
        <f>Orders[[#This Row],[OrderID]]</f>
        <v>ALM-80762-974</v>
      </c>
      <c r="B980" s="9">
        <f>Orders[[#This Row],[DtOrder]]</f>
        <v>43913</v>
      </c>
      <c r="C980" t="str">
        <f>Orders[[#This Row],[FK_CustomerID]]</f>
        <v>84045-66771-SL</v>
      </c>
      <c r="D980" t="str">
        <f>Orders[[#This Row],[FK_ProductID]]</f>
        <v>A-L-0.5</v>
      </c>
      <c r="E980" s="4">
        <f>Orders[[#This Row],[Quantity]]</f>
        <v>3</v>
      </c>
      <c r="F980" t="str">
        <f>_xlfn.XLOOKUP(MergedTable[[#This Row],[FK_CustomerID]], Customers[CustomerID], Customers[CustomerName])</f>
        <v>Charlean Keave</v>
      </c>
      <c r="G980" t="str">
        <f>_xlfn.XLOOKUP(MergedTable[[#This Row],[FK_CustomerID]], Customers[CustomerID], Customers[Email])</f>
        <v>ckeaver1@ucoz.com</v>
      </c>
      <c r="H980" t="str">
        <f>_xlfn.XLOOKUP(MergedTable[[#This Row],[FK_CustomerID]], Customers[CustomerID], Customers[Country])</f>
        <v>United States</v>
      </c>
      <c r="I980" t="str">
        <f>IF(_xlfn.XLOOKUP(MergedTable[[#This Row],[FK_CustomerID]], Customers[CustomerID], Customers[HasLoyalty]), "Yes", "No")</f>
        <v>No</v>
      </c>
      <c r="J980" t="str" cm="1">
        <f t="array" ref="J980">INDEX(Products[],
    MATCH(MergedTable[[#This Row],[FK_ProductID]:[FK_ProductID]], Products[[ProductID]:[ProductID]], 0),
    MATCH(MergedTable[[#Headers],[CoffeeType]], Products[#Headers], 0))</f>
        <v>Ara</v>
      </c>
      <c r="K980" t="str" cm="1">
        <f t="array" ref="K980">_xlfn.SWITCH(MergedTable[[#This Row],[CoffeeType]],
    "Rob", "Robusta",
    "Exc", "Excelsa",
    "Ara", "Arabica",
    "Lib", "Liberica")</f>
        <v>Arabica</v>
      </c>
      <c r="L980" t="str" cm="1">
        <f t="array" ref="L980">INDEX(Products[],
    MATCH(MergedTable[[#This Row],[FK_ProductID]:[FK_ProductID]], Products[[ProductID]:[ProductID]], 0),
    MATCH(MergedTable[[#Headers],[RoastType]], Products[#Headers], 0))</f>
        <v>L</v>
      </c>
      <c r="M980" t="str" cm="1">
        <f t="array" ref="M980">_xlfn.SWITCH(MergedTable[[#This Row],[RoastType]],
    "L", "Light",
    "M", "Medium",
    "D", "Dark")</f>
        <v>Light</v>
      </c>
      <c r="N980" s="6" cm="1">
        <f t="array" ref="N980">INDEX(Products[],
    MATCH(MergedTable[[#This Row],[FK_ProductID]:[FK_ProductID]], Products[[ProductID]:[ProductID]], 0),
    MATCH(MergedTable[[#Headers],[SizeKg]], Products[#Headers], 0))</f>
        <v>0.5</v>
      </c>
      <c r="O980" s="1" cm="1">
        <f t="array" ref="O980">INDEX(Products[],
    MATCH(MergedTable[[#This Row],[FK_ProductID]:[FK_ProductID]], Products[[ProductID]:[ProductID]], 0),
    MATCH(MergedTable[[#Headers],[AmtUnitPrice]], Products[#Headers], 0))</f>
        <v>7.77</v>
      </c>
      <c r="P980" s="1">
        <f>MergedTable[[#This Row],[AmtUnitPrice]] * MergedTable[[#This Row],[Quantity]]</f>
        <v>23.31</v>
      </c>
    </row>
    <row r="981" spans="1:16" x14ac:dyDescent="0.25">
      <c r="A981" t="str">
        <f>Orders[[#This Row],[OrderID]]</f>
        <v>NXF-15738-707</v>
      </c>
      <c r="B981" s="9">
        <f>Orders[[#This Row],[DtOrder]]</f>
        <v>43856</v>
      </c>
      <c r="C981" t="str">
        <f>Orders[[#This Row],[FK_CustomerID]]</f>
        <v>28699-16256-XV</v>
      </c>
      <c r="D981" t="str">
        <f>Orders[[#This Row],[FK_ProductID]]</f>
        <v>R-D-0.5</v>
      </c>
      <c r="E981" s="4">
        <f>Orders[[#This Row],[Quantity]]</f>
        <v>2</v>
      </c>
      <c r="F981" t="str">
        <f>_xlfn.XLOOKUP(MergedTable[[#This Row],[FK_CustomerID]], Customers[CustomerID], Customers[CustomerName])</f>
        <v>Javier Causnett</v>
      </c>
      <c r="G981" t="str">
        <f>_xlfn.XLOOKUP(MergedTable[[#This Row],[FK_CustomerID]], Customers[CustomerID], Customers[Email])</f>
        <v/>
      </c>
      <c r="H981" t="str">
        <f>_xlfn.XLOOKUP(MergedTable[[#This Row],[FK_CustomerID]], Customers[CustomerID], Customers[Country])</f>
        <v>United States</v>
      </c>
      <c r="I981" t="str">
        <f>IF(_xlfn.XLOOKUP(MergedTable[[#This Row],[FK_CustomerID]], Customers[CustomerID], Customers[HasLoyalty]), "Yes", "No")</f>
        <v>No</v>
      </c>
      <c r="J981" t="str" cm="1">
        <f t="array" ref="J981">INDEX(Products[],
    MATCH(MergedTable[[#This Row],[FK_ProductID]:[FK_ProductID]], Products[[ProductID]:[ProductID]], 0),
    MATCH(MergedTable[[#Headers],[CoffeeType]], Products[#Headers], 0))</f>
        <v>Rob</v>
      </c>
      <c r="K981" t="str" cm="1">
        <f t="array" ref="K981">_xlfn.SWITCH(MergedTable[[#This Row],[CoffeeType]],
    "Rob", "Robusta",
    "Exc", "Excelsa",
    "Ara", "Arabica",
    "Lib", "Liberica")</f>
        <v>Robusta</v>
      </c>
      <c r="L981" t="str" cm="1">
        <f t="array" ref="L981">INDEX(Products[],
    MATCH(MergedTable[[#This Row],[FK_ProductID]:[FK_ProductID]], Products[[ProductID]:[ProductID]], 0),
    MATCH(MergedTable[[#Headers],[RoastType]], Products[#Headers], 0))</f>
        <v>D</v>
      </c>
      <c r="M981" t="str" cm="1">
        <f t="array" ref="M981">_xlfn.SWITCH(MergedTable[[#This Row],[RoastType]],
    "L", "Light",
    "M", "Medium",
    "D", "Dark")</f>
        <v>Dark</v>
      </c>
      <c r="N981" s="6" cm="1">
        <f t="array" ref="N981">INDEX(Products[],
    MATCH(MergedTable[[#This Row],[FK_ProductID]:[FK_ProductID]], Products[[ProductID]:[ProductID]], 0),
    MATCH(MergedTable[[#Headers],[SizeKg]], Products[#Headers], 0))</f>
        <v>0.5</v>
      </c>
      <c r="O981" s="1" cm="1">
        <f t="array" ref="O981">INDEX(Products[],
    MATCH(MergedTable[[#This Row],[FK_ProductID]:[FK_ProductID]], Products[[ProductID]:[ProductID]], 0),
    MATCH(MergedTable[[#Headers],[AmtUnitPrice]], Products[#Headers], 0))</f>
        <v>5.37</v>
      </c>
      <c r="P981" s="1">
        <f>MergedTable[[#This Row],[AmtUnitPrice]] * MergedTable[[#This Row],[Quantity]]</f>
        <v>10.74</v>
      </c>
    </row>
    <row r="982" spans="1:16" x14ac:dyDescent="0.25">
      <c r="A982" t="str">
        <f>Orders[[#This Row],[OrderID]]</f>
        <v>MVV-19034-198</v>
      </c>
      <c r="B982" s="9">
        <f>Orders[[#This Row],[DtOrder]]</f>
        <v>43982</v>
      </c>
      <c r="C982" t="str">
        <f>Orders[[#This Row],[FK_CustomerID]]</f>
        <v>98476-63654-CG</v>
      </c>
      <c r="D982" t="str">
        <f>Orders[[#This Row],[FK_ProductID]]</f>
        <v>E-D-2.5</v>
      </c>
      <c r="E982" s="4">
        <f>Orders[[#This Row],[Quantity]]</f>
        <v>6</v>
      </c>
      <c r="F982" t="str">
        <f>_xlfn.XLOOKUP(MergedTable[[#This Row],[FK_CustomerID]], Customers[CustomerID], Customers[CustomerName])</f>
        <v>Demetris Micheli</v>
      </c>
      <c r="G982" t="str">
        <f>_xlfn.XLOOKUP(MergedTable[[#This Row],[FK_CustomerID]], Customers[CustomerID], Customers[Email])</f>
        <v/>
      </c>
      <c r="H982" t="str">
        <f>_xlfn.XLOOKUP(MergedTable[[#This Row],[FK_CustomerID]], Customers[CustomerID], Customers[Country])</f>
        <v>United States</v>
      </c>
      <c r="I982" t="str">
        <f>IF(_xlfn.XLOOKUP(MergedTable[[#This Row],[FK_CustomerID]], Customers[CustomerID], Customers[HasLoyalty]), "Yes", "No")</f>
        <v>Yes</v>
      </c>
      <c r="J982" t="str" cm="1">
        <f t="array" ref="J982">INDEX(Products[],
    MATCH(MergedTable[[#This Row],[FK_ProductID]:[FK_ProductID]], Products[[ProductID]:[ProductID]], 0),
    MATCH(MergedTable[[#Headers],[CoffeeType]], Products[#Headers], 0))</f>
        <v>Exc</v>
      </c>
      <c r="K982" t="str" cm="1">
        <f t="array" ref="K982">_xlfn.SWITCH(MergedTable[[#This Row],[CoffeeType]],
    "Rob", "Robusta",
    "Exc", "Excelsa",
    "Ara", "Arabica",
    "Lib", "Liberica")</f>
        <v>Excelsa</v>
      </c>
      <c r="L982" t="str" cm="1">
        <f t="array" ref="L982">INDEX(Products[],
    MATCH(MergedTable[[#This Row],[FK_ProductID]:[FK_ProductID]], Products[[ProductID]:[ProductID]], 0),
    MATCH(MergedTable[[#Headers],[RoastType]], Products[#Headers], 0))</f>
        <v>D</v>
      </c>
      <c r="M982" t="str" cm="1">
        <f t="array" ref="M982">_xlfn.SWITCH(MergedTable[[#This Row],[RoastType]],
    "L", "Light",
    "M", "Medium",
    "D", "Dark")</f>
        <v>Dark</v>
      </c>
      <c r="N982" s="6" cm="1">
        <f t="array" ref="N982">INDEX(Products[],
    MATCH(MergedTable[[#This Row],[FK_ProductID]:[FK_ProductID]], Products[[ProductID]:[ProductID]], 0),
    MATCH(MergedTable[[#Headers],[SizeKg]], Products[#Headers], 0))</f>
        <v>2.5</v>
      </c>
      <c r="O982" s="1" cm="1">
        <f t="array" ref="O982">INDEX(Products[],
    MATCH(MergedTable[[#This Row],[FK_ProductID]:[FK_ProductID]], Products[[ProductID]:[ProductID]], 0),
    MATCH(MergedTable[[#Headers],[AmtUnitPrice]], Products[#Headers], 0))</f>
        <v>27.945</v>
      </c>
      <c r="P982" s="1">
        <f>MergedTable[[#This Row],[AmtUnitPrice]] * MergedTable[[#This Row],[Quantity]]</f>
        <v>167.67000000000002</v>
      </c>
    </row>
    <row r="983" spans="1:16" x14ac:dyDescent="0.25">
      <c r="A983" t="str">
        <f>Orders[[#This Row],[OrderID]]</f>
        <v>KUX-19632-830</v>
      </c>
      <c r="B983" s="9">
        <f>Orders[[#This Row],[DtOrder]]</f>
        <v>44397</v>
      </c>
      <c r="C983" t="str">
        <f>Orders[[#This Row],[FK_CustomerID]]</f>
        <v>55409-07759-YG</v>
      </c>
      <c r="D983" t="str">
        <f>Orders[[#This Row],[FK_ProductID]]</f>
        <v>E-D-0.2</v>
      </c>
      <c r="E983" s="4">
        <f>Orders[[#This Row],[Quantity]]</f>
        <v>6</v>
      </c>
      <c r="F983" t="str">
        <f>_xlfn.XLOOKUP(MergedTable[[#This Row],[FK_CustomerID]], Customers[CustomerID], Customers[CustomerName])</f>
        <v>Chloette Bernardot</v>
      </c>
      <c r="G983" t="str">
        <f>_xlfn.XLOOKUP(MergedTable[[#This Row],[FK_CustomerID]], Customers[CustomerID], Customers[Email])</f>
        <v>cbernardotr9@wix.com</v>
      </c>
      <c r="H983" t="str">
        <f>_xlfn.XLOOKUP(MergedTable[[#This Row],[FK_CustomerID]], Customers[CustomerID], Customers[Country])</f>
        <v>United States</v>
      </c>
      <c r="I983" t="str">
        <f>IF(_xlfn.XLOOKUP(MergedTable[[#This Row],[FK_CustomerID]], Customers[CustomerID], Customers[HasLoyalty]), "Yes", "No")</f>
        <v>Yes</v>
      </c>
      <c r="J983" t="str" cm="1">
        <f t="array" ref="J983">INDEX(Products[],
    MATCH(MergedTable[[#This Row],[FK_ProductID]:[FK_ProductID]], Products[[ProductID]:[ProductID]], 0),
    MATCH(MergedTable[[#Headers],[CoffeeType]], Products[#Headers], 0))</f>
        <v>Exc</v>
      </c>
      <c r="K983" t="str" cm="1">
        <f t="array" ref="K983">_xlfn.SWITCH(MergedTable[[#This Row],[CoffeeType]],
    "Rob", "Robusta",
    "Exc", "Excelsa",
    "Ara", "Arabica",
    "Lib", "Liberica")</f>
        <v>Excelsa</v>
      </c>
      <c r="L983" t="str" cm="1">
        <f t="array" ref="L983">INDEX(Products[],
    MATCH(MergedTable[[#This Row],[FK_ProductID]:[FK_ProductID]], Products[[ProductID]:[ProductID]], 0),
    MATCH(MergedTable[[#Headers],[RoastType]], Products[#Headers], 0))</f>
        <v>D</v>
      </c>
      <c r="M983" t="str" cm="1">
        <f t="array" ref="M983">_xlfn.SWITCH(MergedTable[[#This Row],[RoastType]],
    "L", "Light",
    "M", "Medium",
    "D", "Dark")</f>
        <v>Dark</v>
      </c>
      <c r="N983" s="6" cm="1">
        <f t="array" ref="N983">INDEX(Products[],
    MATCH(MergedTable[[#This Row],[FK_ProductID]:[FK_ProductID]], Products[[ProductID]:[ProductID]], 0),
    MATCH(MergedTable[[#Headers],[SizeKg]], Products[#Headers], 0))</f>
        <v>0.2</v>
      </c>
      <c r="O983" s="1" cm="1">
        <f t="array" ref="O983">INDEX(Products[],
    MATCH(MergedTable[[#This Row],[FK_ProductID]:[FK_ProductID]], Products[[ProductID]:[ProductID]], 0),
    MATCH(MergedTable[[#Headers],[AmtUnitPrice]], Products[#Headers], 0))</f>
        <v>3.645</v>
      </c>
      <c r="P983" s="1">
        <f>MergedTable[[#This Row],[AmtUnitPrice]] * MergedTable[[#This Row],[Quantity]]</f>
        <v>21.87</v>
      </c>
    </row>
    <row r="984" spans="1:16" x14ac:dyDescent="0.25">
      <c r="A984" t="str">
        <f>Orders[[#This Row],[OrderID]]</f>
        <v>SNZ-44595-152</v>
      </c>
      <c r="B984" s="9">
        <f>Orders[[#This Row],[DtOrder]]</f>
        <v>44785</v>
      </c>
      <c r="C984" t="str">
        <f>Orders[[#This Row],[FK_CustomerID]]</f>
        <v>06136-65250-PG</v>
      </c>
      <c r="D984" t="str">
        <f>Orders[[#This Row],[FK_ProductID]]</f>
        <v>R-L-1</v>
      </c>
      <c r="E984" s="4">
        <f>Orders[[#This Row],[Quantity]]</f>
        <v>2</v>
      </c>
      <c r="F984" t="str">
        <f>_xlfn.XLOOKUP(MergedTable[[#This Row],[FK_CustomerID]], Customers[CustomerID], Customers[CustomerName])</f>
        <v>Kim Kemery</v>
      </c>
      <c r="G984" t="str">
        <f>_xlfn.XLOOKUP(MergedTable[[#This Row],[FK_CustomerID]], Customers[CustomerID], Customers[Email])</f>
        <v>kkemeryra@t.co</v>
      </c>
      <c r="H984" t="str">
        <f>_xlfn.XLOOKUP(MergedTable[[#This Row],[FK_CustomerID]], Customers[CustomerID], Customers[Country])</f>
        <v>United States</v>
      </c>
      <c r="I984" t="str">
        <f>IF(_xlfn.XLOOKUP(MergedTable[[#This Row],[FK_CustomerID]], Customers[CustomerID], Customers[HasLoyalty]), "Yes", "No")</f>
        <v>Yes</v>
      </c>
      <c r="J984" t="str" cm="1">
        <f t="array" ref="J984">INDEX(Products[],
    MATCH(MergedTable[[#This Row],[FK_ProductID]:[FK_ProductID]], Products[[ProductID]:[ProductID]], 0),
    MATCH(MergedTable[[#Headers],[CoffeeType]], Products[#Headers], 0))</f>
        <v>Rob</v>
      </c>
      <c r="K984" t="str" cm="1">
        <f t="array" ref="K984">_xlfn.SWITCH(MergedTable[[#This Row],[CoffeeType]],
    "Rob", "Robusta",
    "Exc", "Excelsa",
    "Ara", "Arabica",
    "Lib", "Liberica")</f>
        <v>Robusta</v>
      </c>
      <c r="L984" t="str" cm="1">
        <f t="array" ref="L984">INDEX(Products[],
    MATCH(MergedTable[[#This Row],[FK_ProductID]:[FK_ProductID]], Products[[ProductID]:[ProductID]], 0),
    MATCH(MergedTable[[#Headers],[RoastType]], Products[#Headers], 0))</f>
        <v>L</v>
      </c>
      <c r="M984" t="str" cm="1">
        <f t="array" ref="M984">_xlfn.SWITCH(MergedTable[[#This Row],[RoastType]],
    "L", "Light",
    "M", "Medium",
    "D", "Dark")</f>
        <v>Light</v>
      </c>
      <c r="N984" s="6" cm="1">
        <f t="array" ref="N984">INDEX(Products[],
    MATCH(MergedTable[[#This Row],[FK_ProductID]:[FK_ProductID]], Products[[ProductID]:[ProductID]], 0),
    MATCH(MergedTable[[#Headers],[SizeKg]], Products[#Headers], 0))</f>
        <v>1</v>
      </c>
      <c r="O984" s="1" cm="1">
        <f t="array" ref="O984">INDEX(Products[],
    MATCH(MergedTable[[#This Row],[FK_ProductID]:[FK_ProductID]], Products[[ProductID]:[ProductID]], 0),
    MATCH(MergedTable[[#Headers],[AmtUnitPrice]], Products[#Headers], 0))</f>
        <v>11.95</v>
      </c>
      <c r="P984" s="1">
        <f>MergedTable[[#This Row],[AmtUnitPrice]] * MergedTable[[#This Row],[Quantity]]</f>
        <v>23.9</v>
      </c>
    </row>
    <row r="985" spans="1:16" x14ac:dyDescent="0.25">
      <c r="A985" t="str">
        <f>Orders[[#This Row],[OrderID]]</f>
        <v>GQA-37241-629</v>
      </c>
      <c r="B985" s="9">
        <f>Orders[[#This Row],[DtOrder]]</f>
        <v>43831</v>
      </c>
      <c r="C985" t="str">
        <f>Orders[[#This Row],[FK_CustomerID]]</f>
        <v>08405-33165-BS</v>
      </c>
      <c r="D985" t="str">
        <f>Orders[[#This Row],[FK_ProductID]]</f>
        <v>A-M-0.2</v>
      </c>
      <c r="E985" s="4">
        <f>Orders[[#This Row],[Quantity]]</f>
        <v>2</v>
      </c>
      <c r="F985" t="str">
        <f>_xlfn.XLOOKUP(MergedTable[[#This Row],[FK_CustomerID]], Customers[CustomerID], Customers[CustomerName])</f>
        <v>Fanchette Parlot</v>
      </c>
      <c r="G985" t="str">
        <f>_xlfn.XLOOKUP(MergedTable[[#This Row],[FK_CustomerID]], Customers[CustomerID], Customers[Email])</f>
        <v>fparlotrb@forbes.com</v>
      </c>
      <c r="H985" t="str">
        <f>_xlfn.XLOOKUP(MergedTable[[#This Row],[FK_CustomerID]], Customers[CustomerID], Customers[Country])</f>
        <v>United States</v>
      </c>
      <c r="I985" t="str">
        <f>IF(_xlfn.XLOOKUP(MergedTable[[#This Row],[FK_CustomerID]], Customers[CustomerID], Customers[HasLoyalty]), "Yes", "No")</f>
        <v>Yes</v>
      </c>
      <c r="J985" t="str" cm="1">
        <f t="array" ref="J985">INDEX(Products[],
    MATCH(MergedTable[[#This Row],[FK_ProductID]:[FK_ProductID]], Products[[ProductID]:[ProductID]], 0),
    MATCH(MergedTable[[#Headers],[CoffeeType]], Products[#Headers], 0))</f>
        <v>Ara</v>
      </c>
      <c r="K985" t="str" cm="1">
        <f t="array" ref="K985">_xlfn.SWITCH(MergedTable[[#This Row],[CoffeeType]],
    "Rob", "Robusta",
    "Exc", "Excelsa",
    "Ara", "Arabica",
    "Lib", "Liberica")</f>
        <v>Arabica</v>
      </c>
      <c r="L985" t="str" cm="1">
        <f t="array" ref="L985">INDEX(Products[],
    MATCH(MergedTable[[#This Row],[FK_ProductID]:[FK_ProductID]], Products[[ProductID]:[ProductID]], 0),
    MATCH(MergedTable[[#Headers],[RoastType]], Products[#Headers], 0))</f>
        <v>M</v>
      </c>
      <c r="M985" t="str" cm="1">
        <f t="array" ref="M985">_xlfn.SWITCH(MergedTable[[#This Row],[RoastType]],
    "L", "Light",
    "M", "Medium",
    "D", "Dark")</f>
        <v>Medium</v>
      </c>
      <c r="N985" s="6" cm="1">
        <f t="array" ref="N985">INDEX(Products[],
    MATCH(MergedTable[[#This Row],[FK_ProductID]:[FK_ProductID]], Products[[ProductID]:[ProductID]], 0),
    MATCH(MergedTable[[#Headers],[SizeKg]], Products[#Headers], 0))</f>
        <v>0.2</v>
      </c>
      <c r="O985" s="1" cm="1">
        <f t="array" ref="O985">INDEX(Products[],
    MATCH(MergedTable[[#This Row],[FK_ProductID]:[FK_ProductID]], Products[[ProductID]:[ProductID]], 0),
    MATCH(MergedTable[[#Headers],[AmtUnitPrice]], Products[#Headers], 0))</f>
        <v>3.375</v>
      </c>
      <c r="P985" s="1">
        <f>MergedTable[[#This Row],[AmtUnitPrice]] * MergedTable[[#This Row],[Quantity]]</f>
        <v>6.75</v>
      </c>
    </row>
    <row r="986" spans="1:16" x14ac:dyDescent="0.25">
      <c r="A986" t="str">
        <f>Orders[[#This Row],[OrderID]]</f>
        <v>WVV-79948-067</v>
      </c>
      <c r="B986" s="9">
        <f>Orders[[#This Row],[DtOrder]]</f>
        <v>44214</v>
      </c>
      <c r="C986" t="str">
        <f>Orders[[#This Row],[FK_CustomerID]]</f>
        <v>66070-30559-WI</v>
      </c>
      <c r="D986" t="str">
        <f>Orders[[#This Row],[FK_ProductID]]</f>
        <v>E-M-2.5</v>
      </c>
      <c r="E986" s="4">
        <f>Orders[[#This Row],[Quantity]]</f>
        <v>1</v>
      </c>
      <c r="F986" t="str">
        <f>_xlfn.XLOOKUP(MergedTable[[#This Row],[FK_CustomerID]], Customers[CustomerID], Customers[CustomerName])</f>
        <v>Ramon Cheak</v>
      </c>
      <c r="G986" t="str">
        <f>_xlfn.XLOOKUP(MergedTable[[#This Row],[FK_CustomerID]], Customers[CustomerID], Customers[Email])</f>
        <v>rcheakrc@tripadvisor.com</v>
      </c>
      <c r="H986" t="str">
        <f>_xlfn.XLOOKUP(MergedTable[[#This Row],[FK_CustomerID]], Customers[CustomerID], Customers[Country])</f>
        <v>Ireland</v>
      </c>
      <c r="I986" t="str">
        <f>IF(_xlfn.XLOOKUP(MergedTable[[#This Row],[FK_CustomerID]], Customers[CustomerID], Customers[HasLoyalty]), "Yes", "No")</f>
        <v>Yes</v>
      </c>
      <c r="J986" t="str" cm="1">
        <f t="array" ref="J986">INDEX(Products[],
    MATCH(MergedTable[[#This Row],[FK_ProductID]:[FK_ProductID]], Products[[ProductID]:[ProductID]], 0),
    MATCH(MergedTable[[#Headers],[CoffeeType]], Products[#Headers], 0))</f>
        <v>Exc</v>
      </c>
      <c r="K986" t="str" cm="1">
        <f t="array" ref="K986">_xlfn.SWITCH(MergedTable[[#This Row],[CoffeeType]],
    "Rob", "Robusta",
    "Exc", "Excelsa",
    "Ara", "Arabica",
    "Lib", "Liberica")</f>
        <v>Excelsa</v>
      </c>
      <c r="L986" t="str" cm="1">
        <f t="array" ref="L986">INDEX(Products[],
    MATCH(MergedTable[[#This Row],[FK_ProductID]:[FK_ProductID]], Products[[ProductID]:[ProductID]], 0),
    MATCH(MergedTable[[#Headers],[RoastType]], Products[#Headers], 0))</f>
        <v>M</v>
      </c>
      <c r="M986" t="str" cm="1">
        <f t="array" ref="M986">_xlfn.SWITCH(MergedTable[[#This Row],[RoastType]],
    "L", "Light",
    "M", "Medium",
    "D", "Dark")</f>
        <v>Medium</v>
      </c>
      <c r="N986" s="6" cm="1">
        <f t="array" ref="N986">INDEX(Products[],
    MATCH(MergedTable[[#This Row],[FK_ProductID]:[FK_ProductID]], Products[[ProductID]:[ProductID]], 0),
    MATCH(MergedTable[[#Headers],[SizeKg]], Products[#Headers], 0))</f>
        <v>2.5</v>
      </c>
      <c r="O986" s="1" cm="1">
        <f t="array" ref="O986">INDEX(Products[],
    MATCH(MergedTable[[#This Row],[FK_ProductID]:[FK_ProductID]], Products[[ProductID]:[ProductID]], 0),
    MATCH(MergedTable[[#Headers],[AmtUnitPrice]], Products[#Headers], 0))</f>
        <v>31.625</v>
      </c>
      <c r="P986" s="1">
        <f>MergedTable[[#This Row],[AmtUnitPrice]] * MergedTable[[#This Row],[Quantity]]</f>
        <v>31.625</v>
      </c>
    </row>
    <row r="987" spans="1:16" x14ac:dyDescent="0.25">
      <c r="A987" t="str">
        <f>Orders[[#This Row],[OrderID]]</f>
        <v>LHX-81117-166</v>
      </c>
      <c r="B987" s="9">
        <f>Orders[[#This Row],[DtOrder]]</f>
        <v>44561</v>
      </c>
      <c r="C987" t="str">
        <f>Orders[[#This Row],[FK_CustomerID]]</f>
        <v>01282-28364-RZ</v>
      </c>
      <c r="D987" t="str">
        <f>Orders[[#This Row],[FK_ProductID]]</f>
        <v>R-L-1</v>
      </c>
      <c r="E987" s="4">
        <f>Orders[[#This Row],[Quantity]]</f>
        <v>4</v>
      </c>
      <c r="F987" t="str">
        <f>_xlfn.XLOOKUP(MergedTable[[#This Row],[FK_CustomerID]], Customers[CustomerID], Customers[CustomerName])</f>
        <v>Koressa O'Geneay</v>
      </c>
      <c r="G987" t="str">
        <f>_xlfn.XLOOKUP(MergedTable[[#This Row],[FK_CustomerID]], Customers[CustomerID], Customers[Email])</f>
        <v>kogeneayrd@utexas.edu</v>
      </c>
      <c r="H987" t="str">
        <f>_xlfn.XLOOKUP(MergedTable[[#This Row],[FK_CustomerID]], Customers[CustomerID], Customers[Country])</f>
        <v>United States</v>
      </c>
      <c r="I987" t="str">
        <f>IF(_xlfn.XLOOKUP(MergedTable[[#This Row],[FK_CustomerID]], Customers[CustomerID], Customers[HasLoyalty]), "Yes", "No")</f>
        <v>No</v>
      </c>
      <c r="J987" t="str" cm="1">
        <f t="array" ref="J987">INDEX(Products[],
    MATCH(MergedTable[[#This Row],[FK_ProductID]:[FK_ProductID]], Products[[ProductID]:[ProductID]], 0),
    MATCH(MergedTable[[#Headers],[CoffeeType]], Products[#Headers], 0))</f>
        <v>Rob</v>
      </c>
      <c r="K987" t="str" cm="1">
        <f t="array" ref="K987">_xlfn.SWITCH(MergedTable[[#This Row],[CoffeeType]],
    "Rob", "Robusta",
    "Exc", "Excelsa",
    "Ara", "Arabica",
    "Lib", "Liberica")</f>
        <v>Robusta</v>
      </c>
      <c r="L987" t="str" cm="1">
        <f t="array" ref="L987">INDEX(Products[],
    MATCH(MergedTable[[#This Row],[FK_ProductID]:[FK_ProductID]], Products[[ProductID]:[ProductID]], 0),
    MATCH(MergedTable[[#Headers],[RoastType]], Products[#Headers], 0))</f>
        <v>L</v>
      </c>
      <c r="M987" t="str" cm="1">
        <f t="array" ref="M987">_xlfn.SWITCH(MergedTable[[#This Row],[RoastType]],
    "L", "Light",
    "M", "Medium",
    "D", "Dark")</f>
        <v>Light</v>
      </c>
      <c r="N987" s="6" cm="1">
        <f t="array" ref="N987">INDEX(Products[],
    MATCH(MergedTable[[#This Row],[FK_ProductID]:[FK_ProductID]], Products[[ProductID]:[ProductID]], 0),
    MATCH(MergedTable[[#Headers],[SizeKg]], Products[#Headers], 0))</f>
        <v>1</v>
      </c>
      <c r="O987" s="1" cm="1">
        <f t="array" ref="O987">INDEX(Products[],
    MATCH(MergedTable[[#This Row],[FK_ProductID]:[FK_ProductID]], Products[[ProductID]:[ProductID]], 0),
    MATCH(MergedTable[[#Headers],[AmtUnitPrice]], Products[#Headers], 0))</f>
        <v>11.95</v>
      </c>
      <c r="P987" s="1">
        <f>MergedTable[[#This Row],[AmtUnitPrice]] * MergedTable[[#This Row],[Quantity]]</f>
        <v>47.8</v>
      </c>
    </row>
    <row r="988" spans="1:16" x14ac:dyDescent="0.25">
      <c r="A988" t="str">
        <f>Orders[[#This Row],[OrderID]]</f>
        <v>GCD-75444-320</v>
      </c>
      <c r="B988" s="9">
        <f>Orders[[#This Row],[DtOrder]]</f>
        <v>43955</v>
      </c>
      <c r="C988" t="str">
        <f>Orders[[#This Row],[FK_CustomerID]]</f>
        <v>51277-93873-RP</v>
      </c>
      <c r="D988" t="str">
        <f>Orders[[#This Row],[FK_ProductID]]</f>
        <v>L-M-2.5</v>
      </c>
      <c r="E988" s="4">
        <f>Orders[[#This Row],[Quantity]]</f>
        <v>1</v>
      </c>
      <c r="F988" t="str">
        <f>_xlfn.XLOOKUP(MergedTable[[#This Row],[FK_CustomerID]], Customers[CustomerID], Customers[CustomerName])</f>
        <v>Claudell Ayre</v>
      </c>
      <c r="G988" t="str">
        <f>_xlfn.XLOOKUP(MergedTable[[#This Row],[FK_CustomerID]], Customers[CustomerID], Customers[Email])</f>
        <v>cayrere@symantec.com</v>
      </c>
      <c r="H988" t="str">
        <f>_xlfn.XLOOKUP(MergedTable[[#This Row],[FK_CustomerID]], Customers[CustomerID], Customers[Country])</f>
        <v>United States</v>
      </c>
      <c r="I988" t="str">
        <f>IF(_xlfn.XLOOKUP(MergedTable[[#This Row],[FK_CustomerID]], Customers[CustomerID], Customers[HasLoyalty]), "Yes", "No")</f>
        <v>No</v>
      </c>
      <c r="J988" t="str" cm="1">
        <f t="array" ref="J988">INDEX(Products[],
    MATCH(MergedTable[[#This Row],[FK_ProductID]:[FK_ProductID]], Products[[ProductID]:[ProductID]], 0),
    MATCH(MergedTable[[#Headers],[CoffeeType]], Products[#Headers], 0))</f>
        <v>Lib</v>
      </c>
      <c r="K988" t="str" cm="1">
        <f t="array" ref="K988">_xlfn.SWITCH(MergedTable[[#This Row],[CoffeeType]],
    "Rob", "Robusta",
    "Exc", "Excelsa",
    "Ara", "Arabica",
    "Lib", "Liberica")</f>
        <v>Liberica</v>
      </c>
      <c r="L988" t="str" cm="1">
        <f t="array" ref="L988">INDEX(Products[],
    MATCH(MergedTable[[#This Row],[FK_ProductID]:[FK_ProductID]], Products[[ProductID]:[ProductID]], 0),
    MATCH(MergedTable[[#Headers],[RoastType]], Products[#Headers], 0))</f>
        <v>M</v>
      </c>
      <c r="M988" t="str" cm="1">
        <f t="array" ref="M988">_xlfn.SWITCH(MergedTable[[#This Row],[RoastType]],
    "L", "Light",
    "M", "Medium",
    "D", "Dark")</f>
        <v>Medium</v>
      </c>
      <c r="N988" s="6" cm="1">
        <f t="array" ref="N988">INDEX(Products[],
    MATCH(MergedTable[[#This Row],[FK_ProductID]:[FK_ProductID]], Products[[ProductID]:[ProductID]], 0),
    MATCH(MergedTable[[#Headers],[SizeKg]], Products[#Headers], 0))</f>
        <v>2.5</v>
      </c>
      <c r="O988" s="1" cm="1">
        <f t="array" ref="O988">INDEX(Products[],
    MATCH(MergedTable[[#This Row],[FK_ProductID]:[FK_ProductID]], Products[[ProductID]:[ProductID]], 0),
    MATCH(MergedTable[[#Headers],[AmtUnitPrice]], Products[#Headers], 0))</f>
        <v>33.465000000000003</v>
      </c>
      <c r="P988" s="1">
        <f>MergedTable[[#This Row],[AmtUnitPrice]] * MergedTable[[#This Row],[Quantity]]</f>
        <v>33.465000000000003</v>
      </c>
    </row>
    <row r="989" spans="1:16" x14ac:dyDescent="0.25">
      <c r="A989" t="str">
        <f>Orders[[#This Row],[OrderID]]</f>
        <v>SGA-30059-217</v>
      </c>
      <c r="B989" s="9">
        <f>Orders[[#This Row],[DtOrder]]</f>
        <v>44247</v>
      </c>
      <c r="C989" t="str">
        <f>Orders[[#This Row],[FK_CustomerID]]</f>
        <v>84405-83364-DG</v>
      </c>
      <c r="D989" t="str">
        <f>Orders[[#This Row],[FK_ProductID]]</f>
        <v>A-D-0.5</v>
      </c>
      <c r="E989" s="4">
        <f>Orders[[#This Row],[Quantity]]</f>
        <v>5</v>
      </c>
      <c r="F989" t="str">
        <f>_xlfn.XLOOKUP(MergedTable[[#This Row],[FK_CustomerID]], Customers[CustomerID], Customers[CustomerName])</f>
        <v>Lorianne Kyneton</v>
      </c>
      <c r="G989" t="str">
        <f>_xlfn.XLOOKUP(MergedTable[[#This Row],[FK_CustomerID]], Customers[CustomerID], Customers[Email])</f>
        <v>lkynetonrf@macromedia.com</v>
      </c>
      <c r="H989" t="str">
        <f>_xlfn.XLOOKUP(MergedTable[[#This Row],[FK_CustomerID]], Customers[CustomerID], Customers[Country])</f>
        <v>United Kingdom</v>
      </c>
      <c r="I989" t="str">
        <f>IF(_xlfn.XLOOKUP(MergedTable[[#This Row],[FK_CustomerID]], Customers[CustomerID], Customers[HasLoyalty]), "Yes", "No")</f>
        <v>Yes</v>
      </c>
      <c r="J989" t="str" cm="1">
        <f t="array" ref="J989">INDEX(Products[],
    MATCH(MergedTable[[#This Row],[FK_ProductID]:[FK_ProductID]], Products[[ProductID]:[ProductID]], 0),
    MATCH(MergedTable[[#Headers],[CoffeeType]], Products[#Headers], 0))</f>
        <v>Ara</v>
      </c>
      <c r="K989" t="str" cm="1">
        <f t="array" ref="K989">_xlfn.SWITCH(MergedTable[[#This Row],[CoffeeType]],
    "Rob", "Robusta",
    "Exc", "Excelsa",
    "Ara", "Arabica",
    "Lib", "Liberica")</f>
        <v>Arabica</v>
      </c>
      <c r="L989" t="str" cm="1">
        <f t="array" ref="L989">INDEX(Products[],
    MATCH(MergedTable[[#This Row],[FK_ProductID]:[FK_ProductID]], Products[[ProductID]:[ProductID]], 0),
    MATCH(MergedTable[[#Headers],[RoastType]], Products[#Headers], 0))</f>
        <v>D</v>
      </c>
      <c r="M989" t="str" cm="1">
        <f t="array" ref="M989">_xlfn.SWITCH(MergedTable[[#This Row],[RoastType]],
    "L", "Light",
    "M", "Medium",
    "D", "Dark")</f>
        <v>Dark</v>
      </c>
      <c r="N989" s="6" cm="1">
        <f t="array" ref="N989">INDEX(Products[],
    MATCH(MergedTable[[#This Row],[FK_ProductID]:[FK_ProductID]], Products[[ProductID]:[ProductID]], 0),
    MATCH(MergedTable[[#Headers],[SizeKg]], Products[#Headers], 0))</f>
        <v>0.5</v>
      </c>
      <c r="O989" s="1" cm="1">
        <f t="array" ref="O989">INDEX(Products[],
    MATCH(MergedTable[[#This Row],[FK_ProductID]:[FK_ProductID]], Products[[ProductID]:[ProductID]], 0),
    MATCH(MergedTable[[#Headers],[AmtUnitPrice]], Products[#Headers], 0))</f>
        <v>5.97</v>
      </c>
      <c r="P989" s="1">
        <f>MergedTable[[#This Row],[AmtUnitPrice]] * MergedTable[[#This Row],[Quantity]]</f>
        <v>29.849999999999998</v>
      </c>
    </row>
    <row r="990" spans="1:16" x14ac:dyDescent="0.25">
      <c r="A990" t="str">
        <f>Orders[[#This Row],[OrderID]]</f>
        <v>GNL-98714-885</v>
      </c>
      <c r="B990" s="9">
        <f>Orders[[#This Row],[DtOrder]]</f>
        <v>43897</v>
      </c>
      <c r="C990" t="str">
        <f>Orders[[#This Row],[FK_CustomerID]]</f>
        <v>83731-53280-YC</v>
      </c>
      <c r="D990" t="str">
        <f>Orders[[#This Row],[FK_ProductID]]</f>
        <v>R-M-1</v>
      </c>
      <c r="E990" s="4">
        <f>Orders[[#This Row],[Quantity]]</f>
        <v>3</v>
      </c>
      <c r="F990" t="str">
        <f>_xlfn.XLOOKUP(MergedTable[[#This Row],[FK_CustomerID]], Customers[CustomerID], Customers[CustomerName])</f>
        <v>Adele McFayden</v>
      </c>
      <c r="G990" t="str">
        <f>_xlfn.XLOOKUP(MergedTable[[#This Row],[FK_CustomerID]], Customers[CustomerID], Customers[Email])</f>
        <v/>
      </c>
      <c r="H990" t="str">
        <f>_xlfn.XLOOKUP(MergedTable[[#This Row],[FK_CustomerID]], Customers[CustomerID], Customers[Country])</f>
        <v>United Kingdom</v>
      </c>
      <c r="I990" t="str">
        <f>IF(_xlfn.XLOOKUP(MergedTable[[#This Row],[FK_CustomerID]], Customers[CustomerID], Customers[HasLoyalty]), "Yes", "No")</f>
        <v>Yes</v>
      </c>
      <c r="J990" t="str" cm="1">
        <f t="array" ref="J990">INDEX(Products[],
    MATCH(MergedTable[[#This Row],[FK_ProductID]:[FK_ProductID]], Products[[ProductID]:[ProductID]], 0),
    MATCH(MergedTable[[#Headers],[CoffeeType]], Products[#Headers], 0))</f>
        <v>Rob</v>
      </c>
      <c r="K990" t="str" cm="1">
        <f t="array" ref="K990">_xlfn.SWITCH(MergedTable[[#This Row],[CoffeeType]],
    "Rob", "Robusta",
    "Exc", "Excelsa",
    "Ara", "Arabica",
    "Lib", "Liberica")</f>
        <v>Robusta</v>
      </c>
      <c r="L990" t="str" cm="1">
        <f t="array" ref="L990">INDEX(Products[],
    MATCH(MergedTable[[#This Row],[FK_ProductID]:[FK_ProductID]], Products[[ProductID]:[ProductID]], 0),
    MATCH(MergedTable[[#Headers],[RoastType]], Products[#Headers], 0))</f>
        <v>M</v>
      </c>
      <c r="M990" t="str" cm="1">
        <f t="array" ref="M990">_xlfn.SWITCH(MergedTable[[#This Row],[RoastType]],
    "L", "Light",
    "M", "Medium",
    "D", "Dark")</f>
        <v>Medium</v>
      </c>
      <c r="N990" s="6" cm="1">
        <f t="array" ref="N990">INDEX(Products[],
    MATCH(MergedTable[[#This Row],[FK_ProductID]:[FK_ProductID]], Products[[ProductID]:[ProductID]], 0),
    MATCH(MergedTable[[#Headers],[SizeKg]], Products[#Headers], 0))</f>
        <v>1</v>
      </c>
      <c r="O990" s="1" cm="1">
        <f t="array" ref="O990">INDEX(Products[],
    MATCH(MergedTable[[#This Row],[FK_ProductID]:[FK_ProductID]], Products[[ProductID]:[ProductID]], 0),
    MATCH(MergedTable[[#Headers],[AmtUnitPrice]], Products[#Headers], 0))</f>
        <v>9.9499999999999993</v>
      </c>
      <c r="P990" s="1">
        <f>MergedTable[[#This Row],[AmtUnitPrice]] * MergedTable[[#This Row],[Quantity]]</f>
        <v>29.849999999999998</v>
      </c>
    </row>
    <row r="991" spans="1:16" x14ac:dyDescent="0.25">
      <c r="A991" t="str">
        <f>Orders[[#This Row],[OrderID]]</f>
        <v>OQA-93249-841</v>
      </c>
      <c r="B991" s="9">
        <f>Orders[[#This Row],[DtOrder]]</f>
        <v>43560</v>
      </c>
      <c r="C991" t="str">
        <f>Orders[[#This Row],[FK_CustomerID]]</f>
        <v>03917-13632-KC</v>
      </c>
      <c r="D991" t="str">
        <f>Orders[[#This Row],[FK_ProductID]]</f>
        <v>A-M-2.5</v>
      </c>
      <c r="E991" s="4">
        <f>Orders[[#This Row],[Quantity]]</f>
        <v>6</v>
      </c>
      <c r="F991" t="str">
        <f>_xlfn.XLOOKUP(MergedTable[[#This Row],[FK_CustomerID]], Customers[CustomerID], Customers[CustomerName])</f>
        <v>Herta Layne</v>
      </c>
      <c r="G991" t="str">
        <f>_xlfn.XLOOKUP(MergedTable[[#This Row],[FK_CustomerID]], Customers[CustomerID], Customers[Email])</f>
        <v/>
      </c>
      <c r="H991" t="str">
        <f>_xlfn.XLOOKUP(MergedTable[[#This Row],[FK_CustomerID]], Customers[CustomerID], Customers[Country])</f>
        <v>United States</v>
      </c>
      <c r="I991" t="str">
        <f>IF(_xlfn.XLOOKUP(MergedTable[[#This Row],[FK_CustomerID]], Customers[CustomerID], Customers[HasLoyalty]), "Yes", "No")</f>
        <v>Yes</v>
      </c>
      <c r="J991" t="str" cm="1">
        <f t="array" ref="J991">INDEX(Products[],
    MATCH(MergedTable[[#This Row],[FK_ProductID]:[FK_ProductID]], Products[[ProductID]:[ProductID]], 0),
    MATCH(MergedTable[[#Headers],[CoffeeType]], Products[#Headers], 0))</f>
        <v>Ara</v>
      </c>
      <c r="K991" t="str" cm="1">
        <f t="array" ref="K991">_xlfn.SWITCH(MergedTable[[#This Row],[CoffeeType]],
    "Rob", "Robusta",
    "Exc", "Excelsa",
    "Ara", "Arabica",
    "Lib", "Liberica")</f>
        <v>Arabica</v>
      </c>
      <c r="L991" t="str" cm="1">
        <f t="array" ref="L991">INDEX(Products[],
    MATCH(MergedTable[[#This Row],[FK_ProductID]:[FK_ProductID]], Products[[ProductID]:[ProductID]], 0),
    MATCH(MergedTable[[#Headers],[RoastType]], Products[#Headers], 0))</f>
        <v>M</v>
      </c>
      <c r="M991" t="str" cm="1">
        <f t="array" ref="M991">_xlfn.SWITCH(MergedTable[[#This Row],[RoastType]],
    "L", "Light",
    "M", "Medium",
    "D", "Dark")</f>
        <v>Medium</v>
      </c>
      <c r="N991" s="6" cm="1">
        <f t="array" ref="N991">INDEX(Products[],
    MATCH(MergedTable[[#This Row],[FK_ProductID]:[FK_ProductID]], Products[[ProductID]:[ProductID]], 0),
    MATCH(MergedTable[[#Headers],[SizeKg]], Products[#Headers], 0))</f>
        <v>2.5</v>
      </c>
      <c r="O991" s="1" cm="1">
        <f t="array" ref="O991">INDEX(Products[],
    MATCH(MergedTable[[#This Row],[FK_ProductID]:[FK_ProductID]], Products[[ProductID]:[ProductID]], 0),
    MATCH(MergedTable[[#Headers],[AmtUnitPrice]], Products[#Headers], 0))</f>
        <v>25.875</v>
      </c>
      <c r="P991" s="1">
        <f>MergedTable[[#This Row],[AmtUnitPrice]] * MergedTable[[#This Row],[Quantity]]</f>
        <v>155.25</v>
      </c>
    </row>
    <row r="992" spans="1:16" x14ac:dyDescent="0.25">
      <c r="A992" t="str">
        <f>Orders[[#This Row],[OrderID]]</f>
        <v>DUV-12075-132</v>
      </c>
      <c r="B992" s="9">
        <f>Orders[[#This Row],[DtOrder]]</f>
        <v>44718</v>
      </c>
      <c r="C992" t="str">
        <f>Orders[[#This Row],[FK_CustomerID]]</f>
        <v>62494-09113-RP</v>
      </c>
      <c r="D992" t="str">
        <f>Orders[[#This Row],[FK_ProductID]]</f>
        <v>E-D-0.2</v>
      </c>
      <c r="E992" s="4">
        <f>Orders[[#This Row],[Quantity]]</f>
        <v>5</v>
      </c>
      <c r="F992" t="str">
        <f>_xlfn.XLOOKUP(MergedTable[[#This Row],[FK_CustomerID]], Customers[CustomerID], Customers[CustomerName])</f>
        <v>Marguerite Graves</v>
      </c>
      <c r="G992" t="str">
        <f>_xlfn.XLOOKUP(MergedTable[[#This Row],[FK_CustomerID]], Customers[CustomerID], Customers[Email])</f>
        <v/>
      </c>
      <c r="H992" t="str">
        <f>_xlfn.XLOOKUP(MergedTable[[#This Row],[FK_CustomerID]], Customers[CustomerID], Customers[Country])</f>
        <v>United States</v>
      </c>
      <c r="I992" t="str">
        <f>IF(_xlfn.XLOOKUP(MergedTable[[#This Row],[FK_CustomerID]], Customers[CustomerID], Customers[HasLoyalty]), "Yes", "No")</f>
        <v>No</v>
      </c>
      <c r="J992" t="str" cm="1">
        <f t="array" ref="J992">INDEX(Products[],
    MATCH(MergedTable[[#This Row],[FK_ProductID]:[FK_ProductID]], Products[[ProductID]:[ProductID]], 0),
    MATCH(MergedTable[[#Headers],[CoffeeType]], Products[#Headers], 0))</f>
        <v>Exc</v>
      </c>
      <c r="K992" t="str" cm="1">
        <f t="array" ref="K992">_xlfn.SWITCH(MergedTable[[#This Row],[CoffeeType]],
    "Rob", "Robusta",
    "Exc", "Excelsa",
    "Ara", "Arabica",
    "Lib", "Liberica")</f>
        <v>Excelsa</v>
      </c>
      <c r="L992" t="str" cm="1">
        <f t="array" ref="L992">INDEX(Products[],
    MATCH(MergedTable[[#This Row],[FK_ProductID]:[FK_ProductID]], Products[[ProductID]:[ProductID]], 0),
    MATCH(MergedTable[[#Headers],[RoastType]], Products[#Headers], 0))</f>
        <v>D</v>
      </c>
      <c r="M992" t="str" cm="1">
        <f t="array" ref="M992">_xlfn.SWITCH(MergedTable[[#This Row],[RoastType]],
    "L", "Light",
    "M", "Medium",
    "D", "Dark")</f>
        <v>Dark</v>
      </c>
      <c r="N992" s="6" cm="1">
        <f t="array" ref="N992">INDEX(Products[],
    MATCH(MergedTable[[#This Row],[FK_ProductID]:[FK_ProductID]], Products[[ProductID]:[ProductID]], 0),
    MATCH(MergedTable[[#Headers],[SizeKg]], Products[#Headers], 0))</f>
        <v>0.2</v>
      </c>
      <c r="O992" s="1" cm="1">
        <f t="array" ref="O992">INDEX(Products[],
    MATCH(MergedTable[[#This Row],[FK_ProductID]:[FK_ProductID]], Products[[ProductID]:[ProductID]], 0),
    MATCH(MergedTable[[#Headers],[AmtUnitPrice]], Products[#Headers], 0))</f>
        <v>3.645</v>
      </c>
      <c r="P992" s="1">
        <f>MergedTable[[#This Row],[AmtUnitPrice]] * MergedTable[[#This Row],[Quantity]]</f>
        <v>18.225000000000001</v>
      </c>
    </row>
    <row r="993" spans="1:16" x14ac:dyDescent="0.25">
      <c r="A993" t="str">
        <f>Orders[[#This Row],[OrderID]]</f>
        <v>DUV-12075-132</v>
      </c>
      <c r="B993" s="9">
        <f>Orders[[#This Row],[DtOrder]]</f>
        <v>44718</v>
      </c>
      <c r="C993" t="str">
        <f>Orders[[#This Row],[FK_CustomerID]]</f>
        <v>62494-09113-RP</v>
      </c>
      <c r="D993" t="str">
        <f>Orders[[#This Row],[FK_ProductID]]</f>
        <v>L-D-0.5</v>
      </c>
      <c r="E993" s="4">
        <f>Orders[[#This Row],[Quantity]]</f>
        <v>2</v>
      </c>
      <c r="F993" t="str">
        <f>_xlfn.XLOOKUP(MergedTable[[#This Row],[FK_CustomerID]], Customers[CustomerID], Customers[CustomerName])</f>
        <v>Marguerite Graves</v>
      </c>
      <c r="G993" t="str">
        <f>_xlfn.XLOOKUP(MergedTable[[#This Row],[FK_CustomerID]], Customers[CustomerID], Customers[Email])</f>
        <v/>
      </c>
      <c r="H993" t="str">
        <f>_xlfn.XLOOKUP(MergedTable[[#This Row],[FK_CustomerID]], Customers[CustomerID], Customers[Country])</f>
        <v>United States</v>
      </c>
      <c r="I993" t="str">
        <f>IF(_xlfn.XLOOKUP(MergedTable[[#This Row],[FK_CustomerID]], Customers[CustomerID], Customers[HasLoyalty]), "Yes", "No")</f>
        <v>No</v>
      </c>
      <c r="J993" t="str" cm="1">
        <f t="array" ref="J993">INDEX(Products[],
    MATCH(MergedTable[[#This Row],[FK_ProductID]:[FK_ProductID]], Products[[ProductID]:[ProductID]], 0),
    MATCH(MergedTable[[#Headers],[CoffeeType]], Products[#Headers], 0))</f>
        <v>Lib</v>
      </c>
      <c r="K993" t="str" cm="1">
        <f t="array" ref="K993">_xlfn.SWITCH(MergedTable[[#This Row],[CoffeeType]],
    "Rob", "Robusta",
    "Exc", "Excelsa",
    "Ara", "Arabica",
    "Lib", "Liberica")</f>
        <v>Liberica</v>
      </c>
      <c r="L993" t="str" cm="1">
        <f t="array" ref="L993">INDEX(Products[],
    MATCH(MergedTable[[#This Row],[FK_ProductID]:[FK_ProductID]], Products[[ProductID]:[ProductID]], 0),
    MATCH(MergedTable[[#Headers],[RoastType]], Products[#Headers], 0))</f>
        <v>D</v>
      </c>
      <c r="M993" t="str" cm="1">
        <f t="array" ref="M993">_xlfn.SWITCH(MergedTable[[#This Row],[RoastType]],
    "L", "Light",
    "M", "Medium",
    "D", "Dark")</f>
        <v>Dark</v>
      </c>
      <c r="N993" s="6" cm="1">
        <f t="array" ref="N993">INDEX(Products[],
    MATCH(MergedTable[[#This Row],[FK_ProductID]:[FK_ProductID]], Products[[ProductID]:[ProductID]], 0),
    MATCH(MergedTable[[#Headers],[SizeKg]], Products[#Headers], 0))</f>
        <v>0.5</v>
      </c>
      <c r="O993" s="1" cm="1">
        <f t="array" ref="O993">INDEX(Products[],
    MATCH(MergedTable[[#This Row],[FK_ProductID]:[FK_ProductID]], Products[[ProductID]:[ProductID]], 0),
    MATCH(MergedTable[[#Headers],[AmtUnitPrice]], Products[#Headers], 0))</f>
        <v>7.77</v>
      </c>
      <c r="P993" s="1">
        <f>MergedTable[[#This Row],[AmtUnitPrice]] * MergedTable[[#This Row],[Quantity]]</f>
        <v>15.54</v>
      </c>
    </row>
    <row r="994" spans="1:16" x14ac:dyDescent="0.25">
      <c r="A994" t="str">
        <f>Orders[[#This Row],[OrderID]]</f>
        <v>KPO-24942-184</v>
      </c>
      <c r="B994" s="9">
        <f>Orders[[#This Row],[DtOrder]]</f>
        <v>44276</v>
      </c>
      <c r="C994" t="str">
        <f>Orders[[#This Row],[FK_CustomerID]]</f>
        <v>70567-65133-CN</v>
      </c>
      <c r="D994" t="str">
        <f>Orders[[#This Row],[FK_ProductID]]</f>
        <v>L-L-2.5</v>
      </c>
      <c r="E994" s="4">
        <f>Orders[[#This Row],[Quantity]]</f>
        <v>3</v>
      </c>
      <c r="F994" t="str">
        <f>_xlfn.XLOOKUP(MergedTable[[#This Row],[FK_CustomerID]], Customers[CustomerID], Customers[CustomerName])</f>
        <v>Desdemona Eye</v>
      </c>
      <c r="G994" t="str">
        <f>_xlfn.XLOOKUP(MergedTable[[#This Row],[FK_CustomerID]], Customers[CustomerID], Customers[Email])</f>
        <v/>
      </c>
      <c r="H994" t="str">
        <f>_xlfn.XLOOKUP(MergedTable[[#This Row],[FK_CustomerID]], Customers[CustomerID], Customers[Country])</f>
        <v>Ireland</v>
      </c>
      <c r="I994" t="str">
        <f>IF(_xlfn.XLOOKUP(MergedTable[[#This Row],[FK_CustomerID]], Customers[CustomerID], Customers[HasLoyalty]), "Yes", "No")</f>
        <v>No</v>
      </c>
      <c r="J994" t="str" cm="1">
        <f t="array" ref="J994">INDEX(Products[],
    MATCH(MergedTable[[#This Row],[FK_ProductID]:[FK_ProductID]], Products[[ProductID]:[ProductID]], 0),
    MATCH(MergedTable[[#Headers],[CoffeeType]], Products[#Headers], 0))</f>
        <v>Lib</v>
      </c>
      <c r="K994" t="str" cm="1">
        <f t="array" ref="K994">_xlfn.SWITCH(MergedTable[[#This Row],[CoffeeType]],
    "Rob", "Robusta",
    "Exc", "Excelsa",
    "Ara", "Arabica",
    "Lib", "Liberica")</f>
        <v>Liberica</v>
      </c>
      <c r="L994" t="str" cm="1">
        <f t="array" ref="L994">INDEX(Products[],
    MATCH(MergedTable[[#This Row],[FK_ProductID]:[FK_ProductID]], Products[[ProductID]:[ProductID]], 0),
    MATCH(MergedTable[[#Headers],[RoastType]], Products[#Headers], 0))</f>
        <v>L</v>
      </c>
      <c r="M994" t="str" cm="1">
        <f t="array" ref="M994">_xlfn.SWITCH(MergedTable[[#This Row],[RoastType]],
    "L", "Light",
    "M", "Medium",
    "D", "Dark")</f>
        <v>Light</v>
      </c>
      <c r="N994" s="6" cm="1">
        <f t="array" ref="N994">INDEX(Products[],
    MATCH(MergedTable[[#This Row],[FK_ProductID]:[FK_ProductID]], Products[[ProductID]:[ProductID]], 0),
    MATCH(MergedTable[[#Headers],[SizeKg]], Products[#Headers], 0))</f>
        <v>2.5</v>
      </c>
      <c r="O994" s="1" cm="1">
        <f t="array" ref="O994">INDEX(Products[],
    MATCH(MergedTable[[#This Row],[FK_ProductID]:[FK_ProductID]], Products[[ProductID]:[ProductID]], 0),
    MATCH(MergedTable[[#Headers],[AmtUnitPrice]], Products[#Headers], 0))</f>
        <v>36.454999999999998</v>
      </c>
      <c r="P994" s="1">
        <f>MergedTable[[#This Row],[AmtUnitPrice]] * MergedTable[[#This Row],[Quantity]]</f>
        <v>109.36499999999999</v>
      </c>
    </row>
    <row r="995" spans="1:16" x14ac:dyDescent="0.25">
      <c r="A995" t="str">
        <f>Orders[[#This Row],[OrderID]]</f>
        <v>SRJ-79353-838</v>
      </c>
      <c r="B995" s="9">
        <f>Orders[[#This Row],[DtOrder]]</f>
        <v>44549</v>
      </c>
      <c r="C995" t="str">
        <f>Orders[[#This Row],[FK_CustomerID]]</f>
        <v>77869-81373-AY</v>
      </c>
      <c r="D995" t="str">
        <f>Orders[[#This Row],[FK_ProductID]]</f>
        <v>A-L-1</v>
      </c>
      <c r="E995" s="4">
        <f>Orders[[#This Row],[Quantity]]</f>
        <v>6</v>
      </c>
      <c r="F995" t="str">
        <f>_xlfn.XLOOKUP(MergedTable[[#This Row],[FK_CustomerID]], Customers[CustomerID], Customers[CustomerName])</f>
        <v>Margarette Sterland</v>
      </c>
      <c r="G995" t="str">
        <f>_xlfn.XLOOKUP(MergedTable[[#This Row],[FK_CustomerID]], Customers[CustomerID], Customers[Email])</f>
        <v/>
      </c>
      <c r="H995" t="str">
        <f>_xlfn.XLOOKUP(MergedTable[[#This Row],[FK_CustomerID]], Customers[CustomerID], Customers[Country])</f>
        <v>United States</v>
      </c>
      <c r="I995" t="str">
        <f>IF(_xlfn.XLOOKUP(MergedTable[[#This Row],[FK_CustomerID]], Customers[CustomerID], Customers[HasLoyalty]), "Yes", "No")</f>
        <v>No</v>
      </c>
      <c r="J995" t="str" cm="1">
        <f t="array" ref="J995">INDEX(Products[],
    MATCH(MergedTable[[#This Row],[FK_ProductID]:[FK_ProductID]], Products[[ProductID]:[ProductID]], 0),
    MATCH(MergedTable[[#Headers],[CoffeeType]], Products[#Headers], 0))</f>
        <v>Ara</v>
      </c>
      <c r="K995" t="str" cm="1">
        <f t="array" ref="K995">_xlfn.SWITCH(MergedTable[[#This Row],[CoffeeType]],
    "Rob", "Robusta",
    "Exc", "Excelsa",
    "Ara", "Arabica",
    "Lib", "Liberica")</f>
        <v>Arabica</v>
      </c>
      <c r="L995" t="str" cm="1">
        <f t="array" ref="L995">INDEX(Products[],
    MATCH(MergedTable[[#This Row],[FK_ProductID]:[FK_ProductID]], Products[[ProductID]:[ProductID]], 0),
    MATCH(MergedTable[[#Headers],[RoastType]], Products[#Headers], 0))</f>
        <v>L</v>
      </c>
      <c r="M995" t="str" cm="1">
        <f t="array" ref="M995">_xlfn.SWITCH(MergedTable[[#This Row],[RoastType]],
    "L", "Light",
    "M", "Medium",
    "D", "Dark")</f>
        <v>Light</v>
      </c>
      <c r="N995" s="6" cm="1">
        <f t="array" ref="N995">INDEX(Products[],
    MATCH(MergedTable[[#This Row],[FK_ProductID]:[FK_ProductID]], Products[[ProductID]:[ProductID]], 0),
    MATCH(MergedTable[[#Headers],[SizeKg]], Products[#Headers], 0))</f>
        <v>1</v>
      </c>
      <c r="O995" s="1" cm="1">
        <f t="array" ref="O995">INDEX(Products[],
    MATCH(MergedTable[[#This Row],[FK_ProductID]:[FK_ProductID]], Products[[ProductID]:[ProductID]], 0),
    MATCH(MergedTable[[#Headers],[AmtUnitPrice]], Products[#Headers], 0))</f>
        <v>12.95</v>
      </c>
      <c r="P995" s="1">
        <f>MergedTable[[#This Row],[AmtUnitPrice]] * MergedTable[[#This Row],[Quantity]]</f>
        <v>77.699999999999989</v>
      </c>
    </row>
    <row r="996" spans="1:16" x14ac:dyDescent="0.25">
      <c r="A996" t="str">
        <f>Orders[[#This Row],[OrderID]]</f>
        <v>XBV-40336-071</v>
      </c>
      <c r="B996" s="9">
        <f>Orders[[#This Row],[DtOrder]]</f>
        <v>44244</v>
      </c>
      <c r="C996" t="str">
        <f>Orders[[#This Row],[FK_CustomerID]]</f>
        <v>38536-98293-JZ</v>
      </c>
      <c r="D996" t="str">
        <f>Orders[[#This Row],[FK_ProductID]]</f>
        <v>A-D-0.2</v>
      </c>
      <c r="E996" s="4">
        <f>Orders[[#This Row],[Quantity]]</f>
        <v>3</v>
      </c>
      <c r="F996" t="str">
        <f>_xlfn.XLOOKUP(MergedTable[[#This Row],[FK_CustomerID]], Customers[CustomerID], Customers[CustomerName])</f>
        <v>Catharine Scoines</v>
      </c>
      <c r="G996" t="str">
        <f>_xlfn.XLOOKUP(MergedTable[[#This Row],[FK_CustomerID]], Customers[CustomerID], Customers[Email])</f>
        <v/>
      </c>
      <c r="H996" t="str">
        <f>_xlfn.XLOOKUP(MergedTable[[#This Row],[FK_CustomerID]], Customers[CustomerID], Customers[Country])</f>
        <v>Ireland</v>
      </c>
      <c r="I996" t="str">
        <f>IF(_xlfn.XLOOKUP(MergedTable[[#This Row],[FK_CustomerID]], Customers[CustomerID], Customers[HasLoyalty]), "Yes", "No")</f>
        <v>No</v>
      </c>
      <c r="J996" t="str" cm="1">
        <f t="array" ref="J996">INDEX(Products[],
    MATCH(MergedTable[[#This Row],[FK_ProductID]:[FK_ProductID]], Products[[ProductID]:[ProductID]], 0),
    MATCH(MergedTable[[#Headers],[CoffeeType]], Products[#Headers], 0))</f>
        <v>Ara</v>
      </c>
      <c r="K996" t="str" cm="1">
        <f t="array" ref="K996">_xlfn.SWITCH(MergedTable[[#This Row],[CoffeeType]],
    "Rob", "Robusta",
    "Exc", "Excelsa",
    "Ara", "Arabica",
    "Lib", "Liberica")</f>
        <v>Arabica</v>
      </c>
      <c r="L996" t="str" cm="1">
        <f t="array" ref="L996">INDEX(Products[],
    MATCH(MergedTable[[#This Row],[FK_ProductID]:[FK_ProductID]], Products[[ProductID]:[ProductID]], 0),
    MATCH(MergedTable[[#Headers],[RoastType]], Products[#Headers], 0))</f>
        <v>D</v>
      </c>
      <c r="M996" t="str" cm="1">
        <f t="array" ref="M996">_xlfn.SWITCH(MergedTable[[#This Row],[RoastType]],
    "L", "Light",
    "M", "Medium",
    "D", "Dark")</f>
        <v>Dark</v>
      </c>
      <c r="N996" s="6" cm="1">
        <f t="array" ref="N996">INDEX(Products[],
    MATCH(MergedTable[[#This Row],[FK_ProductID]:[FK_ProductID]], Products[[ProductID]:[ProductID]], 0),
    MATCH(MergedTable[[#Headers],[SizeKg]], Products[#Headers], 0))</f>
        <v>0.2</v>
      </c>
      <c r="O996" s="1" cm="1">
        <f t="array" ref="O996">INDEX(Products[],
    MATCH(MergedTable[[#This Row],[FK_ProductID]:[FK_ProductID]], Products[[ProductID]:[ProductID]], 0),
    MATCH(MergedTable[[#Headers],[AmtUnitPrice]], Products[#Headers], 0))</f>
        <v>2.9849999999999999</v>
      </c>
      <c r="P996" s="1">
        <f>MergedTable[[#This Row],[AmtUnitPrice]] * MergedTable[[#This Row],[Quantity]]</f>
        <v>8.9550000000000001</v>
      </c>
    </row>
    <row r="997" spans="1:16" x14ac:dyDescent="0.25">
      <c r="A997" t="str">
        <f>Orders[[#This Row],[OrderID]]</f>
        <v>RLM-96511-467</v>
      </c>
      <c r="B997" s="9">
        <f>Orders[[#This Row],[DtOrder]]</f>
        <v>43836</v>
      </c>
      <c r="C997" t="str">
        <f>Orders[[#This Row],[FK_CustomerID]]</f>
        <v>43014-53743-XK</v>
      </c>
      <c r="D997" t="str">
        <f>Orders[[#This Row],[FK_ProductID]]</f>
        <v>R-L-2.5</v>
      </c>
      <c r="E997" s="4">
        <f>Orders[[#This Row],[Quantity]]</f>
        <v>1</v>
      </c>
      <c r="F997" t="str">
        <f>_xlfn.XLOOKUP(MergedTable[[#This Row],[FK_CustomerID]], Customers[CustomerID], Customers[CustomerName])</f>
        <v>Jennica Tewelson</v>
      </c>
      <c r="G997" t="str">
        <f>_xlfn.XLOOKUP(MergedTable[[#This Row],[FK_CustomerID]], Customers[CustomerID], Customers[Email])</f>
        <v>jtewelsonrn@samsung.com</v>
      </c>
      <c r="H997" t="str">
        <f>_xlfn.XLOOKUP(MergedTable[[#This Row],[FK_CustomerID]], Customers[CustomerID], Customers[Country])</f>
        <v>United States</v>
      </c>
      <c r="I997" t="str">
        <f>IF(_xlfn.XLOOKUP(MergedTable[[#This Row],[FK_CustomerID]], Customers[CustomerID], Customers[HasLoyalty]), "Yes", "No")</f>
        <v>No</v>
      </c>
      <c r="J997" t="str" cm="1">
        <f t="array" ref="J997">INDEX(Products[],
    MATCH(MergedTable[[#This Row],[FK_ProductID]:[FK_ProductID]], Products[[ProductID]:[ProductID]], 0),
    MATCH(MergedTable[[#Headers],[CoffeeType]], Products[#Headers], 0))</f>
        <v>Rob</v>
      </c>
      <c r="K997" t="str" cm="1">
        <f t="array" ref="K997">_xlfn.SWITCH(MergedTable[[#This Row],[CoffeeType]],
    "Rob", "Robusta",
    "Exc", "Excelsa",
    "Ara", "Arabica",
    "Lib", "Liberica")</f>
        <v>Robusta</v>
      </c>
      <c r="L997" t="str" cm="1">
        <f t="array" ref="L997">INDEX(Products[],
    MATCH(MergedTable[[#This Row],[FK_ProductID]:[FK_ProductID]], Products[[ProductID]:[ProductID]], 0),
    MATCH(MergedTable[[#Headers],[RoastType]], Products[#Headers], 0))</f>
        <v>L</v>
      </c>
      <c r="M997" t="str" cm="1">
        <f t="array" ref="M997">_xlfn.SWITCH(MergedTable[[#This Row],[RoastType]],
    "L", "Light",
    "M", "Medium",
    "D", "Dark")</f>
        <v>Light</v>
      </c>
      <c r="N997" s="6" cm="1">
        <f t="array" ref="N997">INDEX(Products[],
    MATCH(MergedTable[[#This Row],[FK_ProductID]:[FK_ProductID]], Products[[ProductID]:[ProductID]], 0),
    MATCH(MergedTable[[#Headers],[SizeKg]], Products[#Headers], 0))</f>
        <v>2.5</v>
      </c>
      <c r="O997" s="1" cm="1">
        <f t="array" ref="O997">INDEX(Products[],
    MATCH(MergedTable[[#This Row],[FK_ProductID]:[FK_ProductID]], Products[[ProductID]:[ProductID]], 0),
    MATCH(MergedTable[[#Headers],[AmtUnitPrice]], Products[#Headers], 0))</f>
        <v>27.484999999999999</v>
      </c>
      <c r="P997" s="1">
        <f>MergedTable[[#This Row],[AmtUnitPrice]] * MergedTable[[#This Row],[Quantity]]</f>
        <v>27.484999999999999</v>
      </c>
    </row>
    <row r="998" spans="1:16" x14ac:dyDescent="0.25">
      <c r="A998" t="str">
        <f>Orders[[#This Row],[OrderID]]</f>
        <v>AEZ-13242-456</v>
      </c>
      <c r="B998" s="9">
        <f>Orders[[#This Row],[DtOrder]]</f>
        <v>44685</v>
      </c>
      <c r="C998" t="str">
        <f>Orders[[#This Row],[FK_CustomerID]]</f>
        <v>62494-09113-RP</v>
      </c>
      <c r="D998" t="str">
        <f>Orders[[#This Row],[FK_ProductID]]</f>
        <v>R-M-0.5</v>
      </c>
      <c r="E998" s="4">
        <f>Orders[[#This Row],[Quantity]]</f>
        <v>5</v>
      </c>
      <c r="F998" t="str">
        <f>_xlfn.XLOOKUP(MergedTable[[#This Row],[FK_CustomerID]], Customers[CustomerID], Customers[CustomerName])</f>
        <v>Marguerite Graves</v>
      </c>
      <c r="G998" t="str">
        <f>_xlfn.XLOOKUP(MergedTable[[#This Row],[FK_CustomerID]], Customers[CustomerID], Customers[Email])</f>
        <v/>
      </c>
      <c r="H998" t="str">
        <f>_xlfn.XLOOKUP(MergedTable[[#This Row],[FK_CustomerID]], Customers[CustomerID], Customers[Country])</f>
        <v>United States</v>
      </c>
      <c r="I998" t="str">
        <f>IF(_xlfn.XLOOKUP(MergedTable[[#This Row],[FK_CustomerID]], Customers[CustomerID], Customers[HasLoyalty]), "Yes", "No")</f>
        <v>No</v>
      </c>
      <c r="J998" t="str" cm="1">
        <f t="array" ref="J998">INDEX(Products[],
    MATCH(MergedTable[[#This Row],[FK_ProductID]:[FK_ProductID]], Products[[ProductID]:[ProductID]], 0),
    MATCH(MergedTable[[#Headers],[CoffeeType]], Products[#Headers], 0))</f>
        <v>Rob</v>
      </c>
      <c r="K998" t="str" cm="1">
        <f t="array" ref="K998">_xlfn.SWITCH(MergedTable[[#This Row],[CoffeeType]],
    "Rob", "Robusta",
    "Exc", "Excelsa",
    "Ara", "Arabica",
    "Lib", "Liberica")</f>
        <v>Robusta</v>
      </c>
      <c r="L998" t="str" cm="1">
        <f t="array" ref="L998">INDEX(Products[],
    MATCH(MergedTable[[#This Row],[FK_ProductID]:[FK_ProductID]], Products[[ProductID]:[ProductID]], 0),
    MATCH(MergedTable[[#Headers],[RoastType]], Products[#Headers], 0))</f>
        <v>M</v>
      </c>
      <c r="M998" t="str" cm="1">
        <f t="array" ref="M998">_xlfn.SWITCH(MergedTable[[#This Row],[RoastType]],
    "L", "Light",
    "M", "Medium",
    "D", "Dark")</f>
        <v>Medium</v>
      </c>
      <c r="N998" s="6" cm="1">
        <f t="array" ref="N998">INDEX(Products[],
    MATCH(MergedTable[[#This Row],[FK_ProductID]:[FK_ProductID]], Products[[ProductID]:[ProductID]], 0),
    MATCH(MergedTable[[#Headers],[SizeKg]], Products[#Headers], 0))</f>
        <v>0.5</v>
      </c>
      <c r="O998" s="1" cm="1">
        <f t="array" ref="O998">INDEX(Products[],
    MATCH(MergedTable[[#This Row],[FK_ProductID]:[FK_ProductID]], Products[[ProductID]:[ProductID]], 0),
    MATCH(MergedTable[[#Headers],[AmtUnitPrice]], Products[#Headers], 0))</f>
        <v>5.97</v>
      </c>
      <c r="P998" s="1">
        <f>MergedTable[[#This Row],[AmtUnitPrice]] * MergedTable[[#This Row],[Quantity]]</f>
        <v>29.849999999999998</v>
      </c>
    </row>
    <row r="999" spans="1:16" x14ac:dyDescent="0.25">
      <c r="A999" t="str">
        <f>Orders[[#This Row],[OrderID]]</f>
        <v>UME-75640-698</v>
      </c>
      <c r="B999" s="9">
        <f>Orders[[#This Row],[DtOrder]]</f>
        <v>43749</v>
      </c>
      <c r="C999" t="str">
        <f>Orders[[#This Row],[FK_CustomerID]]</f>
        <v>62494-09113-RP</v>
      </c>
      <c r="D999" t="str">
        <f>Orders[[#This Row],[FK_ProductID]]</f>
        <v>A-M-0.5</v>
      </c>
      <c r="E999" s="4">
        <f>Orders[[#This Row],[Quantity]]</f>
        <v>4</v>
      </c>
      <c r="F999" t="str">
        <f>_xlfn.XLOOKUP(MergedTable[[#This Row],[FK_CustomerID]], Customers[CustomerID], Customers[CustomerName])</f>
        <v>Marguerite Graves</v>
      </c>
      <c r="G999" t="str">
        <f>_xlfn.XLOOKUP(MergedTable[[#This Row],[FK_CustomerID]], Customers[CustomerID], Customers[Email])</f>
        <v/>
      </c>
      <c r="H999" t="str">
        <f>_xlfn.XLOOKUP(MergedTable[[#This Row],[FK_CustomerID]], Customers[CustomerID], Customers[Country])</f>
        <v>United States</v>
      </c>
      <c r="I999" t="str">
        <f>IF(_xlfn.XLOOKUP(MergedTable[[#This Row],[FK_CustomerID]], Customers[CustomerID], Customers[HasLoyalty]), "Yes", "No")</f>
        <v>No</v>
      </c>
      <c r="J999" t="str" cm="1">
        <f t="array" ref="J999">INDEX(Products[],
    MATCH(MergedTable[[#This Row],[FK_ProductID]:[FK_ProductID]], Products[[ProductID]:[ProductID]], 0),
    MATCH(MergedTable[[#Headers],[CoffeeType]], Products[#Headers], 0))</f>
        <v>Ara</v>
      </c>
      <c r="K999" t="str" cm="1">
        <f t="array" ref="K999">_xlfn.SWITCH(MergedTable[[#This Row],[CoffeeType]],
    "Rob", "Robusta",
    "Exc", "Excelsa",
    "Ara", "Arabica",
    "Lib", "Liberica")</f>
        <v>Arabica</v>
      </c>
      <c r="L999" t="str" cm="1">
        <f t="array" ref="L999">INDEX(Products[],
    MATCH(MergedTable[[#This Row],[FK_ProductID]:[FK_ProductID]], Products[[ProductID]:[ProductID]], 0),
    MATCH(MergedTable[[#Headers],[RoastType]], Products[#Headers], 0))</f>
        <v>M</v>
      </c>
      <c r="M999" t="str" cm="1">
        <f t="array" ref="M999">_xlfn.SWITCH(MergedTable[[#This Row],[RoastType]],
    "L", "Light",
    "M", "Medium",
    "D", "Dark")</f>
        <v>Medium</v>
      </c>
      <c r="N999" s="6" cm="1">
        <f t="array" ref="N999">INDEX(Products[],
    MATCH(MergedTable[[#This Row],[FK_ProductID]:[FK_ProductID]], Products[[ProductID]:[ProductID]], 0),
    MATCH(MergedTable[[#Headers],[SizeKg]], Products[#Headers], 0))</f>
        <v>0.5</v>
      </c>
      <c r="O999" s="1" cm="1">
        <f t="array" ref="O999">INDEX(Products[],
    MATCH(MergedTable[[#This Row],[FK_ProductID]:[FK_ProductID]], Products[[ProductID]:[ProductID]], 0),
    MATCH(MergedTable[[#Headers],[AmtUnitPrice]], Products[#Headers], 0))</f>
        <v>6.75</v>
      </c>
      <c r="P999" s="1">
        <f>MergedTable[[#This Row],[AmtUnitPrice]] * MergedTable[[#This Row],[Quantity]]</f>
        <v>27</v>
      </c>
    </row>
    <row r="1000" spans="1:16" x14ac:dyDescent="0.25">
      <c r="A1000" t="str">
        <f>Orders[[#This Row],[OrderID]]</f>
        <v>GJC-66474-557</v>
      </c>
      <c r="B1000" s="9">
        <f>Orders[[#This Row],[DtOrder]]</f>
        <v>44411</v>
      </c>
      <c r="C1000" t="str">
        <f>Orders[[#This Row],[FK_CustomerID]]</f>
        <v>64965-78386-MY</v>
      </c>
      <c r="D1000" t="str">
        <f>Orders[[#This Row],[FK_ProductID]]</f>
        <v>A-D-1</v>
      </c>
      <c r="E1000" s="4">
        <f>Orders[[#This Row],[Quantity]]</f>
        <v>1</v>
      </c>
      <c r="F1000" t="str">
        <f>_xlfn.XLOOKUP(MergedTable[[#This Row],[FK_CustomerID]], Customers[CustomerID], Customers[CustomerName])</f>
        <v>Nicolina Jenny</v>
      </c>
      <c r="G1000" t="str">
        <f>_xlfn.XLOOKUP(MergedTable[[#This Row],[FK_CustomerID]], Customers[CustomerID], Customers[Email])</f>
        <v>njennyrq@bigcartel.com</v>
      </c>
      <c r="H1000" t="str">
        <f>_xlfn.XLOOKUP(MergedTable[[#This Row],[FK_CustomerID]], Customers[CustomerID], Customers[Country])</f>
        <v>United States</v>
      </c>
      <c r="I1000" t="str">
        <f>IF(_xlfn.XLOOKUP(MergedTable[[#This Row],[FK_CustomerID]], Customers[CustomerID], Customers[HasLoyalty]), "Yes", "No")</f>
        <v>No</v>
      </c>
      <c r="J1000" t="str" cm="1">
        <f t="array" ref="J1000">INDEX(Products[],
    MATCH(MergedTable[[#This Row],[FK_ProductID]:[FK_ProductID]], Products[[ProductID]:[ProductID]], 0),
    MATCH(MergedTable[[#Headers],[CoffeeType]], Products[#Headers], 0))</f>
        <v>Ara</v>
      </c>
      <c r="K1000" t="str" cm="1">
        <f t="array" ref="K1000">_xlfn.SWITCH(MergedTable[[#This Row],[CoffeeType]],
    "Rob", "Robusta",
    "Exc", "Excelsa",
    "Ara", "Arabica",
    "Lib", "Liberica")</f>
        <v>Arabica</v>
      </c>
      <c r="L1000" t="str" cm="1">
        <f t="array" ref="L1000">INDEX(Products[],
    MATCH(MergedTable[[#This Row],[FK_ProductID]:[FK_ProductID]], Products[[ProductID]:[ProductID]], 0),
    MATCH(MergedTable[[#Headers],[RoastType]], Products[#Headers], 0))</f>
        <v>D</v>
      </c>
      <c r="M1000" t="str" cm="1">
        <f t="array" ref="M1000">_xlfn.SWITCH(MergedTable[[#This Row],[RoastType]],
    "L", "Light",
    "M", "Medium",
    "D", "Dark")</f>
        <v>Dark</v>
      </c>
      <c r="N1000" s="6" cm="1">
        <f t="array" ref="N1000">INDEX(Products[],
    MATCH(MergedTable[[#This Row],[FK_ProductID]:[FK_ProductID]], Products[[ProductID]:[ProductID]], 0),
    MATCH(MergedTable[[#Headers],[SizeKg]], Products[#Headers], 0))</f>
        <v>1</v>
      </c>
      <c r="O1000" s="1" cm="1">
        <f t="array" ref="O1000">INDEX(Products[],
    MATCH(MergedTable[[#This Row],[FK_ProductID]:[FK_ProductID]], Products[[ProductID]:[ProductID]], 0),
    MATCH(MergedTable[[#Headers],[AmtUnitPrice]], Products[#Headers], 0))</f>
        <v>9.9499999999999993</v>
      </c>
      <c r="P1000" s="1">
        <f>MergedTable[[#This Row],[AmtUnitPrice]] * MergedTable[[#This Row],[Quantity]]</f>
        <v>9.9499999999999993</v>
      </c>
    </row>
    <row r="1001" spans="1:16" x14ac:dyDescent="0.25">
      <c r="A1001" t="str">
        <f>Orders[[#This Row],[OrderID]]</f>
        <v>IRV-20769-219</v>
      </c>
      <c r="B1001" s="9">
        <f>Orders[[#This Row],[DtOrder]]</f>
        <v>44119</v>
      </c>
      <c r="C1001" t="str">
        <f>Orders[[#This Row],[FK_CustomerID]]</f>
        <v>77131-58092-GE</v>
      </c>
      <c r="D1001" t="str">
        <f>Orders[[#This Row],[FK_ProductID]]</f>
        <v>E-M-0.2</v>
      </c>
      <c r="E1001" s="4">
        <f>Orders[[#This Row],[Quantity]]</f>
        <v>3</v>
      </c>
      <c r="F1001" t="str">
        <f>_xlfn.XLOOKUP(MergedTable[[#This Row],[FK_CustomerID]], Customers[CustomerID], Customers[CustomerName])</f>
        <v>Vidovic Antonelli</v>
      </c>
      <c r="G1001" t="str">
        <f>_xlfn.XLOOKUP(MergedTable[[#This Row],[FK_CustomerID]], Customers[CustomerID], Customers[Email])</f>
        <v/>
      </c>
      <c r="H1001" t="str">
        <f>_xlfn.XLOOKUP(MergedTable[[#This Row],[FK_CustomerID]], Customers[CustomerID], Customers[Country])</f>
        <v>United Kingdom</v>
      </c>
      <c r="I1001" t="str">
        <f>IF(_xlfn.XLOOKUP(MergedTable[[#This Row],[FK_CustomerID]], Customers[CustomerID], Customers[HasLoyalty]), "Yes", "No")</f>
        <v>Yes</v>
      </c>
      <c r="J1001" t="str" cm="1">
        <f t="array" ref="J1001">INDEX(Products[],
    MATCH(MergedTable[[#This Row],[FK_ProductID]:[FK_ProductID]], Products[[ProductID]:[ProductID]], 0),
    MATCH(MergedTable[[#Headers],[CoffeeType]], Products[#Headers], 0))</f>
        <v>Exc</v>
      </c>
      <c r="K1001" t="str" cm="1">
        <f t="array" ref="K1001">_xlfn.SWITCH(MergedTable[[#This Row],[CoffeeType]],
    "Rob", "Robusta",
    "Exc", "Excelsa",
    "Ara", "Arabica",
    "Lib", "Liberica")</f>
        <v>Excelsa</v>
      </c>
      <c r="L1001" t="str" cm="1">
        <f t="array" ref="L1001">INDEX(Products[],
    MATCH(MergedTable[[#This Row],[FK_ProductID]:[FK_ProductID]], Products[[ProductID]:[ProductID]], 0),
    MATCH(MergedTable[[#Headers],[RoastType]], Products[#Headers], 0))</f>
        <v>M</v>
      </c>
      <c r="M1001" t="str" cm="1">
        <f t="array" ref="M1001">_xlfn.SWITCH(MergedTable[[#This Row],[RoastType]],
    "L", "Light",
    "M", "Medium",
    "D", "Dark")</f>
        <v>Medium</v>
      </c>
      <c r="N1001" s="6" cm="1">
        <f t="array" ref="N1001">INDEX(Products[],
    MATCH(MergedTable[[#This Row],[FK_ProductID]:[FK_ProductID]], Products[[ProductID]:[ProductID]], 0),
    MATCH(MergedTable[[#Headers],[SizeKg]], Products[#Headers], 0))</f>
        <v>0.2</v>
      </c>
      <c r="O1001" s="1" cm="1">
        <f t="array" ref="O1001">INDEX(Products[],
    MATCH(MergedTable[[#This Row],[FK_ProductID]:[FK_ProductID]], Products[[ProductID]:[ProductID]], 0),
    MATCH(MergedTable[[#Headers],[AmtUnitPrice]], Products[#Headers], 0))</f>
        <v>4.125</v>
      </c>
      <c r="P1001" s="1">
        <f>MergedTable[[#This Row],[AmtUnitPrice]] * MergedTable[[#This Row],[Quantity]]</f>
        <v>12.375</v>
      </c>
    </row>
  </sheetData>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6F8CC-D659-429C-AB63-76722A9D40DF}">
  <dimension ref="A1:V1001"/>
  <sheetViews>
    <sheetView workbookViewId="0"/>
  </sheetViews>
  <sheetFormatPr defaultRowHeight="15" x14ac:dyDescent="0.25"/>
  <cols>
    <col min="1" max="1" width="15.28515625" bestFit="1" customWidth="1"/>
    <col min="2" max="2" width="10.5703125" bestFit="1" customWidth="1"/>
    <col min="3" max="3" width="17.42578125" bestFit="1" customWidth="1"/>
    <col min="4" max="4" width="15.42578125" bestFit="1" customWidth="1"/>
    <col min="5" max="5" width="11" bestFit="1" customWidth="1"/>
    <col min="6" max="6" width="12.28515625" bestFit="1" customWidth="1"/>
    <col min="7" max="7" width="11" bestFit="1" customWidth="1"/>
    <col min="8" max="8" width="13.140625" bestFit="1" customWidth="1"/>
    <col min="9" max="9" width="16" bestFit="1" customWidth="1"/>
    <col min="10" max="10" width="12.7109375" bestFit="1" customWidth="1"/>
    <col min="11" max="12" width="11" bestFit="1" customWidth="1"/>
    <col min="13" max="13" width="17.7109375" bestFit="1" customWidth="1"/>
    <col min="14" max="14" width="8.28515625" bestFit="1" customWidth="1"/>
    <col min="15" max="15" width="10.5703125" bestFit="1" customWidth="1"/>
    <col min="16" max="16" width="13.140625" bestFit="1" customWidth="1"/>
    <col min="17" max="17" width="13.85546875" bestFit="1" customWidth="1"/>
    <col min="18" max="18" width="19.28515625" bestFit="1" customWidth="1"/>
    <col min="19" max="19" width="12.7109375" bestFit="1" customWidth="1"/>
    <col min="20" max="20" width="18.140625" bestFit="1" customWidth="1"/>
    <col min="21" max="21" width="9.140625" style="6"/>
    <col min="22" max="22" width="15.140625" style="1" bestFit="1" customWidth="1"/>
    <col min="23" max="23" width="11.7109375" bestFit="1" customWidth="1"/>
  </cols>
  <sheetData>
    <row r="1" spans="1:22" x14ac:dyDescent="0.25">
      <c r="A1" t="s">
        <v>0</v>
      </c>
      <c r="B1" t="s">
        <v>1</v>
      </c>
      <c r="C1" t="s">
        <v>2</v>
      </c>
      <c r="D1" t="s">
        <v>3</v>
      </c>
      <c r="E1" t="s">
        <v>4</v>
      </c>
      <c r="U1"/>
      <c r="V1"/>
    </row>
    <row r="2" spans="1:22" x14ac:dyDescent="0.25">
      <c r="A2" t="s">
        <v>13</v>
      </c>
      <c r="B2" s="8">
        <v>43713</v>
      </c>
      <c r="C2" t="s">
        <v>14</v>
      </c>
      <c r="D2" t="s">
        <v>15</v>
      </c>
      <c r="E2" s="4">
        <v>2</v>
      </c>
      <c r="U2"/>
      <c r="V2"/>
    </row>
    <row r="3" spans="1:22" x14ac:dyDescent="0.25">
      <c r="A3" t="s">
        <v>13</v>
      </c>
      <c r="B3" s="8">
        <v>43713</v>
      </c>
      <c r="C3" t="s">
        <v>14</v>
      </c>
      <c r="D3" t="s">
        <v>17</v>
      </c>
      <c r="E3" s="4">
        <v>5</v>
      </c>
      <c r="U3"/>
      <c r="V3"/>
    </row>
    <row r="4" spans="1:22" x14ac:dyDescent="0.25">
      <c r="A4" t="s">
        <v>18</v>
      </c>
      <c r="B4" s="8">
        <v>44364</v>
      </c>
      <c r="C4" t="s">
        <v>19</v>
      </c>
      <c r="D4" t="s">
        <v>20</v>
      </c>
      <c r="E4" s="4">
        <v>1</v>
      </c>
      <c r="U4"/>
      <c r="V4"/>
    </row>
    <row r="5" spans="1:22" x14ac:dyDescent="0.25">
      <c r="A5" t="s">
        <v>21</v>
      </c>
      <c r="B5" s="8">
        <v>44392</v>
      </c>
      <c r="C5" t="s">
        <v>22</v>
      </c>
      <c r="D5" t="s">
        <v>23</v>
      </c>
      <c r="E5" s="4">
        <v>2</v>
      </c>
      <c r="U5"/>
      <c r="V5"/>
    </row>
    <row r="6" spans="1:22" x14ac:dyDescent="0.25">
      <c r="A6" t="s">
        <v>21</v>
      </c>
      <c r="B6" s="8">
        <v>44392</v>
      </c>
      <c r="C6" t="s">
        <v>22</v>
      </c>
      <c r="D6" t="s">
        <v>24</v>
      </c>
      <c r="E6" s="4">
        <v>2</v>
      </c>
      <c r="U6"/>
      <c r="V6"/>
    </row>
    <row r="7" spans="1:22" x14ac:dyDescent="0.25">
      <c r="A7" t="s">
        <v>25</v>
      </c>
      <c r="B7" s="8">
        <v>44412</v>
      </c>
      <c r="C7" t="s">
        <v>26</v>
      </c>
      <c r="D7" t="s">
        <v>27</v>
      </c>
      <c r="E7" s="4">
        <v>3</v>
      </c>
      <c r="U7"/>
      <c r="V7"/>
    </row>
    <row r="8" spans="1:22" x14ac:dyDescent="0.25">
      <c r="A8" t="s">
        <v>28</v>
      </c>
      <c r="B8" s="8">
        <v>44582</v>
      </c>
      <c r="C8" t="s">
        <v>29</v>
      </c>
      <c r="D8" t="s">
        <v>30</v>
      </c>
      <c r="E8" s="4">
        <v>3</v>
      </c>
      <c r="U8"/>
      <c r="V8"/>
    </row>
    <row r="9" spans="1:22" x14ac:dyDescent="0.25">
      <c r="A9" t="s">
        <v>31</v>
      </c>
      <c r="B9" s="8">
        <v>44701</v>
      </c>
      <c r="C9" t="s">
        <v>32</v>
      </c>
      <c r="D9" t="s">
        <v>33</v>
      </c>
      <c r="E9" s="4">
        <v>1</v>
      </c>
      <c r="U9"/>
      <c r="V9"/>
    </row>
    <row r="10" spans="1:22" x14ac:dyDescent="0.25">
      <c r="A10" t="s">
        <v>34</v>
      </c>
      <c r="B10" s="8">
        <v>43467</v>
      </c>
      <c r="C10" t="s">
        <v>35</v>
      </c>
      <c r="D10" t="s">
        <v>36</v>
      </c>
      <c r="E10" s="4">
        <v>3</v>
      </c>
      <c r="U10"/>
      <c r="V10"/>
    </row>
    <row r="11" spans="1:22" x14ac:dyDescent="0.25">
      <c r="A11" t="s">
        <v>37</v>
      </c>
      <c r="B11" s="8">
        <v>43713</v>
      </c>
      <c r="C11" t="s">
        <v>38</v>
      </c>
      <c r="D11" t="s">
        <v>36</v>
      </c>
      <c r="E11" s="4">
        <v>1</v>
      </c>
      <c r="U11"/>
      <c r="V11"/>
    </row>
    <row r="12" spans="1:22" x14ac:dyDescent="0.25">
      <c r="A12" t="s">
        <v>39</v>
      </c>
      <c r="B12" s="8">
        <v>44263</v>
      </c>
      <c r="C12" t="s">
        <v>40</v>
      </c>
      <c r="D12" t="s">
        <v>41</v>
      </c>
      <c r="E12" s="4">
        <v>4</v>
      </c>
      <c r="U12"/>
      <c r="V12"/>
    </row>
    <row r="13" spans="1:22" x14ac:dyDescent="0.25">
      <c r="A13" t="s">
        <v>42</v>
      </c>
      <c r="B13" s="8">
        <v>44132</v>
      </c>
      <c r="C13" t="s">
        <v>43</v>
      </c>
      <c r="D13" t="s">
        <v>44</v>
      </c>
      <c r="E13" s="4">
        <v>5</v>
      </c>
      <c r="U13"/>
      <c r="V13"/>
    </row>
    <row r="14" spans="1:22" x14ac:dyDescent="0.25">
      <c r="A14" t="s">
        <v>45</v>
      </c>
      <c r="B14" s="8">
        <v>44744</v>
      </c>
      <c r="C14" t="s">
        <v>46</v>
      </c>
      <c r="D14" t="s">
        <v>15</v>
      </c>
      <c r="E14" s="4">
        <v>5</v>
      </c>
      <c r="U14"/>
      <c r="V14"/>
    </row>
    <row r="15" spans="1:22" x14ac:dyDescent="0.25">
      <c r="A15" t="s">
        <v>47</v>
      </c>
      <c r="B15" s="8">
        <v>43973</v>
      </c>
      <c r="C15" t="s">
        <v>48</v>
      </c>
      <c r="D15" t="s">
        <v>49</v>
      </c>
      <c r="E15" s="4">
        <v>2</v>
      </c>
      <c r="U15"/>
      <c r="V15"/>
    </row>
    <row r="16" spans="1:22" x14ac:dyDescent="0.25">
      <c r="A16" t="s">
        <v>50</v>
      </c>
      <c r="B16" s="8">
        <v>44656</v>
      </c>
      <c r="C16" t="s">
        <v>51</v>
      </c>
      <c r="D16" t="s">
        <v>52</v>
      </c>
      <c r="E16" s="4">
        <v>3</v>
      </c>
      <c r="U16"/>
      <c r="V16"/>
    </row>
    <row r="17" spans="1:22" x14ac:dyDescent="0.25">
      <c r="A17" t="s">
        <v>53</v>
      </c>
      <c r="B17" s="8">
        <v>44719</v>
      </c>
      <c r="C17" t="s">
        <v>54</v>
      </c>
      <c r="D17" t="s">
        <v>55</v>
      </c>
      <c r="E17" s="4">
        <v>5</v>
      </c>
      <c r="U17"/>
      <c r="V17"/>
    </row>
    <row r="18" spans="1:22" x14ac:dyDescent="0.25">
      <c r="A18" t="s">
        <v>56</v>
      </c>
      <c r="B18" s="8">
        <v>43544</v>
      </c>
      <c r="C18" t="s">
        <v>57</v>
      </c>
      <c r="D18" t="s">
        <v>58</v>
      </c>
      <c r="E18" s="4">
        <v>6</v>
      </c>
      <c r="U18"/>
      <c r="V18"/>
    </row>
    <row r="19" spans="1:22" x14ac:dyDescent="0.25">
      <c r="A19" t="s">
        <v>59</v>
      </c>
      <c r="B19" s="8">
        <v>43757</v>
      </c>
      <c r="C19" t="s">
        <v>60</v>
      </c>
      <c r="D19" t="s">
        <v>20</v>
      </c>
      <c r="E19" s="4">
        <v>6</v>
      </c>
      <c r="U19"/>
      <c r="V19"/>
    </row>
    <row r="20" spans="1:22" x14ac:dyDescent="0.25">
      <c r="A20" t="s">
        <v>61</v>
      </c>
      <c r="B20" s="8">
        <v>43629</v>
      </c>
      <c r="C20" t="s">
        <v>62</v>
      </c>
      <c r="D20" t="s">
        <v>49</v>
      </c>
      <c r="E20" s="4">
        <v>4</v>
      </c>
      <c r="U20"/>
      <c r="V20"/>
    </row>
    <row r="21" spans="1:22" x14ac:dyDescent="0.25">
      <c r="A21" t="s">
        <v>63</v>
      </c>
      <c r="B21" s="8">
        <v>44169</v>
      </c>
      <c r="C21" t="s">
        <v>64</v>
      </c>
      <c r="D21" t="s">
        <v>58</v>
      </c>
      <c r="E21" s="4">
        <v>5</v>
      </c>
      <c r="U21"/>
      <c r="V21"/>
    </row>
    <row r="22" spans="1:22" x14ac:dyDescent="0.25">
      <c r="A22" t="s">
        <v>63</v>
      </c>
      <c r="B22" s="8">
        <v>44169</v>
      </c>
      <c r="C22" t="s">
        <v>64</v>
      </c>
      <c r="D22" t="s">
        <v>65</v>
      </c>
      <c r="E22" s="4">
        <v>4</v>
      </c>
      <c r="U22"/>
      <c r="V22"/>
    </row>
    <row r="23" spans="1:22" x14ac:dyDescent="0.25">
      <c r="A23" t="s">
        <v>66</v>
      </c>
      <c r="B23" s="8">
        <v>44169</v>
      </c>
      <c r="C23" t="s">
        <v>67</v>
      </c>
      <c r="D23" t="s">
        <v>68</v>
      </c>
      <c r="E23" s="4">
        <v>6</v>
      </c>
      <c r="U23"/>
      <c r="V23"/>
    </row>
    <row r="24" spans="1:22" x14ac:dyDescent="0.25">
      <c r="A24" t="s">
        <v>69</v>
      </c>
      <c r="B24" s="8">
        <v>44218</v>
      </c>
      <c r="C24" t="s">
        <v>70</v>
      </c>
      <c r="D24" t="s">
        <v>55</v>
      </c>
      <c r="E24" s="4">
        <v>4</v>
      </c>
      <c r="U24"/>
      <c r="V24"/>
    </row>
    <row r="25" spans="1:22" x14ac:dyDescent="0.25">
      <c r="A25" t="s">
        <v>71</v>
      </c>
      <c r="B25" s="8">
        <v>44603</v>
      </c>
      <c r="C25" t="s">
        <v>72</v>
      </c>
      <c r="D25" t="s">
        <v>68</v>
      </c>
      <c r="E25" s="4">
        <v>4</v>
      </c>
      <c r="U25"/>
      <c r="V25"/>
    </row>
    <row r="26" spans="1:22" x14ac:dyDescent="0.25">
      <c r="A26" t="s">
        <v>73</v>
      </c>
      <c r="B26" s="8">
        <v>44454</v>
      </c>
      <c r="C26" t="s">
        <v>74</v>
      </c>
      <c r="D26" t="s">
        <v>75</v>
      </c>
      <c r="E26" s="4">
        <v>1</v>
      </c>
      <c r="U26"/>
      <c r="V26"/>
    </row>
    <row r="27" spans="1:22" x14ac:dyDescent="0.25">
      <c r="A27" t="s">
        <v>76</v>
      </c>
      <c r="B27" s="8">
        <v>44128</v>
      </c>
      <c r="C27" t="s">
        <v>77</v>
      </c>
      <c r="D27" t="s">
        <v>78</v>
      </c>
      <c r="E27" s="4">
        <v>3</v>
      </c>
      <c r="U27"/>
      <c r="V27"/>
    </row>
    <row r="28" spans="1:22" x14ac:dyDescent="0.25">
      <c r="A28" t="s">
        <v>79</v>
      </c>
      <c r="B28" s="8">
        <v>43516</v>
      </c>
      <c r="C28" t="s">
        <v>80</v>
      </c>
      <c r="D28" t="s">
        <v>81</v>
      </c>
      <c r="E28" s="4">
        <v>4</v>
      </c>
      <c r="U28"/>
      <c r="V28"/>
    </row>
    <row r="29" spans="1:22" x14ac:dyDescent="0.25">
      <c r="A29" t="s">
        <v>82</v>
      </c>
      <c r="B29" s="8">
        <v>43746</v>
      </c>
      <c r="C29" t="s">
        <v>83</v>
      </c>
      <c r="D29" t="s">
        <v>58</v>
      </c>
      <c r="E29" s="4">
        <v>5</v>
      </c>
      <c r="U29"/>
      <c r="V29"/>
    </row>
    <row r="30" spans="1:22" x14ac:dyDescent="0.25">
      <c r="A30" t="s">
        <v>84</v>
      </c>
      <c r="B30" s="8">
        <v>44775</v>
      </c>
      <c r="C30" t="s">
        <v>85</v>
      </c>
      <c r="D30" t="s">
        <v>86</v>
      </c>
      <c r="E30" s="4">
        <v>3</v>
      </c>
      <c r="U30"/>
      <c r="V30"/>
    </row>
    <row r="31" spans="1:22" x14ac:dyDescent="0.25">
      <c r="A31" t="s">
        <v>87</v>
      </c>
      <c r="B31" s="8">
        <v>43516</v>
      </c>
      <c r="C31" t="s">
        <v>88</v>
      </c>
      <c r="D31" t="s">
        <v>41</v>
      </c>
      <c r="E31" s="4">
        <v>4</v>
      </c>
      <c r="U31"/>
      <c r="V31"/>
    </row>
    <row r="32" spans="1:22" x14ac:dyDescent="0.25">
      <c r="A32" t="s">
        <v>89</v>
      </c>
      <c r="B32" s="8">
        <v>44464</v>
      </c>
      <c r="C32" t="s">
        <v>90</v>
      </c>
      <c r="D32" t="s">
        <v>91</v>
      </c>
      <c r="E32" s="4">
        <v>5</v>
      </c>
      <c r="U32"/>
      <c r="V32"/>
    </row>
    <row r="33" spans="1:22" x14ac:dyDescent="0.25">
      <c r="A33" t="s">
        <v>89</v>
      </c>
      <c r="B33" s="8">
        <v>44464</v>
      </c>
      <c r="C33" t="s">
        <v>90</v>
      </c>
      <c r="D33" t="s">
        <v>86</v>
      </c>
      <c r="E33" s="4">
        <v>6</v>
      </c>
      <c r="U33"/>
      <c r="V33"/>
    </row>
    <row r="34" spans="1:22" x14ac:dyDescent="0.25">
      <c r="A34" t="s">
        <v>89</v>
      </c>
      <c r="B34" s="8">
        <v>44464</v>
      </c>
      <c r="C34" t="s">
        <v>90</v>
      </c>
      <c r="D34" t="s">
        <v>92</v>
      </c>
      <c r="E34" s="4">
        <v>6</v>
      </c>
      <c r="U34"/>
      <c r="V34"/>
    </row>
    <row r="35" spans="1:22" x14ac:dyDescent="0.25">
      <c r="A35" t="s">
        <v>93</v>
      </c>
      <c r="B35" s="8">
        <v>44394</v>
      </c>
      <c r="C35" t="s">
        <v>94</v>
      </c>
      <c r="D35" t="s">
        <v>33</v>
      </c>
      <c r="E35" s="4">
        <v>5</v>
      </c>
      <c r="U35"/>
      <c r="V35"/>
    </row>
    <row r="36" spans="1:22" x14ac:dyDescent="0.25">
      <c r="A36" t="s">
        <v>95</v>
      </c>
      <c r="B36" s="8">
        <v>44011</v>
      </c>
      <c r="C36" t="s">
        <v>96</v>
      </c>
      <c r="D36" t="s">
        <v>97</v>
      </c>
      <c r="E36" s="4">
        <v>6</v>
      </c>
      <c r="U36"/>
      <c r="V36"/>
    </row>
    <row r="37" spans="1:22" x14ac:dyDescent="0.25">
      <c r="A37" t="s">
        <v>98</v>
      </c>
      <c r="B37" s="8">
        <v>44348</v>
      </c>
      <c r="C37" t="s">
        <v>99</v>
      </c>
      <c r="D37" t="s">
        <v>86</v>
      </c>
      <c r="E37" s="4">
        <v>6</v>
      </c>
      <c r="U37"/>
      <c r="V37"/>
    </row>
    <row r="38" spans="1:22" x14ac:dyDescent="0.25">
      <c r="A38" t="s">
        <v>100</v>
      </c>
      <c r="B38" s="8">
        <v>44233</v>
      </c>
      <c r="C38" t="s">
        <v>101</v>
      </c>
      <c r="D38" t="s">
        <v>91</v>
      </c>
      <c r="E38" s="4">
        <v>2</v>
      </c>
      <c r="U38"/>
      <c r="V38"/>
    </row>
    <row r="39" spans="1:22" x14ac:dyDescent="0.25">
      <c r="A39" t="s">
        <v>102</v>
      </c>
      <c r="B39" s="8">
        <v>43580</v>
      </c>
      <c r="C39" t="s">
        <v>103</v>
      </c>
      <c r="D39" t="s">
        <v>97</v>
      </c>
      <c r="E39" s="4">
        <v>3</v>
      </c>
      <c r="U39"/>
      <c r="V39"/>
    </row>
    <row r="40" spans="1:22" x14ac:dyDescent="0.25">
      <c r="A40" t="s">
        <v>104</v>
      </c>
      <c r="B40" s="8">
        <v>43946</v>
      </c>
      <c r="C40" t="s">
        <v>105</v>
      </c>
      <c r="D40" t="s">
        <v>55</v>
      </c>
      <c r="E40" s="4">
        <v>5</v>
      </c>
      <c r="U40"/>
      <c r="V40"/>
    </row>
    <row r="41" spans="1:22" x14ac:dyDescent="0.25">
      <c r="A41" t="s">
        <v>106</v>
      </c>
      <c r="B41" s="8">
        <v>44524</v>
      </c>
      <c r="C41" t="s">
        <v>107</v>
      </c>
      <c r="D41" t="s">
        <v>15</v>
      </c>
      <c r="E41" s="4">
        <v>6</v>
      </c>
      <c r="U41"/>
      <c r="V41"/>
    </row>
    <row r="42" spans="1:22" x14ac:dyDescent="0.25">
      <c r="A42" t="s">
        <v>108</v>
      </c>
      <c r="B42" s="8">
        <v>44305</v>
      </c>
      <c r="C42" t="s">
        <v>109</v>
      </c>
      <c r="D42" t="s">
        <v>110</v>
      </c>
      <c r="E42" s="4">
        <v>3</v>
      </c>
      <c r="U42"/>
      <c r="V42"/>
    </row>
    <row r="43" spans="1:22" x14ac:dyDescent="0.25">
      <c r="A43" t="s">
        <v>111</v>
      </c>
      <c r="B43" s="8">
        <v>44749</v>
      </c>
      <c r="C43" t="s">
        <v>112</v>
      </c>
      <c r="D43" t="s">
        <v>65</v>
      </c>
      <c r="E43" s="4">
        <v>2</v>
      </c>
      <c r="U43"/>
      <c r="V43"/>
    </row>
    <row r="44" spans="1:22" x14ac:dyDescent="0.25">
      <c r="A44" t="s">
        <v>113</v>
      </c>
      <c r="B44" s="8">
        <v>43607</v>
      </c>
      <c r="C44" t="s">
        <v>114</v>
      </c>
      <c r="D44" t="s">
        <v>115</v>
      </c>
      <c r="E44" s="4">
        <v>3</v>
      </c>
      <c r="U44"/>
      <c r="V44"/>
    </row>
    <row r="45" spans="1:22" x14ac:dyDescent="0.25">
      <c r="A45" t="s">
        <v>116</v>
      </c>
      <c r="B45" s="8">
        <v>44473</v>
      </c>
      <c r="C45" t="s">
        <v>117</v>
      </c>
      <c r="D45" t="s">
        <v>118</v>
      </c>
      <c r="E45" s="4">
        <v>2</v>
      </c>
      <c r="U45"/>
      <c r="V45"/>
    </row>
    <row r="46" spans="1:22" x14ac:dyDescent="0.25">
      <c r="A46" t="s">
        <v>119</v>
      </c>
      <c r="B46" s="8">
        <v>43932</v>
      </c>
      <c r="C46" t="s">
        <v>120</v>
      </c>
      <c r="D46" t="s">
        <v>17</v>
      </c>
      <c r="E46" s="4">
        <v>2</v>
      </c>
      <c r="U46"/>
      <c r="V46"/>
    </row>
    <row r="47" spans="1:22" x14ac:dyDescent="0.25">
      <c r="A47" t="s">
        <v>121</v>
      </c>
      <c r="B47" s="8">
        <v>44592</v>
      </c>
      <c r="C47" t="s">
        <v>122</v>
      </c>
      <c r="D47" t="s">
        <v>123</v>
      </c>
      <c r="E47" s="4">
        <v>6</v>
      </c>
      <c r="U47"/>
      <c r="V47"/>
    </row>
    <row r="48" spans="1:22" x14ac:dyDescent="0.25">
      <c r="A48" t="s">
        <v>124</v>
      </c>
      <c r="B48" s="8">
        <v>43776</v>
      </c>
      <c r="C48" t="s">
        <v>125</v>
      </c>
      <c r="D48" t="s">
        <v>126</v>
      </c>
      <c r="E48" s="4">
        <v>2</v>
      </c>
      <c r="U48"/>
      <c r="V48"/>
    </row>
    <row r="49" spans="1:22" x14ac:dyDescent="0.25">
      <c r="A49" t="s">
        <v>127</v>
      </c>
      <c r="B49" s="8">
        <v>43644</v>
      </c>
      <c r="C49" t="s">
        <v>128</v>
      </c>
      <c r="D49" t="s">
        <v>129</v>
      </c>
      <c r="E49" s="4">
        <v>2</v>
      </c>
      <c r="U49"/>
      <c r="V49"/>
    </row>
    <row r="50" spans="1:22" x14ac:dyDescent="0.25">
      <c r="A50" t="s">
        <v>130</v>
      </c>
      <c r="B50" s="8">
        <v>44085</v>
      </c>
      <c r="C50" t="s">
        <v>131</v>
      </c>
      <c r="D50" t="s">
        <v>132</v>
      </c>
      <c r="E50" s="4">
        <v>4</v>
      </c>
      <c r="U50"/>
      <c r="V50"/>
    </row>
    <row r="51" spans="1:22" x14ac:dyDescent="0.25">
      <c r="A51" t="s">
        <v>133</v>
      </c>
      <c r="B51" s="8">
        <v>44790</v>
      </c>
      <c r="C51" t="s">
        <v>134</v>
      </c>
      <c r="D51" t="s">
        <v>20</v>
      </c>
      <c r="E51" s="4">
        <v>3</v>
      </c>
      <c r="U51"/>
      <c r="V51"/>
    </row>
    <row r="52" spans="1:22" x14ac:dyDescent="0.25">
      <c r="A52" t="s">
        <v>135</v>
      </c>
      <c r="B52" s="8">
        <v>44792</v>
      </c>
      <c r="C52" t="s">
        <v>136</v>
      </c>
      <c r="D52" t="s">
        <v>137</v>
      </c>
      <c r="E52" s="4">
        <v>2</v>
      </c>
      <c r="U52"/>
      <c r="V52"/>
    </row>
    <row r="53" spans="1:22" x14ac:dyDescent="0.25">
      <c r="A53" t="s">
        <v>138</v>
      </c>
      <c r="B53" s="8">
        <v>43600</v>
      </c>
      <c r="C53" t="s">
        <v>139</v>
      </c>
      <c r="D53" t="s">
        <v>118</v>
      </c>
      <c r="E53" s="4">
        <v>4</v>
      </c>
      <c r="U53"/>
      <c r="V53"/>
    </row>
    <row r="54" spans="1:22" x14ac:dyDescent="0.25">
      <c r="A54" t="s">
        <v>140</v>
      </c>
      <c r="B54" s="8">
        <v>43719</v>
      </c>
      <c r="C54" t="s">
        <v>141</v>
      </c>
      <c r="D54" t="s">
        <v>36</v>
      </c>
      <c r="E54" s="4">
        <v>5</v>
      </c>
      <c r="U54"/>
      <c r="V54"/>
    </row>
    <row r="55" spans="1:22" x14ac:dyDescent="0.25">
      <c r="A55" t="s">
        <v>140</v>
      </c>
      <c r="B55" s="8">
        <v>43719</v>
      </c>
      <c r="C55" t="s">
        <v>141</v>
      </c>
      <c r="D55" t="s">
        <v>118</v>
      </c>
      <c r="E55" s="4">
        <v>2</v>
      </c>
      <c r="U55"/>
      <c r="V55"/>
    </row>
    <row r="56" spans="1:22" x14ac:dyDescent="0.25">
      <c r="A56" t="s">
        <v>142</v>
      </c>
      <c r="B56" s="8">
        <v>44271</v>
      </c>
      <c r="C56" t="s">
        <v>143</v>
      </c>
      <c r="D56" t="s">
        <v>110</v>
      </c>
      <c r="E56" s="4">
        <v>5</v>
      </c>
      <c r="U56"/>
      <c r="V56"/>
    </row>
    <row r="57" spans="1:22" x14ac:dyDescent="0.25">
      <c r="A57" t="s">
        <v>144</v>
      </c>
      <c r="B57" s="8">
        <v>44168</v>
      </c>
      <c r="C57" t="s">
        <v>145</v>
      </c>
      <c r="D57" t="s">
        <v>146</v>
      </c>
      <c r="E57" s="4">
        <v>3</v>
      </c>
      <c r="U57"/>
      <c r="V57"/>
    </row>
    <row r="58" spans="1:22" x14ac:dyDescent="0.25">
      <c r="A58" t="s">
        <v>147</v>
      </c>
      <c r="B58" s="8">
        <v>43857</v>
      </c>
      <c r="C58" t="s">
        <v>148</v>
      </c>
      <c r="D58" t="s">
        <v>65</v>
      </c>
      <c r="E58" s="4">
        <v>3</v>
      </c>
      <c r="U58"/>
      <c r="V58"/>
    </row>
    <row r="59" spans="1:22" x14ac:dyDescent="0.25">
      <c r="A59" t="s">
        <v>149</v>
      </c>
      <c r="B59" s="8">
        <v>44759</v>
      </c>
      <c r="C59" t="s">
        <v>150</v>
      </c>
      <c r="D59" t="s">
        <v>151</v>
      </c>
      <c r="E59" s="4">
        <v>4</v>
      </c>
      <c r="U59"/>
      <c r="V59"/>
    </row>
    <row r="60" spans="1:22" x14ac:dyDescent="0.25">
      <c r="A60" t="s">
        <v>152</v>
      </c>
      <c r="B60" s="8">
        <v>44624</v>
      </c>
      <c r="C60" t="s">
        <v>153</v>
      </c>
      <c r="D60" t="s">
        <v>123</v>
      </c>
      <c r="E60" s="4">
        <v>3</v>
      </c>
      <c r="U60"/>
      <c r="V60"/>
    </row>
    <row r="61" spans="1:22" x14ac:dyDescent="0.25">
      <c r="A61" t="s">
        <v>154</v>
      </c>
      <c r="B61" s="8">
        <v>44537</v>
      </c>
      <c r="C61" t="s">
        <v>155</v>
      </c>
      <c r="D61" t="s">
        <v>92</v>
      </c>
      <c r="E61" s="4">
        <v>3</v>
      </c>
      <c r="U61"/>
      <c r="V61"/>
    </row>
    <row r="62" spans="1:22" x14ac:dyDescent="0.25">
      <c r="A62" t="s">
        <v>156</v>
      </c>
      <c r="B62" s="8">
        <v>44252</v>
      </c>
      <c r="C62" t="s">
        <v>157</v>
      </c>
      <c r="D62" t="s">
        <v>132</v>
      </c>
      <c r="E62" s="4">
        <v>5</v>
      </c>
      <c r="U62"/>
      <c r="V62"/>
    </row>
    <row r="63" spans="1:22" x14ac:dyDescent="0.25">
      <c r="A63" t="s">
        <v>158</v>
      </c>
      <c r="B63" s="8">
        <v>43521</v>
      </c>
      <c r="C63" t="s">
        <v>159</v>
      </c>
      <c r="D63" t="s">
        <v>160</v>
      </c>
      <c r="E63" s="4">
        <v>5</v>
      </c>
      <c r="U63"/>
      <c r="V63"/>
    </row>
    <row r="64" spans="1:22" x14ac:dyDescent="0.25">
      <c r="A64" t="s">
        <v>161</v>
      </c>
      <c r="B64" s="8">
        <v>43505</v>
      </c>
      <c r="C64" t="s">
        <v>162</v>
      </c>
      <c r="D64" t="s">
        <v>33</v>
      </c>
      <c r="E64" s="4">
        <v>5</v>
      </c>
      <c r="U64"/>
      <c r="V64"/>
    </row>
    <row r="65" spans="1:22" x14ac:dyDescent="0.25">
      <c r="A65" t="s">
        <v>163</v>
      </c>
      <c r="B65" s="8">
        <v>43868</v>
      </c>
      <c r="C65" t="s">
        <v>164</v>
      </c>
      <c r="D65" t="s">
        <v>81</v>
      </c>
      <c r="E65" s="4">
        <v>1</v>
      </c>
      <c r="U65"/>
      <c r="V65"/>
    </row>
    <row r="66" spans="1:22" x14ac:dyDescent="0.25">
      <c r="A66" t="s">
        <v>165</v>
      </c>
      <c r="B66" s="8">
        <v>43913</v>
      </c>
      <c r="C66" t="s">
        <v>166</v>
      </c>
      <c r="D66" t="s">
        <v>36</v>
      </c>
      <c r="E66" s="4">
        <v>6</v>
      </c>
      <c r="U66"/>
      <c r="V66"/>
    </row>
    <row r="67" spans="1:22" x14ac:dyDescent="0.25">
      <c r="A67" t="s">
        <v>167</v>
      </c>
      <c r="B67" s="8">
        <v>44626</v>
      </c>
      <c r="C67" t="s">
        <v>168</v>
      </c>
      <c r="D67" t="s">
        <v>49</v>
      </c>
      <c r="E67" s="4">
        <v>4</v>
      </c>
      <c r="U67"/>
      <c r="V67"/>
    </row>
    <row r="68" spans="1:22" x14ac:dyDescent="0.25">
      <c r="A68" t="s">
        <v>169</v>
      </c>
      <c r="B68" s="8">
        <v>44666</v>
      </c>
      <c r="C68" t="s">
        <v>170</v>
      </c>
      <c r="D68" t="s">
        <v>171</v>
      </c>
      <c r="E68" s="4">
        <v>1</v>
      </c>
      <c r="U68"/>
      <c r="V68"/>
    </row>
    <row r="69" spans="1:22" x14ac:dyDescent="0.25">
      <c r="A69" t="s">
        <v>172</v>
      </c>
      <c r="B69" s="8">
        <v>44519</v>
      </c>
      <c r="C69" t="s">
        <v>173</v>
      </c>
      <c r="D69" t="s">
        <v>33</v>
      </c>
      <c r="E69" s="4">
        <v>2</v>
      </c>
      <c r="U69"/>
      <c r="V69"/>
    </row>
    <row r="70" spans="1:22" x14ac:dyDescent="0.25">
      <c r="A70" t="s">
        <v>174</v>
      </c>
      <c r="B70" s="8">
        <v>43754</v>
      </c>
      <c r="C70" t="s">
        <v>175</v>
      </c>
      <c r="D70" t="s">
        <v>176</v>
      </c>
      <c r="E70" s="4">
        <v>1</v>
      </c>
      <c r="U70"/>
      <c r="V70"/>
    </row>
    <row r="71" spans="1:22" x14ac:dyDescent="0.25">
      <c r="A71" t="s">
        <v>177</v>
      </c>
      <c r="B71" s="8">
        <v>43795</v>
      </c>
      <c r="C71" t="s">
        <v>178</v>
      </c>
      <c r="D71" t="s">
        <v>15</v>
      </c>
      <c r="E71" s="4">
        <v>6</v>
      </c>
      <c r="U71"/>
      <c r="V71"/>
    </row>
    <row r="72" spans="1:22" x14ac:dyDescent="0.25">
      <c r="A72" t="s">
        <v>179</v>
      </c>
      <c r="B72" s="8">
        <v>43646</v>
      </c>
      <c r="C72" t="s">
        <v>180</v>
      </c>
      <c r="D72" t="s">
        <v>44</v>
      </c>
      <c r="E72" s="4">
        <v>4</v>
      </c>
      <c r="U72"/>
      <c r="V72"/>
    </row>
    <row r="73" spans="1:22" x14ac:dyDescent="0.25">
      <c r="A73" t="s">
        <v>181</v>
      </c>
      <c r="B73" s="8">
        <v>44200</v>
      </c>
      <c r="C73" t="s">
        <v>182</v>
      </c>
      <c r="D73" t="s">
        <v>33</v>
      </c>
      <c r="E73" s="4">
        <v>2</v>
      </c>
      <c r="U73"/>
      <c r="V73"/>
    </row>
    <row r="74" spans="1:22" x14ac:dyDescent="0.25">
      <c r="A74" t="s">
        <v>183</v>
      </c>
      <c r="B74" s="8">
        <v>44131</v>
      </c>
      <c r="C74" t="s">
        <v>184</v>
      </c>
      <c r="D74" t="s">
        <v>185</v>
      </c>
      <c r="E74" s="4">
        <v>3</v>
      </c>
      <c r="U74"/>
      <c r="V74"/>
    </row>
    <row r="75" spans="1:22" x14ac:dyDescent="0.25">
      <c r="A75" t="s">
        <v>186</v>
      </c>
      <c r="B75" s="8">
        <v>44362</v>
      </c>
      <c r="C75" t="s">
        <v>187</v>
      </c>
      <c r="D75" t="s">
        <v>91</v>
      </c>
      <c r="E75" s="4">
        <v>5</v>
      </c>
      <c r="U75"/>
      <c r="V75"/>
    </row>
    <row r="76" spans="1:22" x14ac:dyDescent="0.25">
      <c r="A76" t="s">
        <v>188</v>
      </c>
      <c r="B76" s="8">
        <v>44396</v>
      </c>
      <c r="C76" t="s">
        <v>189</v>
      </c>
      <c r="D76" t="s">
        <v>190</v>
      </c>
      <c r="E76" s="4">
        <v>2</v>
      </c>
      <c r="U76"/>
      <c r="V76"/>
    </row>
    <row r="77" spans="1:22" x14ac:dyDescent="0.25">
      <c r="A77" t="s">
        <v>191</v>
      </c>
      <c r="B77" s="8">
        <v>44400</v>
      </c>
      <c r="C77" t="s">
        <v>192</v>
      </c>
      <c r="D77" t="s">
        <v>193</v>
      </c>
      <c r="E77" s="4">
        <v>6</v>
      </c>
      <c r="U77"/>
      <c r="V77"/>
    </row>
    <row r="78" spans="1:22" x14ac:dyDescent="0.25">
      <c r="A78" t="s">
        <v>194</v>
      </c>
      <c r="B78" s="8">
        <v>43855</v>
      </c>
      <c r="C78" t="s">
        <v>195</v>
      </c>
      <c r="D78" t="s">
        <v>196</v>
      </c>
      <c r="E78" s="4">
        <v>1</v>
      </c>
      <c r="U78"/>
      <c r="V78"/>
    </row>
    <row r="79" spans="1:22" x14ac:dyDescent="0.25">
      <c r="A79" t="s">
        <v>197</v>
      </c>
      <c r="B79" s="8">
        <v>43594</v>
      </c>
      <c r="C79" t="s">
        <v>198</v>
      </c>
      <c r="D79" t="s">
        <v>65</v>
      </c>
      <c r="E79" s="4">
        <v>2</v>
      </c>
      <c r="U79"/>
      <c r="V79"/>
    </row>
    <row r="80" spans="1:22" x14ac:dyDescent="0.25">
      <c r="A80" t="s">
        <v>199</v>
      </c>
      <c r="B80" s="8">
        <v>43920</v>
      </c>
      <c r="C80" t="s">
        <v>200</v>
      </c>
      <c r="D80" t="s">
        <v>81</v>
      </c>
      <c r="E80" s="4">
        <v>6</v>
      </c>
      <c r="U80"/>
      <c r="V80"/>
    </row>
    <row r="81" spans="1:22" x14ac:dyDescent="0.25">
      <c r="A81" t="s">
        <v>201</v>
      </c>
      <c r="B81" s="8">
        <v>44633</v>
      </c>
      <c r="C81" t="s">
        <v>202</v>
      </c>
      <c r="D81" t="s">
        <v>203</v>
      </c>
      <c r="E81" s="4">
        <v>4</v>
      </c>
      <c r="U81"/>
      <c r="V81"/>
    </row>
    <row r="82" spans="1:22" x14ac:dyDescent="0.25">
      <c r="A82" t="s">
        <v>204</v>
      </c>
      <c r="B82" s="8">
        <v>43572</v>
      </c>
      <c r="C82" t="s">
        <v>205</v>
      </c>
      <c r="D82" t="s">
        <v>206</v>
      </c>
      <c r="E82" s="4">
        <v>5</v>
      </c>
      <c r="U82"/>
      <c r="V82"/>
    </row>
    <row r="83" spans="1:22" x14ac:dyDescent="0.25">
      <c r="A83" t="s">
        <v>207</v>
      </c>
      <c r="B83" s="8">
        <v>43763</v>
      </c>
      <c r="C83" t="s">
        <v>208</v>
      </c>
      <c r="D83" t="s">
        <v>118</v>
      </c>
      <c r="E83" s="4">
        <v>3</v>
      </c>
      <c r="U83"/>
      <c r="V83"/>
    </row>
    <row r="84" spans="1:22" x14ac:dyDescent="0.25">
      <c r="A84" t="s">
        <v>209</v>
      </c>
      <c r="B84" s="8">
        <v>43721</v>
      </c>
      <c r="C84" t="s">
        <v>210</v>
      </c>
      <c r="D84" t="s">
        <v>211</v>
      </c>
      <c r="E84" s="4">
        <v>3</v>
      </c>
      <c r="U84"/>
      <c r="V84"/>
    </row>
    <row r="85" spans="1:22" x14ac:dyDescent="0.25">
      <c r="A85" t="s">
        <v>212</v>
      </c>
      <c r="B85" s="8">
        <v>43933</v>
      </c>
      <c r="C85" t="s">
        <v>213</v>
      </c>
      <c r="D85" t="s">
        <v>49</v>
      </c>
      <c r="E85" s="4">
        <v>4</v>
      </c>
      <c r="U85"/>
      <c r="V85"/>
    </row>
    <row r="86" spans="1:22" x14ac:dyDescent="0.25">
      <c r="A86" t="s">
        <v>214</v>
      </c>
      <c r="B86" s="8">
        <v>43783</v>
      </c>
      <c r="C86" t="s">
        <v>215</v>
      </c>
      <c r="D86" t="s">
        <v>97</v>
      </c>
      <c r="E86" s="4">
        <v>1</v>
      </c>
      <c r="U86"/>
      <c r="V86"/>
    </row>
    <row r="87" spans="1:22" x14ac:dyDescent="0.25">
      <c r="A87" t="s">
        <v>216</v>
      </c>
      <c r="B87" s="8">
        <v>43664</v>
      </c>
      <c r="C87" t="s">
        <v>217</v>
      </c>
      <c r="D87" t="s">
        <v>218</v>
      </c>
      <c r="E87" s="4">
        <v>3</v>
      </c>
      <c r="U87"/>
      <c r="V87"/>
    </row>
    <row r="88" spans="1:22" x14ac:dyDescent="0.25">
      <c r="A88" t="s">
        <v>216</v>
      </c>
      <c r="B88" s="8">
        <v>43664</v>
      </c>
      <c r="C88" t="s">
        <v>217</v>
      </c>
      <c r="D88" t="s">
        <v>68</v>
      </c>
      <c r="E88" s="4">
        <v>4</v>
      </c>
      <c r="U88"/>
      <c r="V88"/>
    </row>
    <row r="89" spans="1:22" x14ac:dyDescent="0.25">
      <c r="A89" t="s">
        <v>219</v>
      </c>
      <c r="B89" s="8">
        <v>44289</v>
      </c>
      <c r="C89" t="s">
        <v>220</v>
      </c>
      <c r="D89" t="s">
        <v>75</v>
      </c>
      <c r="E89" s="4">
        <v>3</v>
      </c>
      <c r="U89"/>
      <c r="V89"/>
    </row>
    <row r="90" spans="1:22" x14ac:dyDescent="0.25">
      <c r="A90" t="s">
        <v>221</v>
      </c>
      <c r="B90" s="8">
        <v>44284</v>
      </c>
      <c r="C90" t="s">
        <v>222</v>
      </c>
      <c r="D90" t="s">
        <v>203</v>
      </c>
      <c r="E90" s="4">
        <v>3</v>
      </c>
      <c r="U90"/>
      <c r="V90"/>
    </row>
    <row r="91" spans="1:22" x14ac:dyDescent="0.25">
      <c r="A91" t="s">
        <v>223</v>
      </c>
      <c r="B91" s="8">
        <v>44545</v>
      </c>
      <c r="C91" t="s">
        <v>224</v>
      </c>
      <c r="D91" t="s">
        <v>20</v>
      </c>
      <c r="E91" s="4">
        <v>6</v>
      </c>
      <c r="U91"/>
      <c r="V91"/>
    </row>
    <row r="92" spans="1:22" x14ac:dyDescent="0.25">
      <c r="A92" t="s">
        <v>225</v>
      </c>
      <c r="B92" s="8">
        <v>43971</v>
      </c>
      <c r="C92" t="s">
        <v>226</v>
      </c>
      <c r="D92" t="s">
        <v>20</v>
      </c>
      <c r="E92" s="4">
        <v>4</v>
      </c>
      <c r="U92"/>
      <c r="V92"/>
    </row>
    <row r="93" spans="1:22" x14ac:dyDescent="0.25">
      <c r="A93" t="s">
        <v>227</v>
      </c>
      <c r="B93" s="8">
        <v>44137</v>
      </c>
      <c r="C93" t="s">
        <v>228</v>
      </c>
      <c r="D93" t="s">
        <v>185</v>
      </c>
      <c r="E93" s="4">
        <v>4</v>
      </c>
      <c r="U93"/>
      <c r="V93"/>
    </row>
    <row r="94" spans="1:22" x14ac:dyDescent="0.25">
      <c r="A94" t="s">
        <v>229</v>
      </c>
      <c r="B94" s="8">
        <v>44037</v>
      </c>
      <c r="C94" t="s">
        <v>230</v>
      </c>
      <c r="D94" t="s">
        <v>151</v>
      </c>
      <c r="E94" s="4">
        <v>3</v>
      </c>
      <c r="U94"/>
      <c r="V94"/>
    </row>
    <row r="95" spans="1:22" x14ac:dyDescent="0.25">
      <c r="A95" t="s">
        <v>231</v>
      </c>
      <c r="B95" s="8">
        <v>43538</v>
      </c>
      <c r="C95" t="s">
        <v>232</v>
      </c>
      <c r="D95" t="s">
        <v>190</v>
      </c>
      <c r="E95" s="4">
        <v>4</v>
      </c>
      <c r="U95"/>
      <c r="V95"/>
    </row>
    <row r="96" spans="1:22" x14ac:dyDescent="0.25">
      <c r="A96" t="s">
        <v>233</v>
      </c>
      <c r="B96" s="8">
        <v>44014</v>
      </c>
      <c r="C96" t="s">
        <v>234</v>
      </c>
      <c r="D96" t="s">
        <v>68</v>
      </c>
      <c r="E96" s="4">
        <v>6</v>
      </c>
      <c r="U96"/>
      <c r="V96"/>
    </row>
    <row r="97" spans="1:22" x14ac:dyDescent="0.25">
      <c r="A97" t="s">
        <v>235</v>
      </c>
      <c r="B97" s="8">
        <v>43816</v>
      </c>
      <c r="C97" t="s">
        <v>236</v>
      </c>
      <c r="D97" t="s">
        <v>185</v>
      </c>
      <c r="E97" s="4">
        <v>6</v>
      </c>
      <c r="U97"/>
      <c r="V97"/>
    </row>
    <row r="98" spans="1:22" x14ac:dyDescent="0.25">
      <c r="A98" t="s">
        <v>237</v>
      </c>
      <c r="B98" s="8">
        <v>44171</v>
      </c>
      <c r="C98" t="s">
        <v>238</v>
      </c>
      <c r="D98" t="s">
        <v>68</v>
      </c>
      <c r="E98" s="4">
        <v>2</v>
      </c>
      <c r="U98"/>
      <c r="V98"/>
    </row>
    <row r="99" spans="1:22" x14ac:dyDescent="0.25">
      <c r="A99" t="s">
        <v>239</v>
      </c>
      <c r="B99" s="8">
        <v>44259</v>
      </c>
      <c r="C99" t="s">
        <v>240</v>
      </c>
      <c r="D99" t="s">
        <v>81</v>
      </c>
      <c r="E99" s="4">
        <v>2</v>
      </c>
      <c r="U99"/>
      <c r="V99"/>
    </row>
    <row r="100" spans="1:22" x14ac:dyDescent="0.25">
      <c r="A100" t="s">
        <v>241</v>
      </c>
      <c r="B100" s="8">
        <v>44394</v>
      </c>
      <c r="C100" t="s">
        <v>242</v>
      </c>
      <c r="D100" t="s">
        <v>68</v>
      </c>
      <c r="E100" s="4">
        <v>1</v>
      </c>
      <c r="U100"/>
      <c r="V100"/>
    </row>
    <row r="101" spans="1:22" x14ac:dyDescent="0.25">
      <c r="A101" t="s">
        <v>243</v>
      </c>
      <c r="B101" s="8">
        <v>44139</v>
      </c>
      <c r="C101" t="s">
        <v>244</v>
      </c>
      <c r="D101" t="s">
        <v>91</v>
      </c>
      <c r="E101" s="4">
        <v>3</v>
      </c>
      <c r="U101"/>
      <c r="V101"/>
    </row>
    <row r="102" spans="1:22" x14ac:dyDescent="0.25">
      <c r="A102" t="s">
        <v>245</v>
      </c>
      <c r="B102" s="8">
        <v>44291</v>
      </c>
      <c r="C102" t="s">
        <v>246</v>
      </c>
      <c r="D102" t="s">
        <v>129</v>
      </c>
      <c r="E102" s="4">
        <v>2</v>
      </c>
      <c r="U102"/>
      <c r="V102"/>
    </row>
    <row r="103" spans="1:22" x14ac:dyDescent="0.25">
      <c r="A103" t="s">
        <v>247</v>
      </c>
      <c r="B103" s="8">
        <v>43891</v>
      </c>
      <c r="C103" t="s">
        <v>248</v>
      </c>
      <c r="D103" t="s">
        <v>123</v>
      </c>
      <c r="E103" s="4">
        <v>5</v>
      </c>
      <c r="U103"/>
      <c r="V103"/>
    </row>
    <row r="104" spans="1:22" x14ac:dyDescent="0.25">
      <c r="A104" t="s">
        <v>249</v>
      </c>
      <c r="B104" s="8">
        <v>44488</v>
      </c>
      <c r="C104" t="s">
        <v>250</v>
      </c>
      <c r="D104" t="s">
        <v>27</v>
      </c>
      <c r="E104" s="4">
        <v>3</v>
      </c>
      <c r="U104"/>
      <c r="V104"/>
    </row>
    <row r="105" spans="1:22" x14ac:dyDescent="0.25">
      <c r="A105" t="s">
        <v>251</v>
      </c>
      <c r="B105" s="8">
        <v>44750</v>
      </c>
      <c r="C105" t="s">
        <v>252</v>
      </c>
      <c r="D105" t="s">
        <v>176</v>
      </c>
      <c r="E105" s="4">
        <v>4</v>
      </c>
      <c r="U105"/>
      <c r="V105"/>
    </row>
    <row r="106" spans="1:22" x14ac:dyDescent="0.25">
      <c r="A106" t="s">
        <v>253</v>
      </c>
      <c r="B106" s="8">
        <v>43694</v>
      </c>
      <c r="C106" t="s">
        <v>254</v>
      </c>
      <c r="D106" t="s">
        <v>110</v>
      </c>
      <c r="E106" s="4">
        <v>6</v>
      </c>
      <c r="U106"/>
      <c r="V106"/>
    </row>
    <row r="107" spans="1:22" x14ac:dyDescent="0.25">
      <c r="A107" t="s">
        <v>255</v>
      </c>
      <c r="B107" s="8">
        <v>43982</v>
      </c>
      <c r="C107" t="s">
        <v>256</v>
      </c>
      <c r="D107" t="s">
        <v>81</v>
      </c>
      <c r="E107" s="4">
        <v>6</v>
      </c>
      <c r="U107"/>
      <c r="V107"/>
    </row>
    <row r="108" spans="1:22" x14ac:dyDescent="0.25">
      <c r="A108" t="s">
        <v>257</v>
      </c>
      <c r="B108" s="8">
        <v>43956</v>
      </c>
      <c r="C108" t="s">
        <v>258</v>
      </c>
      <c r="D108" t="s">
        <v>259</v>
      </c>
      <c r="E108" s="4">
        <v>2</v>
      </c>
      <c r="U108"/>
      <c r="V108"/>
    </row>
    <row r="109" spans="1:22" x14ac:dyDescent="0.25">
      <c r="A109" t="s">
        <v>260</v>
      </c>
      <c r="B109" s="8">
        <v>43569</v>
      </c>
      <c r="C109" t="s">
        <v>261</v>
      </c>
      <c r="D109" t="s">
        <v>36</v>
      </c>
      <c r="E109" s="4">
        <v>3</v>
      </c>
      <c r="U109"/>
      <c r="V109"/>
    </row>
    <row r="110" spans="1:22" x14ac:dyDescent="0.25">
      <c r="A110" t="s">
        <v>262</v>
      </c>
      <c r="B110" s="8">
        <v>44041</v>
      </c>
      <c r="C110" t="s">
        <v>263</v>
      </c>
      <c r="D110" t="s">
        <v>81</v>
      </c>
      <c r="E110" s="4">
        <v>4</v>
      </c>
      <c r="U110"/>
      <c r="V110"/>
    </row>
    <row r="111" spans="1:22" x14ac:dyDescent="0.25">
      <c r="A111" t="s">
        <v>264</v>
      </c>
      <c r="B111" s="8">
        <v>43811</v>
      </c>
      <c r="C111" t="s">
        <v>265</v>
      </c>
      <c r="D111" t="s">
        <v>137</v>
      </c>
      <c r="E111" s="4">
        <v>1</v>
      </c>
      <c r="U111"/>
      <c r="V111"/>
    </row>
    <row r="112" spans="1:22" x14ac:dyDescent="0.25">
      <c r="A112" t="s">
        <v>266</v>
      </c>
      <c r="B112" s="8">
        <v>44727</v>
      </c>
      <c r="C112" t="s">
        <v>267</v>
      </c>
      <c r="D112" t="s">
        <v>268</v>
      </c>
      <c r="E112" s="4">
        <v>3</v>
      </c>
      <c r="U112"/>
      <c r="V112"/>
    </row>
    <row r="113" spans="1:22" x14ac:dyDescent="0.25">
      <c r="A113" t="s">
        <v>269</v>
      </c>
      <c r="B113" s="8">
        <v>43642</v>
      </c>
      <c r="C113" t="s">
        <v>270</v>
      </c>
      <c r="D113" t="s">
        <v>160</v>
      </c>
      <c r="E113" s="4">
        <v>5</v>
      </c>
      <c r="U113"/>
      <c r="V113"/>
    </row>
    <row r="114" spans="1:22" x14ac:dyDescent="0.25">
      <c r="A114" t="s">
        <v>271</v>
      </c>
      <c r="B114" s="8">
        <v>44481</v>
      </c>
      <c r="C114" t="s">
        <v>272</v>
      </c>
      <c r="D114" t="s">
        <v>75</v>
      </c>
      <c r="E114" s="4">
        <v>1</v>
      </c>
      <c r="U114"/>
      <c r="V114"/>
    </row>
    <row r="115" spans="1:22" x14ac:dyDescent="0.25">
      <c r="A115" t="s">
        <v>273</v>
      </c>
      <c r="B115" s="8">
        <v>43556</v>
      </c>
      <c r="C115" t="s">
        <v>274</v>
      </c>
      <c r="D115" t="s">
        <v>110</v>
      </c>
      <c r="E115" s="4">
        <v>1</v>
      </c>
      <c r="U115"/>
      <c r="V115"/>
    </row>
    <row r="116" spans="1:22" x14ac:dyDescent="0.25">
      <c r="A116" t="s">
        <v>275</v>
      </c>
      <c r="B116" s="8">
        <v>44265</v>
      </c>
      <c r="C116" t="s">
        <v>276</v>
      </c>
      <c r="D116" t="s">
        <v>196</v>
      </c>
      <c r="E116" s="4">
        <v>4</v>
      </c>
      <c r="U116"/>
      <c r="V116"/>
    </row>
    <row r="117" spans="1:22" x14ac:dyDescent="0.25">
      <c r="A117" t="s">
        <v>277</v>
      </c>
      <c r="B117" s="8">
        <v>43693</v>
      </c>
      <c r="C117" t="s">
        <v>278</v>
      </c>
      <c r="D117" t="s">
        <v>146</v>
      </c>
      <c r="E117" s="4">
        <v>1</v>
      </c>
      <c r="U117"/>
      <c r="V117"/>
    </row>
    <row r="118" spans="1:22" x14ac:dyDescent="0.25">
      <c r="A118" t="s">
        <v>279</v>
      </c>
      <c r="B118" s="8">
        <v>44054</v>
      </c>
      <c r="C118" t="s">
        <v>280</v>
      </c>
      <c r="D118" t="s">
        <v>33</v>
      </c>
      <c r="E118" s="4">
        <v>4</v>
      </c>
      <c r="U118"/>
      <c r="V118"/>
    </row>
    <row r="119" spans="1:22" x14ac:dyDescent="0.25">
      <c r="A119" t="s">
        <v>281</v>
      </c>
      <c r="B119" s="8">
        <v>44656</v>
      </c>
      <c r="C119" t="s">
        <v>282</v>
      </c>
      <c r="D119" t="s">
        <v>97</v>
      </c>
      <c r="E119" s="4">
        <v>4</v>
      </c>
      <c r="U119"/>
      <c r="V119"/>
    </row>
    <row r="120" spans="1:22" x14ac:dyDescent="0.25">
      <c r="A120" t="s">
        <v>283</v>
      </c>
      <c r="B120" s="8">
        <v>43760</v>
      </c>
      <c r="C120" t="s">
        <v>284</v>
      </c>
      <c r="D120" t="s">
        <v>30</v>
      </c>
      <c r="E120" s="4">
        <v>3</v>
      </c>
      <c r="U120"/>
      <c r="V120"/>
    </row>
    <row r="121" spans="1:22" x14ac:dyDescent="0.25">
      <c r="A121" t="s">
        <v>285</v>
      </c>
      <c r="B121" s="8">
        <v>44471</v>
      </c>
      <c r="C121" t="s">
        <v>286</v>
      </c>
      <c r="D121" t="s">
        <v>78</v>
      </c>
      <c r="E121" s="4">
        <v>1</v>
      </c>
      <c r="U121"/>
      <c r="V121"/>
    </row>
    <row r="122" spans="1:22" x14ac:dyDescent="0.25">
      <c r="A122" t="s">
        <v>285</v>
      </c>
      <c r="B122" s="8">
        <v>44471</v>
      </c>
      <c r="C122" t="s">
        <v>286</v>
      </c>
      <c r="D122" t="s">
        <v>129</v>
      </c>
      <c r="E122" s="4">
        <v>1</v>
      </c>
      <c r="U122"/>
      <c r="V122"/>
    </row>
    <row r="123" spans="1:22" x14ac:dyDescent="0.25">
      <c r="A123" t="s">
        <v>285</v>
      </c>
      <c r="B123" s="8">
        <v>44471</v>
      </c>
      <c r="C123" t="s">
        <v>286</v>
      </c>
      <c r="D123" t="s">
        <v>23</v>
      </c>
      <c r="E123" s="4">
        <v>5</v>
      </c>
      <c r="U123"/>
      <c r="V123"/>
    </row>
    <row r="124" spans="1:22" x14ac:dyDescent="0.25">
      <c r="A124" t="s">
        <v>287</v>
      </c>
      <c r="B124" s="8">
        <v>44268</v>
      </c>
      <c r="C124" t="s">
        <v>288</v>
      </c>
      <c r="D124" t="s">
        <v>86</v>
      </c>
      <c r="E124" s="4">
        <v>4</v>
      </c>
      <c r="U124"/>
      <c r="V124"/>
    </row>
    <row r="125" spans="1:22" x14ac:dyDescent="0.25">
      <c r="A125" t="s">
        <v>289</v>
      </c>
      <c r="B125" s="8">
        <v>44724</v>
      </c>
      <c r="C125" t="s">
        <v>290</v>
      </c>
      <c r="D125" t="s">
        <v>118</v>
      </c>
      <c r="E125" s="4">
        <v>4</v>
      </c>
      <c r="U125"/>
      <c r="V125"/>
    </row>
    <row r="126" spans="1:22" x14ac:dyDescent="0.25">
      <c r="A126" t="s">
        <v>291</v>
      </c>
      <c r="B126" s="8">
        <v>43582</v>
      </c>
      <c r="C126" t="s">
        <v>292</v>
      </c>
      <c r="D126" t="s">
        <v>91</v>
      </c>
      <c r="E126" s="4">
        <v>5</v>
      </c>
      <c r="U126"/>
      <c r="V126"/>
    </row>
    <row r="127" spans="1:22" x14ac:dyDescent="0.25">
      <c r="A127" t="s">
        <v>293</v>
      </c>
      <c r="B127" s="8">
        <v>43608</v>
      </c>
      <c r="C127" t="s">
        <v>294</v>
      </c>
      <c r="D127" t="s">
        <v>92</v>
      </c>
      <c r="E127" s="4">
        <v>3</v>
      </c>
      <c r="U127"/>
      <c r="V127"/>
    </row>
    <row r="128" spans="1:22" x14ac:dyDescent="0.25">
      <c r="A128" t="s">
        <v>295</v>
      </c>
      <c r="B128" s="8">
        <v>44026</v>
      </c>
      <c r="C128" t="s">
        <v>296</v>
      </c>
      <c r="D128" t="s">
        <v>75</v>
      </c>
      <c r="E128" s="4">
        <v>1</v>
      </c>
      <c r="U128"/>
      <c r="V128"/>
    </row>
    <row r="129" spans="1:22" x14ac:dyDescent="0.25">
      <c r="A129" t="s">
        <v>297</v>
      </c>
      <c r="B129" s="8">
        <v>44510</v>
      </c>
      <c r="C129" t="s">
        <v>298</v>
      </c>
      <c r="D129" t="s">
        <v>27</v>
      </c>
      <c r="E129" s="4">
        <v>6</v>
      </c>
      <c r="U129"/>
      <c r="V129"/>
    </row>
    <row r="130" spans="1:22" x14ac:dyDescent="0.25">
      <c r="A130" t="s">
        <v>299</v>
      </c>
      <c r="B130" s="8">
        <v>44439</v>
      </c>
      <c r="C130" t="s">
        <v>300</v>
      </c>
      <c r="D130" t="s">
        <v>81</v>
      </c>
      <c r="E130" s="4">
        <v>1</v>
      </c>
      <c r="U130"/>
      <c r="V130"/>
    </row>
    <row r="131" spans="1:22" x14ac:dyDescent="0.25">
      <c r="A131" t="s">
        <v>301</v>
      </c>
      <c r="B131" s="8">
        <v>43652</v>
      </c>
      <c r="C131" t="s">
        <v>302</v>
      </c>
      <c r="D131" t="s">
        <v>259</v>
      </c>
      <c r="E131" s="4">
        <v>1</v>
      </c>
      <c r="U131"/>
      <c r="V131"/>
    </row>
    <row r="132" spans="1:22" x14ac:dyDescent="0.25">
      <c r="A132" t="s">
        <v>303</v>
      </c>
      <c r="B132" s="8">
        <v>44624</v>
      </c>
      <c r="C132" t="s">
        <v>304</v>
      </c>
      <c r="D132" t="s">
        <v>218</v>
      </c>
      <c r="E132" s="4">
        <v>5</v>
      </c>
      <c r="U132"/>
      <c r="V132"/>
    </row>
    <row r="133" spans="1:22" x14ac:dyDescent="0.25">
      <c r="A133" t="s">
        <v>305</v>
      </c>
      <c r="B133" s="8">
        <v>44196</v>
      </c>
      <c r="C133" t="s">
        <v>306</v>
      </c>
      <c r="D133" t="s">
        <v>30</v>
      </c>
      <c r="E133" s="4">
        <v>2</v>
      </c>
      <c r="U133"/>
      <c r="V133"/>
    </row>
    <row r="134" spans="1:22" x14ac:dyDescent="0.25">
      <c r="A134" t="s">
        <v>307</v>
      </c>
      <c r="B134" s="8">
        <v>44043</v>
      </c>
      <c r="C134" t="s">
        <v>308</v>
      </c>
      <c r="D134" t="s">
        <v>218</v>
      </c>
      <c r="E134" s="4">
        <v>5</v>
      </c>
      <c r="U134"/>
      <c r="V134"/>
    </row>
    <row r="135" spans="1:22" x14ac:dyDescent="0.25">
      <c r="A135" t="s">
        <v>309</v>
      </c>
      <c r="B135" s="8">
        <v>44340</v>
      </c>
      <c r="C135" t="s">
        <v>310</v>
      </c>
      <c r="D135" t="s">
        <v>27</v>
      </c>
      <c r="E135" s="4">
        <v>1</v>
      </c>
      <c r="U135"/>
      <c r="V135"/>
    </row>
    <row r="136" spans="1:22" x14ac:dyDescent="0.25">
      <c r="A136" t="s">
        <v>311</v>
      </c>
      <c r="B136" s="8">
        <v>44758</v>
      </c>
      <c r="C136" t="s">
        <v>312</v>
      </c>
      <c r="D136" t="s">
        <v>126</v>
      </c>
      <c r="E136" s="4">
        <v>3</v>
      </c>
      <c r="U136"/>
      <c r="V136"/>
    </row>
    <row r="137" spans="1:22" x14ac:dyDescent="0.25">
      <c r="A137" t="s">
        <v>313</v>
      </c>
      <c r="B137" s="8">
        <v>44232</v>
      </c>
      <c r="C137" t="s">
        <v>314</v>
      </c>
      <c r="D137" t="s">
        <v>206</v>
      </c>
      <c r="E137" s="4">
        <v>5</v>
      </c>
      <c r="U137"/>
      <c r="V137"/>
    </row>
    <row r="138" spans="1:22" x14ac:dyDescent="0.25">
      <c r="A138" t="s">
        <v>315</v>
      </c>
      <c r="B138" s="8">
        <v>44406</v>
      </c>
      <c r="C138" t="s">
        <v>316</v>
      </c>
      <c r="D138" t="s">
        <v>68</v>
      </c>
      <c r="E138" s="4">
        <v>4</v>
      </c>
      <c r="U138"/>
      <c r="V138"/>
    </row>
    <row r="139" spans="1:22" x14ac:dyDescent="0.25">
      <c r="A139" t="s">
        <v>317</v>
      </c>
      <c r="B139" s="8">
        <v>44637</v>
      </c>
      <c r="C139" t="s">
        <v>318</v>
      </c>
      <c r="D139" t="s">
        <v>44</v>
      </c>
      <c r="E139" s="4">
        <v>3</v>
      </c>
      <c r="U139"/>
      <c r="V139"/>
    </row>
    <row r="140" spans="1:22" x14ac:dyDescent="0.25">
      <c r="A140" t="s">
        <v>319</v>
      </c>
      <c r="B140" s="8">
        <v>44238</v>
      </c>
      <c r="C140" t="s">
        <v>320</v>
      </c>
      <c r="D140" t="s">
        <v>259</v>
      </c>
      <c r="E140" s="4">
        <v>4</v>
      </c>
      <c r="U140"/>
      <c r="V140"/>
    </row>
    <row r="141" spans="1:22" x14ac:dyDescent="0.25">
      <c r="A141" t="s">
        <v>321</v>
      </c>
      <c r="B141" s="8">
        <v>43509</v>
      </c>
      <c r="C141" t="s">
        <v>322</v>
      </c>
      <c r="D141" t="s">
        <v>27</v>
      </c>
      <c r="E141" s="4">
        <v>6</v>
      </c>
      <c r="U141"/>
      <c r="V141"/>
    </row>
    <row r="142" spans="1:22" x14ac:dyDescent="0.25">
      <c r="A142" t="s">
        <v>323</v>
      </c>
      <c r="B142" s="8">
        <v>44694</v>
      </c>
      <c r="C142" t="s">
        <v>324</v>
      </c>
      <c r="D142" t="s">
        <v>123</v>
      </c>
      <c r="E142" s="4">
        <v>1</v>
      </c>
      <c r="U142"/>
      <c r="V142"/>
    </row>
    <row r="143" spans="1:22" x14ac:dyDescent="0.25">
      <c r="A143" t="s">
        <v>325</v>
      </c>
      <c r="B143" s="8">
        <v>43970</v>
      </c>
      <c r="C143" t="s">
        <v>326</v>
      </c>
      <c r="D143" t="s">
        <v>129</v>
      </c>
      <c r="E143" s="4">
        <v>4</v>
      </c>
      <c r="U143"/>
      <c r="V143"/>
    </row>
    <row r="144" spans="1:22" x14ac:dyDescent="0.25">
      <c r="A144" t="s">
        <v>327</v>
      </c>
      <c r="B144" s="8">
        <v>44678</v>
      </c>
      <c r="C144" t="s">
        <v>328</v>
      </c>
      <c r="D144" t="s">
        <v>44</v>
      </c>
      <c r="E144" s="4">
        <v>4</v>
      </c>
      <c r="U144"/>
      <c r="V144"/>
    </row>
    <row r="145" spans="1:22" x14ac:dyDescent="0.25">
      <c r="A145" t="s">
        <v>329</v>
      </c>
      <c r="B145" s="8">
        <v>44083</v>
      </c>
      <c r="C145" t="s">
        <v>330</v>
      </c>
      <c r="D145" t="s">
        <v>92</v>
      </c>
      <c r="E145" s="4">
        <v>2</v>
      </c>
      <c r="U145"/>
      <c r="V145"/>
    </row>
    <row r="146" spans="1:22" x14ac:dyDescent="0.25">
      <c r="A146" t="s">
        <v>331</v>
      </c>
      <c r="B146" s="8">
        <v>44265</v>
      </c>
      <c r="C146" t="s">
        <v>332</v>
      </c>
      <c r="D146" t="s">
        <v>44</v>
      </c>
      <c r="E146" s="4">
        <v>2</v>
      </c>
      <c r="U146"/>
      <c r="V146"/>
    </row>
    <row r="147" spans="1:22" x14ac:dyDescent="0.25">
      <c r="A147" t="s">
        <v>333</v>
      </c>
      <c r="B147" s="8">
        <v>43562</v>
      </c>
      <c r="C147" t="s">
        <v>334</v>
      </c>
      <c r="D147" t="s">
        <v>91</v>
      </c>
      <c r="E147" s="4">
        <v>4</v>
      </c>
      <c r="U147"/>
      <c r="V147"/>
    </row>
    <row r="148" spans="1:22" x14ac:dyDescent="0.25">
      <c r="A148" t="s">
        <v>335</v>
      </c>
      <c r="B148" s="8">
        <v>44024</v>
      </c>
      <c r="C148" t="s">
        <v>336</v>
      </c>
      <c r="D148" t="s">
        <v>110</v>
      </c>
      <c r="E148" s="4">
        <v>3</v>
      </c>
      <c r="U148"/>
      <c r="V148"/>
    </row>
    <row r="149" spans="1:22" x14ac:dyDescent="0.25">
      <c r="A149" t="s">
        <v>335</v>
      </c>
      <c r="B149" s="8">
        <v>44024</v>
      </c>
      <c r="C149" t="s">
        <v>336</v>
      </c>
      <c r="D149" t="s">
        <v>23</v>
      </c>
      <c r="E149" s="4">
        <v>2</v>
      </c>
      <c r="U149"/>
      <c r="V149"/>
    </row>
    <row r="150" spans="1:22" x14ac:dyDescent="0.25">
      <c r="A150" t="s">
        <v>337</v>
      </c>
      <c r="B150" s="8">
        <v>44551</v>
      </c>
      <c r="C150" t="s">
        <v>338</v>
      </c>
      <c r="D150" t="s">
        <v>65</v>
      </c>
      <c r="E150" s="4">
        <v>5</v>
      </c>
      <c r="U150"/>
      <c r="V150"/>
    </row>
    <row r="151" spans="1:22" x14ac:dyDescent="0.25">
      <c r="A151" t="s">
        <v>339</v>
      </c>
      <c r="B151" s="8">
        <v>44108</v>
      </c>
      <c r="C151" t="s">
        <v>340</v>
      </c>
      <c r="D151" t="s">
        <v>185</v>
      </c>
      <c r="E151" s="4">
        <v>2</v>
      </c>
      <c r="U151"/>
      <c r="V151"/>
    </row>
    <row r="152" spans="1:22" x14ac:dyDescent="0.25">
      <c r="A152" t="s">
        <v>341</v>
      </c>
      <c r="B152" s="8">
        <v>44051</v>
      </c>
      <c r="C152" t="s">
        <v>342</v>
      </c>
      <c r="D152" t="s">
        <v>27</v>
      </c>
      <c r="E152" s="4">
        <v>1</v>
      </c>
      <c r="U152"/>
      <c r="V152"/>
    </row>
    <row r="153" spans="1:22" x14ac:dyDescent="0.25">
      <c r="A153" t="s">
        <v>343</v>
      </c>
      <c r="B153" s="8">
        <v>44115</v>
      </c>
      <c r="C153" t="s">
        <v>344</v>
      </c>
      <c r="D153" t="s">
        <v>75</v>
      </c>
      <c r="E153" s="4">
        <v>3</v>
      </c>
      <c r="U153"/>
      <c r="V153"/>
    </row>
    <row r="154" spans="1:22" x14ac:dyDescent="0.25">
      <c r="A154" t="s">
        <v>345</v>
      </c>
      <c r="B154" s="8">
        <v>44510</v>
      </c>
      <c r="C154" t="s">
        <v>346</v>
      </c>
      <c r="D154" t="s">
        <v>55</v>
      </c>
      <c r="E154" s="4">
        <v>3</v>
      </c>
      <c r="U154"/>
      <c r="V154"/>
    </row>
    <row r="155" spans="1:22" x14ac:dyDescent="0.25">
      <c r="A155" t="s">
        <v>347</v>
      </c>
      <c r="B155" s="8">
        <v>44367</v>
      </c>
      <c r="C155" t="s">
        <v>348</v>
      </c>
      <c r="D155" t="s">
        <v>115</v>
      </c>
      <c r="E155" s="4">
        <v>1</v>
      </c>
      <c r="U155"/>
      <c r="V155"/>
    </row>
    <row r="156" spans="1:22" x14ac:dyDescent="0.25">
      <c r="A156" t="s">
        <v>349</v>
      </c>
      <c r="B156" s="8">
        <v>44473</v>
      </c>
      <c r="C156" t="s">
        <v>350</v>
      </c>
      <c r="D156" t="s">
        <v>132</v>
      </c>
      <c r="E156" s="4">
        <v>5</v>
      </c>
      <c r="U156"/>
      <c r="V156"/>
    </row>
    <row r="157" spans="1:22" x14ac:dyDescent="0.25">
      <c r="A157" t="s">
        <v>351</v>
      </c>
      <c r="B157" s="8">
        <v>43640</v>
      </c>
      <c r="C157" t="s">
        <v>352</v>
      </c>
      <c r="D157" t="s">
        <v>185</v>
      </c>
      <c r="E157" s="4">
        <v>6</v>
      </c>
      <c r="U157"/>
      <c r="V157"/>
    </row>
    <row r="158" spans="1:22" x14ac:dyDescent="0.25">
      <c r="A158" t="s">
        <v>353</v>
      </c>
      <c r="B158" s="8">
        <v>43764</v>
      </c>
      <c r="C158" t="s">
        <v>354</v>
      </c>
      <c r="D158" t="s">
        <v>185</v>
      </c>
      <c r="E158" s="4">
        <v>3</v>
      </c>
      <c r="U158"/>
      <c r="V158"/>
    </row>
    <row r="159" spans="1:22" x14ac:dyDescent="0.25">
      <c r="A159" t="s">
        <v>355</v>
      </c>
      <c r="B159" s="8">
        <v>44374</v>
      </c>
      <c r="C159" t="s">
        <v>356</v>
      </c>
      <c r="D159" t="s">
        <v>49</v>
      </c>
      <c r="E159" s="4">
        <v>3</v>
      </c>
      <c r="U159"/>
      <c r="V159"/>
    </row>
    <row r="160" spans="1:22" x14ac:dyDescent="0.25">
      <c r="A160" t="s">
        <v>357</v>
      </c>
      <c r="B160" s="8">
        <v>43714</v>
      </c>
      <c r="C160" t="s">
        <v>358</v>
      </c>
      <c r="D160" t="s">
        <v>49</v>
      </c>
      <c r="E160" s="4">
        <v>6</v>
      </c>
      <c r="U160"/>
      <c r="V160"/>
    </row>
    <row r="161" spans="1:22" x14ac:dyDescent="0.25">
      <c r="A161" t="s">
        <v>359</v>
      </c>
      <c r="B161" s="8">
        <v>44316</v>
      </c>
      <c r="C161" t="s">
        <v>360</v>
      </c>
      <c r="D161" t="s">
        <v>118</v>
      </c>
      <c r="E161" s="4">
        <v>6</v>
      </c>
      <c r="U161"/>
      <c r="V161"/>
    </row>
    <row r="162" spans="1:22" x14ac:dyDescent="0.25">
      <c r="A162" t="s">
        <v>361</v>
      </c>
      <c r="B162" s="8">
        <v>43837</v>
      </c>
      <c r="C162" t="s">
        <v>362</v>
      </c>
      <c r="D162" t="s">
        <v>17</v>
      </c>
      <c r="E162" s="4">
        <v>4</v>
      </c>
      <c r="U162"/>
      <c r="V162"/>
    </row>
    <row r="163" spans="1:22" x14ac:dyDescent="0.25">
      <c r="A163" t="s">
        <v>363</v>
      </c>
      <c r="B163" s="8">
        <v>44207</v>
      </c>
      <c r="C163" t="s">
        <v>364</v>
      </c>
      <c r="D163" t="s">
        <v>206</v>
      </c>
      <c r="E163" s="4">
        <v>3</v>
      </c>
      <c r="U163"/>
      <c r="V163"/>
    </row>
    <row r="164" spans="1:22" x14ac:dyDescent="0.25">
      <c r="A164" t="s">
        <v>365</v>
      </c>
      <c r="B164" s="8">
        <v>44515</v>
      </c>
      <c r="C164" t="s">
        <v>366</v>
      </c>
      <c r="D164" t="s">
        <v>30</v>
      </c>
      <c r="E164" s="4">
        <v>3</v>
      </c>
      <c r="U164"/>
      <c r="V164"/>
    </row>
    <row r="165" spans="1:22" x14ac:dyDescent="0.25">
      <c r="A165" t="s">
        <v>367</v>
      </c>
      <c r="B165" s="8">
        <v>43619</v>
      </c>
      <c r="C165" t="s">
        <v>368</v>
      </c>
      <c r="D165" t="s">
        <v>115</v>
      </c>
      <c r="E165" s="4">
        <v>6</v>
      </c>
      <c r="U165"/>
      <c r="V165"/>
    </row>
    <row r="166" spans="1:22" x14ac:dyDescent="0.25">
      <c r="A166" t="s">
        <v>369</v>
      </c>
      <c r="B166" s="8">
        <v>44182</v>
      </c>
      <c r="C166" t="s">
        <v>370</v>
      </c>
      <c r="D166" t="s">
        <v>30</v>
      </c>
      <c r="E166" s="4">
        <v>4</v>
      </c>
      <c r="U166"/>
      <c r="V166"/>
    </row>
    <row r="167" spans="1:22" x14ac:dyDescent="0.25">
      <c r="A167" t="s">
        <v>371</v>
      </c>
      <c r="B167" s="8">
        <v>44234</v>
      </c>
      <c r="C167" t="s">
        <v>372</v>
      </c>
      <c r="D167" t="s">
        <v>193</v>
      </c>
      <c r="E167" s="4">
        <v>6</v>
      </c>
      <c r="U167"/>
      <c r="V167"/>
    </row>
    <row r="168" spans="1:22" x14ac:dyDescent="0.25">
      <c r="A168" t="s">
        <v>373</v>
      </c>
      <c r="B168" s="8">
        <v>44270</v>
      </c>
      <c r="C168" t="s">
        <v>374</v>
      </c>
      <c r="D168" t="s">
        <v>160</v>
      </c>
      <c r="E168" s="4">
        <v>5</v>
      </c>
      <c r="U168"/>
      <c r="V168"/>
    </row>
    <row r="169" spans="1:22" x14ac:dyDescent="0.25">
      <c r="A169" t="s">
        <v>375</v>
      </c>
      <c r="B169" s="8">
        <v>44777</v>
      </c>
      <c r="C169" t="s">
        <v>376</v>
      </c>
      <c r="D169" t="s">
        <v>17</v>
      </c>
      <c r="E169" s="4">
        <v>5</v>
      </c>
      <c r="U169"/>
      <c r="V169"/>
    </row>
    <row r="170" spans="1:22" x14ac:dyDescent="0.25">
      <c r="A170" t="s">
        <v>377</v>
      </c>
      <c r="B170" s="8">
        <v>43484</v>
      </c>
      <c r="C170" t="s">
        <v>378</v>
      </c>
      <c r="D170" t="s">
        <v>81</v>
      </c>
      <c r="E170" s="4">
        <v>6</v>
      </c>
      <c r="U170"/>
      <c r="V170"/>
    </row>
    <row r="171" spans="1:22" x14ac:dyDescent="0.25">
      <c r="A171" t="s">
        <v>379</v>
      </c>
      <c r="B171" s="8">
        <v>44643</v>
      </c>
      <c r="C171" t="s">
        <v>380</v>
      </c>
      <c r="D171" t="s">
        <v>193</v>
      </c>
      <c r="E171" s="4">
        <v>2</v>
      </c>
      <c r="U171"/>
      <c r="V171"/>
    </row>
    <row r="172" spans="1:22" x14ac:dyDescent="0.25">
      <c r="A172" t="s">
        <v>381</v>
      </c>
      <c r="B172" s="8">
        <v>44476</v>
      </c>
      <c r="C172" t="s">
        <v>382</v>
      </c>
      <c r="D172" t="s">
        <v>44</v>
      </c>
      <c r="E172" s="4">
        <v>2</v>
      </c>
      <c r="U172"/>
      <c r="V172"/>
    </row>
    <row r="173" spans="1:22" x14ac:dyDescent="0.25">
      <c r="A173" t="s">
        <v>383</v>
      </c>
      <c r="B173" s="8">
        <v>43544</v>
      </c>
      <c r="C173" t="s">
        <v>384</v>
      </c>
      <c r="D173" t="s">
        <v>126</v>
      </c>
      <c r="E173" s="4">
        <v>2</v>
      </c>
      <c r="U173"/>
      <c r="V173"/>
    </row>
    <row r="174" spans="1:22" x14ac:dyDescent="0.25">
      <c r="A174" t="s">
        <v>385</v>
      </c>
      <c r="B174" s="8">
        <v>44545</v>
      </c>
      <c r="C174" t="s">
        <v>386</v>
      </c>
      <c r="D174" t="s">
        <v>30</v>
      </c>
      <c r="E174" s="4">
        <v>3</v>
      </c>
      <c r="U174"/>
      <c r="V174"/>
    </row>
    <row r="175" spans="1:22" x14ac:dyDescent="0.25">
      <c r="A175" t="s">
        <v>387</v>
      </c>
      <c r="B175" s="8">
        <v>44720</v>
      </c>
      <c r="C175" t="s">
        <v>388</v>
      </c>
      <c r="D175" t="s">
        <v>55</v>
      </c>
      <c r="E175" s="4">
        <v>4</v>
      </c>
      <c r="U175"/>
      <c r="V175"/>
    </row>
    <row r="176" spans="1:22" x14ac:dyDescent="0.25">
      <c r="A176" t="s">
        <v>389</v>
      </c>
      <c r="B176" s="8">
        <v>43813</v>
      </c>
      <c r="C176" t="s">
        <v>390</v>
      </c>
      <c r="D176" t="s">
        <v>44</v>
      </c>
      <c r="E176" s="4">
        <v>6</v>
      </c>
      <c r="U176"/>
      <c r="V176"/>
    </row>
    <row r="177" spans="1:22" x14ac:dyDescent="0.25">
      <c r="A177" t="s">
        <v>391</v>
      </c>
      <c r="B177" s="8">
        <v>44296</v>
      </c>
      <c r="C177" t="s">
        <v>392</v>
      </c>
      <c r="D177" t="s">
        <v>126</v>
      </c>
      <c r="E177" s="4">
        <v>2</v>
      </c>
      <c r="U177"/>
      <c r="V177"/>
    </row>
    <row r="178" spans="1:22" x14ac:dyDescent="0.25">
      <c r="A178" t="s">
        <v>393</v>
      </c>
      <c r="B178" s="8">
        <v>43900</v>
      </c>
      <c r="C178" t="s">
        <v>394</v>
      </c>
      <c r="D178" t="s">
        <v>44</v>
      </c>
      <c r="E178" s="4">
        <v>1</v>
      </c>
      <c r="U178"/>
      <c r="V178"/>
    </row>
    <row r="179" spans="1:22" x14ac:dyDescent="0.25">
      <c r="A179" t="s">
        <v>395</v>
      </c>
      <c r="B179" s="8">
        <v>44120</v>
      </c>
      <c r="C179" t="s">
        <v>396</v>
      </c>
      <c r="D179" t="s">
        <v>24</v>
      </c>
      <c r="E179" s="4">
        <v>4</v>
      </c>
      <c r="U179"/>
      <c r="V179"/>
    </row>
    <row r="180" spans="1:22" x14ac:dyDescent="0.25">
      <c r="A180" t="s">
        <v>397</v>
      </c>
      <c r="B180" s="8">
        <v>43746</v>
      </c>
      <c r="C180" t="s">
        <v>398</v>
      </c>
      <c r="D180" t="s">
        <v>20</v>
      </c>
      <c r="E180" s="4">
        <v>2</v>
      </c>
      <c r="U180"/>
      <c r="V180"/>
    </row>
    <row r="181" spans="1:22" x14ac:dyDescent="0.25">
      <c r="A181" t="s">
        <v>399</v>
      </c>
      <c r="B181" s="8">
        <v>43830</v>
      </c>
      <c r="C181" t="s">
        <v>400</v>
      </c>
      <c r="D181" t="s">
        <v>68</v>
      </c>
      <c r="E181" s="4">
        <v>1</v>
      </c>
      <c r="U181"/>
      <c r="V181"/>
    </row>
    <row r="182" spans="1:22" x14ac:dyDescent="0.25">
      <c r="A182" t="s">
        <v>401</v>
      </c>
      <c r="B182" s="8">
        <v>43910</v>
      </c>
      <c r="C182" t="s">
        <v>402</v>
      </c>
      <c r="D182" t="s">
        <v>268</v>
      </c>
      <c r="E182" s="4">
        <v>5</v>
      </c>
      <c r="U182"/>
      <c r="V182"/>
    </row>
    <row r="183" spans="1:22" x14ac:dyDescent="0.25">
      <c r="A183" t="s">
        <v>401</v>
      </c>
      <c r="B183" s="8">
        <v>43910</v>
      </c>
      <c r="C183" t="s">
        <v>402</v>
      </c>
      <c r="D183" t="s">
        <v>86</v>
      </c>
      <c r="E183" s="4">
        <v>5</v>
      </c>
      <c r="U183"/>
      <c r="V183"/>
    </row>
    <row r="184" spans="1:22" x14ac:dyDescent="0.25">
      <c r="A184" t="s">
        <v>403</v>
      </c>
      <c r="B184" s="8">
        <v>44284</v>
      </c>
      <c r="C184" t="s">
        <v>404</v>
      </c>
      <c r="D184" t="s">
        <v>160</v>
      </c>
      <c r="E184" s="4">
        <v>6</v>
      </c>
      <c r="U184"/>
      <c r="V184"/>
    </row>
    <row r="185" spans="1:22" x14ac:dyDescent="0.25">
      <c r="A185" t="s">
        <v>405</v>
      </c>
      <c r="B185" s="8">
        <v>44512</v>
      </c>
      <c r="C185" t="s">
        <v>406</v>
      </c>
      <c r="D185" t="s">
        <v>78</v>
      </c>
      <c r="E185" s="4">
        <v>2</v>
      </c>
      <c r="U185"/>
      <c r="V185"/>
    </row>
    <row r="186" spans="1:22" x14ac:dyDescent="0.25">
      <c r="A186" t="s">
        <v>407</v>
      </c>
      <c r="B186" s="8">
        <v>44397</v>
      </c>
      <c r="C186" t="s">
        <v>408</v>
      </c>
      <c r="D186" t="s">
        <v>206</v>
      </c>
      <c r="E186" s="4">
        <v>4</v>
      </c>
      <c r="U186"/>
      <c r="V186"/>
    </row>
    <row r="187" spans="1:22" x14ac:dyDescent="0.25">
      <c r="A187" t="s">
        <v>409</v>
      </c>
      <c r="B187" s="8">
        <v>43483</v>
      </c>
      <c r="C187" t="s">
        <v>410</v>
      </c>
      <c r="D187" t="s">
        <v>30</v>
      </c>
      <c r="E187" s="4">
        <v>5</v>
      </c>
      <c r="U187"/>
      <c r="V187"/>
    </row>
    <row r="188" spans="1:22" x14ac:dyDescent="0.25">
      <c r="A188" t="s">
        <v>411</v>
      </c>
      <c r="B188" s="8">
        <v>43684</v>
      </c>
      <c r="C188" t="s">
        <v>412</v>
      </c>
      <c r="D188" t="s">
        <v>55</v>
      </c>
      <c r="E188" s="4">
        <v>3</v>
      </c>
      <c r="U188"/>
      <c r="V188"/>
    </row>
    <row r="189" spans="1:22" x14ac:dyDescent="0.25">
      <c r="A189" t="s">
        <v>413</v>
      </c>
      <c r="B189" s="8">
        <v>44633</v>
      </c>
      <c r="C189" t="s">
        <v>414</v>
      </c>
      <c r="D189" t="s">
        <v>92</v>
      </c>
      <c r="E189" s="4">
        <v>5</v>
      </c>
      <c r="U189"/>
      <c r="V189"/>
    </row>
    <row r="190" spans="1:22" x14ac:dyDescent="0.25">
      <c r="A190" t="s">
        <v>415</v>
      </c>
      <c r="B190" s="8">
        <v>44698</v>
      </c>
      <c r="C190" t="s">
        <v>416</v>
      </c>
      <c r="D190" t="s">
        <v>268</v>
      </c>
      <c r="E190" s="4">
        <v>1</v>
      </c>
      <c r="U190"/>
      <c r="V190"/>
    </row>
    <row r="191" spans="1:22" x14ac:dyDescent="0.25">
      <c r="A191" t="s">
        <v>417</v>
      </c>
      <c r="B191" s="8">
        <v>43813</v>
      </c>
      <c r="C191" t="s">
        <v>418</v>
      </c>
      <c r="D191" t="s">
        <v>110</v>
      </c>
      <c r="E191" s="4">
        <v>3</v>
      </c>
      <c r="U191"/>
      <c r="V191"/>
    </row>
    <row r="192" spans="1:22" x14ac:dyDescent="0.25">
      <c r="A192" t="s">
        <v>419</v>
      </c>
      <c r="B192" s="8">
        <v>43845</v>
      </c>
      <c r="C192" t="s">
        <v>420</v>
      </c>
      <c r="D192" t="s">
        <v>211</v>
      </c>
      <c r="E192" s="4">
        <v>1</v>
      </c>
      <c r="U192"/>
      <c r="V192"/>
    </row>
    <row r="193" spans="1:22" x14ac:dyDescent="0.25">
      <c r="A193" t="s">
        <v>421</v>
      </c>
      <c r="B193" s="8">
        <v>43567</v>
      </c>
      <c r="C193" t="s">
        <v>422</v>
      </c>
      <c r="D193" t="s">
        <v>52</v>
      </c>
      <c r="E193" s="4">
        <v>5</v>
      </c>
      <c r="U193"/>
      <c r="V193"/>
    </row>
    <row r="194" spans="1:22" x14ac:dyDescent="0.25">
      <c r="A194" t="s">
        <v>423</v>
      </c>
      <c r="B194" s="8">
        <v>43919</v>
      </c>
      <c r="C194" t="s">
        <v>424</v>
      </c>
      <c r="D194" t="s">
        <v>259</v>
      </c>
      <c r="E194" s="4">
        <v>6</v>
      </c>
      <c r="U194"/>
      <c r="V194"/>
    </row>
    <row r="195" spans="1:22" x14ac:dyDescent="0.25">
      <c r="A195" t="s">
        <v>425</v>
      </c>
      <c r="B195" s="8">
        <v>44644</v>
      </c>
      <c r="C195" t="s">
        <v>426</v>
      </c>
      <c r="D195" t="s">
        <v>151</v>
      </c>
      <c r="E195" s="4">
        <v>3</v>
      </c>
      <c r="U195"/>
      <c r="V195"/>
    </row>
    <row r="196" spans="1:22" x14ac:dyDescent="0.25">
      <c r="A196" t="s">
        <v>427</v>
      </c>
      <c r="B196" s="8">
        <v>44398</v>
      </c>
      <c r="C196" t="s">
        <v>428</v>
      </c>
      <c r="D196" t="s">
        <v>30</v>
      </c>
      <c r="E196" s="4">
        <v>5</v>
      </c>
      <c r="U196"/>
      <c r="V196"/>
    </row>
    <row r="197" spans="1:22" x14ac:dyDescent="0.25">
      <c r="A197" t="s">
        <v>429</v>
      </c>
      <c r="B197" s="8">
        <v>43683</v>
      </c>
      <c r="C197" t="s">
        <v>430</v>
      </c>
      <c r="D197" t="s">
        <v>20</v>
      </c>
      <c r="E197" s="4">
        <v>3</v>
      </c>
      <c r="U197"/>
      <c r="V197"/>
    </row>
    <row r="198" spans="1:22" x14ac:dyDescent="0.25">
      <c r="A198" t="s">
        <v>431</v>
      </c>
      <c r="B198" s="8">
        <v>44339</v>
      </c>
      <c r="C198" t="s">
        <v>432</v>
      </c>
      <c r="D198" t="s">
        <v>190</v>
      </c>
      <c r="E198" s="4">
        <v>6</v>
      </c>
      <c r="U198"/>
      <c r="V198"/>
    </row>
    <row r="199" spans="1:22" x14ac:dyDescent="0.25">
      <c r="A199" t="s">
        <v>431</v>
      </c>
      <c r="B199" s="8">
        <v>44339</v>
      </c>
      <c r="C199" t="s">
        <v>432</v>
      </c>
      <c r="D199" t="s">
        <v>123</v>
      </c>
      <c r="E199" s="4">
        <v>2</v>
      </c>
      <c r="U199"/>
      <c r="V199"/>
    </row>
    <row r="200" spans="1:22" x14ac:dyDescent="0.25">
      <c r="A200" t="s">
        <v>431</v>
      </c>
      <c r="B200" s="8">
        <v>44339</v>
      </c>
      <c r="C200" t="s">
        <v>432</v>
      </c>
      <c r="D200" t="s">
        <v>123</v>
      </c>
      <c r="E200" s="4">
        <v>3</v>
      </c>
      <c r="U200"/>
      <c r="V200"/>
    </row>
    <row r="201" spans="1:22" x14ac:dyDescent="0.25">
      <c r="A201" t="s">
        <v>431</v>
      </c>
      <c r="B201" s="8">
        <v>44339</v>
      </c>
      <c r="C201" t="s">
        <v>432</v>
      </c>
      <c r="D201" t="s">
        <v>97</v>
      </c>
      <c r="E201" s="4">
        <v>4</v>
      </c>
      <c r="U201"/>
      <c r="V201"/>
    </row>
    <row r="202" spans="1:22" x14ac:dyDescent="0.25">
      <c r="A202" t="s">
        <v>431</v>
      </c>
      <c r="B202" s="8">
        <v>44339</v>
      </c>
      <c r="C202" t="s">
        <v>432</v>
      </c>
      <c r="D202" t="s">
        <v>23</v>
      </c>
      <c r="E202" s="4">
        <v>3</v>
      </c>
      <c r="U202"/>
      <c r="V202"/>
    </row>
    <row r="203" spans="1:22" x14ac:dyDescent="0.25">
      <c r="A203" t="s">
        <v>433</v>
      </c>
      <c r="B203" s="8">
        <v>44294</v>
      </c>
      <c r="C203" t="s">
        <v>434</v>
      </c>
      <c r="D203" t="s">
        <v>97</v>
      </c>
      <c r="E203" s="4">
        <v>6</v>
      </c>
      <c r="U203"/>
      <c r="V203"/>
    </row>
    <row r="204" spans="1:22" x14ac:dyDescent="0.25">
      <c r="A204" t="s">
        <v>435</v>
      </c>
      <c r="B204" s="8">
        <v>44486</v>
      </c>
      <c r="C204" t="s">
        <v>436</v>
      </c>
      <c r="D204" t="s">
        <v>123</v>
      </c>
      <c r="E204" s="4">
        <v>6</v>
      </c>
      <c r="U204"/>
      <c r="V204"/>
    </row>
    <row r="205" spans="1:22" x14ac:dyDescent="0.25">
      <c r="A205" t="s">
        <v>437</v>
      </c>
      <c r="B205" s="8">
        <v>44608</v>
      </c>
      <c r="C205" t="s">
        <v>438</v>
      </c>
      <c r="D205" t="s">
        <v>33</v>
      </c>
      <c r="E205" s="4">
        <v>1</v>
      </c>
      <c r="U205"/>
      <c r="V205"/>
    </row>
    <row r="206" spans="1:22" x14ac:dyDescent="0.25">
      <c r="A206" t="s">
        <v>439</v>
      </c>
      <c r="B206" s="8">
        <v>44027</v>
      </c>
      <c r="C206" t="s">
        <v>440</v>
      </c>
      <c r="D206" t="s">
        <v>23</v>
      </c>
      <c r="E206" s="4">
        <v>6</v>
      </c>
      <c r="U206"/>
      <c r="V206"/>
    </row>
    <row r="207" spans="1:22" x14ac:dyDescent="0.25">
      <c r="A207" t="s">
        <v>441</v>
      </c>
      <c r="B207" s="8">
        <v>43883</v>
      </c>
      <c r="C207" t="s">
        <v>442</v>
      </c>
      <c r="D207" t="s">
        <v>115</v>
      </c>
      <c r="E207" s="4">
        <v>3</v>
      </c>
      <c r="U207"/>
      <c r="V207"/>
    </row>
    <row r="208" spans="1:22" x14ac:dyDescent="0.25">
      <c r="A208" t="s">
        <v>443</v>
      </c>
      <c r="B208" s="8">
        <v>44211</v>
      </c>
      <c r="C208" t="s">
        <v>444</v>
      </c>
      <c r="D208" t="s">
        <v>75</v>
      </c>
      <c r="E208" s="4">
        <v>2</v>
      </c>
      <c r="U208"/>
      <c r="V208"/>
    </row>
    <row r="209" spans="1:22" x14ac:dyDescent="0.25">
      <c r="A209" t="s">
        <v>445</v>
      </c>
      <c r="B209" s="8">
        <v>44207</v>
      </c>
      <c r="C209" t="s">
        <v>446</v>
      </c>
      <c r="D209" t="s">
        <v>81</v>
      </c>
      <c r="E209" s="4">
        <v>6</v>
      </c>
      <c r="U209"/>
      <c r="V209"/>
    </row>
    <row r="210" spans="1:22" x14ac:dyDescent="0.25">
      <c r="A210" t="s">
        <v>447</v>
      </c>
      <c r="B210" s="8">
        <v>44659</v>
      </c>
      <c r="C210" t="s">
        <v>448</v>
      </c>
      <c r="D210" t="s">
        <v>30</v>
      </c>
      <c r="E210" s="4">
        <v>4</v>
      </c>
      <c r="U210"/>
      <c r="V210"/>
    </row>
    <row r="211" spans="1:22" x14ac:dyDescent="0.25">
      <c r="A211" t="s">
        <v>449</v>
      </c>
      <c r="B211" s="8">
        <v>44105</v>
      </c>
      <c r="C211" t="s">
        <v>450</v>
      </c>
      <c r="D211" t="s">
        <v>81</v>
      </c>
      <c r="E211" s="4">
        <v>1</v>
      </c>
      <c r="U211"/>
      <c r="V211"/>
    </row>
    <row r="212" spans="1:22" x14ac:dyDescent="0.25">
      <c r="A212" t="s">
        <v>451</v>
      </c>
      <c r="B212" s="8">
        <v>43766</v>
      </c>
      <c r="C212" t="s">
        <v>452</v>
      </c>
      <c r="D212" t="s">
        <v>27</v>
      </c>
      <c r="E212" s="4">
        <v>4</v>
      </c>
      <c r="U212"/>
      <c r="V212"/>
    </row>
    <row r="213" spans="1:22" x14ac:dyDescent="0.25">
      <c r="A213" t="s">
        <v>453</v>
      </c>
      <c r="B213" s="8">
        <v>44283</v>
      </c>
      <c r="C213" t="s">
        <v>454</v>
      </c>
      <c r="D213" t="s">
        <v>190</v>
      </c>
      <c r="E213" s="4">
        <v>6</v>
      </c>
      <c r="U213"/>
      <c r="V213"/>
    </row>
    <row r="214" spans="1:22" x14ac:dyDescent="0.25">
      <c r="A214" t="s">
        <v>455</v>
      </c>
      <c r="B214" s="8">
        <v>43921</v>
      </c>
      <c r="C214" t="s">
        <v>456</v>
      </c>
      <c r="D214" t="s">
        <v>65</v>
      </c>
      <c r="E214" s="4">
        <v>4</v>
      </c>
      <c r="U214"/>
      <c r="V214"/>
    </row>
    <row r="215" spans="1:22" x14ac:dyDescent="0.25">
      <c r="A215" t="s">
        <v>457</v>
      </c>
      <c r="B215" s="8">
        <v>44646</v>
      </c>
      <c r="C215" t="s">
        <v>458</v>
      </c>
      <c r="D215" t="s">
        <v>49</v>
      </c>
      <c r="E215" s="4">
        <v>1</v>
      </c>
      <c r="U215"/>
      <c r="V215"/>
    </row>
    <row r="216" spans="1:22" x14ac:dyDescent="0.25">
      <c r="A216" t="s">
        <v>459</v>
      </c>
      <c r="B216" s="8">
        <v>43775</v>
      </c>
      <c r="C216" t="s">
        <v>460</v>
      </c>
      <c r="D216" t="s">
        <v>146</v>
      </c>
      <c r="E216" s="4">
        <v>2</v>
      </c>
      <c r="U216"/>
      <c r="V216"/>
    </row>
    <row r="217" spans="1:22" x14ac:dyDescent="0.25">
      <c r="A217" t="s">
        <v>461</v>
      </c>
      <c r="B217" s="8">
        <v>43829</v>
      </c>
      <c r="C217" t="s">
        <v>462</v>
      </c>
      <c r="D217" t="s">
        <v>52</v>
      </c>
      <c r="E217" s="4">
        <v>6</v>
      </c>
      <c r="U217"/>
      <c r="V217"/>
    </row>
    <row r="218" spans="1:22" x14ac:dyDescent="0.25">
      <c r="A218" t="s">
        <v>463</v>
      </c>
      <c r="B218" s="8">
        <v>44470</v>
      </c>
      <c r="C218" t="s">
        <v>464</v>
      </c>
      <c r="D218" t="s">
        <v>110</v>
      </c>
      <c r="E218" s="4">
        <v>4</v>
      </c>
      <c r="U218"/>
      <c r="V218"/>
    </row>
    <row r="219" spans="1:22" x14ac:dyDescent="0.25">
      <c r="A219" t="s">
        <v>465</v>
      </c>
      <c r="B219" s="8">
        <v>44174</v>
      </c>
      <c r="C219" t="s">
        <v>466</v>
      </c>
      <c r="D219" t="s">
        <v>190</v>
      </c>
      <c r="E219" s="4">
        <v>4</v>
      </c>
      <c r="U219"/>
      <c r="V219"/>
    </row>
    <row r="220" spans="1:22" x14ac:dyDescent="0.25">
      <c r="A220" t="s">
        <v>467</v>
      </c>
      <c r="B220" s="8">
        <v>44317</v>
      </c>
      <c r="C220" t="s">
        <v>468</v>
      </c>
      <c r="D220" t="s">
        <v>75</v>
      </c>
      <c r="E220" s="4">
        <v>5</v>
      </c>
      <c r="U220"/>
      <c r="V220"/>
    </row>
    <row r="221" spans="1:22" x14ac:dyDescent="0.25">
      <c r="A221" t="s">
        <v>469</v>
      </c>
      <c r="B221" s="8">
        <v>44777</v>
      </c>
      <c r="C221" t="s">
        <v>470</v>
      </c>
      <c r="D221" t="s">
        <v>196</v>
      </c>
      <c r="E221" s="4">
        <v>3</v>
      </c>
      <c r="U221"/>
      <c r="V221"/>
    </row>
    <row r="222" spans="1:22" x14ac:dyDescent="0.25">
      <c r="A222" t="s">
        <v>469</v>
      </c>
      <c r="B222" s="8">
        <v>44777</v>
      </c>
      <c r="C222" t="s">
        <v>470</v>
      </c>
      <c r="D222" t="s">
        <v>176</v>
      </c>
      <c r="E222" s="4">
        <v>5</v>
      </c>
      <c r="U222"/>
      <c r="V222"/>
    </row>
    <row r="223" spans="1:22" x14ac:dyDescent="0.25">
      <c r="A223" t="s">
        <v>471</v>
      </c>
      <c r="B223" s="8">
        <v>44513</v>
      </c>
      <c r="C223" t="s">
        <v>472</v>
      </c>
      <c r="D223" t="s">
        <v>20</v>
      </c>
      <c r="E223" s="4">
        <v>6</v>
      </c>
      <c r="U223"/>
      <c r="V223"/>
    </row>
    <row r="224" spans="1:22" x14ac:dyDescent="0.25">
      <c r="A224" t="s">
        <v>473</v>
      </c>
      <c r="B224" s="8">
        <v>44090</v>
      </c>
      <c r="C224" t="s">
        <v>474</v>
      </c>
      <c r="D224" t="s">
        <v>137</v>
      </c>
      <c r="E224" s="4">
        <v>3</v>
      </c>
      <c r="U224"/>
      <c r="V224"/>
    </row>
    <row r="225" spans="1:22" x14ac:dyDescent="0.25">
      <c r="A225" t="s">
        <v>475</v>
      </c>
      <c r="B225" s="8">
        <v>44109</v>
      </c>
      <c r="C225" t="s">
        <v>476</v>
      </c>
      <c r="D225" t="s">
        <v>151</v>
      </c>
      <c r="E225" s="4">
        <v>4</v>
      </c>
      <c r="U225"/>
      <c r="V225"/>
    </row>
    <row r="226" spans="1:22" x14ac:dyDescent="0.25">
      <c r="A226" t="s">
        <v>477</v>
      </c>
      <c r="B226" s="8">
        <v>43836</v>
      </c>
      <c r="C226" t="s">
        <v>478</v>
      </c>
      <c r="D226" t="s">
        <v>123</v>
      </c>
      <c r="E226" s="4">
        <v>4</v>
      </c>
      <c r="U226"/>
      <c r="V226"/>
    </row>
    <row r="227" spans="1:22" x14ac:dyDescent="0.25">
      <c r="A227" t="s">
        <v>479</v>
      </c>
      <c r="B227" s="8">
        <v>44337</v>
      </c>
      <c r="C227" t="s">
        <v>480</v>
      </c>
      <c r="D227" t="s">
        <v>196</v>
      </c>
      <c r="E227" s="4">
        <v>4</v>
      </c>
      <c r="U227"/>
      <c r="V227"/>
    </row>
    <row r="228" spans="1:22" x14ac:dyDescent="0.25">
      <c r="A228" t="s">
        <v>481</v>
      </c>
      <c r="B228" s="8">
        <v>43887</v>
      </c>
      <c r="C228" t="s">
        <v>482</v>
      </c>
      <c r="D228" t="s">
        <v>185</v>
      </c>
      <c r="E228" s="4">
        <v>5</v>
      </c>
      <c r="U228"/>
      <c r="V228"/>
    </row>
    <row r="229" spans="1:22" x14ac:dyDescent="0.25">
      <c r="A229" t="s">
        <v>483</v>
      </c>
      <c r="B229" s="8">
        <v>43880</v>
      </c>
      <c r="C229" t="s">
        <v>484</v>
      </c>
      <c r="D229" t="s">
        <v>115</v>
      </c>
      <c r="E229" s="4">
        <v>6</v>
      </c>
      <c r="U229"/>
      <c r="V229"/>
    </row>
    <row r="230" spans="1:22" x14ac:dyDescent="0.25">
      <c r="A230" t="s">
        <v>485</v>
      </c>
      <c r="B230" s="8">
        <v>44376</v>
      </c>
      <c r="C230" t="s">
        <v>486</v>
      </c>
      <c r="D230" t="s">
        <v>196</v>
      </c>
      <c r="E230" s="4">
        <v>5</v>
      </c>
      <c r="U230"/>
      <c r="V230"/>
    </row>
    <row r="231" spans="1:22" x14ac:dyDescent="0.25">
      <c r="A231" t="s">
        <v>487</v>
      </c>
      <c r="B231" s="8">
        <v>44282</v>
      </c>
      <c r="C231" t="s">
        <v>488</v>
      </c>
      <c r="D231" t="s">
        <v>91</v>
      </c>
      <c r="E231" s="4">
        <v>2</v>
      </c>
      <c r="U231"/>
      <c r="V231"/>
    </row>
    <row r="232" spans="1:22" x14ac:dyDescent="0.25">
      <c r="A232" t="s">
        <v>489</v>
      </c>
      <c r="B232" s="8">
        <v>44496</v>
      </c>
      <c r="C232" t="s">
        <v>490</v>
      </c>
      <c r="D232" t="s">
        <v>185</v>
      </c>
      <c r="E232" s="4">
        <v>2</v>
      </c>
      <c r="U232"/>
      <c r="V232"/>
    </row>
    <row r="233" spans="1:22" x14ac:dyDescent="0.25">
      <c r="A233" t="s">
        <v>491</v>
      </c>
      <c r="B233" s="8">
        <v>43628</v>
      </c>
      <c r="C233" t="s">
        <v>492</v>
      </c>
      <c r="D233" t="s">
        <v>91</v>
      </c>
      <c r="E233" s="4">
        <v>2</v>
      </c>
      <c r="U233"/>
      <c r="V233"/>
    </row>
    <row r="234" spans="1:22" x14ac:dyDescent="0.25">
      <c r="A234" t="s">
        <v>493</v>
      </c>
      <c r="B234" s="8">
        <v>44010</v>
      </c>
      <c r="C234" t="s">
        <v>494</v>
      </c>
      <c r="D234" t="s">
        <v>33</v>
      </c>
      <c r="E234" s="4">
        <v>5</v>
      </c>
      <c r="U234"/>
      <c r="V234"/>
    </row>
    <row r="235" spans="1:22" x14ac:dyDescent="0.25">
      <c r="A235" t="s">
        <v>495</v>
      </c>
      <c r="B235" s="8">
        <v>44278</v>
      </c>
      <c r="C235" t="s">
        <v>496</v>
      </c>
      <c r="D235" t="s">
        <v>78</v>
      </c>
      <c r="E235" s="4">
        <v>5</v>
      </c>
      <c r="U235"/>
      <c r="V235"/>
    </row>
    <row r="236" spans="1:22" x14ac:dyDescent="0.25">
      <c r="A236" t="s">
        <v>497</v>
      </c>
      <c r="B236" s="8">
        <v>44602</v>
      </c>
      <c r="C236" t="s">
        <v>498</v>
      </c>
      <c r="D236" t="s">
        <v>118</v>
      </c>
      <c r="E236" s="4">
        <v>1</v>
      </c>
      <c r="U236"/>
      <c r="V236"/>
    </row>
    <row r="237" spans="1:22" x14ac:dyDescent="0.25">
      <c r="A237" t="s">
        <v>499</v>
      </c>
      <c r="B237" s="8">
        <v>43571</v>
      </c>
      <c r="C237" t="s">
        <v>500</v>
      </c>
      <c r="D237" t="s">
        <v>118</v>
      </c>
      <c r="E237" s="4">
        <v>5</v>
      </c>
      <c r="U237"/>
      <c r="V237"/>
    </row>
    <row r="238" spans="1:22" x14ac:dyDescent="0.25">
      <c r="A238" t="s">
        <v>501</v>
      </c>
      <c r="B238" s="8">
        <v>43873</v>
      </c>
      <c r="C238" t="s">
        <v>502</v>
      </c>
      <c r="D238" t="s">
        <v>123</v>
      </c>
      <c r="E238" s="4">
        <v>3</v>
      </c>
      <c r="U238"/>
      <c r="V238"/>
    </row>
    <row r="239" spans="1:22" x14ac:dyDescent="0.25">
      <c r="A239" t="s">
        <v>503</v>
      </c>
      <c r="B239" s="8">
        <v>44563</v>
      </c>
      <c r="C239" t="s">
        <v>504</v>
      </c>
      <c r="D239" t="s">
        <v>196</v>
      </c>
      <c r="E239" s="4">
        <v>1</v>
      </c>
      <c r="U239"/>
      <c r="V239"/>
    </row>
    <row r="240" spans="1:22" x14ac:dyDescent="0.25">
      <c r="A240" t="s">
        <v>505</v>
      </c>
      <c r="B240" s="8">
        <v>44172</v>
      </c>
      <c r="C240" t="s">
        <v>506</v>
      </c>
      <c r="D240" t="s">
        <v>55</v>
      </c>
      <c r="E240" s="4">
        <v>2</v>
      </c>
      <c r="U240"/>
      <c r="V240"/>
    </row>
    <row r="241" spans="1:22" x14ac:dyDescent="0.25">
      <c r="A241" t="s">
        <v>507</v>
      </c>
      <c r="B241" s="8">
        <v>43881</v>
      </c>
      <c r="C241" t="s">
        <v>508</v>
      </c>
      <c r="D241" t="s">
        <v>151</v>
      </c>
      <c r="E241" s="4">
        <v>4</v>
      </c>
      <c r="U241"/>
      <c r="V241"/>
    </row>
    <row r="242" spans="1:22" x14ac:dyDescent="0.25">
      <c r="A242" t="s">
        <v>509</v>
      </c>
      <c r="B242" s="8">
        <v>43993</v>
      </c>
      <c r="C242" t="s">
        <v>510</v>
      </c>
      <c r="D242" t="s">
        <v>185</v>
      </c>
      <c r="E242" s="4">
        <v>6</v>
      </c>
      <c r="U242"/>
      <c r="V242"/>
    </row>
    <row r="243" spans="1:22" x14ac:dyDescent="0.25">
      <c r="A243" t="s">
        <v>511</v>
      </c>
      <c r="B243" s="8">
        <v>44082</v>
      </c>
      <c r="C243" t="s">
        <v>512</v>
      </c>
      <c r="D243" t="s">
        <v>55</v>
      </c>
      <c r="E243" s="4">
        <v>2</v>
      </c>
      <c r="U243"/>
      <c r="V243"/>
    </row>
    <row r="244" spans="1:22" x14ac:dyDescent="0.25">
      <c r="A244" t="s">
        <v>513</v>
      </c>
      <c r="B244" s="8">
        <v>43918</v>
      </c>
      <c r="C244" t="s">
        <v>514</v>
      </c>
      <c r="D244" t="s">
        <v>259</v>
      </c>
      <c r="E244" s="4">
        <v>3</v>
      </c>
      <c r="U244"/>
      <c r="V244"/>
    </row>
    <row r="245" spans="1:22" x14ac:dyDescent="0.25">
      <c r="A245" t="s">
        <v>515</v>
      </c>
      <c r="B245" s="8">
        <v>44114</v>
      </c>
      <c r="C245" t="s">
        <v>516</v>
      </c>
      <c r="D245" t="s">
        <v>30</v>
      </c>
      <c r="E245" s="4">
        <v>4</v>
      </c>
      <c r="U245"/>
      <c r="V245"/>
    </row>
    <row r="246" spans="1:22" x14ac:dyDescent="0.25">
      <c r="A246" t="s">
        <v>517</v>
      </c>
      <c r="B246" s="8">
        <v>44702</v>
      </c>
      <c r="C246" t="s">
        <v>518</v>
      </c>
      <c r="D246" t="s">
        <v>211</v>
      </c>
      <c r="E246" s="4">
        <v>4</v>
      </c>
      <c r="U246"/>
      <c r="V246"/>
    </row>
    <row r="247" spans="1:22" x14ac:dyDescent="0.25">
      <c r="A247" t="s">
        <v>519</v>
      </c>
      <c r="B247" s="8">
        <v>43951</v>
      </c>
      <c r="C247" t="s">
        <v>520</v>
      </c>
      <c r="D247" t="s">
        <v>33</v>
      </c>
      <c r="E247" s="4">
        <v>5</v>
      </c>
      <c r="U247"/>
      <c r="V247"/>
    </row>
    <row r="248" spans="1:22" x14ac:dyDescent="0.25">
      <c r="A248" t="s">
        <v>521</v>
      </c>
      <c r="B248" s="8">
        <v>44542</v>
      </c>
      <c r="C248" t="s">
        <v>522</v>
      </c>
      <c r="D248" t="s">
        <v>27</v>
      </c>
      <c r="E248" s="4">
        <v>3</v>
      </c>
      <c r="U248"/>
      <c r="V248"/>
    </row>
    <row r="249" spans="1:22" x14ac:dyDescent="0.25">
      <c r="A249" t="s">
        <v>523</v>
      </c>
      <c r="B249" s="8">
        <v>44131</v>
      </c>
      <c r="C249" t="s">
        <v>524</v>
      </c>
      <c r="D249" t="s">
        <v>196</v>
      </c>
      <c r="E249" s="4">
        <v>6</v>
      </c>
      <c r="U249"/>
      <c r="V249"/>
    </row>
    <row r="250" spans="1:22" x14ac:dyDescent="0.25">
      <c r="A250" t="s">
        <v>525</v>
      </c>
      <c r="B250" s="8">
        <v>44019</v>
      </c>
      <c r="C250" t="s">
        <v>526</v>
      </c>
      <c r="D250" t="s">
        <v>41</v>
      </c>
      <c r="E250" s="4">
        <v>1</v>
      </c>
      <c r="U250"/>
      <c r="V250"/>
    </row>
    <row r="251" spans="1:22" x14ac:dyDescent="0.25">
      <c r="A251" t="s">
        <v>527</v>
      </c>
      <c r="B251" s="8">
        <v>43861</v>
      </c>
      <c r="C251" t="s">
        <v>528</v>
      </c>
      <c r="D251" t="s">
        <v>146</v>
      </c>
      <c r="E251" s="4">
        <v>1</v>
      </c>
      <c r="U251"/>
      <c r="V251"/>
    </row>
    <row r="252" spans="1:22" x14ac:dyDescent="0.25">
      <c r="A252" t="s">
        <v>529</v>
      </c>
      <c r="B252" s="8">
        <v>43879</v>
      </c>
      <c r="C252" t="s">
        <v>530</v>
      </c>
      <c r="D252" t="s">
        <v>176</v>
      </c>
      <c r="E252" s="4">
        <v>1</v>
      </c>
      <c r="U252"/>
      <c r="V252"/>
    </row>
    <row r="253" spans="1:22" x14ac:dyDescent="0.25">
      <c r="A253" t="s">
        <v>531</v>
      </c>
      <c r="B253" s="8">
        <v>44360</v>
      </c>
      <c r="C253" t="s">
        <v>532</v>
      </c>
      <c r="D253" t="s">
        <v>23</v>
      </c>
      <c r="E253" s="4">
        <v>5</v>
      </c>
      <c r="U253"/>
      <c r="V253"/>
    </row>
    <row r="254" spans="1:22" x14ac:dyDescent="0.25">
      <c r="A254" t="s">
        <v>533</v>
      </c>
      <c r="B254" s="8">
        <v>44779</v>
      </c>
      <c r="C254" t="s">
        <v>534</v>
      </c>
      <c r="D254" t="s">
        <v>41</v>
      </c>
      <c r="E254" s="4">
        <v>3</v>
      </c>
      <c r="U254"/>
      <c r="V254"/>
    </row>
    <row r="255" spans="1:22" x14ac:dyDescent="0.25">
      <c r="A255" t="s">
        <v>535</v>
      </c>
      <c r="B255" s="8">
        <v>44523</v>
      </c>
      <c r="C255" t="s">
        <v>536</v>
      </c>
      <c r="D255" t="s">
        <v>110</v>
      </c>
      <c r="E255" s="4">
        <v>4</v>
      </c>
      <c r="U255"/>
      <c r="V255"/>
    </row>
    <row r="256" spans="1:22" x14ac:dyDescent="0.25">
      <c r="A256" t="s">
        <v>537</v>
      </c>
      <c r="B256" s="8">
        <v>44482</v>
      </c>
      <c r="C256" t="s">
        <v>538</v>
      </c>
      <c r="D256" t="s">
        <v>171</v>
      </c>
      <c r="E256" s="4">
        <v>4</v>
      </c>
      <c r="U256"/>
      <c r="V256"/>
    </row>
    <row r="257" spans="1:22" x14ac:dyDescent="0.25">
      <c r="A257" t="s">
        <v>539</v>
      </c>
      <c r="B257" s="8">
        <v>44439</v>
      </c>
      <c r="C257" t="s">
        <v>540</v>
      </c>
      <c r="D257" t="s">
        <v>171</v>
      </c>
      <c r="E257" s="4">
        <v>3</v>
      </c>
      <c r="U257"/>
      <c r="V257"/>
    </row>
    <row r="258" spans="1:22" x14ac:dyDescent="0.25">
      <c r="A258" t="s">
        <v>541</v>
      </c>
      <c r="B258" s="8">
        <v>43846</v>
      </c>
      <c r="C258" t="s">
        <v>528</v>
      </c>
      <c r="D258" t="s">
        <v>92</v>
      </c>
      <c r="E258" s="4">
        <v>2</v>
      </c>
      <c r="U258"/>
      <c r="V258"/>
    </row>
    <row r="259" spans="1:22" x14ac:dyDescent="0.25">
      <c r="A259" t="s">
        <v>542</v>
      </c>
      <c r="B259" s="8">
        <v>44676</v>
      </c>
      <c r="C259" t="s">
        <v>543</v>
      </c>
      <c r="D259" t="s">
        <v>544</v>
      </c>
      <c r="E259" s="4">
        <v>1</v>
      </c>
      <c r="U259"/>
      <c r="V259"/>
    </row>
    <row r="260" spans="1:22" x14ac:dyDescent="0.25">
      <c r="A260" t="s">
        <v>545</v>
      </c>
      <c r="B260" s="8">
        <v>44513</v>
      </c>
      <c r="C260" t="s">
        <v>546</v>
      </c>
      <c r="D260" t="s">
        <v>544</v>
      </c>
      <c r="E260" s="4">
        <v>5</v>
      </c>
      <c r="U260"/>
      <c r="V260"/>
    </row>
    <row r="261" spans="1:22" x14ac:dyDescent="0.25">
      <c r="A261" t="s">
        <v>547</v>
      </c>
      <c r="B261" s="8">
        <v>44355</v>
      </c>
      <c r="C261" t="s">
        <v>548</v>
      </c>
      <c r="D261" t="s">
        <v>176</v>
      </c>
      <c r="E261" s="4">
        <v>2</v>
      </c>
      <c r="U261"/>
      <c r="V261"/>
    </row>
    <row r="262" spans="1:22" x14ac:dyDescent="0.25">
      <c r="A262" t="s">
        <v>549</v>
      </c>
      <c r="B262" s="8">
        <v>44156</v>
      </c>
      <c r="C262" t="s">
        <v>550</v>
      </c>
      <c r="D262" t="s">
        <v>24</v>
      </c>
      <c r="E262" s="4">
        <v>1</v>
      </c>
      <c r="U262"/>
      <c r="V262"/>
    </row>
    <row r="263" spans="1:22" x14ac:dyDescent="0.25">
      <c r="A263" t="s">
        <v>551</v>
      </c>
      <c r="B263" s="8">
        <v>43538</v>
      </c>
      <c r="C263" t="s">
        <v>552</v>
      </c>
      <c r="D263" t="s">
        <v>203</v>
      </c>
      <c r="E263" s="4">
        <v>5</v>
      </c>
      <c r="U263"/>
      <c r="V263"/>
    </row>
    <row r="264" spans="1:22" x14ac:dyDescent="0.25">
      <c r="A264" t="s">
        <v>553</v>
      </c>
      <c r="B264" s="8">
        <v>43693</v>
      </c>
      <c r="C264" t="s">
        <v>554</v>
      </c>
      <c r="D264" t="s">
        <v>23</v>
      </c>
      <c r="E264" s="4">
        <v>3</v>
      </c>
      <c r="U264"/>
      <c r="V264"/>
    </row>
    <row r="265" spans="1:22" x14ac:dyDescent="0.25">
      <c r="A265" t="s">
        <v>555</v>
      </c>
      <c r="B265" s="8">
        <v>43577</v>
      </c>
      <c r="C265" t="s">
        <v>556</v>
      </c>
      <c r="D265" t="s">
        <v>211</v>
      </c>
      <c r="E265" s="4">
        <v>4</v>
      </c>
      <c r="U265"/>
      <c r="V265"/>
    </row>
    <row r="266" spans="1:22" x14ac:dyDescent="0.25">
      <c r="A266" t="s">
        <v>557</v>
      </c>
      <c r="B266" s="8">
        <v>44683</v>
      </c>
      <c r="C266" t="s">
        <v>558</v>
      </c>
      <c r="D266" t="s">
        <v>203</v>
      </c>
      <c r="E266" s="4">
        <v>5</v>
      </c>
      <c r="U266"/>
      <c r="V266"/>
    </row>
    <row r="267" spans="1:22" x14ac:dyDescent="0.25">
      <c r="A267" t="s">
        <v>559</v>
      </c>
      <c r="B267" s="8">
        <v>43872</v>
      </c>
      <c r="C267" t="s">
        <v>560</v>
      </c>
      <c r="D267" t="s">
        <v>86</v>
      </c>
      <c r="E267" s="4">
        <v>1</v>
      </c>
      <c r="U267"/>
      <c r="V267"/>
    </row>
    <row r="268" spans="1:22" x14ac:dyDescent="0.25">
      <c r="A268" t="s">
        <v>561</v>
      </c>
      <c r="B268" s="8">
        <v>44283</v>
      </c>
      <c r="C268" t="s">
        <v>562</v>
      </c>
      <c r="D268" t="s">
        <v>259</v>
      </c>
      <c r="E268" s="4">
        <v>2</v>
      </c>
      <c r="U268"/>
      <c r="V268"/>
    </row>
    <row r="269" spans="1:22" x14ac:dyDescent="0.25">
      <c r="A269" t="s">
        <v>563</v>
      </c>
      <c r="B269" s="8">
        <v>44324</v>
      </c>
      <c r="C269" t="s">
        <v>564</v>
      </c>
      <c r="D269" t="s">
        <v>65</v>
      </c>
      <c r="E269" s="4">
        <v>6</v>
      </c>
      <c r="U269"/>
      <c r="V269"/>
    </row>
    <row r="270" spans="1:22" x14ac:dyDescent="0.25">
      <c r="A270" t="s">
        <v>565</v>
      </c>
      <c r="B270" s="8">
        <v>43790</v>
      </c>
      <c r="C270" t="s">
        <v>452</v>
      </c>
      <c r="D270" t="s">
        <v>41</v>
      </c>
      <c r="E270" s="4">
        <v>2</v>
      </c>
      <c r="U270"/>
      <c r="V270"/>
    </row>
    <row r="271" spans="1:22" x14ac:dyDescent="0.25">
      <c r="A271" t="s">
        <v>566</v>
      </c>
      <c r="B271" s="8">
        <v>44333</v>
      </c>
      <c r="C271" t="s">
        <v>567</v>
      </c>
      <c r="D271" t="s">
        <v>68</v>
      </c>
      <c r="E271" s="4">
        <v>2</v>
      </c>
      <c r="U271"/>
      <c r="V271"/>
    </row>
    <row r="272" spans="1:22" x14ac:dyDescent="0.25">
      <c r="A272" t="s">
        <v>568</v>
      </c>
      <c r="B272" s="8">
        <v>43655</v>
      </c>
      <c r="C272" t="s">
        <v>569</v>
      </c>
      <c r="D272" t="s">
        <v>30</v>
      </c>
      <c r="E272" s="4">
        <v>1</v>
      </c>
      <c r="U272"/>
      <c r="V272"/>
    </row>
    <row r="273" spans="1:22" x14ac:dyDescent="0.25">
      <c r="A273" t="s">
        <v>570</v>
      </c>
      <c r="B273" s="8">
        <v>43971</v>
      </c>
      <c r="C273" t="s">
        <v>571</v>
      </c>
      <c r="D273" t="s">
        <v>68</v>
      </c>
      <c r="E273" s="4">
        <v>4</v>
      </c>
      <c r="U273"/>
      <c r="V273"/>
    </row>
    <row r="274" spans="1:22" x14ac:dyDescent="0.25">
      <c r="A274" t="s">
        <v>572</v>
      </c>
      <c r="B274" s="8">
        <v>44435</v>
      </c>
      <c r="C274" t="s">
        <v>573</v>
      </c>
      <c r="D274" t="s">
        <v>203</v>
      </c>
      <c r="E274" s="4">
        <v>6</v>
      </c>
      <c r="U274"/>
      <c r="V274"/>
    </row>
    <row r="275" spans="1:22" x14ac:dyDescent="0.25">
      <c r="A275" t="s">
        <v>574</v>
      </c>
      <c r="B275" s="8">
        <v>44681</v>
      </c>
      <c r="C275" t="s">
        <v>575</v>
      </c>
      <c r="D275" t="s">
        <v>129</v>
      </c>
      <c r="E275" s="4">
        <v>2</v>
      </c>
      <c r="U275"/>
      <c r="V275"/>
    </row>
    <row r="276" spans="1:22" x14ac:dyDescent="0.25">
      <c r="A276" t="s">
        <v>576</v>
      </c>
      <c r="B276" s="8">
        <v>43985</v>
      </c>
      <c r="C276" t="s">
        <v>577</v>
      </c>
      <c r="D276" t="s">
        <v>185</v>
      </c>
      <c r="E276" s="4">
        <v>1</v>
      </c>
      <c r="U276"/>
      <c r="V276"/>
    </row>
    <row r="277" spans="1:22" x14ac:dyDescent="0.25">
      <c r="A277" t="s">
        <v>578</v>
      </c>
      <c r="B277" s="8">
        <v>44725</v>
      </c>
      <c r="C277" t="s">
        <v>579</v>
      </c>
      <c r="D277" t="s">
        <v>44</v>
      </c>
      <c r="E277" s="4">
        <v>6</v>
      </c>
      <c r="U277"/>
      <c r="V277"/>
    </row>
    <row r="278" spans="1:22" x14ac:dyDescent="0.25">
      <c r="A278" t="s">
        <v>580</v>
      </c>
      <c r="B278" s="8">
        <v>43992</v>
      </c>
      <c r="C278" t="s">
        <v>581</v>
      </c>
      <c r="D278" t="s">
        <v>24</v>
      </c>
      <c r="E278" s="4">
        <v>4</v>
      </c>
      <c r="U278"/>
      <c r="V278"/>
    </row>
    <row r="279" spans="1:22" x14ac:dyDescent="0.25">
      <c r="A279" t="s">
        <v>582</v>
      </c>
      <c r="B279" s="8">
        <v>44183</v>
      </c>
      <c r="C279" t="s">
        <v>583</v>
      </c>
      <c r="D279" t="s">
        <v>151</v>
      </c>
      <c r="E279" s="4">
        <v>6</v>
      </c>
      <c r="U279"/>
      <c r="V279"/>
    </row>
    <row r="280" spans="1:22" x14ac:dyDescent="0.25">
      <c r="A280" t="s">
        <v>584</v>
      </c>
      <c r="B280" s="8">
        <v>43708</v>
      </c>
      <c r="C280" t="s">
        <v>585</v>
      </c>
      <c r="D280" t="s">
        <v>129</v>
      </c>
      <c r="E280" s="4">
        <v>2</v>
      </c>
      <c r="U280"/>
      <c r="V280"/>
    </row>
    <row r="281" spans="1:22" x14ac:dyDescent="0.25">
      <c r="A281" t="s">
        <v>586</v>
      </c>
      <c r="B281" s="8">
        <v>43521</v>
      </c>
      <c r="C281" t="s">
        <v>587</v>
      </c>
      <c r="D281" t="s">
        <v>211</v>
      </c>
      <c r="E281" s="4">
        <v>1</v>
      </c>
      <c r="U281"/>
      <c r="V281"/>
    </row>
    <row r="282" spans="1:22" x14ac:dyDescent="0.25">
      <c r="A282" t="s">
        <v>588</v>
      </c>
      <c r="B282" s="8">
        <v>44234</v>
      </c>
      <c r="C282" t="s">
        <v>589</v>
      </c>
      <c r="D282" t="s">
        <v>17</v>
      </c>
      <c r="E282" s="4">
        <v>5</v>
      </c>
      <c r="U282"/>
      <c r="V282"/>
    </row>
    <row r="283" spans="1:22" x14ac:dyDescent="0.25">
      <c r="A283" t="s">
        <v>590</v>
      </c>
      <c r="B283" s="8">
        <v>44210</v>
      </c>
      <c r="C283" t="s">
        <v>591</v>
      </c>
      <c r="D283" t="s">
        <v>151</v>
      </c>
      <c r="E283" s="4">
        <v>4</v>
      </c>
      <c r="U283"/>
      <c r="V283"/>
    </row>
    <row r="284" spans="1:22" x14ac:dyDescent="0.25">
      <c r="A284" t="s">
        <v>592</v>
      </c>
      <c r="B284" s="8">
        <v>43520</v>
      </c>
      <c r="C284" t="s">
        <v>593</v>
      </c>
      <c r="D284" t="s">
        <v>206</v>
      </c>
      <c r="E284" s="4">
        <v>1</v>
      </c>
      <c r="U284"/>
      <c r="V284"/>
    </row>
    <row r="285" spans="1:22" x14ac:dyDescent="0.25">
      <c r="A285" t="s">
        <v>594</v>
      </c>
      <c r="B285" s="8">
        <v>43639</v>
      </c>
      <c r="C285" t="s">
        <v>595</v>
      </c>
      <c r="D285" t="s">
        <v>160</v>
      </c>
      <c r="E285" s="4">
        <v>1</v>
      </c>
      <c r="U285"/>
      <c r="V285"/>
    </row>
    <row r="286" spans="1:22" x14ac:dyDescent="0.25">
      <c r="A286" t="s">
        <v>596</v>
      </c>
      <c r="B286" s="8">
        <v>43960</v>
      </c>
      <c r="C286" t="s">
        <v>597</v>
      </c>
      <c r="D286" t="s">
        <v>126</v>
      </c>
      <c r="E286" s="4">
        <v>3</v>
      </c>
      <c r="U286"/>
      <c r="V286"/>
    </row>
    <row r="287" spans="1:22" x14ac:dyDescent="0.25">
      <c r="A287" t="s">
        <v>598</v>
      </c>
      <c r="B287" s="8">
        <v>44030</v>
      </c>
      <c r="C287" t="s">
        <v>599</v>
      </c>
      <c r="D287" t="s">
        <v>118</v>
      </c>
      <c r="E287" s="4">
        <v>1</v>
      </c>
      <c r="U287"/>
      <c r="V287"/>
    </row>
    <row r="288" spans="1:22" x14ac:dyDescent="0.25">
      <c r="A288" t="s">
        <v>600</v>
      </c>
      <c r="B288" s="8">
        <v>43755</v>
      </c>
      <c r="C288" t="s">
        <v>601</v>
      </c>
      <c r="D288" t="s">
        <v>58</v>
      </c>
      <c r="E288" s="4">
        <v>4</v>
      </c>
      <c r="U288"/>
      <c r="V288"/>
    </row>
    <row r="289" spans="1:22" x14ac:dyDescent="0.25">
      <c r="A289" t="s">
        <v>602</v>
      </c>
      <c r="B289" s="8">
        <v>44697</v>
      </c>
      <c r="C289" t="s">
        <v>603</v>
      </c>
      <c r="D289" t="s">
        <v>196</v>
      </c>
      <c r="E289" s="4">
        <v>4</v>
      </c>
      <c r="U289"/>
      <c r="V289"/>
    </row>
    <row r="290" spans="1:22" x14ac:dyDescent="0.25">
      <c r="A290" t="s">
        <v>604</v>
      </c>
      <c r="B290" s="8">
        <v>44279</v>
      </c>
      <c r="C290" t="s">
        <v>605</v>
      </c>
      <c r="D290" t="s">
        <v>17</v>
      </c>
      <c r="E290" s="4">
        <v>1</v>
      </c>
      <c r="U290"/>
      <c r="V290"/>
    </row>
    <row r="291" spans="1:22" x14ac:dyDescent="0.25">
      <c r="A291" t="s">
        <v>606</v>
      </c>
      <c r="B291" s="8">
        <v>43772</v>
      </c>
      <c r="C291" t="s">
        <v>607</v>
      </c>
      <c r="D291" t="s">
        <v>115</v>
      </c>
      <c r="E291" s="4">
        <v>5</v>
      </c>
      <c r="U291"/>
      <c r="V291"/>
    </row>
    <row r="292" spans="1:22" x14ac:dyDescent="0.25">
      <c r="A292" t="s">
        <v>608</v>
      </c>
      <c r="B292" s="8">
        <v>44497</v>
      </c>
      <c r="C292" t="s">
        <v>609</v>
      </c>
      <c r="D292" t="s">
        <v>41</v>
      </c>
      <c r="E292" s="4">
        <v>5</v>
      </c>
      <c r="U292"/>
      <c r="V292"/>
    </row>
    <row r="293" spans="1:22" x14ac:dyDescent="0.25">
      <c r="A293" t="s">
        <v>610</v>
      </c>
      <c r="B293" s="8">
        <v>44181</v>
      </c>
      <c r="C293" t="s">
        <v>611</v>
      </c>
      <c r="D293" t="s">
        <v>17</v>
      </c>
      <c r="E293" s="4">
        <v>2</v>
      </c>
      <c r="U293"/>
      <c r="V293"/>
    </row>
    <row r="294" spans="1:22" x14ac:dyDescent="0.25">
      <c r="A294" t="s">
        <v>612</v>
      </c>
      <c r="B294" s="8">
        <v>44529</v>
      </c>
      <c r="C294" t="s">
        <v>613</v>
      </c>
      <c r="D294" t="s">
        <v>86</v>
      </c>
      <c r="E294" s="4">
        <v>3</v>
      </c>
      <c r="U294"/>
      <c r="V294"/>
    </row>
    <row r="295" spans="1:22" x14ac:dyDescent="0.25">
      <c r="A295" t="s">
        <v>614</v>
      </c>
      <c r="B295" s="8">
        <v>44275</v>
      </c>
      <c r="C295" t="s">
        <v>615</v>
      </c>
      <c r="D295" t="s">
        <v>86</v>
      </c>
      <c r="E295" s="4">
        <v>5</v>
      </c>
      <c r="U295"/>
      <c r="V295"/>
    </row>
    <row r="296" spans="1:22" x14ac:dyDescent="0.25">
      <c r="A296" t="s">
        <v>616</v>
      </c>
      <c r="B296" s="8">
        <v>44659</v>
      </c>
      <c r="C296" t="s">
        <v>617</v>
      </c>
      <c r="D296" t="s">
        <v>151</v>
      </c>
      <c r="E296" s="4">
        <v>3</v>
      </c>
      <c r="U296"/>
      <c r="V296"/>
    </row>
    <row r="297" spans="1:22" x14ac:dyDescent="0.25">
      <c r="A297" t="s">
        <v>618</v>
      </c>
      <c r="B297" s="8">
        <v>44057</v>
      </c>
      <c r="C297" t="s">
        <v>619</v>
      </c>
      <c r="D297" t="s">
        <v>23</v>
      </c>
      <c r="E297" s="4">
        <v>2</v>
      </c>
      <c r="U297"/>
      <c r="V297"/>
    </row>
    <row r="298" spans="1:22" x14ac:dyDescent="0.25">
      <c r="A298" t="s">
        <v>620</v>
      </c>
      <c r="B298" s="8">
        <v>43597</v>
      </c>
      <c r="C298" t="s">
        <v>621</v>
      </c>
      <c r="D298" t="s">
        <v>36</v>
      </c>
      <c r="E298" s="4">
        <v>6</v>
      </c>
      <c r="U298"/>
      <c r="V298"/>
    </row>
    <row r="299" spans="1:22" x14ac:dyDescent="0.25">
      <c r="A299" t="s">
        <v>622</v>
      </c>
      <c r="B299" s="8">
        <v>44258</v>
      </c>
      <c r="C299" t="s">
        <v>623</v>
      </c>
      <c r="D299" t="s">
        <v>160</v>
      </c>
      <c r="E299" s="4">
        <v>3</v>
      </c>
      <c r="U299"/>
      <c r="V299"/>
    </row>
    <row r="300" spans="1:22" x14ac:dyDescent="0.25">
      <c r="A300" t="s">
        <v>624</v>
      </c>
      <c r="B300" s="8">
        <v>43872</v>
      </c>
      <c r="C300" t="s">
        <v>625</v>
      </c>
      <c r="D300" t="s">
        <v>268</v>
      </c>
      <c r="E300" s="4">
        <v>6</v>
      </c>
      <c r="U300"/>
      <c r="V300"/>
    </row>
    <row r="301" spans="1:22" x14ac:dyDescent="0.25">
      <c r="A301" t="s">
        <v>626</v>
      </c>
      <c r="B301" s="8">
        <v>43582</v>
      </c>
      <c r="C301" t="s">
        <v>627</v>
      </c>
      <c r="D301" t="s">
        <v>44</v>
      </c>
      <c r="E301" s="4">
        <v>6</v>
      </c>
      <c r="U301"/>
      <c r="V301"/>
    </row>
    <row r="302" spans="1:22" x14ac:dyDescent="0.25">
      <c r="A302" t="s">
        <v>628</v>
      </c>
      <c r="B302" s="8">
        <v>44646</v>
      </c>
      <c r="C302" t="s">
        <v>629</v>
      </c>
      <c r="D302" t="s">
        <v>20</v>
      </c>
      <c r="E302" s="4">
        <v>3</v>
      </c>
      <c r="U302"/>
      <c r="V302"/>
    </row>
    <row r="303" spans="1:22" x14ac:dyDescent="0.25">
      <c r="A303" t="s">
        <v>630</v>
      </c>
      <c r="B303" s="8">
        <v>44102</v>
      </c>
      <c r="C303" t="s">
        <v>631</v>
      </c>
      <c r="D303" t="s">
        <v>52</v>
      </c>
      <c r="E303" s="4">
        <v>4</v>
      </c>
      <c r="U303"/>
      <c r="V303"/>
    </row>
    <row r="304" spans="1:22" x14ac:dyDescent="0.25">
      <c r="A304" t="s">
        <v>632</v>
      </c>
      <c r="B304" s="8">
        <v>43762</v>
      </c>
      <c r="C304" t="s">
        <v>633</v>
      </c>
      <c r="D304" t="s">
        <v>81</v>
      </c>
      <c r="E304" s="4">
        <v>1</v>
      </c>
      <c r="U304"/>
      <c r="V304"/>
    </row>
    <row r="305" spans="1:22" x14ac:dyDescent="0.25">
      <c r="A305" t="s">
        <v>634</v>
      </c>
      <c r="B305" s="8">
        <v>44412</v>
      </c>
      <c r="C305" t="s">
        <v>635</v>
      </c>
      <c r="D305" t="s">
        <v>544</v>
      </c>
      <c r="E305" s="4">
        <v>4</v>
      </c>
      <c r="U305"/>
      <c r="V305"/>
    </row>
    <row r="306" spans="1:22" x14ac:dyDescent="0.25">
      <c r="A306" t="s">
        <v>636</v>
      </c>
      <c r="B306" s="8">
        <v>43828</v>
      </c>
      <c r="C306" t="s">
        <v>637</v>
      </c>
      <c r="D306" t="s">
        <v>129</v>
      </c>
      <c r="E306" s="4">
        <v>1</v>
      </c>
      <c r="U306"/>
      <c r="V306"/>
    </row>
    <row r="307" spans="1:22" x14ac:dyDescent="0.25">
      <c r="A307" t="s">
        <v>638</v>
      </c>
      <c r="B307" s="8">
        <v>43796</v>
      </c>
      <c r="C307" t="s">
        <v>639</v>
      </c>
      <c r="D307" t="s">
        <v>91</v>
      </c>
      <c r="E307" s="4">
        <v>5</v>
      </c>
      <c r="U307"/>
      <c r="V307"/>
    </row>
    <row r="308" spans="1:22" x14ac:dyDescent="0.25">
      <c r="A308" t="s">
        <v>640</v>
      </c>
      <c r="B308" s="8">
        <v>43890</v>
      </c>
      <c r="C308" t="s">
        <v>641</v>
      </c>
      <c r="D308" t="s">
        <v>176</v>
      </c>
      <c r="E308" s="4">
        <v>5</v>
      </c>
      <c r="U308"/>
      <c r="V308"/>
    </row>
    <row r="309" spans="1:22" x14ac:dyDescent="0.25">
      <c r="A309" t="s">
        <v>642</v>
      </c>
      <c r="B309" s="8">
        <v>44227</v>
      </c>
      <c r="C309" t="s">
        <v>643</v>
      </c>
      <c r="D309" t="s">
        <v>75</v>
      </c>
      <c r="E309" s="4">
        <v>3</v>
      </c>
      <c r="U309"/>
      <c r="V309"/>
    </row>
    <row r="310" spans="1:22" x14ac:dyDescent="0.25">
      <c r="A310" t="s">
        <v>644</v>
      </c>
      <c r="B310" s="8">
        <v>44729</v>
      </c>
      <c r="C310" t="s">
        <v>645</v>
      </c>
      <c r="D310" t="s">
        <v>75</v>
      </c>
      <c r="E310" s="4">
        <v>3</v>
      </c>
      <c r="U310"/>
      <c r="V310"/>
    </row>
    <row r="311" spans="1:22" x14ac:dyDescent="0.25">
      <c r="A311" t="s">
        <v>646</v>
      </c>
      <c r="B311" s="8">
        <v>43864</v>
      </c>
      <c r="C311" t="s">
        <v>647</v>
      </c>
      <c r="D311" t="s">
        <v>91</v>
      </c>
      <c r="E311" s="4">
        <v>6</v>
      </c>
      <c r="U311"/>
      <c r="V311"/>
    </row>
    <row r="312" spans="1:22" x14ac:dyDescent="0.25">
      <c r="A312" t="s">
        <v>648</v>
      </c>
      <c r="B312" s="8">
        <v>44586</v>
      </c>
      <c r="C312" t="s">
        <v>649</v>
      </c>
      <c r="D312" t="s">
        <v>151</v>
      </c>
      <c r="E312" s="4">
        <v>1</v>
      </c>
      <c r="U312"/>
      <c r="V312"/>
    </row>
    <row r="313" spans="1:22" x14ac:dyDescent="0.25">
      <c r="A313" t="s">
        <v>650</v>
      </c>
      <c r="B313" s="8">
        <v>43951</v>
      </c>
      <c r="C313" t="s">
        <v>637</v>
      </c>
      <c r="D313" t="s">
        <v>126</v>
      </c>
      <c r="E313" s="4">
        <v>6</v>
      </c>
      <c r="U313"/>
      <c r="V313"/>
    </row>
    <row r="314" spans="1:22" x14ac:dyDescent="0.25">
      <c r="A314" t="s">
        <v>651</v>
      </c>
      <c r="B314" s="8">
        <v>44317</v>
      </c>
      <c r="C314" t="s">
        <v>652</v>
      </c>
      <c r="D314" t="s">
        <v>36</v>
      </c>
      <c r="E314" s="4">
        <v>1</v>
      </c>
      <c r="U314"/>
      <c r="V314"/>
    </row>
    <row r="315" spans="1:22" x14ac:dyDescent="0.25">
      <c r="A315" t="s">
        <v>653</v>
      </c>
      <c r="B315" s="8">
        <v>44497</v>
      </c>
      <c r="C315" t="s">
        <v>654</v>
      </c>
      <c r="D315" t="s">
        <v>15</v>
      </c>
      <c r="E315" s="4">
        <v>3</v>
      </c>
      <c r="U315"/>
      <c r="V315"/>
    </row>
    <row r="316" spans="1:22" x14ac:dyDescent="0.25">
      <c r="A316" t="s">
        <v>655</v>
      </c>
      <c r="B316" s="8">
        <v>44437</v>
      </c>
      <c r="C316" t="s">
        <v>656</v>
      </c>
      <c r="D316" t="s">
        <v>193</v>
      </c>
      <c r="E316" s="4">
        <v>5</v>
      </c>
      <c r="U316"/>
      <c r="V316"/>
    </row>
    <row r="317" spans="1:22" x14ac:dyDescent="0.25">
      <c r="A317" t="s">
        <v>657</v>
      </c>
      <c r="B317" s="8">
        <v>43826</v>
      </c>
      <c r="C317" t="s">
        <v>658</v>
      </c>
      <c r="D317" t="s">
        <v>44</v>
      </c>
      <c r="E317" s="4">
        <v>1</v>
      </c>
      <c r="U317"/>
      <c r="V317"/>
    </row>
    <row r="318" spans="1:22" x14ac:dyDescent="0.25">
      <c r="A318" t="s">
        <v>659</v>
      </c>
      <c r="B318" s="8">
        <v>43641</v>
      </c>
      <c r="C318" t="s">
        <v>660</v>
      </c>
      <c r="D318" t="s">
        <v>44</v>
      </c>
      <c r="E318" s="4">
        <v>6</v>
      </c>
      <c r="U318"/>
      <c r="V318"/>
    </row>
    <row r="319" spans="1:22" x14ac:dyDescent="0.25">
      <c r="A319" t="s">
        <v>661</v>
      </c>
      <c r="B319" s="8">
        <v>43526</v>
      </c>
      <c r="C319" t="s">
        <v>662</v>
      </c>
      <c r="D319" t="s">
        <v>30</v>
      </c>
      <c r="E319" s="4">
        <v>3</v>
      </c>
      <c r="U319"/>
      <c r="V319"/>
    </row>
    <row r="320" spans="1:22" x14ac:dyDescent="0.25">
      <c r="A320" t="s">
        <v>663</v>
      </c>
      <c r="B320" s="8">
        <v>44563</v>
      </c>
      <c r="C320" t="s">
        <v>664</v>
      </c>
      <c r="D320" t="s">
        <v>185</v>
      </c>
      <c r="E320" s="4">
        <v>2</v>
      </c>
      <c r="U320"/>
      <c r="V320"/>
    </row>
    <row r="321" spans="1:22" x14ac:dyDescent="0.25">
      <c r="A321" t="s">
        <v>665</v>
      </c>
      <c r="B321" s="8">
        <v>43676</v>
      </c>
      <c r="C321" t="s">
        <v>666</v>
      </c>
      <c r="D321" t="s">
        <v>78</v>
      </c>
      <c r="E321" s="4">
        <v>2</v>
      </c>
      <c r="U321"/>
      <c r="V321"/>
    </row>
    <row r="322" spans="1:22" x14ac:dyDescent="0.25">
      <c r="A322" t="s">
        <v>665</v>
      </c>
      <c r="B322" s="8">
        <v>43676</v>
      </c>
      <c r="C322" t="s">
        <v>666</v>
      </c>
      <c r="D322" t="s">
        <v>129</v>
      </c>
      <c r="E322" s="4">
        <v>5</v>
      </c>
      <c r="U322"/>
      <c r="V322"/>
    </row>
    <row r="323" spans="1:22" x14ac:dyDescent="0.25">
      <c r="A323" t="s">
        <v>667</v>
      </c>
      <c r="B323" s="8">
        <v>44170</v>
      </c>
      <c r="C323" t="s">
        <v>668</v>
      </c>
      <c r="D323" t="s">
        <v>58</v>
      </c>
      <c r="E323" s="4">
        <v>6</v>
      </c>
      <c r="U323"/>
      <c r="V323"/>
    </row>
    <row r="324" spans="1:22" x14ac:dyDescent="0.25">
      <c r="A324" t="s">
        <v>669</v>
      </c>
      <c r="B324" s="8">
        <v>44182</v>
      </c>
      <c r="C324" t="s">
        <v>670</v>
      </c>
      <c r="D324" t="s">
        <v>137</v>
      </c>
      <c r="E324" s="4">
        <v>3</v>
      </c>
      <c r="U324"/>
      <c r="V324"/>
    </row>
    <row r="325" spans="1:22" x14ac:dyDescent="0.25">
      <c r="A325" t="s">
        <v>671</v>
      </c>
      <c r="B325" s="8">
        <v>44373</v>
      </c>
      <c r="C325" t="s">
        <v>672</v>
      </c>
      <c r="D325" t="s">
        <v>65</v>
      </c>
      <c r="E325" s="4">
        <v>5</v>
      </c>
      <c r="U325"/>
      <c r="V325"/>
    </row>
    <row r="326" spans="1:22" x14ac:dyDescent="0.25">
      <c r="A326" t="s">
        <v>673</v>
      </c>
      <c r="B326" s="8">
        <v>43666</v>
      </c>
      <c r="C326" t="s">
        <v>674</v>
      </c>
      <c r="D326" t="s">
        <v>23</v>
      </c>
      <c r="E326" s="4">
        <v>1</v>
      </c>
      <c r="U326"/>
      <c r="V326"/>
    </row>
    <row r="327" spans="1:22" x14ac:dyDescent="0.25">
      <c r="A327" t="s">
        <v>675</v>
      </c>
      <c r="B327" s="8">
        <v>44756</v>
      </c>
      <c r="C327" t="s">
        <v>676</v>
      </c>
      <c r="D327" t="s">
        <v>218</v>
      </c>
      <c r="E327" s="4">
        <v>1</v>
      </c>
      <c r="U327"/>
      <c r="V327"/>
    </row>
    <row r="328" spans="1:22" x14ac:dyDescent="0.25">
      <c r="A328" t="s">
        <v>677</v>
      </c>
      <c r="B328" s="8">
        <v>44057</v>
      </c>
      <c r="C328" t="s">
        <v>678</v>
      </c>
      <c r="D328" t="s">
        <v>193</v>
      </c>
      <c r="E328" s="4">
        <v>5</v>
      </c>
      <c r="U328"/>
      <c r="V328"/>
    </row>
    <row r="329" spans="1:22" x14ac:dyDescent="0.25">
      <c r="A329" t="s">
        <v>679</v>
      </c>
      <c r="B329" s="8">
        <v>43579</v>
      </c>
      <c r="C329" t="s">
        <v>680</v>
      </c>
      <c r="D329" t="s">
        <v>193</v>
      </c>
      <c r="E329" s="4">
        <v>5</v>
      </c>
      <c r="U329"/>
      <c r="V329"/>
    </row>
    <row r="330" spans="1:22" x14ac:dyDescent="0.25">
      <c r="A330" t="s">
        <v>681</v>
      </c>
      <c r="B330" s="8">
        <v>43620</v>
      </c>
      <c r="C330" t="s">
        <v>682</v>
      </c>
      <c r="D330" t="s">
        <v>97</v>
      </c>
      <c r="E330" s="4">
        <v>4</v>
      </c>
      <c r="U330"/>
      <c r="V330"/>
    </row>
    <row r="331" spans="1:22" x14ac:dyDescent="0.25">
      <c r="A331" t="s">
        <v>683</v>
      </c>
      <c r="B331" s="8">
        <v>44781</v>
      </c>
      <c r="C331" t="s">
        <v>684</v>
      </c>
      <c r="D331" t="s">
        <v>160</v>
      </c>
      <c r="E331" s="4">
        <v>4</v>
      </c>
      <c r="U331"/>
      <c r="V331"/>
    </row>
    <row r="332" spans="1:22" x14ac:dyDescent="0.25">
      <c r="A332" t="s">
        <v>685</v>
      </c>
      <c r="B332" s="8">
        <v>43782</v>
      </c>
      <c r="C332" t="s">
        <v>662</v>
      </c>
      <c r="D332" t="s">
        <v>160</v>
      </c>
      <c r="E332" s="4">
        <v>3</v>
      </c>
      <c r="U332"/>
      <c r="V332"/>
    </row>
    <row r="333" spans="1:22" x14ac:dyDescent="0.25">
      <c r="A333" t="s">
        <v>686</v>
      </c>
      <c r="B333" s="8">
        <v>43989</v>
      </c>
      <c r="C333" t="s">
        <v>687</v>
      </c>
      <c r="D333" t="s">
        <v>55</v>
      </c>
      <c r="E333" s="4">
        <v>1</v>
      </c>
      <c r="U333"/>
      <c r="V333"/>
    </row>
    <row r="334" spans="1:22" x14ac:dyDescent="0.25">
      <c r="A334" t="s">
        <v>688</v>
      </c>
      <c r="B334" s="8">
        <v>43689</v>
      </c>
      <c r="C334" t="s">
        <v>689</v>
      </c>
      <c r="D334" t="s">
        <v>86</v>
      </c>
      <c r="E334" s="4">
        <v>3</v>
      </c>
      <c r="U334"/>
      <c r="V334"/>
    </row>
    <row r="335" spans="1:22" x14ac:dyDescent="0.25">
      <c r="A335" t="s">
        <v>690</v>
      </c>
      <c r="B335" s="8">
        <v>43712</v>
      </c>
      <c r="C335" t="s">
        <v>691</v>
      </c>
      <c r="D335" t="s">
        <v>36</v>
      </c>
      <c r="E335" s="4">
        <v>4</v>
      </c>
      <c r="U335"/>
      <c r="V335"/>
    </row>
    <row r="336" spans="1:22" x14ac:dyDescent="0.25">
      <c r="A336" t="s">
        <v>692</v>
      </c>
      <c r="B336" s="8">
        <v>43742</v>
      </c>
      <c r="C336" t="s">
        <v>693</v>
      </c>
      <c r="D336" t="s">
        <v>203</v>
      </c>
      <c r="E336" s="4">
        <v>5</v>
      </c>
      <c r="U336"/>
      <c r="V336"/>
    </row>
    <row r="337" spans="1:22" x14ac:dyDescent="0.25">
      <c r="A337" t="s">
        <v>694</v>
      </c>
      <c r="B337" s="8">
        <v>43885</v>
      </c>
      <c r="C337" t="s">
        <v>695</v>
      </c>
      <c r="D337" t="s">
        <v>33</v>
      </c>
      <c r="E337" s="4">
        <v>6</v>
      </c>
      <c r="U337"/>
      <c r="V337"/>
    </row>
    <row r="338" spans="1:22" x14ac:dyDescent="0.25">
      <c r="A338" t="s">
        <v>696</v>
      </c>
      <c r="B338" s="8">
        <v>44434</v>
      </c>
      <c r="C338" t="s">
        <v>697</v>
      </c>
      <c r="D338" t="s">
        <v>75</v>
      </c>
      <c r="E338" s="4">
        <v>4</v>
      </c>
      <c r="U338"/>
      <c r="V338"/>
    </row>
    <row r="339" spans="1:22" x14ac:dyDescent="0.25">
      <c r="A339" t="s">
        <v>698</v>
      </c>
      <c r="B339" s="8">
        <v>44472</v>
      </c>
      <c r="C339" t="s">
        <v>678</v>
      </c>
      <c r="D339" t="s">
        <v>544</v>
      </c>
      <c r="E339" s="4">
        <v>2</v>
      </c>
      <c r="U339"/>
      <c r="V339"/>
    </row>
    <row r="340" spans="1:22" x14ac:dyDescent="0.25">
      <c r="A340" t="s">
        <v>699</v>
      </c>
      <c r="B340" s="8">
        <v>43995</v>
      </c>
      <c r="C340" t="s">
        <v>700</v>
      </c>
      <c r="D340" t="s">
        <v>151</v>
      </c>
      <c r="E340" s="4">
        <v>4</v>
      </c>
      <c r="U340"/>
      <c r="V340"/>
    </row>
    <row r="341" spans="1:22" x14ac:dyDescent="0.25">
      <c r="A341" t="s">
        <v>701</v>
      </c>
      <c r="B341" s="8">
        <v>44256</v>
      </c>
      <c r="C341" t="s">
        <v>702</v>
      </c>
      <c r="D341" t="s">
        <v>65</v>
      </c>
      <c r="E341" s="4">
        <v>2</v>
      </c>
      <c r="U341"/>
      <c r="V341"/>
    </row>
    <row r="342" spans="1:22" x14ac:dyDescent="0.25">
      <c r="A342" t="s">
        <v>703</v>
      </c>
      <c r="B342" s="8">
        <v>43528</v>
      </c>
      <c r="C342" t="s">
        <v>704</v>
      </c>
      <c r="D342" t="s">
        <v>30</v>
      </c>
      <c r="E342" s="4">
        <v>1</v>
      </c>
      <c r="U342"/>
      <c r="V342"/>
    </row>
    <row r="343" spans="1:22" x14ac:dyDescent="0.25">
      <c r="A343" t="s">
        <v>705</v>
      </c>
      <c r="B343" s="8">
        <v>43751</v>
      </c>
      <c r="C343" t="s">
        <v>706</v>
      </c>
      <c r="D343" t="s">
        <v>190</v>
      </c>
      <c r="E343" s="4">
        <v>2</v>
      </c>
      <c r="U343"/>
      <c r="V343"/>
    </row>
    <row r="344" spans="1:22" x14ac:dyDescent="0.25">
      <c r="A344" t="s">
        <v>705</v>
      </c>
      <c r="B344" s="8">
        <v>43751</v>
      </c>
      <c r="C344" t="s">
        <v>706</v>
      </c>
      <c r="D344" t="s">
        <v>137</v>
      </c>
      <c r="E344" s="4">
        <v>5</v>
      </c>
      <c r="U344"/>
      <c r="V344"/>
    </row>
    <row r="345" spans="1:22" x14ac:dyDescent="0.25">
      <c r="A345" t="s">
        <v>707</v>
      </c>
      <c r="B345" s="8">
        <v>43692</v>
      </c>
      <c r="C345" t="s">
        <v>708</v>
      </c>
      <c r="D345" t="s">
        <v>160</v>
      </c>
      <c r="E345" s="4">
        <v>6</v>
      </c>
      <c r="U345"/>
      <c r="V345"/>
    </row>
    <row r="346" spans="1:22" x14ac:dyDescent="0.25">
      <c r="A346" t="s">
        <v>709</v>
      </c>
      <c r="B346" s="8">
        <v>44529</v>
      </c>
      <c r="C346" t="s">
        <v>710</v>
      </c>
      <c r="D346" t="s">
        <v>15</v>
      </c>
      <c r="E346" s="4">
        <v>2</v>
      </c>
      <c r="U346"/>
      <c r="V346"/>
    </row>
    <row r="347" spans="1:22" x14ac:dyDescent="0.25">
      <c r="A347" t="s">
        <v>711</v>
      </c>
      <c r="B347" s="8">
        <v>43849</v>
      </c>
      <c r="C347" t="s">
        <v>712</v>
      </c>
      <c r="D347" t="s">
        <v>203</v>
      </c>
      <c r="E347" s="4">
        <v>5</v>
      </c>
      <c r="U347"/>
      <c r="V347"/>
    </row>
    <row r="348" spans="1:22" x14ac:dyDescent="0.25">
      <c r="A348" t="s">
        <v>713</v>
      </c>
      <c r="B348" s="8">
        <v>44344</v>
      </c>
      <c r="C348" t="s">
        <v>714</v>
      </c>
      <c r="D348" t="s">
        <v>206</v>
      </c>
      <c r="E348" s="4">
        <v>3</v>
      </c>
      <c r="U348"/>
      <c r="V348"/>
    </row>
    <row r="349" spans="1:22" x14ac:dyDescent="0.25">
      <c r="A349" t="s">
        <v>715</v>
      </c>
      <c r="B349" s="8">
        <v>44576</v>
      </c>
      <c r="C349" t="s">
        <v>716</v>
      </c>
      <c r="D349" t="s">
        <v>110</v>
      </c>
      <c r="E349" s="4">
        <v>3</v>
      </c>
      <c r="U349"/>
      <c r="V349"/>
    </row>
    <row r="350" spans="1:22" x14ac:dyDescent="0.25">
      <c r="A350" t="s">
        <v>717</v>
      </c>
      <c r="B350" s="8">
        <v>43803</v>
      </c>
      <c r="C350" t="s">
        <v>718</v>
      </c>
      <c r="D350" t="s">
        <v>44</v>
      </c>
      <c r="E350" s="4">
        <v>6</v>
      </c>
      <c r="U350"/>
      <c r="V350"/>
    </row>
    <row r="351" spans="1:22" x14ac:dyDescent="0.25">
      <c r="A351" t="s">
        <v>719</v>
      </c>
      <c r="B351" s="8">
        <v>44743</v>
      </c>
      <c r="C351" t="s">
        <v>720</v>
      </c>
      <c r="D351" t="s">
        <v>196</v>
      </c>
      <c r="E351" s="4">
        <v>4</v>
      </c>
      <c r="U351"/>
      <c r="V351"/>
    </row>
    <row r="352" spans="1:22" x14ac:dyDescent="0.25">
      <c r="A352" t="s">
        <v>721</v>
      </c>
      <c r="B352" s="8">
        <v>43592</v>
      </c>
      <c r="C352" t="s">
        <v>722</v>
      </c>
      <c r="D352" t="s">
        <v>86</v>
      </c>
      <c r="E352" s="4">
        <v>4</v>
      </c>
      <c r="U352"/>
      <c r="V352"/>
    </row>
    <row r="353" spans="1:22" x14ac:dyDescent="0.25">
      <c r="A353" t="s">
        <v>723</v>
      </c>
      <c r="B353" s="8">
        <v>44066</v>
      </c>
      <c r="C353" t="s">
        <v>724</v>
      </c>
      <c r="D353" t="s">
        <v>75</v>
      </c>
      <c r="E353" s="4">
        <v>2</v>
      </c>
      <c r="U353"/>
      <c r="V353"/>
    </row>
    <row r="354" spans="1:22" x14ac:dyDescent="0.25">
      <c r="A354" t="s">
        <v>725</v>
      </c>
      <c r="B354" s="8">
        <v>43984</v>
      </c>
      <c r="C354" t="s">
        <v>678</v>
      </c>
      <c r="D354" t="s">
        <v>30</v>
      </c>
      <c r="E354" s="4">
        <v>5</v>
      </c>
      <c r="U354"/>
      <c r="V354"/>
    </row>
    <row r="355" spans="1:22" x14ac:dyDescent="0.25">
      <c r="A355" t="s">
        <v>726</v>
      </c>
      <c r="B355" s="8">
        <v>43860</v>
      </c>
      <c r="C355" t="s">
        <v>727</v>
      </c>
      <c r="D355" t="s">
        <v>81</v>
      </c>
      <c r="E355" s="4">
        <v>4</v>
      </c>
      <c r="U355"/>
      <c r="V355"/>
    </row>
    <row r="356" spans="1:22" x14ac:dyDescent="0.25">
      <c r="A356" t="s">
        <v>728</v>
      </c>
      <c r="B356" s="8">
        <v>43876</v>
      </c>
      <c r="C356" t="s">
        <v>729</v>
      </c>
      <c r="D356" t="s">
        <v>185</v>
      </c>
      <c r="E356" s="4">
        <v>6</v>
      </c>
      <c r="U356"/>
      <c r="V356"/>
    </row>
    <row r="357" spans="1:22" x14ac:dyDescent="0.25">
      <c r="A357" t="s">
        <v>730</v>
      </c>
      <c r="B357" s="8">
        <v>44358</v>
      </c>
      <c r="C357" t="s">
        <v>731</v>
      </c>
      <c r="D357" t="s">
        <v>132</v>
      </c>
      <c r="E357" s="4">
        <v>5</v>
      </c>
      <c r="U357"/>
      <c r="V357"/>
    </row>
    <row r="358" spans="1:22" x14ac:dyDescent="0.25">
      <c r="A358" t="s">
        <v>732</v>
      </c>
      <c r="B358" s="8">
        <v>44631</v>
      </c>
      <c r="C358" t="s">
        <v>733</v>
      </c>
      <c r="D358" t="s">
        <v>27</v>
      </c>
      <c r="E358" s="4">
        <v>4</v>
      </c>
      <c r="U358"/>
      <c r="V358"/>
    </row>
    <row r="359" spans="1:22" x14ac:dyDescent="0.25">
      <c r="A359" t="s">
        <v>734</v>
      </c>
      <c r="B359" s="8">
        <v>44448</v>
      </c>
      <c r="C359" t="s">
        <v>735</v>
      </c>
      <c r="D359" t="s">
        <v>185</v>
      </c>
      <c r="E359" s="4">
        <v>6</v>
      </c>
      <c r="U359"/>
      <c r="V359"/>
    </row>
    <row r="360" spans="1:22" x14ac:dyDescent="0.25">
      <c r="A360" t="s">
        <v>736</v>
      </c>
      <c r="B360" s="8">
        <v>43599</v>
      </c>
      <c r="C360" t="s">
        <v>737</v>
      </c>
      <c r="D360" t="s">
        <v>218</v>
      </c>
      <c r="E360" s="4">
        <v>1</v>
      </c>
      <c r="U360"/>
      <c r="V360"/>
    </row>
    <row r="361" spans="1:22" x14ac:dyDescent="0.25">
      <c r="A361" t="s">
        <v>738</v>
      </c>
      <c r="B361" s="8">
        <v>43563</v>
      </c>
      <c r="C361" t="s">
        <v>739</v>
      </c>
      <c r="D361" t="s">
        <v>196</v>
      </c>
      <c r="E361" s="4">
        <v>6</v>
      </c>
      <c r="U361"/>
      <c r="V361"/>
    </row>
    <row r="362" spans="1:22" x14ac:dyDescent="0.25">
      <c r="A362" t="s">
        <v>740</v>
      </c>
      <c r="B362" s="8">
        <v>44058</v>
      </c>
      <c r="C362" t="s">
        <v>741</v>
      </c>
      <c r="D362" t="s">
        <v>49</v>
      </c>
      <c r="E362" s="4">
        <v>2</v>
      </c>
      <c r="U362"/>
      <c r="V362"/>
    </row>
    <row r="363" spans="1:22" x14ac:dyDescent="0.25">
      <c r="A363" t="s">
        <v>740</v>
      </c>
      <c r="B363" s="8">
        <v>44058</v>
      </c>
      <c r="C363" t="s">
        <v>741</v>
      </c>
      <c r="D363" t="s">
        <v>36</v>
      </c>
      <c r="E363" s="4">
        <v>1</v>
      </c>
      <c r="U363"/>
      <c r="V363"/>
    </row>
    <row r="364" spans="1:22" x14ac:dyDescent="0.25">
      <c r="A364" t="s">
        <v>742</v>
      </c>
      <c r="B364" s="8">
        <v>44686</v>
      </c>
      <c r="C364" t="s">
        <v>743</v>
      </c>
      <c r="D364" t="s">
        <v>151</v>
      </c>
      <c r="E364" s="4">
        <v>5</v>
      </c>
      <c r="U364"/>
      <c r="V364"/>
    </row>
    <row r="365" spans="1:22" x14ac:dyDescent="0.25">
      <c r="A365" t="s">
        <v>744</v>
      </c>
      <c r="B365" s="8">
        <v>44282</v>
      </c>
      <c r="C365" t="s">
        <v>745</v>
      </c>
      <c r="D365" t="s">
        <v>110</v>
      </c>
      <c r="E365" s="4">
        <v>6</v>
      </c>
      <c r="U365"/>
      <c r="V365"/>
    </row>
    <row r="366" spans="1:22" x14ac:dyDescent="0.25">
      <c r="A366" t="s">
        <v>746</v>
      </c>
      <c r="B366" s="8">
        <v>43582</v>
      </c>
      <c r="C366" t="s">
        <v>747</v>
      </c>
      <c r="D366" t="s">
        <v>259</v>
      </c>
      <c r="E366" s="4">
        <v>6</v>
      </c>
      <c r="U366"/>
      <c r="V366"/>
    </row>
    <row r="367" spans="1:22" x14ac:dyDescent="0.25">
      <c r="A367" t="s">
        <v>748</v>
      </c>
      <c r="B367" s="8">
        <v>44464</v>
      </c>
      <c r="C367" t="s">
        <v>749</v>
      </c>
      <c r="D367" t="s">
        <v>137</v>
      </c>
      <c r="E367" s="4">
        <v>1</v>
      </c>
      <c r="U367"/>
      <c r="V367"/>
    </row>
    <row r="368" spans="1:22" x14ac:dyDescent="0.25">
      <c r="A368" t="s">
        <v>750</v>
      </c>
      <c r="B368" s="8">
        <v>43874</v>
      </c>
      <c r="C368" t="s">
        <v>751</v>
      </c>
      <c r="D368" t="s">
        <v>30</v>
      </c>
      <c r="E368" s="4">
        <v>6</v>
      </c>
      <c r="U368"/>
      <c r="V368"/>
    </row>
    <row r="369" spans="1:22" x14ac:dyDescent="0.25">
      <c r="A369" t="s">
        <v>752</v>
      </c>
      <c r="B369" s="8">
        <v>44393</v>
      </c>
      <c r="C369" t="s">
        <v>753</v>
      </c>
      <c r="D369" t="s">
        <v>91</v>
      </c>
      <c r="E369" s="4">
        <v>2</v>
      </c>
      <c r="U369"/>
      <c r="V369"/>
    </row>
    <row r="370" spans="1:22" x14ac:dyDescent="0.25">
      <c r="A370" t="s">
        <v>754</v>
      </c>
      <c r="B370" s="8">
        <v>44692</v>
      </c>
      <c r="C370" t="s">
        <v>755</v>
      </c>
      <c r="D370" t="s">
        <v>126</v>
      </c>
      <c r="E370" s="4">
        <v>2</v>
      </c>
      <c r="U370"/>
      <c r="V370"/>
    </row>
    <row r="371" spans="1:22" x14ac:dyDescent="0.25">
      <c r="A371" t="s">
        <v>756</v>
      </c>
      <c r="B371" s="8">
        <v>43500</v>
      </c>
      <c r="C371" t="s">
        <v>757</v>
      </c>
      <c r="D371" t="s">
        <v>190</v>
      </c>
      <c r="E371" s="4">
        <v>1</v>
      </c>
      <c r="U371"/>
      <c r="V371"/>
    </row>
    <row r="372" spans="1:22" x14ac:dyDescent="0.25">
      <c r="A372" t="s">
        <v>758</v>
      </c>
      <c r="B372" s="8">
        <v>43501</v>
      </c>
      <c r="C372" t="s">
        <v>759</v>
      </c>
      <c r="D372" t="s">
        <v>259</v>
      </c>
      <c r="E372" s="4">
        <v>2</v>
      </c>
      <c r="U372"/>
      <c r="V372"/>
    </row>
    <row r="373" spans="1:22" x14ac:dyDescent="0.25">
      <c r="A373" t="s">
        <v>760</v>
      </c>
      <c r="B373" s="8">
        <v>44705</v>
      </c>
      <c r="C373" t="s">
        <v>761</v>
      </c>
      <c r="D373" t="s">
        <v>206</v>
      </c>
      <c r="E373" s="4">
        <v>6</v>
      </c>
      <c r="U373"/>
      <c r="V373"/>
    </row>
    <row r="374" spans="1:22" x14ac:dyDescent="0.25">
      <c r="A374" t="s">
        <v>762</v>
      </c>
      <c r="B374" s="8">
        <v>44108</v>
      </c>
      <c r="C374" t="s">
        <v>763</v>
      </c>
      <c r="D374" t="s">
        <v>171</v>
      </c>
      <c r="E374" s="4">
        <v>6</v>
      </c>
      <c r="U374"/>
      <c r="V374"/>
    </row>
    <row r="375" spans="1:22" x14ac:dyDescent="0.25">
      <c r="A375" t="s">
        <v>764</v>
      </c>
      <c r="B375" s="8">
        <v>44742</v>
      </c>
      <c r="C375" t="s">
        <v>765</v>
      </c>
      <c r="D375" t="s">
        <v>86</v>
      </c>
      <c r="E375" s="4">
        <v>3</v>
      </c>
      <c r="U375"/>
      <c r="V375"/>
    </row>
    <row r="376" spans="1:22" x14ac:dyDescent="0.25">
      <c r="A376" t="s">
        <v>766</v>
      </c>
      <c r="B376" s="8">
        <v>44125</v>
      </c>
      <c r="C376" t="s">
        <v>767</v>
      </c>
      <c r="D376" t="s">
        <v>97</v>
      </c>
      <c r="E376" s="4">
        <v>4</v>
      </c>
      <c r="U376"/>
      <c r="V376"/>
    </row>
    <row r="377" spans="1:22" x14ac:dyDescent="0.25">
      <c r="A377" t="s">
        <v>768</v>
      </c>
      <c r="B377" s="8">
        <v>44120</v>
      </c>
      <c r="C377" t="s">
        <v>769</v>
      </c>
      <c r="D377" t="s">
        <v>58</v>
      </c>
      <c r="E377" s="4">
        <v>2</v>
      </c>
      <c r="U377"/>
      <c r="V377"/>
    </row>
    <row r="378" spans="1:22" x14ac:dyDescent="0.25">
      <c r="A378" t="s">
        <v>770</v>
      </c>
      <c r="B378" s="8">
        <v>44097</v>
      </c>
      <c r="C378" t="s">
        <v>771</v>
      </c>
      <c r="D378" t="s">
        <v>36</v>
      </c>
      <c r="E378" s="4">
        <v>1</v>
      </c>
      <c r="U378"/>
      <c r="V378"/>
    </row>
    <row r="379" spans="1:22" x14ac:dyDescent="0.25">
      <c r="A379" t="s">
        <v>772</v>
      </c>
      <c r="B379" s="8">
        <v>43532</v>
      </c>
      <c r="C379" t="s">
        <v>773</v>
      </c>
      <c r="D379" t="s">
        <v>115</v>
      </c>
      <c r="E379" s="4">
        <v>3</v>
      </c>
      <c r="U379"/>
      <c r="V379"/>
    </row>
    <row r="380" spans="1:22" x14ac:dyDescent="0.25">
      <c r="A380" t="s">
        <v>774</v>
      </c>
      <c r="B380" s="8">
        <v>44377</v>
      </c>
      <c r="C380" t="s">
        <v>775</v>
      </c>
      <c r="D380" t="s">
        <v>206</v>
      </c>
      <c r="E380" s="4">
        <v>3</v>
      </c>
      <c r="U380"/>
      <c r="V380"/>
    </row>
    <row r="381" spans="1:22" x14ac:dyDescent="0.25">
      <c r="A381" t="s">
        <v>776</v>
      </c>
      <c r="B381" s="8">
        <v>43690</v>
      </c>
      <c r="C381" t="s">
        <v>777</v>
      </c>
      <c r="D381" t="s">
        <v>171</v>
      </c>
      <c r="E381" s="4">
        <v>6</v>
      </c>
      <c r="U381"/>
      <c r="V381"/>
    </row>
    <row r="382" spans="1:22" x14ac:dyDescent="0.25">
      <c r="A382" t="s">
        <v>778</v>
      </c>
      <c r="B382" s="8">
        <v>44249</v>
      </c>
      <c r="C382" t="s">
        <v>678</v>
      </c>
      <c r="D382" t="s">
        <v>137</v>
      </c>
      <c r="E382" s="4">
        <v>3</v>
      </c>
      <c r="U382"/>
      <c r="V382"/>
    </row>
    <row r="383" spans="1:22" x14ac:dyDescent="0.25">
      <c r="A383" t="s">
        <v>779</v>
      </c>
      <c r="B383" s="8">
        <v>44646</v>
      </c>
      <c r="C383" t="s">
        <v>780</v>
      </c>
      <c r="D383" t="s">
        <v>68</v>
      </c>
      <c r="E383" s="4">
        <v>5</v>
      </c>
      <c r="U383"/>
      <c r="V383"/>
    </row>
    <row r="384" spans="1:22" x14ac:dyDescent="0.25">
      <c r="A384" t="s">
        <v>781</v>
      </c>
      <c r="B384" s="8">
        <v>43840</v>
      </c>
      <c r="C384" t="s">
        <v>782</v>
      </c>
      <c r="D384" t="s">
        <v>30</v>
      </c>
      <c r="E384" s="4">
        <v>3</v>
      </c>
      <c r="U384"/>
      <c r="V384"/>
    </row>
    <row r="385" spans="1:22" x14ac:dyDescent="0.25">
      <c r="A385" t="s">
        <v>783</v>
      </c>
      <c r="B385" s="8">
        <v>43586</v>
      </c>
      <c r="C385" t="s">
        <v>784</v>
      </c>
      <c r="D385" t="s">
        <v>190</v>
      </c>
      <c r="E385" s="4">
        <v>6</v>
      </c>
      <c r="U385"/>
      <c r="V385"/>
    </row>
    <row r="386" spans="1:22" x14ac:dyDescent="0.25">
      <c r="A386" t="s">
        <v>785</v>
      </c>
      <c r="B386" s="8">
        <v>43870</v>
      </c>
      <c r="C386" t="s">
        <v>786</v>
      </c>
      <c r="D386" t="s">
        <v>218</v>
      </c>
      <c r="E386" s="4">
        <v>4</v>
      </c>
      <c r="U386"/>
      <c r="V386"/>
    </row>
    <row r="387" spans="1:22" x14ac:dyDescent="0.25">
      <c r="A387" t="s">
        <v>787</v>
      </c>
      <c r="B387" s="8">
        <v>44559</v>
      </c>
      <c r="C387" t="s">
        <v>788</v>
      </c>
      <c r="D387" t="s">
        <v>92</v>
      </c>
      <c r="E387" s="4">
        <v>5</v>
      </c>
      <c r="U387"/>
      <c r="V387"/>
    </row>
    <row r="388" spans="1:22" x14ac:dyDescent="0.25">
      <c r="A388" t="s">
        <v>789</v>
      </c>
      <c r="B388" s="8">
        <v>44083</v>
      </c>
      <c r="C388" t="s">
        <v>790</v>
      </c>
      <c r="D388" t="s">
        <v>68</v>
      </c>
      <c r="E388" s="4">
        <v>6</v>
      </c>
      <c r="U388"/>
      <c r="V388"/>
    </row>
    <row r="389" spans="1:22" x14ac:dyDescent="0.25">
      <c r="A389" t="s">
        <v>791</v>
      </c>
      <c r="B389" s="8">
        <v>44455</v>
      </c>
      <c r="C389" t="s">
        <v>792</v>
      </c>
      <c r="D389" t="s">
        <v>151</v>
      </c>
      <c r="E389" s="4">
        <v>5</v>
      </c>
      <c r="U389"/>
      <c r="V389"/>
    </row>
    <row r="390" spans="1:22" x14ac:dyDescent="0.25">
      <c r="A390" t="s">
        <v>793</v>
      </c>
      <c r="B390" s="8">
        <v>44130</v>
      </c>
      <c r="C390" t="s">
        <v>794</v>
      </c>
      <c r="D390" t="s">
        <v>52</v>
      </c>
      <c r="E390" s="4">
        <v>3</v>
      </c>
      <c r="U390"/>
      <c r="V390"/>
    </row>
    <row r="391" spans="1:22" x14ac:dyDescent="0.25">
      <c r="A391" t="s">
        <v>795</v>
      </c>
      <c r="B391" s="8">
        <v>43536</v>
      </c>
      <c r="C391" t="s">
        <v>796</v>
      </c>
      <c r="D391" t="s">
        <v>137</v>
      </c>
      <c r="E391" s="4">
        <v>3</v>
      </c>
      <c r="U391"/>
      <c r="V391"/>
    </row>
    <row r="392" spans="1:22" x14ac:dyDescent="0.25">
      <c r="A392" t="s">
        <v>797</v>
      </c>
      <c r="B392" s="8">
        <v>44245</v>
      </c>
      <c r="C392" t="s">
        <v>798</v>
      </c>
      <c r="D392" t="s">
        <v>30</v>
      </c>
      <c r="E392" s="4">
        <v>2</v>
      </c>
      <c r="U392"/>
      <c r="V392"/>
    </row>
    <row r="393" spans="1:22" x14ac:dyDescent="0.25">
      <c r="A393" t="s">
        <v>799</v>
      </c>
      <c r="B393" s="8">
        <v>44133</v>
      </c>
      <c r="C393" t="s">
        <v>800</v>
      </c>
      <c r="D393" t="s">
        <v>81</v>
      </c>
      <c r="E393" s="4">
        <v>2</v>
      </c>
      <c r="U393"/>
      <c r="V393"/>
    </row>
    <row r="394" spans="1:22" x14ac:dyDescent="0.25">
      <c r="A394" t="s">
        <v>801</v>
      </c>
      <c r="B394" s="8">
        <v>44445</v>
      </c>
      <c r="C394" t="s">
        <v>802</v>
      </c>
      <c r="D394" t="s">
        <v>151</v>
      </c>
      <c r="E394" s="4">
        <v>6</v>
      </c>
      <c r="U394"/>
      <c r="V394"/>
    </row>
    <row r="395" spans="1:22" x14ac:dyDescent="0.25">
      <c r="A395" t="s">
        <v>801</v>
      </c>
      <c r="B395" s="8">
        <v>44445</v>
      </c>
      <c r="C395" t="s">
        <v>802</v>
      </c>
      <c r="D395" t="s">
        <v>129</v>
      </c>
      <c r="E395" s="4">
        <v>1</v>
      </c>
      <c r="U395"/>
      <c r="V395"/>
    </row>
    <row r="396" spans="1:22" x14ac:dyDescent="0.25">
      <c r="A396" t="s">
        <v>803</v>
      </c>
      <c r="B396" s="8">
        <v>44083</v>
      </c>
      <c r="C396" t="s">
        <v>804</v>
      </c>
      <c r="D396" t="s">
        <v>24</v>
      </c>
      <c r="E396" s="4">
        <v>4</v>
      </c>
      <c r="U396"/>
      <c r="V396"/>
    </row>
    <row r="397" spans="1:22" x14ac:dyDescent="0.25">
      <c r="A397" t="s">
        <v>805</v>
      </c>
      <c r="B397" s="8">
        <v>44465</v>
      </c>
      <c r="C397" t="s">
        <v>806</v>
      </c>
      <c r="D397" t="s">
        <v>137</v>
      </c>
      <c r="E397" s="4">
        <v>6</v>
      </c>
      <c r="U397"/>
      <c r="V397"/>
    </row>
    <row r="398" spans="1:22" x14ac:dyDescent="0.25">
      <c r="A398" t="s">
        <v>807</v>
      </c>
      <c r="B398" s="8">
        <v>44140</v>
      </c>
      <c r="C398" t="s">
        <v>808</v>
      </c>
      <c r="D398" t="s">
        <v>206</v>
      </c>
      <c r="E398" s="4">
        <v>5</v>
      </c>
      <c r="U398"/>
      <c r="V398"/>
    </row>
    <row r="399" spans="1:22" x14ac:dyDescent="0.25">
      <c r="A399" t="s">
        <v>809</v>
      </c>
      <c r="B399" s="8">
        <v>43720</v>
      </c>
      <c r="C399" t="s">
        <v>810</v>
      </c>
      <c r="D399" t="s">
        <v>137</v>
      </c>
      <c r="E399" s="4">
        <v>4</v>
      </c>
      <c r="U399"/>
      <c r="V399"/>
    </row>
    <row r="400" spans="1:22" x14ac:dyDescent="0.25">
      <c r="A400" t="s">
        <v>811</v>
      </c>
      <c r="B400" s="8">
        <v>43677</v>
      </c>
      <c r="C400" t="s">
        <v>812</v>
      </c>
      <c r="D400" t="s">
        <v>68</v>
      </c>
      <c r="E400" s="4">
        <v>6</v>
      </c>
      <c r="U400"/>
      <c r="V400"/>
    </row>
    <row r="401" spans="1:22" x14ac:dyDescent="0.25">
      <c r="A401" t="s">
        <v>813</v>
      </c>
      <c r="B401" s="8">
        <v>43539</v>
      </c>
      <c r="C401" t="s">
        <v>814</v>
      </c>
      <c r="D401" t="s">
        <v>544</v>
      </c>
      <c r="E401" s="4">
        <v>6</v>
      </c>
      <c r="U401"/>
      <c r="V401"/>
    </row>
    <row r="402" spans="1:22" x14ac:dyDescent="0.25">
      <c r="A402" t="s">
        <v>815</v>
      </c>
      <c r="B402" s="8">
        <v>44332</v>
      </c>
      <c r="C402" t="s">
        <v>816</v>
      </c>
      <c r="D402" t="s">
        <v>146</v>
      </c>
      <c r="E402" s="4">
        <v>4</v>
      </c>
      <c r="U402"/>
      <c r="V402"/>
    </row>
    <row r="403" spans="1:22" x14ac:dyDescent="0.25">
      <c r="A403" t="s">
        <v>817</v>
      </c>
      <c r="B403" s="8">
        <v>43591</v>
      </c>
      <c r="C403" t="s">
        <v>818</v>
      </c>
      <c r="D403" t="s">
        <v>91</v>
      </c>
      <c r="E403" s="4">
        <v>2</v>
      </c>
      <c r="U403"/>
      <c r="V403"/>
    </row>
    <row r="404" spans="1:22" x14ac:dyDescent="0.25">
      <c r="A404" t="s">
        <v>819</v>
      </c>
      <c r="B404" s="8">
        <v>43502</v>
      </c>
      <c r="C404" t="s">
        <v>820</v>
      </c>
      <c r="D404" t="s">
        <v>193</v>
      </c>
      <c r="E404" s="4">
        <v>3</v>
      </c>
      <c r="U404"/>
      <c r="V404"/>
    </row>
    <row r="405" spans="1:22" x14ac:dyDescent="0.25">
      <c r="A405" t="s">
        <v>821</v>
      </c>
      <c r="B405" s="8">
        <v>44295</v>
      </c>
      <c r="C405" t="s">
        <v>822</v>
      </c>
      <c r="D405" t="s">
        <v>33</v>
      </c>
      <c r="E405" s="4">
        <v>2</v>
      </c>
      <c r="U405"/>
      <c r="V405"/>
    </row>
    <row r="406" spans="1:22" x14ac:dyDescent="0.25">
      <c r="A406" t="s">
        <v>823</v>
      </c>
      <c r="B406" s="8">
        <v>43971</v>
      </c>
      <c r="C406" t="s">
        <v>824</v>
      </c>
      <c r="D406" t="s">
        <v>41</v>
      </c>
      <c r="E406" s="4">
        <v>4</v>
      </c>
      <c r="U406"/>
      <c r="V406"/>
    </row>
    <row r="407" spans="1:22" x14ac:dyDescent="0.25">
      <c r="A407" t="s">
        <v>825</v>
      </c>
      <c r="B407" s="8">
        <v>44167</v>
      </c>
      <c r="C407" t="s">
        <v>826</v>
      </c>
      <c r="D407" t="s">
        <v>17</v>
      </c>
      <c r="E407" s="4">
        <v>3</v>
      </c>
      <c r="U407"/>
      <c r="V407"/>
    </row>
    <row r="408" spans="1:22" x14ac:dyDescent="0.25">
      <c r="A408" t="s">
        <v>827</v>
      </c>
      <c r="B408" s="8">
        <v>44416</v>
      </c>
      <c r="C408" t="s">
        <v>828</v>
      </c>
      <c r="D408" t="s">
        <v>23</v>
      </c>
      <c r="E408" s="4">
        <v>5</v>
      </c>
      <c r="U408"/>
      <c r="V408"/>
    </row>
    <row r="409" spans="1:22" x14ac:dyDescent="0.25">
      <c r="A409" t="s">
        <v>829</v>
      </c>
      <c r="B409" s="8">
        <v>44595</v>
      </c>
      <c r="C409" t="s">
        <v>830</v>
      </c>
      <c r="D409" t="s">
        <v>17</v>
      </c>
      <c r="E409" s="4">
        <v>6</v>
      </c>
      <c r="U409"/>
      <c r="V409"/>
    </row>
    <row r="410" spans="1:22" x14ac:dyDescent="0.25">
      <c r="A410" t="s">
        <v>831</v>
      </c>
      <c r="B410" s="8">
        <v>44659</v>
      </c>
      <c r="C410" t="s">
        <v>832</v>
      </c>
      <c r="D410" t="s">
        <v>185</v>
      </c>
      <c r="E410" s="4">
        <v>2</v>
      </c>
      <c r="U410"/>
      <c r="V410"/>
    </row>
    <row r="411" spans="1:22" x14ac:dyDescent="0.25">
      <c r="A411" t="s">
        <v>833</v>
      </c>
      <c r="B411" s="8">
        <v>44203</v>
      </c>
      <c r="C411" t="s">
        <v>834</v>
      </c>
      <c r="D411" t="s">
        <v>146</v>
      </c>
      <c r="E411" s="4">
        <v>3</v>
      </c>
      <c r="U411"/>
      <c r="V411"/>
    </row>
    <row r="412" spans="1:22" x14ac:dyDescent="0.25">
      <c r="A412" t="s">
        <v>835</v>
      </c>
      <c r="B412" s="8">
        <v>44441</v>
      </c>
      <c r="C412" t="s">
        <v>836</v>
      </c>
      <c r="D412" t="s">
        <v>129</v>
      </c>
      <c r="E412" s="4">
        <v>4</v>
      </c>
      <c r="U412"/>
      <c r="V412"/>
    </row>
    <row r="413" spans="1:22" x14ac:dyDescent="0.25">
      <c r="A413" t="s">
        <v>837</v>
      </c>
      <c r="B413" s="8">
        <v>44504</v>
      </c>
      <c r="C413" t="s">
        <v>838</v>
      </c>
      <c r="D413" t="s">
        <v>110</v>
      </c>
      <c r="E413" s="4">
        <v>6</v>
      </c>
      <c r="U413"/>
      <c r="V413"/>
    </row>
    <row r="414" spans="1:22" x14ac:dyDescent="0.25">
      <c r="A414" t="s">
        <v>839</v>
      </c>
      <c r="B414" s="8">
        <v>44410</v>
      </c>
      <c r="C414" t="s">
        <v>840</v>
      </c>
      <c r="D414" t="s">
        <v>75</v>
      </c>
      <c r="E414" s="4">
        <v>5</v>
      </c>
      <c r="U414"/>
      <c r="V414"/>
    </row>
    <row r="415" spans="1:22" x14ac:dyDescent="0.25">
      <c r="A415" t="s">
        <v>841</v>
      </c>
      <c r="B415" s="8">
        <v>43857</v>
      </c>
      <c r="C415" t="s">
        <v>842</v>
      </c>
      <c r="D415" t="s">
        <v>118</v>
      </c>
      <c r="E415" s="4">
        <v>1</v>
      </c>
      <c r="U415"/>
      <c r="V415"/>
    </row>
    <row r="416" spans="1:22" x14ac:dyDescent="0.25">
      <c r="A416" t="s">
        <v>843</v>
      </c>
      <c r="B416" s="8">
        <v>43802</v>
      </c>
      <c r="C416" t="s">
        <v>844</v>
      </c>
      <c r="D416" t="s">
        <v>196</v>
      </c>
      <c r="E416" s="4">
        <v>3</v>
      </c>
      <c r="U416"/>
      <c r="V416"/>
    </row>
    <row r="417" spans="1:22" x14ac:dyDescent="0.25">
      <c r="A417" t="s">
        <v>845</v>
      </c>
      <c r="B417" s="8">
        <v>43683</v>
      </c>
      <c r="C417" t="s">
        <v>846</v>
      </c>
      <c r="D417" t="s">
        <v>176</v>
      </c>
      <c r="E417" s="4">
        <v>3</v>
      </c>
      <c r="U417"/>
      <c r="V417"/>
    </row>
    <row r="418" spans="1:22" x14ac:dyDescent="0.25">
      <c r="A418" t="s">
        <v>847</v>
      </c>
      <c r="B418" s="8">
        <v>43901</v>
      </c>
      <c r="C418" t="s">
        <v>848</v>
      </c>
      <c r="D418" t="s">
        <v>206</v>
      </c>
      <c r="E418" s="4">
        <v>3</v>
      </c>
      <c r="U418"/>
      <c r="V418"/>
    </row>
    <row r="419" spans="1:22" x14ac:dyDescent="0.25">
      <c r="A419" t="s">
        <v>849</v>
      </c>
      <c r="B419" s="8">
        <v>44457</v>
      </c>
      <c r="C419" t="s">
        <v>850</v>
      </c>
      <c r="D419" t="s">
        <v>218</v>
      </c>
      <c r="E419" s="4">
        <v>1</v>
      </c>
      <c r="U419"/>
      <c r="V419"/>
    </row>
    <row r="420" spans="1:22" x14ac:dyDescent="0.25">
      <c r="A420" t="s">
        <v>851</v>
      </c>
      <c r="B420" s="8">
        <v>44142</v>
      </c>
      <c r="C420" t="s">
        <v>852</v>
      </c>
      <c r="D420" t="s">
        <v>218</v>
      </c>
      <c r="E420" s="4">
        <v>5</v>
      </c>
      <c r="U420"/>
      <c r="V420"/>
    </row>
    <row r="421" spans="1:22" x14ac:dyDescent="0.25">
      <c r="A421" t="s">
        <v>853</v>
      </c>
      <c r="B421" s="8">
        <v>44739</v>
      </c>
      <c r="C421" t="s">
        <v>854</v>
      </c>
      <c r="D421" t="s">
        <v>92</v>
      </c>
      <c r="E421" s="4">
        <v>1</v>
      </c>
      <c r="U421"/>
      <c r="V421"/>
    </row>
    <row r="422" spans="1:22" x14ac:dyDescent="0.25">
      <c r="A422" t="s">
        <v>855</v>
      </c>
      <c r="B422" s="8">
        <v>43866</v>
      </c>
      <c r="C422" t="s">
        <v>763</v>
      </c>
      <c r="D422" t="s">
        <v>137</v>
      </c>
      <c r="E422" s="4">
        <v>4</v>
      </c>
      <c r="U422"/>
      <c r="V422"/>
    </row>
    <row r="423" spans="1:22" x14ac:dyDescent="0.25">
      <c r="A423" t="s">
        <v>855</v>
      </c>
      <c r="B423" s="8">
        <v>43866</v>
      </c>
      <c r="C423" t="s">
        <v>763</v>
      </c>
      <c r="D423" t="s">
        <v>132</v>
      </c>
      <c r="E423" s="4">
        <v>6</v>
      </c>
      <c r="U423"/>
      <c r="V423"/>
    </row>
    <row r="424" spans="1:22" x14ac:dyDescent="0.25">
      <c r="A424" t="s">
        <v>856</v>
      </c>
      <c r="B424" s="8">
        <v>43868</v>
      </c>
      <c r="C424" t="s">
        <v>857</v>
      </c>
      <c r="D424" t="s">
        <v>86</v>
      </c>
      <c r="E424" s="4">
        <v>5</v>
      </c>
      <c r="U424"/>
      <c r="V424"/>
    </row>
    <row r="425" spans="1:22" x14ac:dyDescent="0.25">
      <c r="A425" t="s">
        <v>858</v>
      </c>
      <c r="B425" s="8">
        <v>44183</v>
      </c>
      <c r="C425" t="s">
        <v>859</v>
      </c>
      <c r="D425" t="s">
        <v>36</v>
      </c>
      <c r="E425" s="4">
        <v>3</v>
      </c>
      <c r="U425"/>
      <c r="V425"/>
    </row>
    <row r="426" spans="1:22" x14ac:dyDescent="0.25">
      <c r="A426" t="s">
        <v>860</v>
      </c>
      <c r="B426" s="8">
        <v>44431</v>
      </c>
      <c r="C426" t="s">
        <v>861</v>
      </c>
      <c r="D426" t="s">
        <v>190</v>
      </c>
      <c r="E426" s="4">
        <v>3</v>
      </c>
      <c r="U426"/>
      <c r="V426"/>
    </row>
    <row r="427" spans="1:22" x14ac:dyDescent="0.25">
      <c r="A427" t="s">
        <v>862</v>
      </c>
      <c r="B427" s="8">
        <v>44428</v>
      </c>
      <c r="C427" t="s">
        <v>863</v>
      </c>
      <c r="D427" t="s">
        <v>193</v>
      </c>
      <c r="E427" s="4">
        <v>2</v>
      </c>
      <c r="U427"/>
      <c r="V427"/>
    </row>
    <row r="428" spans="1:22" x14ac:dyDescent="0.25">
      <c r="A428" t="s">
        <v>864</v>
      </c>
      <c r="B428" s="8">
        <v>43556</v>
      </c>
      <c r="C428" t="s">
        <v>865</v>
      </c>
      <c r="D428" t="s">
        <v>196</v>
      </c>
      <c r="E428" s="4">
        <v>4</v>
      </c>
      <c r="U428"/>
      <c r="V428"/>
    </row>
    <row r="429" spans="1:22" x14ac:dyDescent="0.25">
      <c r="A429" t="s">
        <v>866</v>
      </c>
      <c r="B429" s="8">
        <v>44224</v>
      </c>
      <c r="C429" t="s">
        <v>867</v>
      </c>
      <c r="D429" t="s">
        <v>185</v>
      </c>
      <c r="E429" s="4">
        <v>3</v>
      </c>
      <c r="U429"/>
      <c r="V429"/>
    </row>
    <row r="430" spans="1:22" x14ac:dyDescent="0.25">
      <c r="A430" t="s">
        <v>868</v>
      </c>
      <c r="B430" s="8">
        <v>43759</v>
      </c>
      <c r="C430" t="s">
        <v>869</v>
      </c>
      <c r="D430" t="s">
        <v>203</v>
      </c>
      <c r="E430" s="4">
        <v>5</v>
      </c>
      <c r="U430"/>
      <c r="V430"/>
    </row>
    <row r="431" spans="1:22" x14ac:dyDescent="0.25">
      <c r="A431" t="s">
        <v>870</v>
      </c>
      <c r="B431" s="8">
        <v>44367</v>
      </c>
      <c r="C431" t="s">
        <v>763</v>
      </c>
      <c r="D431" t="s">
        <v>20</v>
      </c>
      <c r="E431" s="4">
        <v>6</v>
      </c>
      <c r="U431"/>
      <c r="V431"/>
    </row>
    <row r="432" spans="1:22" x14ac:dyDescent="0.25">
      <c r="A432" t="s">
        <v>871</v>
      </c>
      <c r="B432" s="8">
        <v>44504</v>
      </c>
      <c r="C432" t="s">
        <v>872</v>
      </c>
      <c r="D432" t="s">
        <v>115</v>
      </c>
      <c r="E432" s="4">
        <v>2</v>
      </c>
      <c r="U432"/>
      <c r="V432"/>
    </row>
    <row r="433" spans="1:22" x14ac:dyDescent="0.25">
      <c r="A433" t="s">
        <v>873</v>
      </c>
      <c r="B433" s="8">
        <v>44291</v>
      </c>
      <c r="C433" t="s">
        <v>874</v>
      </c>
      <c r="D433" t="s">
        <v>544</v>
      </c>
      <c r="E433" s="4">
        <v>3</v>
      </c>
      <c r="U433"/>
      <c r="V433"/>
    </row>
    <row r="434" spans="1:22" x14ac:dyDescent="0.25">
      <c r="A434" t="s">
        <v>875</v>
      </c>
      <c r="B434" s="8">
        <v>43808</v>
      </c>
      <c r="C434" t="s">
        <v>876</v>
      </c>
      <c r="D434" t="s">
        <v>75</v>
      </c>
      <c r="E434" s="4">
        <v>2</v>
      </c>
      <c r="U434"/>
      <c r="V434"/>
    </row>
    <row r="435" spans="1:22" x14ac:dyDescent="0.25">
      <c r="A435" t="s">
        <v>877</v>
      </c>
      <c r="B435" s="8">
        <v>44563</v>
      </c>
      <c r="C435" t="s">
        <v>878</v>
      </c>
      <c r="D435" t="s">
        <v>211</v>
      </c>
      <c r="E435" s="4">
        <v>6</v>
      </c>
      <c r="U435"/>
      <c r="V435"/>
    </row>
    <row r="436" spans="1:22" x14ac:dyDescent="0.25">
      <c r="A436" t="s">
        <v>879</v>
      </c>
      <c r="B436" s="8">
        <v>43807</v>
      </c>
      <c r="C436" t="s">
        <v>880</v>
      </c>
      <c r="D436" t="s">
        <v>75</v>
      </c>
      <c r="E436" s="4">
        <v>6</v>
      </c>
      <c r="U436"/>
      <c r="V436"/>
    </row>
    <row r="437" spans="1:22" x14ac:dyDescent="0.25">
      <c r="A437" t="s">
        <v>881</v>
      </c>
      <c r="B437" s="8">
        <v>44528</v>
      </c>
      <c r="C437" t="s">
        <v>882</v>
      </c>
      <c r="D437" t="s">
        <v>17</v>
      </c>
      <c r="E437" s="4">
        <v>1</v>
      </c>
      <c r="U437"/>
      <c r="V437"/>
    </row>
    <row r="438" spans="1:22" x14ac:dyDescent="0.25">
      <c r="A438" t="s">
        <v>883</v>
      </c>
      <c r="B438" s="8">
        <v>44631</v>
      </c>
      <c r="C438" t="s">
        <v>884</v>
      </c>
      <c r="D438" t="s">
        <v>33</v>
      </c>
      <c r="E438" s="4">
        <v>2</v>
      </c>
      <c r="U438"/>
      <c r="V438"/>
    </row>
    <row r="439" spans="1:22" x14ac:dyDescent="0.25">
      <c r="A439" t="s">
        <v>885</v>
      </c>
      <c r="B439" s="8">
        <v>44213</v>
      </c>
      <c r="C439" t="s">
        <v>886</v>
      </c>
      <c r="D439" t="s">
        <v>123</v>
      </c>
      <c r="E439" s="4">
        <v>1</v>
      </c>
      <c r="U439"/>
      <c r="V439"/>
    </row>
    <row r="440" spans="1:22" x14ac:dyDescent="0.25">
      <c r="A440" t="s">
        <v>887</v>
      </c>
      <c r="B440" s="8">
        <v>43483</v>
      </c>
      <c r="C440" t="s">
        <v>888</v>
      </c>
      <c r="D440" t="s">
        <v>137</v>
      </c>
      <c r="E440" s="4">
        <v>2</v>
      </c>
      <c r="U440"/>
      <c r="V440"/>
    </row>
    <row r="441" spans="1:22" x14ac:dyDescent="0.25">
      <c r="A441" t="s">
        <v>889</v>
      </c>
      <c r="B441" s="8">
        <v>43562</v>
      </c>
      <c r="C441" t="s">
        <v>890</v>
      </c>
      <c r="D441" t="s">
        <v>190</v>
      </c>
      <c r="E441" s="4">
        <v>4</v>
      </c>
      <c r="U441"/>
      <c r="V441"/>
    </row>
    <row r="442" spans="1:22" x14ac:dyDescent="0.25">
      <c r="A442" t="s">
        <v>891</v>
      </c>
      <c r="B442" s="8">
        <v>44230</v>
      </c>
      <c r="C442" t="s">
        <v>892</v>
      </c>
      <c r="D442" t="s">
        <v>185</v>
      </c>
      <c r="E442" s="4">
        <v>4</v>
      </c>
      <c r="U442"/>
      <c r="V442"/>
    </row>
    <row r="443" spans="1:22" x14ac:dyDescent="0.25">
      <c r="A443" t="s">
        <v>893</v>
      </c>
      <c r="B443" s="8">
        <v>43573</v>
      </c>
      <c r="C443" t="s">
        <v>894</v>
      </c>
      <c r="D443" t="s">
        <v>259</v>
      </c>
      <c r="E443" s="4">
        <v>3</v>
      </c>
      <c r="U443"/>
      <c r="V443"/>
    </row>
    <row r="444" spans="1:22" x14ac:dyDescent="0.25">
      <c r="A444" t="s">
        <v>895</v>
      </c>
      <c r="B444" s="8">
        <v>44384</v>
      </c>
      <c r="C444" t="s">
        <v>896</v>
      </c>
      <c r="D444" t="s">
        <v>171</v>
      </c>
      <c r="E444" s="4">
        <v>5</v>
      </c>
      <c r="U444"/>
      <c r="V444"/>
    </row>
    <row r="445" spans="1:22" x14ac:dyDescent="0.25">
      <c r="A445" t="s">
        <v>897</v>
      </c>
      <c r="B445" s="8">
        <v>44250</v>
      </c>
      <c r="C445" t="s">
        <v>898</v>
      </c>
      <c r="D445" t="s">
        <v>268</v>
      </c>
      <c r="E445" s="4">
        <v>5</v>
      </c>
      <c r="U445"/>
      <c r="V445"/>
    </row>
    <row r="446" spans="1:22" x14ac:dyDescent="0.25">
      <c r="A446" t="s">
        <v>899</v>
      </c>
      <c r="B446" s="8">
        <v>44418</v>
      </c>
      <c r="C446" t="s">
        <v>900</v>
      </c>
      <c r="D446" t="s">
        <v>78</v>
      </c>
      <c r="E446" s="4">
        <v>6</v>
      </c>
      <c r="U446"/>
      <c r="V446"/>
    </row>
    <row r="447" spans="1:22" x14ac:dyDescent="0.25">
      <c r="A447" t="s">
        <v>901</v>
      </c>
      <c r="B447" s="8">
        <v>43784</v>
      </c>
      <c r="C447" t="s">
        <v>902</v>
      </c>
      <c r="D447" t="s">
        <v>211</v>
      </c>
      <c r="E447" s="4">
        <v>2</v>
      </c>
      <c r="U447"/>
      <c r="V447"/>
    </row>
    <row r="448" spans="1:22" x14ac:dyDescent="0.25">
      <c r="A448" t="s">
        <v>903</v>
      </c>
      <c r="B448" s="8">
        <v>43816</v>
      </c>
      <c r="C448" t="s">
        <v>904</v>
      </c>
      <c r="D448" t="s">
        <v>92</v>
      </c>
      <c r="E448" s="4">
        <v>1</v>
      </c>
      <c r="U448"/>
      <c r="V448"/>
    </row>
    <row r="449" spans="1:22" x14ac:dyDescent="0.25">
      <c r="A449" t="s">
        <v>905</v>
      </c>
      <c r="B449" s="8">
        <v>43908</v>
      </c>
      <c r="C449" t="s">
        <v>906</v>
      </c>
      <c r="D449" t="s">
        <v>36</v>
      </c>
      <c r="E449" s="4">
        <v>3</v>
      </c>
      <c r="U449"/>
      <c r="V449"/>
    </row>
    <row r="450" spans="1:22" x14ac:dyDescent="0.25">
      <c r="A450" t="s">
        <v>907</v>
      </c>
      <c r="B450" s="8">
        <v>44718</v>
      </c>
      <c r="C450" t="s">
        <v>908</v>
      </c>
      <c r="D450" t="s">
        <v>171</v>
      </c>
      <c r="E450" s="4">
        <v>1</v>
      </c>
      <c r="U450"/>
      <c r="V450"/>
    </row>
    <row r="451" spans="1:22" x14ac:dyDescent="0.25">
      <c r="A451" t="s">
        <v>909</v>
      </c>
      <c r="B451" s="8">
        <v>44336</v>
      </c>
      <c r="C451" t="s">
        <v>910</v>
      </c>
      <c r="D451" t="s">
        <v>115</v>
      </c>
      <c r="E451" s="4">
        <v>2</v>
      </c>
      <c r="U451"/>
      <c r="V451"/>
    </row>
    <row r="452" spans="1:22" x14ac:dyDescent="0.25">
      <c r="A452" t="s">
        <v>911</v>
      </c>
      <c r="B452" s="8">
        <v>44207</v>
      </c>
      <c r="C452" t="s">
        <v>912</v>
      </c>
      <c r="D452" t="s">
        <v>33</v>
      </c>
      <c r="E452" s="4">
        <v>5</v>
      </c>
      <c r="U452"/>
      <c r="V452"/>
    </row>
    <row r="453" spans="1:22" x14ac:dyDescent="0.25">
      <c r="A453" t="s">
        <v>913</v>
      </c>
      <c r="B453" s="8">
        <v>43518</v>
      </c>
      <c r="C453" t="s">
        <v>914</v>
      </c>
      <c r="D453" t="s">
        <v>49</v>
      </c>
      <c r="E453" s="4">
        <v>2</v>
      </c>
      <c r="U453"/>
      <c r="V453"/>
    </row>
    <row r="454" spans="1:22" x14ac:dyDescent="0.25">
      <c r="A454" t="s">
        <v>915</v>
      </c>
      <c r="B454" s="8">
        <v>44524</v>
      </c>
      <c r="C454" t="s">
        <v>888</v>
      </c>
      <c r="D454" t="s">
        <v>129</v>
      </c>
      <c r="E454" s="4">
        <v>3</v>
      </c>
      <c r="U454"/>
      <c r="V454"/>
    </row>
    <row r="455" spans="1:22" x14ac:dyDescent="0.25">
      <c r="A455" t="s">
        <v>916</v>
      </c>
      <c r="B455" s="8">
        <v>44579</v>
      </c>
      <c r="C455" t="s">
        <v>917</v>
      </c>
      <c r="D455" t="s">
        <v>97</v>
      </c>
      <c r="E455" s="4">
        <v>4</v>
      </c>
      <c r="U455"/>
      <c r="V455"/>
    </row>
    <row r="456" spans="1:22" x14ac:dyDescent="0.25">
      <c r="A456" t="s">
        <v>918</v>
      </c>
      <c r="B456" s="8">
        <v>44421</v>
      </c>
      <c r="C456" t="s">
        <v>919</v>
      </c>
      <c r="D456" t="s">
        <v>49</v>
      </c>
      <c r="E456" s="4">
        <v>4</v>
      </c>
      <c r="U456"/>
      <c r="V456"/>
    </row>
    <row r="457" spans="1:22" x14ac:dyDescent="0.25">
      <c r="A457" t="s">
        <v>920</v>
      </c>
      <c r="B457" s="8">
        <v>43841</v>
      </c>
      <c r="C457" t="s">
        <v>921</v>
      </c>
      <c r="D457" t="s">
        <v>33</v>
      </c>
      <c r="E457" s="4">
        <v>2</v>
      </c>
      <c r="U457"/>
      <c r="V457"/>
    </row>
    <row r="458" spans="1:22" x14ac:dyDescent="0.25">
      <c r="A458" t="s">
        <v>922</v>
      </c>
      <c r="B458" s="8">
        <v>44017</v>
      </c>
      <c r="C458" t="s">
        <v>923</v>
      </c>
      <c r="D458" t="s">
        <v>49</v>
      </c>
      <c r="E458" s="4">
        <v>2</v>
      </c>
      <c r="U458"/>
      <c r="V458"/>
    </row>
    <row r="459" spans="1:22" x14ac:dyDescent="0.25">
      <c r="A459" t="s">
        <v>924</v>
      </c>
      <c r="B459" s="8">
        <v>43671</v>
      </c>
      <c r="C459" t="s">
        <v>925</v>
      </c>
      <c r="D459" t="s">
        <v>97</v>
      </c>
      <c r="E459" s="4">
        <v>5</v>
      </c>
      <c r="U459"/>
      <c r="V459"/>
    </row>
    <row r="460" spans="1:22" x14ac:dyDescent="0.25">
      <c r="A460" t="s">
        <v>926</v>
      </c>
      <c r="B460" s="8">
        <v>44707</v>
      </c>
      <c r="C460" t="s">
        <v>927</v>
      </c>
      <c r="D460" t="s">
        <v>75</v>
      </c>
      <c r="E460" s="4">
        <v>4</v>
      </c>
      <c r="U460"/>
      <c r="V460"/>
    </row>
    <row r="461" spans="1:22" x14ac:dyDescent="0.25">
      <c r="A461" t="s">
        <v>928</v>
      </c>
      <c r="B461" s="8">
        <v>43840</v>
      </c>
      <c r="C461" t="s">
        <v>929</v>
      </c>
      <c r="D461" t="s">
        <v>33</v>
      </c>
      <c r="E461" s="4">
        <v>5</v>
      </c>
      <c r="U461"/>
      <c r="V461"/>
    </row>
    <row r="462" spans="1:22" x14ac:dyDescent="0.25">
      <c r="A462" t="s">
        <v>930</v>
      </c>
      <c r="B462" s="8">
        <v>43602</v>
      </c>
      <c r="C462" t="s">
        <v>931</v>
      </c>
      <c r="D462" t="s">
        <v>160</v>
      </c>
      <c r="E462" s="4">
        <v>3</v>
      </c>
      <c r="U462"/>
      <c r="V462"/>
    </row>
    <row r="463" spans="1:22" x14ac:dyDescent="0.25">
      <c r="A463" t="s">
        <v>932</v>
      </c>
      <c r="B463" s="8">
        <v>44036</v>
      </c>
      <c r="C463" t="s">
        <v>933</v>
      </c>
      <c r="D463" t="s">
        <v>115</v>
      </c>
      <c r="E463" s="4">
        <v>4</v>
      </c>
      <c r="U463"/>
      <c r="V463"/>
    </row>
    <row r="464" spans="1:22" x14ac:dyDescent="0.25">
      <c r="A464" t="s">
        <v>934</v>
      </c>
      <c r="B464" s="8">
        <v>44124</v>
      </c>
      <c r="C464" t="s">
        <v>935</v>
      </c>
      <c r="D464" t="s">
        <v>41</v>
      </c>
      <c r="E464" s="4">
        <v>5</v>
      </c>
      <c r="U464"/>
      <c r="V464"/>
    </row>
    <row r="465" spans="1:22" x14ac:dyDescent="0.25">
      <c r="A465" t="s">
        <v>936</v>
      </c>
      <c r="B465" s="8">
        <v>43730</v>
      </c>
      <c r="C465" t="s">
        <v>937</v>
      </c>
      <c r="D465" t="s">
        <v>23</v>
      </c>
      <c r="E465" s="4">
        <v>2</v>
      </c>
      <c r="U465"/>
      <c r="V465"/>
    </row>
    <row r="466" spans="1:22" x14ac:dyDescent="0.25">
      <c r="A466" t="s">
        <v>938</v>
      </c>
      <c r="B466" s="8">
        <v>43989</v>
      </c>
      <c r="C466" t="s">
        <v>939</v>
      </c>
      <c r="D466" t="s">
        <v>123</v>
      </c>
      <c r="E466" s="4">
        <v>4</v>
      </c>
      <c r="U466"/>
      <c r="V466"/>
    </row>
    <row r="467" spans="1:22" x14ac:dyDescent="0.25">
      <c r="A467" t="s">
        <v>940</v>
      </c>
      <c r="B467" s="8">
        <v>43814</v>
      </c>
      <c r="C467" t="s">
        <v>941</v>
      </c>
      <c r="D467" t="s">
        <v>49</v>
      </c>
      <c r="E467" s="4">
        <v>1</v>
      </c>
      <c r="U467"/>
      <c r="V467"/>
    </row>
    <row r="468" spans="1:22" x14ac:dyDescent="0.25">
      <c r="A468" t="s">
        <v>942</v>
      </c>
      <c r="B468" s="8">
        <v>44171</v>
      </c>
      <c r="C468" t="s">
        <v>943</v>
      </c>
      <c r="D468" t="s">
        <v>68</v>
      </c>
      <c r="E468" s="4">
        <v>3</v>
      </c>
      <c r="U468"/>
      <c r="V468"/>
    </row>
    <row r="469" spans="1:22" x14ac:dyDescent="0.25">
      <c r="A469" t="s">
        <v>944</v>
      </c>
      <c r="B469" s="8">
        <v>44536</v>
      </c>
      <c r="C469" t="s">
        <v>945</v>
      </c>
      <c r="D469" t="s">
        <v>86</v>
      </c>
      <c r="E469" s="4">
        <v>1</v>
      </c>
      <c r="U469"/>
      <c r="V469"/>
    </row>
    <row r="470" spans="1:22" x14ac:dyDescent="0.25">
      <c r="A470" t="s">
        <v>946</v>
      </c>
      <c r="B470" s="8">
        <v>44023</v>
      </c>
      <c r="C470" t="s">
        <v>947</v>
      </c>
      <c r="D470" t="s">
        <v>23</v>
      </c>
      <c r="E470" s="4">
        <v>3</v>
      </c>
      <c r="U470"/>
      <c r="V470"/>
    </row>
    <row r="471" spans="1:22" x14ac:dyDescent="0.25">
      <c r="A471" t="s">
        <v>948</v>
      </c>
      <c r="B471" s="8">
        <v>44375</v>
      </c>
      <c r="C471" t="s">
        <v>949</v>
      </c>
      <c r="D471" t="s">
        <v>268</v>
      </c>
      <c r="E471" s="4">
        <v>5</v>
      </c>
      <c r="U471"/>
      <c r="V471"/>
    </row>
    <row r="472" spans="1:22" x14ac:dyDescent="0.25">
      <c r="A472" t="s">
        <v>950</v>
      </c>
      <c r="B472" s="8">
        <v>44656</v>
      </c>
      <c r="C472" t="s">
        <v>951</v>
      </c>
      <c r="D472" t="s">
        <v>81</v>
      </c>
      <c r="E472" s="4">
        <v>1</v>
      </c>
      <c r="U472"/>
      <c r="V472"/>
    </row>
    <row r="473" spans="1:22" x14ac:dyDescent="0.25">
      <c r="A473" t="s">
        <v>952</v>
      </c>
      <c r="B473" s="8">
        <v>44644</v>
      </c>
      <c r="C473" t="s">
        <v>953</v>
      </c>
      <c r="D473" t="s">
        <v>211</v>
      </c>
      <c r="E473" s="4">
        <v>4</v>
      </c>
      <c r="U473"/>
      <c r="V473"/>
    </row>
    <row r="474" spans="1:22" x14ac:dyDescent="0.25">
      <c r="A474" t="s">
        <v>954</v>
      </c>
      <c r="B474" s="8">
        <v>43869</v>
      </c>
      <c r="C474" t="s">
        <v>955</v>
      </c>
      <c r="D474" t="s">
        <v>68</v>
      </c>
      <c r="E474" s="4">
        <v>2</v>
      </c>
      <c r="U474"/>
      <c r="V474"/>
    </row>
    <row r="475" spans="1:22" x14ac:dyDescent="0.25">
      <c r="A475" t="s">
        <v>956</v>
      </c>
      <c r="B475" s="8">
        <v>44603</v>
      </c>
      <c r="C475" t="s">
        <v>957</v>
      </c>
      <c r="D475" t="s">
        <v>20</v>
      </c>
      <c r="E475" s="4">
        <v>2</v>
      </c>
      <c r="U475"/>
      <c r="V475"/>
    </row>
    <row r="476" spans="1:22" x14ac:dyDescent="0.25">
      <c r="A476" t="s">
        <v>958</v>
      </c>
      <c r="B476" s="8">
        <v>44014</v>
      </c>
      <c r="C476" t="s">
        <v>959</v>
      </c>
      <c r="D476" t="s">
        <v>126</v>
      </c>
      <c r="E476" s="4">
        <v>1</v>
      </c>
      <c r="U476"/>
      <c r="V476"/>
    </row>
    <row r="477" spans="1:22" x14ac:dyDescent="0.25">
      <c r="A477" t="s">
        <v>960</v>
      </c>
      <c r="B477" s="8">
        <v>44767</v>
      </c>
      <c r="C477" t="s">
        <v>961</v>
      </c>
      <c r="D477" t="s">
        <v>91</v>
      </c>
      <c r="E477" s="4">
        <v>2</v>
      </c>
      <c r="U477"/>
      <c r="V477"/>
    </row>
    <row r="478" spans="1:22" x14ac:dyDescent="0.25">
      <c r="A478" t="s">
        <v>962</v>
      </c>
      <c r="B478" s="8">
        <v>44274</v>
      </c>
      <c r="C478" t="s">
        <v>963</v>
      </c>
      <c r="D478" t="s">
        <v>268</v>
      </c>
      <c r="E478" s="4">
        <v>6</v>
      </c>
      <c r="U478"/>
      <c r="V478"/>
    </row>
    <row r="479" spans="1:22" x14ac:dyDescent="0.25">
      <c r="A479" t="s">
        <v>964</v>
      </c>
      <c r="B479" s="8">
        <v>43962</v>
      </c>
      <c r="C479" t="s">
        <v>965</v>
      </c>
      <c r="D479" t="s">
        <v>91</v>
      </c>
      <c r="E479" s="4">
        <v>6</v>
      </c>
      <c r="U479"/>
      <c r="V479"/>
    </row>
    <row r="480" spans="1:22" x14ac:dyDescent="0.25">
      <c r="A480" t="s">
        <v>966</v>
      </c>
      <c r="B480" s="8">
        <v>43624</v>
      </c>
      <c r="C480" t="s">
        <v>949</v>
      </c>
      <c r="D480" t="s">
        <v>193</v>
      </c>
      <c r="E480" s="4">
        <v>6</v>
      </c>
      <c r="U480"/>
      <c r="V480"/>
    </row>
    <row r="481" spans="1:22" x14ac:dyDescent="0.25">
      <c r="A481" t="s">
        <v>966</v>
      </c>
      <c r="B481" s="8">
        <v>43624</v>
      </c>
      <c r="C481" t="s">
        <v>949</v>
      </c>
      <c r="D481" t="s">
        <v>126</v>
      </c>
      <c r="E481" s="4">
        <v>4</v>
      </c>
      <c r="U481"/>
      <c r="V481"/>
    </row>
    <row r="482" spans="1:22" x14ac:dyDescent="0.25">
      <c r="A482" t="s">
        <v>966</v>
      </c>
      <c r="B482" s="8">
        <v>43624</v>
      </c>
      <c r="C482" t="s">
        <v>949</v>
      </c>
      <c r="D482" t="s">
        <v>78</v>
      </c>
      <c r="E482" s="4">
        <v>1</v>
      </c>
      <c r="U482"/>
      <c r="V482"/>
    </row>
    <row r="483" spans="1:22" x14ac:dyDescent="0.25">
      <c r="A483" t="s">
        <v>967</v>
      </c>
      <c r="B483" s="8">
        <v>43747</v>
      </c>
      <c r="C483" t="s">
        <v>968</v>
      </c>
      <c r="D483" t="s">
        <v>203</v>
      </c>
      <c r="E483" s="4">
        <v>2</v>
      </c>
      <c r="U483"/>
      <c r="V483"/>
    </row>
    <row r="484" spans="1:22" x14ac:dyDescent="0.25">
      <c r="A484" t="s">
        <v>969</v>
      </c>
      <c r="B484" s="8">
        <v>44247</v>
      </c>
      <c r="C484" t="s">
        <v>970</v>
      </c>
      <c r="D484" t="s">
        <v>544</v>
      </c>
      <c r="E484" s="4">
        <v>5</v>
      </c>
      <c r="U484"/>
      <c r="V484"/>
    </row>
    <row r="485" spans="1:22" x14ac:dyDescent="0.25">
      <c r="A485" t="s">
        <v>971</v>
      </c>
      <c r="B485" s="8">
        <v>43790</v>
      </c>
      <c r="C485" t="s">
        <v>972</v>
      </c>
      <c r="D485" t="s">
        <v>123</v>
      </c>
      <c r="E485" s="4">
        <v>2</v>
      </c>
      <c r="U485"/>
      <c r="V485"/>
    </row>
    <row r="486" spans="1:22" x14ac:dyDescent="0.25">
      <c r="A486" t="s">
        <v>973</v>
      </c>
      <c r="B486" s="8">
        <v>44479</v>
      </c>
      <c r="C486" t="s">
        <v>974</v>
      </c>
      <c r="D486" t="s">
        <v>97</v>
      </c>
      <c r="E486" s="4">
        <v>6</v>
      </c>
      <c r="U486"/>
      <c r="V486"/>
    </row>
    <row r="487" spans="1:22" x14ac:dyDescent="0.25">
      <c r="A487" t="s">
        <v>975</v>
      </c>
      <c r="B487" s="8">
        <v>44413</v>
      </c>
      <c r="C487" t="s">
        <v>976</v>
      </c>
      <c r="D487" t="s">
        <v>196</v>
      </c>
      <c r="E487" s="4">
        <v>6</v>
      </c>
      <c r="U487"/>
      <c r="V487"/>
    </row>
    <row r="488" spans="1:22" x14ac:dyDescent="0.25">
      <c r="A488" t="s">
        <v>977</v>
      </c>
      <c r="B488" s="8">
        <v>44043</v>
      </c>
      <c r="C488" t="s">
        <v>978</v>
      </c>
      <c r="D488" t="s">
        <v>92</v>
      </c>
      <c r="E488" s="4">
        <v>6</v>
      </c>
      <c r="U488"/>
      <c r="V488"/>
    </row>
    <row r="489" spans="1:22" x14ac:dyDescent="0.25">
      <c r="A489" t="s">
        <v>979</v>
      </c>
      <c r="B489" s="8">
        <v>44093</v>
      </c>
      <c r="C489" t="s">
        <v>980</v>
      </c>
      <c r="D489" t="s">
        <v>259</v>
      </c>
      <c r="E489" s="4">
        <v>6</v>
      </c>
      <c r="U489"/>
      <c r="V489"/>
    </row>
    <row r="490" spans="1:22" x14ac:dyDescent="0.25">
      <c r="A490" t="s">
        <v>981</v>
      </c>
      <c r="B490" s="8">
        <v>43954</v>
      </c>
      <c r="C490" t="s">
        <v>982</v>
      </c>
      <c r="D490" t="s">
        <v>176</v>
      </c>
      <c r="E490" s="4">
        <v>5</v>
      </c>
      <c r="U490"/>
      <c r="V490"/>
    </row>
    <row r="491" spans="1:22" x14ac:dyDescent="0.25">
      <c r="A491" t="s">
        <v>983</v>
      </c>
      <c r="B491" s="8">
        <v>43654</v>
      </c>
      <c r="C491" t="s">
        <v>984</v>
      </c>
      <c r="D491" t="s">
        <v>146</v>
      </c>
      <c r="E491" s="4">
        <v>6</v>
      </c>
      <c r="U491"/>
      <c r="V491"/>
    </row>
    <row r="492" spans="1:22" x14ac:dyDescent="0.25">
      <c r="A492" t="s">
        <v>985</v>
      </c>
      <c r="B492" s="8">
        <v>43764</v>
      </c>
      <c r="C492" t="s">
        <v>986</v>
      </c>
      <c r="D492" t="s">
        <v>137</v>
      </c>
      <c r="E492" s="4">
        <v>2</v>
      </c>
      <c r="U492"/>
      <c r="V492"/>
    </row>
    <row r="493" spans="1:22" x14ac:dyDescent="0.25">
      <c r="A493" t="s">
        <v>987</v>
      </c>
      <c r="B493" s="8">
        <v>44101</v>
      </c>
      <c r="C493" t="s">
        <v>988</v>
      </c>
      <c r="D493" t="s">
        <v>52</v>
      </c>
      <c r="E493" s="4">
        <v>6</v>
      </c>
      <c r="U493"/>
      <c r="V493"/>
    </row>
    <row r="494" spans="1:22" x14ac:dyDescent="0.25">
      <c r="A494" t="s">
        <v>989</v>
      </c>
      <c r="B494" s="8">
        <v>44620</v>
      </c>
      <c r="C494" t="s">
        <v>990</v>
      </c>
      <c r="D494" t="s">
        <v>78</v>
      </c>
      <c r="E494" s="4">
        <v>1</v>
      </c>
      <c r="U494"/>
      <c r="V494"/>
    </row>
    <row r="495" spans="1:22" x14ac:dyDescent="0.25">
      <c r="A495" t="s">
        <v>991</v>
      </c>
      <c r="B495" s="8">
        <v>44090</v>
      </c>
      <c r="C495" t="s">
        <v>992</v>
      </c>
      <c r="D495" t="s">
        <v>36</v>
      </c>
      <c r="E495" s="4">
        <v>6</v>
      </c>
      <c r="U495"/>
      <c r="V495"/>
    </row>
    <row r="496" spans="1:22" x14ac:dyDescent="0.25">
      <c r="A496" t="s">
        <v>993</v>
      </c>
      <c r="B496" s="8">
        <v>44132</v>
      </c>
      <c r="C496" t="s">
        <v>994</v>
      </c>
      <c r="D496" t="s">
        <v>146</v>
      </c>
      <c r="E496" s="4">
        <v>2</v>
      </c>
      <c r="U496"/>
      <c r="V496"/>
    </row>
    <row r="497" spans="1:22" x14ac:dyDescent="0.25">
      <c r="A497" t="s">
        <v>995</v>
      </c>
      <c r="B497" s="8">
        <v>43710</v>
      </c>
      <c r="C497" t="s">
        <v>996</v>
      </c>
      <c r="D497" t="s">
        <v>146</v>
      </c>
      <c r="E497" s="4">
        <v>5</v>
      </c>
      <c r="U497"/>
      <c r="V497"/>
    </row>
    <row r="498" spans="1:22" x14ac:dyDescent="0.25">
      <c r="A498" t="s">
        <v>997</v>
      </c>
      <c r="B498" s="8">
        <v>44438</v>
      </c>
      <c r="C498" t="s">
        <v>998</v>
      </c>
      <c r="D498" t="s">
        <v>65</v>
      </c>
      <c r="E498" s="4">
        <v>3</v>
      </c>
      <c r="U498"/>
      <c r="V498"/>
    </row>
    <row r="499" spans="1:22" x14ac:dyDescent="0.25">
      <c r="A499" t="s">
        <v>999</v>
      </c>
      <c r="B499" s="8">
        <v>44351</v>
      </c>
      <c r="C499" t="s">
        <v>1000</v>
      </c>
      <c r="D499" t="s">
        <v>41</v>
      </c>
      <c r="E499" s="4">
        <v>4</v>
      </c>
      <c r="U499"/>
      <c r="V499"/>
    </row>
    <row r="500" spans="1:22" x14ac:dyDescent="0.25">
      <c r="A500" t="s">
        <v>1001</v>
      </c>
      <c r="B500" s="8">
        <v>44159</v>
      </c>
      <c r="C500" t="s">
        <v>1002</v>
      </c>
      <c r="D500" t="s">
        <v>15</v>
      </c>
      <c r="E500" s="4">
        <v>5</v>
      </c>
      <c r="U500"/>
      <c r="V500"/>
    </row>
    <row r="501" spans="1:22" x14ac:dyDescent="0.25">
      <c r="A501" t="s">
        <v>1003</v>
      </c>
      <c r="B501" s="8">
        <v>44003</v>
      </c>
      <c r="C501" t="s">
        <v>1004</v>
      </c>
      <c r="D501" t="s">
        <v>115</v>
      </c>
      <c r="E501" s="4">
        <v>3</v>
      </c>
      <c r="U501"/>
      <c r="V501"/>
    </row>
    <row r="502" spans="1:22" x14ac:dyDescent="0.25">
      <c r="A502" t="s">
        <v>1005</v>
      </c>
      <c r="B502" s="8">
        <v>44025</v>
      </c>
      <c r="C502" t="s">
        <v>1006</v>
      </c>
      <c r="D502" t="s">
        <v>203</v>
      </c>
      <c r="E502" s="4">
        <v>4</v>
      </c>
      <c r="U502"/>
      <c r="V502"/>
    </row>
    <row r="503" spans="1:22" x14ac:dyDescent="0.25">
      <c r="A503" t="s">
        <v>1007</v>
      </c>
      <c r="B503" s="8">
        <v>43467</v>
      </c>
      <c r="C503" t="s">
        <v>1008</v>
      </c>
      <c r="D503" t="s">
        <v>176</v>
      </c>
      <c r="E503" s="4">
        <v>4</v>
      </c>
      <c r="U503"/>
      <c r="V503"/>
    </row>
    <row r="504" spans="1:22" x14ac:dyDescent="0.25">
      <c r="A504" t="s">
        <v>1007</v>
      </c>
      <c r="B504" s="8">
        <v>43467</v>
      </c>
      <c r="C504" t="s">
        <v>1008</v>
      </c>
      <c r="D504" t="s">
        <v>78</v>
      </c>
      <c r="E504" s="4">
        <v>4</v>
      </c>
      <c r="U504"/>
      <c r="V504"/>
    </row>
    <row r="505" spans="1:22" x14ac:dyDescent="0.25">
      <c r="A505" t="s">
        <v>1007</v>
      </c>
      <c r="B505" s="8">
        <v>43467</v>
      </c>
      <c r="C505" t="s">
        <v>1008</v>
      </c>
      <c r="D505" t="s">
        <v>27</v>
      </c>
      <c r="E505" s="4">
        <v>4</v>
      </c>
      <c r="U505"/>
      <c r="V505"/>
    </row>
    <row r="506" spans="1:22" x14ac:dyDescent="0.25">
      <c r="A506" t="s">
        <v>1007</v>
      </c>
      <c r="B506" s="8">
        <v>43467</v>
      </c>
      <c r="C506" t="s">
        <v>1008</v>
      </c>
      <c r="D506" t="s">
        <v>33</v>
      </c>
      <c r="E506" s="4">
        <v>3</v>
      </c>
      <c r="U506"/>
      <c r="V506"/>
    </row>
    <row r="507" spans="1:22" x14ac:dyDescent="0.25">
      <c r="A507" t="s">
        <v>1009</v>
      </c>
      <c r="B507" s="8">
        <v>44609</v>
      </c>
      <c r="C507" t="s">
        <v>1010</v>
      </c>
      <c r="D507" t="s">
        <v>91</v>
      </c>
      <c r="E507" s="4">
        <v>6</v>
      </c>
      <c r="U507"/>
      <c r="V507"/>
    </row>
    <row r="508" spans="1:22" x14ac:dyDescent="0.25">
      <c r="A508" t="s">
        <v>1011</v>
      </c>
      <c r="B508" s="8">
        <v>44184</v>
      </c>
      <c r="C508" t="s">
        <v>1012</v>
      </c>
      <c r="D508" t="s">
        <v>20</v>
      </c>
      <c r="E508" s="4">
        <v>2</v>
      </c>
      <c r="U508"/>
      <c r="V508"/>
    </row>
    <row r="509" spans="1:22" x14ac:dyDescent="0.25">
      <c r="A509" t="s">
        <v>1013</v>
      </c>
      <c r="B509" s="8">
        <v>43516</v>
      </c>
      <c r="C509" t="s">
        <v>1014</v>
      </c>
      <c r="D509" t="s">
        <v>218</v>
      </c>
      <c r="E509" s="4">
        <v>3</v>
      </c>
      <c r="U509"/>
      <c r="V509"/>
    </row>
    <row r="510" spans="1:22" x14ac:dyDescent="0.25">
      <c r="A510" t="s">
        <v>1015</v>
      </c>
      <c r="B510" s="8">
        <v>44210</v>
      </c>
      <c r="C510" t="s">
        <v>1016</v>
      </c>
      <c r="D510" t="s">
        <v>137</v>
      </c>
      <c r="E510" s="4">
        <v>6</v>
      </c>
      <c r="U510"/>
      <c r="V510"/>
    </row>
    <row r="511" spans="1:22" x14ac:dyDescent="0.25">
      <c r="A511" t="s">
        <v>1017</v>
      </c>
      <c r="B511" s="8">
        <v>43785</v>
      </c>
      <c r="C511" t="s">
        <v>1002</v>
      </c>
      <c r="D511" t="s">
        <v>41</v>
      </c>
      <c r="E511" s="4">
        <v>3</v>
      </c>
      <c r="U511"/>
      <c r="V511"/>
    </row>
    <row r="512" spans="1:22" x14ac:dyDescent="0.25">
      <c r="A512" t="s">
        <v>1018</v>
      </c>
      <c r="B512" s="8">
        <v>43803</v>
      </c>
      <c r="C512" t="s">
        <v>1019</v>
      </c>
      <c r="D512" t="s">
        <v>196</v>
      </c>
      <c r="E512" s="4">
        <v>3</v>
      </c>
      <c r="U512"/>
      <c r="V512"/>
    </row>
    <row r="513" spans="1:22" x14ac:dyDescent="0.25">
      <c r="A513" t="s">
        <v>1020</v>
      </c>
      <c r="B513" s="8">
        <v>44043</v>
      </c>
      <c r="C513" t="s">
        <v>1021</v>
      </c>
      <c r="D513" t="s">
        <v>58</v>
      </c>
      <c r="E513" s="4">
        <v>4</v>
      </c>
      <c r="U513"/>
      <c r="V513"/>
    </row>
    <row r="514" spans="1:22" x14ac:dyDescent="0.25">
      <c r="A514" t="s">
        <v>1022</v>
      </c>
      <c r="B514" s="8">
        <v>43535</v>
      </c>
      <c r="C514" t="s">
        <v>1023</v>
      </c>
      <c r="D514" t="s">
        <v>146</v>
      </c>
      <c r="E514" s="4">
        <v>3</v>
      </c>
      <c r="U514"/>
      <c r="V514"/>
    </row>
    <row r="515" spans="1:22" x14ac:dyDescent="0.25">
      <c r="A515" t="s">
        <v>1024</v>
      </c>
      <c r="B515" s="8">
        <v>44691</v>
      </c>
      <c r="C515" t="s">
        <v>1025</v>
      </c>
      <c r="D515" t="s">
        <v>146</v>
      </c>
      <c r="E515" s="4">
        <v>5</v>
      </c>
      <c r="U515"/>
      <c r="V515"/>
    </row>
    <row r="516" spans="1:22" x14ac:dyDescent="0.25">
      <c r="A516" t="s">
        <v>1026</v>
      </c>
      <c r="B516" s="8">
        <v>44555</v>
      </c>
      <c r="C516" t="s">
        <v>1027</v>
      </c>
      <c r="D516" t="s">
        <v>91</v>
      </c>
      <c r="E516" s="4">
        <v>6</v>
      </c>
      <c r="U516"/>
      <c r="V516"/>
    </row>
    <row r="517" spans="1:22" x14ac:dyDescent="0.25">
      <c r="A517" t="s">
        <v>1028</v>
      </c>
      <c r="B517" s="8">
        <v>44673</v>
      </c>
      <c r="C517" t="s">
        <v>1029</v>
      </c>
      <c r="D517" t="s">
        <v>171</v>
      </c>
      <c r="E517" s="4">
        <v>3</v>
      </c>
      <c r="U517"/>
      <c r="V517"/>
    </row>
    <row r="518" spans="1:22" x14ac:dyDescent="0.25">
      <c r="A518" t="s">
        <v>1030</v>
      </c>
      <c r="B518" s="8">
        <v>44723</v>
      </c>
      <c r="C518" t="s">
        <v>1031</v>
      </c>
      <c r="D518" t="s">
        <v>49</v>
      </c>
      <c r="E518" s="4">
        <v>5</v>
      </c>
      <c r="U518"/>
      <c r="V518"/>
    </row>
    <row r="519" spans="1:22" x14ac:dyDescent="0.25">
      <c r="A519" t="s">
        <v>1032</v>
      </c>
      <c r="B519" s="8">
        <v>44678</v>
      </c>
      <c r="C519" t="s">
        <v>1033</v>
      </c>
      <c r="D519" t="s">
        <v>52</v>
      </c>
      <c r="E519" s="4">
        <v>2</v>
      </c>
      <c r="U519"/>
      <c r="V519"/>
    </row>
    <row r="520" spans="1:22" x14ac:dyDescent="0.25">
      <c r="A520" t="s">
        <v>1034</v>
      </c>
      <c r="B520" s="8">
        <v>44194</v>
      </c>
      <c r="C520" t="s">
        <v>1035</v>
      </c>
      <c r="D520" t="s">
        <v>544</v>
      </c>
      <c r="E520" s="4">
        <v>5</v>
      </c>
      <c r="U520"/>
      <c r="V520"/>
    </row>
    <row r="521" spans="1:22" x14ac:dyDescent="0.25">
      <c r="A521" t="s">
        <v>1036</v>
      </c>
      <c r="B521" s="8">
        <v>44026</v>
      </c>
      <c r="C521" t="s">
        <v>1002</v>
      </c>
      <c r="D521" t="s">
        <v>86</v>
      </c>
      <c r="E521" s="4">
        <v>2</v>
      </c>
      <c r="U521"/>
      <c r="V521"/>
    </row>
    <row r="522" spans="1:22" x14ac:dyDescent="0.25">
      <c r="A522" t="s">
        <v>1037</v>
      </c>
      <c r="B522" s="8">
        <v>44446</v>
      </c>
      <c r="C522" t="s">
        <v>1038</v>
      </c>
      <c r="D522" t="s">
        <v>52</v>
      </c>
      <c r="E522" s="4">
        <v>1</v>
      </c>
      <c r="U522"/>
      <c r="V522"/>
    </row>
    <row r="523" spans="1:22" x14ac:dyDescent="0.25">
      <c r="A523" t="s">
        <v>1037</v>
      </c>
      <c r="B523" s="8">
        <v>44446</v>
      </c>
      <c r="C523" t="s">
        <v>1038</v>
      </c>
      <c r="D523" t="s">
        <v>15</v>
      </c>
      <c r="E523" s="4">
        <v>4</v>
      </c>
      <c r="U523"/>
      <c r="V523"/>
    </row>
    <row r="524" spans="1:22" x14ac:dyDescent="0.25">
      <c r="A524" t="s">
        <v>1039</v>
      </c>
      <c r="B524" s="8">
        <v>43625</v>
      </c>
      <c r="C524" t="s">
        <v>1040</v>
      </c>
      <c r="D524" t="s">
        <v>36</v>
      </c>
      <c r="E524" s="4">
        <v>5</v>
      </c>
      <c r="U524"/>
      <c r="V524"/>
    </row>
    <row r="525" spans="1:22" x14ac:dyDescent="0.25">
      <c r="A525" t="s">
        <v>1041</v>
      </c>
      <c r="B525" s="8">
        <v>44129</v>
      </c>
      <c r="C525" t="s">
        <v>1042</v>
      </c>
      <c r="D525" t="s">
        <v>123</v>
      </c>
      <c r="E525" s="4">
        <v>1</v>
      </c>
      <c r="U525"/>
      <c r="V525"/>
    </row>
    <row r="526" spans="1:22" x14ac:dyDescent="0.25">
      <c r="A526" t="s">
        <v>1043</v>
      </c>
      <c r="B526" s="8">
        <v>44255</v>
      </c>
      <c r="C526" t="s">
        <v>1044</v>
      </c>
      <c r="D526" t="s">
        <v>118</v>
      </c>
      <c r="E526" s="4">
        <v>2</v>
      </c>
      <c r="U526"/>
      <c r="V526"/>
    </row>
    <row r="527" spans="1:22" x14ac:dyDescent="0.25">
      <c r="A527" t="s">
        <v>1045</v>
      </c>
      <c r="B527" s="8">
        <v>44038</v>
      </c>
      <c r="C527" t="s">
        <v>1046</v>
      </c>
      <c r="D527" t="s">
        <v>115</v>
      </c>
      <c r="E527" s="4">
        <v>5</v>
      </c>
      <c r="U527"/>
      <c r="V527"/>
    </row>
    <row r="528" spans="1:22" x14ac:dyDescent="0.25">
      <c r="A528" t="s">
        <v>1047</v>
      </c>
      <c r="B528" s="8">
        <v>44717</v>
      </c>
      <c r="C528" t="s">
        <v>1048</v>
      </c>
      <c r="D528" t="s">
        <v>126</v>
      </c>
      <c r="E528" s="4">
        <v>4</v>
      </c>
      <c r="U528"/>
      <c r="V528"/>
    </row>
    <row r="529" spans="1:22" x14ac:dyDescent="0.25">
      <c r="A529" t="s">
        <v>1049</v>
      </c>
      <c r="B529" s="8">
        <v>43517</v>
      </c>
      <c r="C529" t="s">
        <v>1050</v>
      </c>
      <c r="D529" t="s">
        <v>17</v>
      </c>
      <c r="E529" s="4">
        <v>5</v>
      </c>
      <c r="U529"/>
      <c r="V529"/>
    </row>
    <row r="530" spans="1:22" x14ac:dyDescent="0.25">
      <c r="A530" t="s">
        <v>1051</v>
      </c>
      <c r="B530" s="8">
        <v>43926</v>
      </c>
      <c r="C530" t="s">
        <v>1052</v>
      </c>
      <c r="D530" t="s">
        <v>190</v>
      </c>
      <c r="E530" s="4">
        <v>6</v>
      </c>
      <c r="U530"/>
      <c r="V530"/>
    </row>
    <row r="531" spans="1:22" x14ac:dyDescent="0.25">
      <c r="A531" t="s">
        <v>1053</v>
      </c>
      <c r="B531" s="8">
        <v>43475</v>
      </c>
      <c r="C531" t="s">
        <v>1054</v>
      </c>
      <c r="D531" t="s">
        <v>15</v>
      </c>
      <c r="E531" s="4">
        <v>6</v>
      </c>
      <c r="U531"/>
      <c r="V531"/>
    </row>
    <row r="532" spans="1:22" x14ac:dyDescent="0.25">
      <c r="A532" t="s">
        <v>1055</v>
      </c>
      <c r="B532" s="8">
        <v>44663</v>
      </c>
      <c r="C532" t="s">
        <v>1056</v>
      </c>
      <c r="D532" t="s">
        <v>15</v>
      </c>
      <c r="E532" s="4">
        <v>6</v>
      </c>
      <c r="U532"/>
      <c r="V532"/>
    </row>
    <row r="533" spans="1:22" x14ac:dyDescent="0.25">
      <c r="A533" t="s">
        <v>1057</v>
      </c>
      <c r="B533" s="8">
        <v>44591</v>
      </c>
      <c r="C533" t="s">
        <v>1058</v>
      </c>
      <c r="D533" t="s">
        <v>193</v>
      </c>
      <c r="E533" s="4">
        <v>5</v>
      </c>
      <c r="U533"/>
      <c r="V533"/>
    </row>
    <row r="534" spans="1:22" x14ac:dyDescent="0.25">
      <c r="A534" t="s">
        <v>1059</v>
      </c>
      <c r="B534" s="8">
        <v>44330</v>
      </c>
      <c r="C534" t="s">
        <v>1060</v>
      </c>
      <c r="D534" t="s">
        <v>17</v>
      </c>
      <c r="E534" s="4">
        <v>2</v>
      </c>
      <c r="U534"/>
      <c r="V534"/>
    </row>
    <row r="535" spans="1:22" x14ac:dyDescent="0.25">
      <c r="A535" t="s">
        <v>1061</v>
      </c>
      <c r="B535" s="8">
        <v>44724</v>
      </c>
      <c r="C535" t="s">
        <v>1062</v>
      </c>
      <c r="D535" t="s">
        <v>160</v>
      </c>
      <c r="E535" s="4">
        <v>4</v>
      </c>
      <c r="U535"/>
      <c r="V535"/>
    </row>
    <row r="536" spans="1:22" x14ac:dyDescent="0.25">
      <c r="A536" t="s">
        <v>1063</v>
      </c>
      <c r="B536" s="8">
        <v>44563</v>
      </c>
      <c r="C536" t="s">
        <v>1064</v>
      </c>
      <c r="D536" t="s">
        <v>55</v>
      </c>
      <c r="E536" s="4">
        <v>2</v>
      </c>
      <c r="U536"/>
      <c r="V536"/>
    </row>
    <row r="537" spans="1:22" x14ac:dyDescent="0.25">
      <c r="A537" t="s">
        <v>1065</v>
      </c>
      <c r="B537" s="8">
        <v>44585</v>
      </c>
      <c r="C537" t="s">
        <v>1066</v>
      </c>
      <c r="D537" t="s">
        <v>33</v>
      </c>
      <c r="E537" s="4">
        <v>2</v>
      </c>
      <c r="U537"/>
      <c r="V537"/>
    </row>
    <row r="538" spans="1:22" x14ac:dyDescent="0.25">
      <c r="A538" t="s">
        <v>1067</v>
      </c>
      <c r="B538" s="8">
        <v>43544</v>
      </c>
      <c r="C538" t="s">
        <v>1002</v>
      </c>
      <c r="D538" t="s">
        <v>115</v>
      </c>
      <c r="E538" s="4">
        <v>3</v>
      </c>
      <c r="U538"/>
      <c r="V538"/>
    </row>
    <row r="539" spans="1:22" x14ac:dyDescent="0.25">
      <c r="A539" t="s">
        <v>1068</v>
      </c>
      <c r="B539" s="8">
        <v>44156</v>
      </c>
      <c r="C539" t="s">
        <v>1069</v>
      </c>
      <c r="D539" t="s">
        <v>544</v>
      </c>
      <c r="E539" s="4">
        <v>4</v>
      </c>
      <c r="U539"/>
      <c r="V539"/>
    </row>
    <row r="540" spans="1:22" x14ac:dyDescent="0.25">
      <c r="A540" t="s">
        <v>1070</v>
      </c>
      <c r="B540" s="8">
        <v>44482</v>
      </c>
      <c r="C540" t="s">
        <v>1071</v>
      </c>
      <c r="D540" t="s">
        <v>115</v>
      </c>
      <c r="E540" s="4">
        <v>4</v>
      </c>
      <c r="U540"/>
      <c r="V540"/>
    </row>
    <row r="541" spans="1:22" x14ac:dyDescent="0.25">
      <c r="A541" t="s">
        <v>1072</v>
      </c>
      <c r="B541" s="8">
        <v>44488</v>
      </c>
      <c r="C541" t="s">
        <v>1073</v>
      </c>
      <c r="D541" t="s">
        <v>160</v>
      </c>
      <c r="E541" s="4">
        <v>5</v>
      </c>
      <c r="U541"/>
      <c r="V541"/>
    </row>
    <row r="542" spans="1:22" x14ac:dyDescent="0.25">
      <c r="A542" t="s">
        <v>1074</v>
      </c>
      <c r="B542" s="8">
        <v>43584</v>
      </c>
      <c r="C542" t="s">
        <v>1075</v>
      </c>
      <c r="D542" t="s">
        <v>146</v>
      </c>
      <c r="E542" s="4">
        <v>4</v>
      </c>
      <c r="U542"/>
      <c r="V542"/>
    </row>
    <row r="543" spans="1:22" x14ac:dyDescent="0.25">
      <c r="A543" t="s">
        <v>1076</v>
      </c>
      <c r="B543" s="8">
        <v>43750</v>
      </c>
      <c r="C543" t="s">
        <v>1077</v>
      </c>
      <c r="D543" t="s">
        <v>132</v>
      </c>
      <c r="E543" s="4">
        <v>1</v>
      </c>
      <c r="U543"/>
      <c r="V543"/>
    </row>
    <row r="544" spans="1:22" x14ac:dyDescent="0.25">
      <c r="A544" t="s">
        <v>1078</v>
      </c>
      <c r="B544" s="8">
        <v>44335</v>
      </c>
      <c r="C544" t="s">
        <v>1079</v>
      </c>
      <c r="D544" t="s">
        <v>185</v>
      </c>
      <c r="E544" s="4">
        <v>4</v>
      </c>
      <c r="U544"/>
      <c r="V544"/>
    </row>
    <row r="545" spans="1:22" x14ac:dyDescent="0.25">
      <c r="A545" t="s">
        <v>1080</v>
      </c>
      <c r="B545" s="8">
        <v>44380</v>
      </c>
      <c r="C545" t="s">
        <v>1081</v>
      </c>
      <c r="D545" t="s">
        <v>24</v>
      </c>
      <c r="E545" s="4">
        <v>2</v>
      </c>
      <c r="U545"/>
      <c r="V545"/>
    </row>
    <row r="546" spans="1:22" x14ac:dyDescent="0.25">
      <c r="A546" t="s">
        <v>1082</v>
      </c>
      <c r="B546" s="8">
        <v>43869</v>
      </c>
      <c r="C546" t="s">
        <v>1083</v>
      </c>
      <c r="D546" t="s">
        <v>206</v>
      </c>
      <c r="E546" s="4">
        <v>2</v>
      </c>
      <c r="U546"/>
      <c r="V546"/>
    </row>
    <row r="547" spans="1:22" x14ac:dyDescent="0.25">
      <c r="A547" t="s">
        <v>1084</v>
      </c>
      <c r="B547" s="8">
        <v>44120</v>
      </c>
      <c r="C547" t="s">
        <v>1085</v>
      </c>
      <c r="D547" t="s">
        <v>52</v>
      </c>
      <c r="E547" s="4">
        <v>4</v>
      </c>
      <c r="U547"/>
      <c r="V547"/>
    </row>
    <row r="548" spans="1:22" x14ac:dyDescent="0.25">
      <c r="A548" t="s">
        <v>1086</v>
      </c>
      <c r="B548" s="8">
        <v>44127</v>
      </c>
      <c r="C548" t="s">
        <v>1087</v>
      </c>
      <c r="D548" t="s">
        <v>544</v>
      </c>
      <c r="E548" s="4">
        <v>3</v>
      </c>
      <c r="U548"/>
      <c r="V548"/>
    </row>
    <row r="549" spans="1:22" x14ac:dyDescent="0.25">
      <c r="A549" t="s">
        <v>1088</v>
      </c>
      <c r="B549" s="8">
        <v>44265</v>
      </c>
      <c r="C549" t="s">
        <v>1089</v>
      </c>
      <c r="D549" t="s">
        <v>196</v>
      </c>
      <c r="E549" s="4">
        <v>3</v>
      </c>
      <c r="U549"/>
      <c r="V549"/>
    </row>
    <row r="550" spans="1:22" x14ac:dyDescent="0.25">
      <c r="A550" t="s">
        <v>1090</v>
      </c>
      <c r="B550" s="8">
        <v>44384</v>
      </c>
      <c r="C550" t="s">
        <v>1091</v>
      </c>
      <c r="D550" t="s">
        <v>268</v>
      </c>
      <c r="E550" s="4">
        <v>3</v>
      </c>
      <c r="U550"/>
      <c r="V550"/>
    </row>
    <row r="551" spans="1:22" x14ac:dyDescent="0.25">
      <c r="A551" t="s">
        <v>1092</v>
      </c>
      <c r="B551" s="8">
        <v>44232</v>
      </c>
      <c r="C551" t="s">
        <v>1089</v>
      </c>
      <c r="D551" t="s">
        <v>268</v>
      </c>
      <c r="E551" s="4">
        <v>4</v>
      </c>
      <c r="U551"/>
      <c r="V551"/>
    </row>
    <row r="552" spans="1:22" x14ac:dyDescent="0.25">
      <c r="A552" t="s">
        <v>1093</v>
      </c>
      <c r="B552" s="8">
        <v>44176</v>
      </c>
      <c r="C552" t="s">
        <v>1094</v>
      </c>
      <c r="D552" t="s">
        <v>52</v>
      </c>
      <c r="E552" s="4">
        <v>6</v>
      </c>
      <c r="U552"/>
      <c r="V552"/>
    </row>
    <row r="553" spans="1:22" x14ac:dyDescent="0.25">
      <c r="A553" t="s">
        <v>1095</v>
      </c>
      <c r="B553" s="8">
        <v>44694</v>
      </c>
      <c r="C553" t="s">
        <v>1096</v>
      </c>
      <c r="D553" t="s">
        <v>65</v>
      </c>
      <c r="E553" s="4">
        <v>2</v>
      </c>
      <c r="U553"/>
      <c r="V553"/>
    </row>
    <row r="554" spans="1:22" x14ac:dyDescent="0.25">
      <c r="A554" t="s">
        <v>1097</v>
      </c>
      <c r="B554" s="8">
        <v>43761</v>
      </c>
      <c r="C554" t="s">
        <v>1098</v>
      </c>
      <c r="D554" t="s">
        <v>268</v>
      </c>
      <c r="E554" s="4">
        <v>4</v>
      </c>
      <c r="U554"/>
      <c r="V554"/>
    </row>
    <row r="555" spans="1:22" x14ac:dyDescent="0.25">
      <c r="A555" t="s">
        <v>1099</v>
      </c>
      <c r="B555" s="8">
        <v>44085</v>
      </c>
      <c r="C555" t="s">
        <v>1100</v>
      </c>
      <c r="D555" t="s">
        <v>23</v>
      </c>
      <c r="E555" s="4">
        <v>5</v>
      </c>
      <c r="U555"/>
      <c r="V555"/>
    </row>
    <row r="556" spans="1:22" x14ac:dyDescent="0.25">
      <c r="A556" t="s">
        <v>1101</v>
      </c>
      <c r="B556" s="8">
        <v>43737</v>
      </c>
      <c r="C556" t="s">
        <v>1102</v>
      </c>
      <c r="D556" t="s">
        <v>24</v>
      </c>
      <c r="E556" s="4">
        <v>2</v>
      </c>
      <c r="U556"/>
      <c r="V556"/>
    </row>
    <row r="557" spans="1:22" x14ac:dyDescent="0.25">
      <c r="A557" t="s">
        <v>1103</v>
      </c>
      <c r="B557" s="8">
        <v>44258</v>
      </c>
      <c r="C557" t="s">
        <v>1104</v>
      </c>
      <c r="D557" t="s">
        <v>23</v>
      </c>
      <c r="E557" s="4">
        <v>6</v>
      </c>
      <c r="U557"/>
      <c r="V557"/>
    </row>
    <row r="558" spans="1:22" x14ac:dyDescent="0.25">
      <c r="A558" t="s">
        <v>1105</v>
      </c>
      <c r="B558" s="8">
        <v>44523</v>
      </c>
      <c r="C558" t="s">
        <v>1106</v>
      </c>
      <c r="D558" t="s">
        <v>91</v>
      </c>
      <c r="E558" s="4">
        <v>2</v>
      </c>
      <c r="U558"/>
      <c r="V558"/>
    </row>
    <row r="559" spans="1:22" x14ac:dyDescent="0.25">
      <c r="A559" t="s">
        <v>1107</v>
      </c>
      <c r="B559" s="8">
        <v>44506</v>
      </c>
      <c r="C559" t="s">
        <v>1002</v>
      </c>
      <c r="D559" t="s">
        <v>151</v>
      </c>
      <c r="E559" s="4">
        <v>4</v>
      </c>
      <c r="U559"/>
      <c r="V559"/>
    </row>
    <row r="560" spans="1:22" x14ac:dyDescent="0.25">
      <c r="A560" t="s">
        <v>1108</v>
      </c>
      <c r="B560" s="8">
        <v>44225</v>
      </c>
      <c r="C560" t="s">
        <v>1109</v>
      </c>
      <c r="D560" t="s">
        <v>52</v>
      </c>
      <c r="E560" s="4">
        <v>4</v>
      </c>
      <c r="U560"/>
      <c r="V560"/>
    </row>
    <row r="561" spans="1:22" x14ac:dyDescent="0.25">
      <c r="A561" t="s">
        <v>1110</v>
      </c>
      <c r="B561" s="8">
        <v>44667</v>
      </c>
      <c r="C561" t="s">
        <v>1111</v>
      </c>
      <c r="D561" t="s">
        <v>20</v>
      </c>
      <c r="E561" s="4">
        <v>3</v>
      </c>
      <c r="U561"/>
      <c r="V561"/>
    </row>
    <row r="562" spans="1:22" x14ac:dyDescent="0.25">
      <c r="A562" t="s">
        <v>1112</v>
      </c>
      <c r="B562" s="8">
        <v>44401</v>
      </c>
      <c r="C562" t="s">
        <v>1113</v>
      </c>
      <c r="D562" t="s">
        <v>126</v>
      </c>
      <c r="E562" s="4">
        <v>6</v>
      </c>
      <c r="U562"/>
      <c r="V562"/>
    </row>
    <row r="563" spans="1:22" x14ac:dyDescent="0.25">
      <c r="A563" t="s">
        <v>1114</v>
      </c>
      <c r="B563" s="8">
        <v>43688</v>
      </c>
      <c r="C563" t="s">
        <v>1115</v>
      </c>
      <c r="D563" t="s">
        <v>68</v>
      </c>
      <c r="E563" s="4">
        <v>6</v>
      </c>
      <c r="U563"/>
      <c r="V563"/>
    </row>
    <row r="564" spans="1:22" x14ac:dyDescent="0.25">
      <c r="A564" t="s">
        <v>1116</v>
      </c>
      <c r="B564" s="8">
        <v>43669</v>
      </c>
      <c r="C564" t="s">
        <v>1117</v>
      </c>
      <c r="D564" t="s">
        <v>33</v>
      </c>
      <c r="E564" s="4">
        <v>6</v>
      </c>
      <c r="U564"/>
      <c r="V564"/>
    </row>
    <row r="565" spans="1:22" x14ac:dyDescent="0.25">
      <c r="A565" t="s">
        <v>1118</v>
      </c>
      <c r="B565" s="8">
        <v>43991</v>
      </c>
      <c r="C565" t="s">
        <v>1119</v>
      </c>
      <c r="D565" t="s">
        <v>23</v>
      </c>
      <c r="E565" s="4">
        <v>6</v>
      </c>
      <c r="U565"/>
      <c r="V565"/>
    </row>
    <row r="566" spans="1:22" x14ac:dyDescent="0.25">
      <c r="A566" t="s">
        <v>1120</v>
      </c>
      <c r="B566" s="8">
        <v>43883</v>
      </c>
      <c r="C566" t="s">
        <v>1121</v>
      </c>
      <c r="D566" t="s">
        <v>171</v>
      </c>
      <c r="E566" s="4">
        <v>2</v>
      </c>
      <c r="U566"/>
      <c r="V566"/>
    </row>
    <row r="567" spans="1:22" x14ac:dyDescent="0.25">
      <c r="A567" t="s">
        <v>1122</v>
      </c>
      <c r="B567" s="8">
        <v>44031</v>
      </c>
      <c r="C567" t="s">
        <v>1123</v>
      </c>
      <c r="D567" t="s">
        <v>49</v>
      </c>
      <c r="E567" s="4">
        <v>4</v>
      </c>
      <c r="U567"/>
      <c r="V567"/>
    </row>
    <row r="568" spans="1:22" x14ac:dyDescent="0.25">
      <c r="A568" t="s">
        <v>1124</v>
      </c>
      <c r="B568" s="8">
        <v>44459</v>
      </c>
      <c r="C568" t="s">
        <v>1125</v>
      </c>
      <c r="D568" t="s">
        <v>58</v>
      </c>
      <c r="E568" s="4">
        <v>6</v>
      </c>
      <c r="U568"/>
      <c r="V568"/>
    </row>
    <row r="569" spans="1:22" x14ac:dyDescent="0.25">
      <c r="A569" t="s">
        <v>1126</v>
      </c>
      <c r="B569" s="8">
        <v>44318</v>
      </c>
      <c r="C569" t="s">
        <v>1127</v>
      </c>
      <c r="D569" t="s">
        <v>24</v>
      </c>
      <c r="E569" s="4">
        <v>6</v>
      </c>
      <c r="U569"/>
      <c r="V569"/>
    </row>
    <row r="570" spans="1:22" x14ac:dyDescent="0.25">
      <c r="A570" t="s">
        <v>1128</v>
      </c>
      <c r="B570" s="8">
        <v>44526</v>
      </c>
      <c r="C570" t="s">
        <v>1129</v>
      </c>
      <c r="D570" t="s">
        <v>33</v>
      </c>
      <c r="E570" s="4">
        <v>4</v>
      </c>
      <c r="U570"/>
      <c r="V570"/>
    </row>
    <row r="571" spans="1:22" x14ac:dyDescent="0.25">
      <c r="A571" t="s">
        <v>1130</v>
      </c>
      <c r="B571" s="8">
        <v>43879</v>
      </c>
      <c r="C571" t="s">
        <v>1119</v>
      </c>
      <c r="D571" t="s">
        <v>132</v>
      </c>
      <c r="E571" s="4">
        <v>6</v>
      </c>
      <c r="U571"/>
      <c r="V571"/>
    </row>
    <row r="572" spans="1:22" x14ac:dyDescent="0.25">
      <c r="A572" t="s">
        <v>1131</v>
      </c>
      <c r="B572" s="8">
        <v>43928</v>
      </c>
      <c r="C572" t="s">
        <v>1132</v>
      </c>
      <c r="D572" t="s">
        <v>81</v>
      </c>
      <c r="E572" s="4">
        <v>4</v>
      </c>
      <c r="U572"/>
      <c r="V572"/>
    </row>
    <row r="573" spans="1:22" x14ac:dyDescent="0.25">
      <c r="A573" t="s">
        <v>1133</v>
      </c>
      <c r="B573" s="8">
        <v>44592</v>
      </c>
      <c r="C573" t="s">
        <v>1134</v>
      </c>
      <c r="D573" t="s">
        <v>190</v>
      </c>
      <c r="E573" s="4">
        <v>4</v>
      </c>
      <c r="U573"/>
      <c r="V573"/>
    </row>
    <row r="574" spans="1:22" x14ac:dyDescent="0.25">
      <c r="A574" t="s">
        <v>1135</v>
      </c>
      <c r="B574" s="8">
        <v>43515</v>
      </c>
      <c r="C574" t="s">
        <v>1136</v>
      </c>
      <c r="D574" t="s">
        <v>68</v>
      </c>
      <c r="E574" s="4">
        <v>2</v>
      </c>
      <c r="U574"/>
      <c r="V574"/>
    </row>
    <row r="575" spans="1:22" x14ac:dyDescent="0.25">
      <c r="A575" t="s">
        <v>1137</v>
      </c>
      <c r="B575" s="8">
        <v>43781</v>
      </c>
      <c r="C575" t="s">
        <v>1138</v>
      </c>
      <c r="D575" t="s">
        <v>75</v>
      </c>
      <c r="E575" s="4">
        <v>6</v>
      </c>
      <c r="U575"/>
      <c r="V575"/>
    </row>
    <row r="576" spans="1:22" x14ac:dyDescent="0.25">
      <c r="A576" t="s">
        <v>1139</v>
      </c>
      <c r="B576" s="8">
        <v>44697</v>
      </c>
      <c r="C576" t="s">
        <v>1140</v>
      </c>
      <c r="D576" t="s">
        <v>196</v>
      </c>
      <c r="E576" s="4">
        <v>6</v>
      </c>
      <c r="U576"/>
      <c r="V576"/>
    </row>
    <row r="577" spans="1:22" x14ac:dyDescent="0.25">
      <c r="A577" t="s">
        <v>1141</v>
      </c>
      <c r="B577" s="8">
        <v>44239</v>
      </c>
      <c r="C577" t="s">
        <v>1142</v>
      </c>
      <c r="D577" t="s">
        <v>211</v>
      </c>
      <c r="E577" s="4">
        <v>2</v>
      </c>
      <c r="U577"/>
      <c r="V577"/>
    </row>
    <row r="578" spans="1:22" x14ac:dyDescent="0.25">
      <c r="A578" t="s">
        <v>1143</v>
      </c>
      <c r="B578" s="8">
        <v>44290</v>
      </c>
      <c r="C578" t="s">
        <v>1144</v>
      </c>
      <c r="D578" t="s">
        <v>68</v>
      </c>
      <c r="E578" s="4">
        <v>6</v>
      </c>
      <c r="U578"/>
      <c r="V578"/>
    </row>
    <row r="579" spans="1:22" x14ac:dyDescent="0.25">
      <c r="A579" t="s">
        <v>1145</v>
      </c>
      <c r="B579" s="8">
        <v>44410</v>
      </c>
      <c r="C579" t="s">
        <v>1119</v>
      </c>
      <c r="D579" t="s">
        <v>110</v>
      </c>
      <c r="E579" s="4">
        <v>4</v>
      </c>
      <c r="U579"/>
      <c r="V579"/>
    </row>
    <row r="580" spans="1:22" x14ac:dyDescent="0.25">
      <c r="A580" t="s">
        <v>1146</v>
      </c>
      <c r="B580" s="8">
        <v>44720</v>
      </c>
      <c r="C580" t="s">
        <v>1147</v>
      </c>
      <c r="D580" t="s">
        <v>268</v>
      </c>
      <c r="E580" s="4">
        <v>3</v>
      </c>
      <c r="U580"/>
      <c r="V580"/>
    </row>
    <row r="581" spans="1:22" x14ac:dyDescent="0.25">
      <c r="A581" t="s">
        <v>1146</v>
      </c>
      <c r="B581" s="8">
        <v>44720</v>
      </c>
      <c r="C581" t="s">
        <v>1147</v>
      </c>
      <c r="D581" t="s">
        <v>81</v>
      </c>
      <c r="E581" s="4">
        <v>5</v>
      </c>
      <c r="U581"/>
      <c r="V581"/>
    </row>
    <row r="582" spans="1:22" x14ac:dyDescent="0.25">
      <c r="A582" t="s">
        <v>1148</v>
      </c>
      <c r="B582" s="8">
        <v>43965</v>
      </c>
      <c r="C582" t="s">
        <v>1149</v>
      </c>
      <c r="D582" t="s">
        <v>151</v>
      </c>
      <c r="E582" s="4">
        <v>3</v>
      </c>
      <c r="U582"/>
      <c r="V582"/>
    </row>
    <row r="583" spans="1:22" x14ac:dyDescent="0.25">
      <c r="A583" t="s">
        <v>1150</v>
      </c>
      <c r="B583" s="8">
        <v>44190</v>
      </c>
      <c r="C583" t="s">
        <v>1151</v>
      </c>
      <c r="D583" t="s">
        <v>190</v>
      </c>
      <c r="E583" s="4">
        <v>5</v>
      </c>
      <c r="U583"/>
      <c r="V583"/>
    </row>
    <row r="584" spans="1:22" x14ac:dyDescent="0.25">
      <c r="A584" t="s">
        <v>1152</v>
      </c>
      <c r="B584" s="8">
        <v>44382</v>
      </c>
      <c r="C584" t="s">
        <v>1153</v>
      </c>
      <c r="D584" t="s">
        <v>259</v>
      </c>
      <c r="E584" s="4">
        <v>5</v>
      </c>
      <c r="U584"/>
      <c r="V584"/>
    </row>
    <row r="585" spans="1:22" x14ac:dyDescent="0.25">
      <c r="A585" t="s">
        <v>1154</v>
      </c>
      <c r="B585" s="8">
        <v>43538</v>
      </c>
      <c r="C585" t="s">
        <v>1155</v>
      </c>
      <c r="D585" t="s">
        <v>196</v>
      </c>
      <c r="E585" s="4">
        <v>1</v>
      </c>
      <c r="U585"/>
      <c r="V585"/>
    </row>
    <row r="586" spans="1:22" x14ac:dyDescent="0.25">
      <c r="A586" t="s">
        <v>1156</v>
      </c>
      <c r="B586" s="8">
        <v>44262</v>
      </c>
      <c r="C586" t="s">
        <v>1157</v>
      </c>
      <c r="D586" t="s">
        <v>196</v>
      </c>
      <c r="E586" s="4">
        <v>6</v>
      </c>
      <c r="U586"/>
      <c r="V586"/>
    </row>
    <row r="587" spans="1:22" x14ac:dyDescent="0.25">
      <c r="A587" t="s">
        <v>1158</v>
      </c>
      <c r="B587" s="8">
        <v>44505</v>
      </c>
      <c r="C587" t="s">
        <v>1159</v>
      </c>
      <c r="D587" t="s">
        <v>17</v>
      </c>
      <c r="E587" s="4">
        <v>2</v>
      </c>
      <c r="U587"/>
      <c r="V587"/>
    </row>
    <row r="588" spans="1:22" x14ac:dyDescent="0.25">
      <c r="A588" t="s">
        <v>1160</v>
      </c>
      <c r="B588" s="8">
        <v>43867</v>
      </c>
      <c r="C588" t="s">
        <v>1161</v>
      </c>
      <c r="D588" t="s">
        <v>24</v>
      </c>
      <c r="E588" s="4">
        <v>3</v>
      </c>
      <c r="U588"/>
      <c r="V588"/>
    </row>
    <row r="589" spans="1:22" x14ac:dyDescent="0.25">
      <c r="A589" t="s">
        <v>1162</v>
      </c>
      <c r="B589" s="8">
        <v>44267</v>
      </c>
      <c r="C589" t="s">
        <v>1163</v>
      </c>
      <c r="D589" t="s">
        <v>137</v>
      </c>
      <c r="E589" s="4">
        <v>1</v>
      </c>
      <c r="U589"/>
      <c r="V589"/>
    </row>
    <row r="590" spans="1:22" x14ac:dyDescent="0.25">
      <c r="A590" t="s">
        <v>1164</v>
      </c>
      <c r="B590" s="8">
        <v>44046</v>
      </c>
      <c r="C590" t="s">
        <v>1165</v>
      </c>
      <c r="D590" t="s">
        <v>36</v>
      </c>
      <c r="E590" s="4">
        <v>2</v>
      </c>
      <c r="U590"/>
      <c r="V590"/>
    </row>
    <row r="591" spans="1:22" x14ac:dyDescent="0.25">
      <c r="A591" t="s">
        <v>1166</v>
      </c>
      <c r="B591" s="8">
        <v>43671</v>
      </c>
      <c r="C591" t="s">
        <v>1167</v>
      </c>
      <c r="D591" t="s">
        <v>44</v>
      </c>
      <c r="E591" s="4">
        <v>6</v>
      </c>
      <c r="U591"/>
      <c r="V591"/>
    </row>
    <row r="592" spans="1:22" x14ac:dyDescent="0.25">
      <c r="A592" t="s">
        <v>1168</v>
      </c>
      <c r="B592" s="8">
        <v>43950</v>
      </c>
      <c r="C592" t="s">
        <v>1169</v>
      </c>
      <c r="D592" t="s">
        <v>126</v>
      </c>
      <c r="E592" s="4">
        <v>2</v>
      </c>
      <c r="U592"/>
      <c r="V592"/>
    </row>
    <row r="593" spans="1:22" x14ac:dyDescent="0.25">
      <c r="A593" t="s">
        <v>1170</v>
      </c>
      <c r="B593" s="8">
        <v>43587</v>
      </c>
      <c r="C593" t="s">
        <v>1171</v>
      </c>
      <c r="D593" t="s">
        <v>115</v>
      </c>
      <c r="E593" s="4">
        <v>3</v>
      </c>
      <c r="U593"/>
      <c r="V593"/>
    </row>
    <row r="594" spans="1:22" x14ac:dyDescent="0.25">
      <c r="A594" t="s">
        <v>1172</v>
      </c>
      <c r="B594" s="8">
        <v>44437</v>
      </c>
      <c r="C594" t="s">
        <v>1173</v>
      </c>
      <c r="D594" t="s">
        <v>185</v>
      </c>
      <c r="E594" s="4">
        <v>2</v>
      </c>
      <c r="U594"/>
      <c r="V594"/>
    </row>
    <row r="595" spans="1:22" x14ac:dyDescent="0.25">
      <c r="A595" t="s">
        <v>1174</v>
      </c>
      <c r="B595" s="8">
        <v>43903</v>
      </c>
      <c r="C595" t="s">
        <v>1159</v>
      </c>
      <c r="D595" t="s">
        <v>544</v>
      </c>
      <c r="E595" s="4">
        <v>1</v>
      </c>
      <c r="U595"/>
      <c r="V595"/>
    </row>
    <row r="596" spans="1:22" x14ac:dyDescent="0.25">
      <c r="A596" t="s">
        <v>1175</v>
      </c>
      <c r="B596" s="8">
        <v>43512</v>
      </c>
      <c r="C596" t="s">
        <v>1176</v>
      </c>
      <c r="D596" t="s">
        <v>218</v>
      </c>
      <c r="E596" s="4">
        <v>2</v>
      </c>
      <c r="U596"/>
      <c r="V596"/>
    </row>
    <row r="597" spans="1:22" x14ac:dyDescent="0.25">
      <c r="A597" t="s">
        <v>1177</v>
      </c>
      <c r="B597" s="8">
        <v>44527</v>
      </c>
      <c r="C597" t="s">
        <v>1178</v>
      </c>
      <c r="D597" t="s">
        <v>151</v>
      </c>
      <c r="E597" s="4">
        <v>1</v>
      </c>
      <c r="U597"/>
      <c r="V597"/>
    </row>
    <row r="598" spans="1:22" x14ac:dyDescent="0.25">
      <c r="A598" t="s">
        <v>1179</v>
      </c>
      <c r="B598" s="8">
        <v>44523</v>
      </c>
      <c r="C598" t="s">
        <v>1180</v>
      </c>
      <c r="D598" t="s">
        <v>81</v>
      </c>
      <c r="E598" s="4">
        <v>5</v>
      </c>
      <c r="U598"/>
      <c r="V598"/>
    </row>
    <row r="599" spans="1:22" x14ac:dyDescent="0.25">
      <c r="A599" t="s">
        <v>1181</v>
      </c>
      <c r="B599" s="8">
        <v>44532</v>
      </c>
      <c r="C599" t="s">
        <v>1182</v>
      </c>
      <c r="D599" t="s">
        <v>118</v>
      </c>
      <c r="E599" s="4">
        <v>4</v>
      </c>
      <c r="U599"/>
      <c r="V599"/>
    </row>
    <row r="600" spans="1:22" x14ac:dyDescent="0.25">
      <c r="A600" t="s">
        <v>1183</v>
      </c>
      <c r="B600" s="8">
        <v>43471</v>
      </c>
      <c r="C600" t="s">
        <v>1184</v>
      </c>
      <c r="D600" t="s">
        <v>176</v>
      </c>
      <c r="E600" s="4">
        <v>4</v>
      </c>
      <c r="U600"/>
      <c r="V600"/>
    </row>
    <row r="601" spans="1:22" x14ac:dyDescent="0.25">
      <c r="A601" t="s">
        <v>1185</v>
      </c>
      <c r="B601" s="8">
        <v>44321</v>
      </c>
      <c r="C601" t="s">
        <v>1186</v>
      </c>
      <c r="D601" t="s">
        <v>68</v>
      </c>
      <c r="E601" s="4">
        <v>4</v>
      </c>
      <c r="U601"/>
      <c r="V601"/>
    </row>
    <row r="602" spans="1:22" x14ac:dyDescent="0.25">
      <c r="A602" t="s">
        <v>1187</v>
      </c>
      <c r="B602" s="8">
        <v>44492</v>
      </c>
      <c r="C602" t="s">
        <v>1188</v>
      </c>
      <c r="D602" t="s">
        <v>137</v>
      </c>
      <c r="E602" s="4">
        <v>1</v>
      </c>
      <c r="U602"/>
      <c r="V602"/>
    </row>
    <row r="603" spans="1:22" x14ac:dyDescent="0.25">
      <c r="A603" t="s">
        <v>1189</v>
      </c>
      <c r="B603" s="8">
        <v>43815</v>
      </c>
      <c r="C603" t="s">
        <v>1190</v>
      </c>
      <c r="D603" t="s">
        <v>24</v>
      </c>
      <c r="E603" s="4">
        <v>4</v>
      </c>
      <c r="U603"/>
      <c r="V603"/>
    </row>
    <row r="604" spans="1:22" x14ac:dyDescent="0.25">
      <c r="A604" t="s">
        <v>1191</v>
      </c>
      <c r="B604" s="8">
        <v>43603</v>
      </c>
      <c r="C604" t="s">
        <v>1192</v>
      </c>
      <c r="D604" t="s">
        <v>268</v>
      </c>
      <c r="E604" s="4">
        <v>5</v>
      </c>
      <c r="U604"/>
      <c r="V604"/>
    </row>
    <row r="605" spans="1:22" x14ac:dyDescent="0.25">
      <c r="A605" t="s">
        <v>1193</v>
      </c>
      <c r="B605" s="8">
        <v>43660</v>
      </c>
      <c r="C605" t="s">
        <v>1194</v>
      </c>
      <c r="D605" t="s">
        <v>176</v>
      </c>
      <c r="E605" s="4">
        <v>3</v>
      </c>
      <c r="U605"/>
      <c r="V605"/>
    </row>
    <row r="606" spans="1:22" x14ac:dyDescent="0.25">
      <c r="A606" t="s">
        <v>1195</v>
      </c>
      <c r="B606" s="8">
        <v>44148</v>
      </c>
      <c r="C606" t="s">
        <v>1196</v>
      </c>
      <c r="D606" t="s">
        <v>123</v>
      </c>
      <c r="E606" s="4">
        <v>4</v>
      </c>
      <c r="U606"/>
      <c r="V606"/>
    </row>
    <row r="607" spans="1:22" x14ac:dyDescent="0.25">
      <c r="A607" t="s">
        <v>1197</v>
      </c>
      <c r="B607" s="8">
        <v>44028</v>
      </c>
      <c r="C607" t="s">
        <v>1198</v>
      </c>
      <c r="D607" t="s">
        <v>218</v>
      </c>
      <c r="E607" s="4">
        <v>5</v>
      </c>
      <c r="U607"/>
      <c r="V607"/>
    </row>
    <row r="608" spans="1:22" x14ac:dyDescent="0.25">
      <c r="A608" t="s">
        <v>1199</v>
      </c>
      <c r="B608" s="8">
        <v>44138</v>
      </c>
      <c r="C608" t="s">
        <v>1159</v>
      </c>
      <c r="D608" t="s">
        <v>118</v>
      </c>
      <c r="E608" s="4">
        <v>3</v>
      </c>
      <c r="U608"/>
      <c r="V608"/>
    </row>
    <row r="609" spans="1:22" x14ac:dyDescent="0.25">
      <c r="A609" t="s">
        <v>1200</v>
      </c>
      <c r="B609" s="8">
        <v>44640</v>
      </c>
      <c r="C609" t="s">
        <v>1201</v>
      </c>
      <c r="D609" t="s">
        <v>65</v>
      </c>
      <c r="E609" s="4">
        <v>1</v>
      </c>
      <c r="U609"/>
      <c r="V609"/>
    </row>
    <row r="610" spans="1:22" x14ac:dyDescent="0.25">
      <c r="A610" t="s">
        <v>1202</v>
      </c>
      <c r="B610" s="8">
        <v>44608</v>
      </c>
      <c r="C610" t="s">
        <v>1203</v>
      </c>
      <c r="D610" t="s">
        <v>544</v>
      </c>
      <c r="E610" s="4">
        <v>2</v>
      </c>
      <c r="U610"/>
      <c r="V610"/>
    </row>
    <row r="611" spans="1:22" x14ac:dyDescent="0.25">
      <c r="A611" t="s">
        <v>1204</v>
      </c>
      <c r="B611" s="8">
        <v>44147</v>
      </c>
      <c r="C611" t="s">
        <v>1205</v>
      </c>
      <c r="D611" t="s">
        <v>91</v>
      </c>
      <c r="E611" s="4">
        <v>6</v>
      </c>
      <c r="U611"/>
      <c r="V611"/>
    </row>
    <row r="612" spans="1:22" x14ac:dyDescent="0.25">
      <c r="A612" t="s">
        <v>1206</v>
      </c>
      <c r="B612" s="8">
        <v>43743</v>
      </c>
      <c r="C612" t="s">
        <v>1207</v>
      </c>
      <c r="D612" t="s">
        <v>15</v>
      </c>
      <c r="E612" s="4">
        <v>4</v>
      </c>
      <c r="U612"/>
      <c r="V612"/>
    </row>
    <row r="613" spans="1:22" x14ac:dyDescent="0.25">
      <c r="A613" t="s">
        <v>1208</v>
      </c>
      <c r="B613" s="8">
        <v>43739</v>
      </c>
      <c r="C613" t="s">
        <v>1209</v>
      </c>
      <c r="D613" t="s">
        <v>44</v>
      </c>
      <c r="E613" s="4">
        <v>2</v>
      </c>
      <c r="U613"/>
      <c r="V613"/>
    </row>
    <row r="614" spans="1:22" x14ac:dyDescent="0.25">
      <c r="A614" t="s">
        <v>1210</v>
      </c>
      <c r="B614" s="8">
        <v>43896</v>
      </c>
      <c r="C614" t="s">
        <v>1211</v>
      </c>
      <c r="D614" t="s">
        <v>58</v>
      </c>
      <c r="E614" s="4">
        <v>4</v>
      </c>
      <c r="U614"/>
      <c r="V614"/>
    </row>
    <row r="615" spans="1:22" x14ac:dyDescent="0.25">
      <c r="A615" t="s">
        <v>1212</v>
      </c>
      <c r="B615" s="8">
        <v>43761</v>
      </c>
      <c r="C615" t="s">
        <v>1213</v>
      </c>
      <c r="D615" t="s">
        <v>36</v>
      </c>
      <c r="E615" s="4">
        <v>1</v>
      </c>
      <c r="U615"/>
      <c r="V615"/>
    </row>
    <row r="616" spans="1:22" x14ac:dyDescent="0.25">
      <c r="A616" t="s">
        <v>1214</v>
      </c>
      <c r="B616" s="8">
        <v>43944</v>
      </c>
      <c r="C616" t="s">
        <v>1159</v>
      </c>
      <c r="D616" t="s">
        <v>36</v>
      </c>
      <c r="E616" s="4">
        <v>5</v>
      </c>
      <c r="U616"/>
      <c r="V616"/>
    </row>
    <row r="617" spans="1:22" x14ac:dyDescent="0.25">
      <c r="A617" t="s">
        <v>1215</v>
      </c>
      <c r="B617" s="8">
        <v>44006</v>
      </c>
      <c r="C617" t="s">
        <v>1216</v>
      </c>
      <c r="D617" t="s">
        <v>118</v>
      </c>
      <c r="E617" s="4">
        <v>2</v>
      </c>
      <c r="U617"/>
      <c r="V617"/>
    </row>
    <row r="618" spans="1:22" x14ac:dyDescent="0.25">
      <c r="A618" t="s">
        <v>1217</v>
      </c>
      <c r="B618" s="8">
        <v>44271</v>
      </c>
      <c r="C618" t="s">
        <v>1218</v>
      </c>
      <c r="D618" t="s">
        <v>126</v>
      </c>
      <c r="E618" s="4">
        <v>4</v>
      </c>
      <c r="U618"/>
      <c r="V618"/>
    </row>
    <row r="619" spans="1:22" x14ac:dyDescent="0.25">
      <c r="A619" t="s">
        <v>1219</v>
      </c>
      <c r="B619" s="8">
        <v>43928</v>
      </c>
      <c r="C619" t="s">
        <v>1220</v>
      </c>
      <c r="D619" t="s">
        <v>211</v>
      </c>
      <c r="E619" s="4">
        <v>1</v>
      </c>
      <c r="U619"/>
      <c r="V619"/>
    </row>
    <row r="620" spans="1:22" x14ac:dyDescent="0.25">
      <c r="A620" t="s">
        <v>1221</v>
      </c>
      <c r="B620" s="8">
        <v>44469</v>
      </c>
      <c r="C620" t="s">
        <v>1222</v>
      </c>
      <c r="D620" t="s">
        <v>259</v>
      </c>
      <c r="E620" s="4">
        <v>6</v>
      </c>
      <c r="U620"/>
      <c r="V620"/>
    </row>
    <row r="621" spans="1:22" x14ac:dyDescent="0.25">
      <c r="A621" t="s">
        <v>1223</v>
      </c>
      <c r="B621" s="8">
        <v>44682</v>
      </c>
      <c r="C621" t="s">
        <v>1224</v>
      </c>
      <c r="D621" t="s">
        <v>137</v>
      </c>
      <c r="E621" s="4">
        <v>2</v>
      </c>
      <c r="U621"/>
      <c r="V621"/>
    </row>
    <row r="622" spans="1:22" x14ac:dyDescent="0.25">
      <c r="A622" t="s">
        <v>1225</v>
      </c>
      <c r="B622" s="8">
        <v>44217</v>
      </c>
      <c r="C622" t="s">
        <v>1226</v>
      </c>
      <c r="D622" t="s">
        <v>58</v>
      </c>
      <c r="E622" s="4">
        <v>6</v>
      </c>
      <c r="U622"/>
      <c r="V622"/>
    </row>
    <row r="623" spans="1:22" x14ac:dyDescent="0.25">
      <c r="A623" t="s">
        <v>1227</v>
      </c>
      <c r="B623" s="8">
        <v>44006</v>
      </c>
      <c r="C623" t="s">
        <v>1228</v>
      </c>
      <c r="D623" t="s">
        <v>20</v>
      </c>
      <c r="E623" s="4">
        <v>6</v>
      </c>
      <c r="U623"/>
      <c r="V623"/>
    </row>
    <row r="624" spans="1:22" x14ac:dyDescent="0.25">
      <c r="A624" t="s">
        <v>1229</v>
      </c>
      <c r="B624" s="8">
        <v>43527</v>
      </c>
      <c r="C624" t="s">
        <v>1230</v>
      </c>
      <c r="D624" t="s">
        <v>211</v>
      </c>
      <c r="E624" s="4">
        <v>4</v>
      </c>
      <c r="U624"/>
      <c r="V624"/>
    </row>
    <row r="625" spans="1:22" x14ac:dyDescent="0.25">
      <c r="A625" t="s">
        <v>1231</v>
      </c>
      <c r="B625" s="8">
        <v>44224</v>
      </c>
      <c r="C625" t="s">
        <v>1232</v>
      </c>
      <c r="D625" t="s">
        <v>259</v>
      </c>
      <c r="E625" s="4">
        <v>1</v>
      </c>
      <c r="U625"/>
      <c r="V625"/>
    </row>
    <row r="626" spans="1:22" x14ac:dyDescent="0.25">
      <c r="A626" t="s">
        <v>1233</v>
      </c>
      <c r="B626" s="8">
        <v>44010</v>
      </c>
      <c r="C626" t="s">
        <v>1234</v>
      </c>
      <c r="D626" t="s">
        <v>126</v>
      </c>
      <c r="E626" s="4">
        <v>2</v>
      </c>
      <c r="U626"/>
      <c r="V626"/>
    </row>
    <row r="627" spans="1:22" x14ac:dyDescent="0.25">
      <c r="A627" t="s">
        <v>1235</v>
      </c>
      <c r="B627" s="8">
        <v>44017</v>
      </c>
      <c r="C627" t="s">
        <v>1236</v>
      </c>
      <c r="D627" t="s">
        <v>171</v>
      </c>
      <c r="E627" s="4">
        <v>5</v>
      </c>
      <c r="U627"/>
      <c r="V627"/>
    </row>
    <row r="628" spans="1:22" x14ac:dyDescent="0.25">
      <c r="A628" t="s">
        <v>1237</v>
      </c>
      <c r="B628" s="8">
        <v>43526</v>
      </c>
      <c r="C628" t="s">
        <v>1238</v>
      </c>
      <c r="D628" t="s">
        <v>185</v>
      </c>
      <c r="E628" s="4">
        <v>3</v>
      </c>
      <c r="U628"/>
      <c r="V628"/>
    </row>
    <row r="629" spans="1:22" x14ac:dyDescent="0.25">
      <c r="A629" t="s">
        <v>1239</v>
      </c>
      <c r="B629" s="8">
        <v>44682</v>
      </c>
      <c r="C629" t="s">
        <v>1240</v>
      </c>
      <c r="D629" t="s">
        <v>126</v>
      </c>
      <c r="E629" s="4">
        <v>2</v>
      </c>
      <c r="U629"/>
      <c r="V629"/>
    </row>
    <row r="630" spans="1:22" x14ac:dyDescent="0.25">
      <c r="A630" t="s">
        <v>1241</v>
      </c>
      <c r="B630" s="8">
        <v>44680</v>
      </c>
      <c r="C630" t="s">
        <v>1242</v>
      </c>
      <c r="D630" t="s">
        <v>268</v>
      </c>
      <c r="E630" s="4">
        <v>6</v>
      </c>
      <c r="U630"/>
      <c r="V630"/>
    </row>
    <row r="631" spans="1:22" x14ac:dyDescent="0.25">
      <c r="A631" t="s">
        <v>1241</v>
      </c>
      <c r="B631" s="8">
        <v>44680</v>
      </c>
      <c r="C631" t="s">
        <v>1242</v>
      </c>
      <c r="D631" t="s">
        <v>137</v>
      </c>
      <c r="E631" s="4">
        <v>4</v>
      </c>
      <c r="U631"/>
      <c r="V631"/>
    </row>
    <row r="632" spans="1:22" x14ac:dyDescent="0.25">
      <c r="A632" t="s">
        <v>1241</v>
      </c>
      <c r="B632" s="8">
        <v>44680</v>
      </c>
      <c r="C632" t="s">
        <v>1242</v>
      </c>
      <c r="D632" t="s">
        <v>68</v>
      </c>
      <c r="E632" s="4">
        <v>1</v>
      </c>
      <c r="U632"/>
      <c r="V632"/>
    </row>
    <row r="633" spans="1:22" x14ac:dyDescent="0.25">
      <c r="A633" t="s">
        <v>1241</v>
      </c>
      <c r="B633" s="8">
        <v>44680</v>
      </c>
      <c r="C633" t="s">
        <v>1242</v>
      </c>
      <c r="D633" t="s">
        <v>49</v>
      </c>
      <c r="E633" s="4">
        <v>5</v>
      </c>
      <c r="U633"/>
      <c r="V633"/>
    </row>
    <row r="634" spans="1:22" x14ac:dyDescent="0.25">
      <c r="A634" t="s">
        <v>1243</v>
      </c>
      <c r="B634" s="8">
        <v>44049</v>
      </c>
      <c r="C634" t="s">
        <v>1244</v>
      </c>
      <c r="D634" t="s">
        <v>190</v>
      </c>
      <c r="E634" s="4">
        <v>4</v>
      </c>
      <c r="U634"/>
      <c r="V634"/>
    </row>
    <row r="635" spans="1:22" x14ac:dyDescent="0.25">
      <c r="A635" t="s">
        <v>1245</v>
      </c>
      <c r="B635" s="8">
        <v>43820</v>
      </c>
      <c r="C635" t="s">
        <v>1246</v>
      </c>
      <c r="D635" t="s">
        <v>203</v>
      </c>
      <c r="E635" s="4">
        <v>4</v>
      </c>
      <c r="U635"/>
      <c r="V635"/>
    </row>
    <row r="636" spans="1:22" x14ac:dyDescent="0.25">
      <c r="A636" t="s">
        <v>1247</v>
      </c>
      <c r="B636" s="8">
        <v>43940</v>
      </c>
      <c r="C636" t="s">
        <v>1248</v>
      </c>
      <c r="D636" t="s">
        <v>110</v>
      </c>
      <c r="E636" s="4">
        <v>3</v>
      </c>
      <c r="U636"/>
      <c r="V636"/>
    </row>
    <row r="637" spans="1:22" x14ac:dyDescent="0.25">
      <c r="A637" t="s">
        <v>1249</v>
      </c>
      <c r="B637" s="8">
        <v>44578</v>
      </c>
      <c r="C637" t="s">
        <v>1250</v>
      </c>
      <c r="D637" t="s">
        <v>190</v>
      </c>
      <c r="E637" s="4">
        <v>4</v>
      </c>
      <c r="U637"/>
      <c r="V637"/>
    </row>
    <row r="638" spans="1:22" x14ac:dyDescent="0.25">
      <c r="A638" t="s">
        <v>1251</v>
      </c>
      <c r="B638" s="8">
        <v>43487</v>
      </c>
      <c r="C638" t="s">
        <v>1252</v>
      </c>
      <c r="D638" t="s">
        <v>146</v>
      </c>
      <c r="E638" s="4">
        <v>6</v>
      </c>
      <c r="U638"/>
      <c r="V638"/>
    </row>
    <row r="639" spans="1:22" x14ac:dyDescent="0.25">
      <c r="A639" t="s">
        <v>1253</v>
      </c>
      <c r="B639" s="8">
        <v>43889</v>
      </c>
      <c r="C639" t="s">
        <v>1254</v>
      </c>
      <c r="D639" t="s">
        <v>126</v>
      </c>
      <c r="E639" s="4">
        <v>1</v>
      </c>
      <c r="U639"/>
      <c r="V639"/>
    </row>
    <row r="640" spans="1:22" x14ac:dyDescent="0.25">
      <c r="A640" t="s">
        <v>1255</v>
      </c>
      <c r="B640" s="8">
        <v>43684</v>
      </c>
      <c r="C640" t="s">
        <v>1256</v>
      </c>
      <c r="D640" t="s">
        <v>185</v>
      </c>
      <c r="E640" s="4">
        <v>3</v>
      </c>
      <c r="U640"/>
      <c r="V640"/>
    </row>
    <row r="641" spans="1:22" x14ac:dyDescent="0.25">
      <c r="A641" t="s">
        <v>1257</v>
      </c>
      <c r="B641" s="8">
        <v>44331</v>
      </c>
      <c r="C641" t="s">
        <v>1258</v>
      </c>
      <c r="D641" t="s">
        <v>52</v>
      </c>
      <c r="E641" s="4">
        <v>1</v>
      </c>
      <c r="U641"/>
      <c r="V641"/>
    </row>
    <row r="642" spans="1:22" x14ac:dyDescent="0.25">
      <c r="A642" t="s">
        <v>1259</v>
      </c>
      <c r="B642" s="8">
        <v>44547</v>
      </c>
      <c r="C642" t="s">
        <v>1260</v>
      </c>
      <c r="D642" t="s">
        <v>24</v>
      </c>
      <c r="E642" s="4">
        <v>5</v>
      </c>
      <c r="U642"/>
      <c r="V642"/>
    </row>
    <row r="643" spans="1:22" x14ac:dyDescent="0.25">
      <c r="A643" t="s">
        <v>1261</v>
      </c>
      <c r="B643" s="8">
        <v>44448</v>
      </c>
      <c r="C643" t="s">
        <v>1262</v>
      </c>
      <c r="D643" t="s">
        <v>203</v>
      </c>
      <c r="E643" s="4">
        <v>3</v>
      </c>
      <c r="U643"/>
      <c r="V643"/>
    </row>
    <row r="644" spans="1:22" x14ac:dyDescent="0.25">
      <c r="A644" t="s">
        <v>1263</v>
      </c>
      <c r="B644" s="8">
        <v>43880</v>
      </c>
      <c r="C644" t="s">
        <v>1264</v>
      </c>
      <c r="D644" t="s">
        <v>78</v>
      </c>
      <c r="E644" s="4">
        <v>2</v>
      </c>
      <c r="U644"/>
      <c r="V644"/>
    </row>
    <row r="645" spans="1:22" x14ac:dyDescent="0.25">
      <c r="A645" t="s">
        <v>1265</v>
      </c>
      <c r="B645" s="8">
        <v>44011</v>
      </c>
      <c r="C645" t="s">
        <v>1266</v>
      </c>
      <c r="D645" t="s">
        <v>44</v>
      </c>
      <c r="E645" s="4">
        <v>3</v>
      </c>
      <c r="U645"/>
      <c r="V645"/>
    </row>
    <row r="646" spans="1:22" x14ac:dyDescent="0.25">
      <c r="A646" t="s">
        <v>1267</v>
      </c>
      <c r="B646" s="8">
        <v>44694</v>
      </c>
      <c r="C646" t="s">
        <v>1268</v>
      </c>
      <c r="D646" t="s">
        <v>49</v>
      </c>
      <c r="E646" s="4">
        <v>2</v>
      </c>
      <c r="U646"/>
      <c r="V646"/>
    </row>
    <row r="647" spans="1:22" x14ac:dyDescent="0.25">
      <c r="A647" t="s">
        <v>1269</v>
      </c>
      <c r="B647" s="8">
        <v>44106</v>
      </c>
      <c r="C647" t="s">
        <v>1270</v>
      </c>
      <c r="D647" t="s">
        <v>132</v>
      </c>
      <c r="E647" s="4">
        <v>3</v>
      </c>
      <c r="U647"/>
      <c r="V647"/>
    </row>
    <row r="648" spans="1:22" x14ac:dyDescent="0.25">
      <c r="A648" t="s">
        <v>1271</v>
      </c>
      <c r="B648" s="8">
        <v>44532</v>
      </c>
      <c r="C648" t="s">
        <v>1272</v>
      </c>
      <c r="D648" t="s">
        <v>41</v>
      </c>
      <c r="E648" s="4">
        <v>1</v>
      </c>
      <c r="U648"/>
      <c r="V648"/>
    </row>
    <row r="649" spans="1:22" x14ac:dyDescent="0.25">
      <c r="A649" t="s">
        <v>1273</v>
      </c>
      <c r="B649" s="8">
        <v>44502</v>
      </c>
      <c r="C649" t="s">
        <v>1274</v>
      </c>
      <c r="D649" t="s">
        <v>97</v>
      </c>
      <c r="E649" s="4">
        <v>3</v>
      </c>
      <c r="U649"/>
      <c r="V649"/>
    </row>
    <row r="650" spans="1:22" x14ac:dyDescent="0.25">
      <c r="A650" t="s">
        <v>1275</v>
      </c>
      <c r="B650" s="8">
        <v>43884</v>
      </c>
      <c r="C650" t="s">
        <v>1260</v>
      </c>
      <c r="D650" t="s">
        <v>115</v>
      </c>
      <c r="E650" s="4">
        <v>6</v>
      </c>
      <c r="U650"/>
      <c r="V650"/>
    </row>
    <row r="651" spans="1:22" x14ac:dyDescent="0.25">
      <c r="A651" t="s">
        <v>1276</v>
      </c>
      <c r="B651" s="8">
        <v>44015</v>
      </c>
      <c r="C651" t="s">
        <v>1277</v>
      </c>
      <c r="D651" t="s">
        <v>146</v>
      </c>
      <c r="E651" s="4">
        <v>6</v>
      </c>
      <c r="U651"/>
      <c r="V651"/>
    </row>
    <row r="652" spans="1:22" x14ac:dyDescent="0.25">
      <c r="A652" t="s">
        <v>1278</v>
      </c>
      <c r="B652" s="8">
        <v>43507</v>
      </c>
      <c r="C652" t="s">
        <v>1279</v>
      </c>
      <c r="D652" t="s">
        <v>160</v>
      </c>
      <c r="E652" s="4">
        <v>1</v>
      </c>
      <c r="U652"/>
      <c r="V652"/>
    </row>
    <row r="653" spans="1:22" x14ac:dyDescent="0.25">
      <c r="A653" t="s">
        <v>1280</v>
      </c>
      <c r="B653" s="8">
        <v>44084</v>
      </c>
      <c r="C653" t="s">
        <v>1281</v>
      </c>
      <c r="D653" t="s">
        <v>203</v>
      </c>
      <c r="E653" s="4">
        <v>4</v>
      </c>
      <c r="U653"/>
      <c r="V653"/>
    </row>
    <row r="654" spans="1:22" x14ac:dyDescent="0.25">
      <c r="A654" t="s">
        <v>1282</v>
      </c>
      <c r="B654" s="8">
        <v>43892</v>
      </c>
      <c r="C654" t="s">
        <v>1283</v>
      </c>
      <c r="D654" t="s">
        <v>146</v>
      </c>
      <c r="E654" s="4">
        <v>4</v>
      </c>
      <c r="U654"/>
      <c r="V654"/>
    </row>
    <row r="655" spans="1:22" x14ac:dyDescent="0.25">
      <c r="A655" t="s">
        <v>1284</v>
      </c>
      <c r="B655" s="8">
        <v>44375</v>
      </c>
      <c r="C655" t="s">
        <v>1285</v>
      </c>
      <c r="D655" t="s">
        <v>185</v>
      </c>
      <c r="E655" s="4">
        <v>4</v>
      </c>
      <c r="U655"/>
      <c r="V655"/>
    </row>
    <row r="656" spans="1:22" x14ac:dyDescent="0.25">
      <c r="A656" t="s">
        <v>1286</v>
      </c>
      <c r="B656" s="8">
        <v>43476</v>
      </c>
      <c r="C656" t="s">
        <v>1287</v>
      </c>
      <c r="D656" t="s">
        <v>132</v>
      </c>
      <c r="E656" s="4">
        <v>3</v>
      </c>
      <c r="U656"/>
      <c r="V656"/>
    </row>
    <row r="657" spans="1:22" x14ac:dyDescent="0.25">
      <c r="A657" t="s">
        <v>1288</v>
      </c>
      <c r="B657" s="8">
        <v>43728</v>
      </c>
      <c r="C657" t="s">
        <v>1289</v>
      </c>
      <c r="D657" t="s">
        <v>55</v>
      </c>
      <c r="E657" s="4">
        <v>2</v>
      </c>
      <c r="U657"/>
      <c r="V657"/>
    </row>
    <row r="658" spans="1:22" x14ac:dyDescent="0.25">
      <c r="A658" t="s">
        <v>1290</v>
      </c>
      <c r="B658" s="8">
        <v>44485</v>
      </c>
      <c r="C658" t="s">
        <v>1291</v>
      </c>
      <c r="D658" t="s">
        <v>27</v>
      </c>
      <c r="E658" s="4">
        <v>4</v>
      </c>
      <c r="U658"/>
      <c r="V658"/>
    </row>
    <row r="659" spans="1:22" x14ac:dyDescent="0.25">
      <c r="A659" t="s">
        <v>1292</v>
      </c>
      <c r="B659" s="8">
        <v>43831</v>
      </c>
      <c r="C659" t="s">
        <v>1293</v>
      </c>
      <c r="D659" t="s">
        <v>81</v>
      </c>
      <c r="E659" s="4">
        <v>2</v>
      </c>
      <c r="U659"/>
      <c r="V659"/>
    </row>
    <row r="660" spans="1:22" x14ac:dyDescent="0.25">
      <c r="A660" t="s">
        <v>1294</v>
      </c>
      <c r="B660" s="8">
        <v>44630</v>
      </c>
      <c r="C660" t="s">
        <v>1295</v>
      </c>
      <c r="D660" t="s">
        <v>17</v>
      </c>
      <c r="E660" s="4">
        <v>3</v>
      </c>
      <c r="U660"/>
      <c r="V660"/>
    </row>
    <row r="661" spans="1:22" x14ac:dyDescent="0.25">
      <c r="A661" t="s">
        <v>1296</v>
      </c>
      <c r="B661" s="8">
        <v>44693</v>
      </c>
      <c r="C661" t="s">
        <v>1297</v>
      </c>
      <c r="D661" t="s">
        <v>132</v>
      </c>
      <c r="E661" s="4">
        <v>2</v>
      </c>
      <c r="U661"/>
      <c r="V661"/>
    </row>
    <row r="662" spans="1:22" x14ac:dyDescent="0.25">
      <c r="A662" t="s">
        <v>1298</v>
      </c>
      <c r="B662" s="8">
        <v>44084</v>
      </c>
      <c r="C662" t="s">
        <v>1299</v>
      </c>
      <c r="D662" t="s">
        <v>190</v>
      </c>
      <c r="E662" s="4">
        <v>6</v>
      </c>
      <c r="U662"/>
      <c r="V662"/>
    </row>
    <row r="663" spans="1:22" x14ac:dyDescent="0.25">
      <c r="A663" t="s">
        <v>1300</v>
      </c>
      <c r="B663" s="8">
        <v>44485</v>
      </c>
      <c r="C663" t="s">
        <v>1301</v>
      </c>
      <c r="D663" t="s">
        <v>58</v>
      </c>
      <c r="E663" s="4">
        <v>6</v>
      </c>
      <c r="U663"/>
      <c r="V663"/>
    </row>
    <row r="664" spans="1:22" x14ac:dyDescent="0.25">
      <c r="A664" t="s">
        <v>1302</v>
      </c>
      <c r="B664" s="8">
        <v>44364</v>
      </c>
      <c r="C664" t="s">
        <v>1303</v>
      </c>
      <c r="D664" t="s">
        <v>123</v>
      </c>
      <c r="E664" s="4">
        <v>5</v>
      </c>
      <c r="U664"/>
      <c r="V664"/>
    </row>
    <row r="665" spans="1:22" x14ac:dyDescent="0.25">
      <c r="A665" t="s">
        <v>1304</v>
      </c>
      <c r="B665" s="8">
        <v>43554</v>
      </c>
      <c r="C665" t="s">
        <v>1305</v>
      </c>
      <c r="D665" t="s">
        <v>75</v>
      </c>
      <c r="E665" s="4">
        <v>6</v>
      </c>
      <c r="U665"/>
      <c r="V665"/>
    </row>
    <row r="666" spans="1:22" x14ac:dyDescent="0.25">
      <c r="A666" t="s">
        <v>1306</v>
      </c>
      <c r="B666" s="8">
        <v>44549</v>
      </c>
      <c r="C666" t="s">
        <v>1307</v>
      </c>
      <c r="D666" t="s">
        <v>259</v>
      </c>
      <c r="E666" s="4">
        <v>6</v>
      </c>
      <c r="U666"/>
      <c r="V666"/>
    </row>
    <row r="667" spans="1:22" x14ac:dyDescent="0.25">
      <c r="A667" t="s">
        <v>1306</v>
      </c>
      <c r="B667" s="8">
        <v>44549</v>
      </c>
      <c r="C667" t="s">
        <v>1307</v>
      </c>
      <c r="D667" t="s">
        <v>52</v>
      </c>
      <c r="E667" s="4">
        <v>2</v>
      </c>
      <c r="U667"/>
      <c r="V667"/>
    </row>
    <row r="668" spans="1:22" x14ac:dyDescent="0.25">
      <c r="A668" t="s">
        <v>1308</v>
      </c>
      <c r="B668" s="8">
        <v>43987</v>
      </c>
      <c r="C668" t="s">
        <v>1309</v>
      </c>
      <c r="D668" t="s">
        <v>132</v>
      </c>
      <c r="E668" s="4">
        <v>4</v>
      </c>
      <c r="U668"/>
      <c r="V668"/>
    </row>
    <row r="669" spans="1:22" x14ac:dyDescent="0.25">
      <c r="A669" t="s">
        <v>1310</v>
      </c>
      <c r="B669" s="8">
        <v>44451</v>
      </c>
      <c r="C669" t="s">
        <v>1311</v>
      </c>
      <c r="D669" t="s">
        <v>41</v>
      </c>
      <c r="E669" s="4">
        <v>6</v>
      </c>
      <c r="U669"/>
      <c r="V669"/>
    </row>
    <row r="670" spans="1:22" x14ac:dyDescent="0.25">
      <c r="A670" t="s">
        <v>1312</v>
      </c>
      <c r="B670" s="8">
        <v>44636</v>
      </c>
      <c r="C670" t="s">
        <v>1295</v>
      </c>
      <c r="D670" t="s">
        <v>24</v>
      </c>
      <c r="E670" s="4">
        <v>5</v>
      </c>
      <c r="U670"/>
      <c r="V670"/>
    </row>
    <row r="671" spans="1:22" x14ac:dyDescent="0.25">
      <c r="A671" t="s">
        <v>1313</v>
      </c>
      <c r="B671" s="8">
        <v>44551</v>
      </c>
      <c r="C671" t="s">
        <v>1314</v>
      </c>
      <c r="D671" t="s">
        <v>211</v>
      </c>
      <c r="E671" s="4">
        <v>2</v>
      </c>
      <c r="U671"/>
      <c r="V671"/>
    </row>
    <row r="672" spans="1:22" x14ac:dyDescent="0.25">
      <c r="A672" t="s">
        <v>1315</v>
      </c>
      <c r="B672" s="8">
        <v>43606</v>
      </c>
      <c r="C672" t="s">
        <v>1316</v>
      </c>
      <c r="D672" t="s">
        <v>91</v>
      </c>
      <c r="E672" s="4">
        <v>3</v>
      </c>
      <c r="U672"/>
      <c r="V672"/>
    </row>
    <row r="673" spans="1:22" x14ac:dyDescent="0.25">
      <c r="A673" t="s">
        <v>1317</v>
      </c>
      <c r="B673" s="8">
        <v>44495</v>
      </c>
      <c r="C673" t="s">
        <v>1318</v>
      </c>
      <c r="D673" t="s">
        <v>203</v>
      </c>
      <c r="E673" s="4">
        <v>5</v>
      </c>
      <c r="U673"/>
      <c r="V673"/>
    </row>
    <row r="674" spans="1:22" x14ac:dyDescent="0.25">
      <c r="A674" t="s">
        <v>1319</v>
      </c>
      <c r="B674" s="8">
        <v>43916</v>
      </c>
      <c r="C674" t="s">
        <v>1320</v>
      </c>
      <c r="D674" t="s">
        <v>92</v>
      </c>
      <c r="E674" s="4">
        <v>5</v>
      </c>
      <c r="U674"/>
      <c r="V674"/>
    </row>
    <row r="675" spans="1:22" x14ac:dyDescent="0.25">
      <c r="A675" t="s">
        <v>1321</v>
      </c>
      <c r="B675" s="8">
        <v>44118</v>
      </c>
      <c r="C675" t="s">
        <v>1322</v>
      </c>
      <c r="D675" t="s">
        <v>23</v>
      </c>
      <c r="E675" s="4">
        <v>6</v>
      </c>
      <c r="U675"/>
      <c r="V675"/>
    </row>
    <row r="676" spans="1:22" x14ac:dyDescent="0.25">
      <c r="A676" t="s">
        <v>1323</v>
      </c>
      <c r="B676" s="8">
        <v>44543</v>
      </c>
      <c r="C676" t="s">
        <v>1324</v>
      </c>
      <c r="D676" t="s">
        <v>218</v>
      </c>
      <c r="E676" s="4">
        <v>6</v>
      </c>
      <c r="U676"/>
      <c r="V676"/>
    </row>
    <row r="677" spans="1:22" x14ac:dyDescent="0.25">
      <c r="A677" t="s">
        <v>1325</v>
      </c>
      <c r="B677" s="8">
        <v>44263</v>
      </c>
      <c r="C677" t="s">
        <v>1326</v>
      </c>
      <c r="D677" t="s">
        <v>123</v>
      </c>
      <c r="E677" s="4">
        <v>4</v>
      </c>
      <c r="U677"/>
      <c r="V677"/>
    </row>
    <row r="678" spans="1:22" x14ac:dyDescent="0.25">
      <c r="A678" t="s">
        <v>1327</v>
      </c>
      <c r="B678" s="8">
        <v>44217</v>
      </c>
      <c r="C678" t="s">
        <v>1328</v>
      </c>
      <c r="D678" t="s">
        <v>97</v>
      </c>
      <c r="E678" s="4">
        <v>5</v>
      </c>
      <c r="U678"/>
      <c r="V678"/>
    </row>
    <row r="679" spans="1:22" x14ac:dyDescent="0.25">
      <c r="A679" t="s">
        <v>1329</v>
      </c>
      <c r="B679" s="8">
        <v>44206</v>
      </c>
      <c r="C679" t="s">
        <v>1330</v>
      </c>
      <c r="D679" t="s">
        <v>92</v>
      </c>
      <c r="E679" s="4">
        <v>5</v>
      </c>
      <c r="U679"/>
      <c r="V679"/>
    </row>
    <row r="680" spans="1:22" x14ac:dyDescent="0.25">
      <c r="A680" t="s">
        <v>1331</v>
      </c>
      <c r="B680" s="8">
        <v>44281</v>
      </c>
      <c r="C680" t="s">
        <v>1332</v>
      </c>
      <c r="D680" t="s">
        <v>218</v>
      </c>
      <c r="E680" s="4">
        <v>6</v>
      </c>
      <c r="U680"/>
      <c r="V680"/>
    </row>
    <row r="681" spans="1:22" x14ac:dyDescent="0.25">
      <c r="A681" t="s">
        <v>1333</v>
      </c>
      <c r="B681" s="8">
        <v>44645</v>
      </c>
      <c r="C681" t="s">
        <v>1334</v>
      </c>
      <c r="D681" t="s">
        <v>24</v>
      </c>
      <c r="E681" s="4">
        <v>1</v>
      </c>
      <c r="U681"/>
      <c r="V681"/>
    </row>
    <row r="682" spans="1:22" x14ac:dyDescent="0.25">
      <c r="A682" t="s">
        <v>1335</v>
      </c>
      <c r="B682" s="8">
        <v>44399</v>
      </c>
      <c r="C682" t="s">
        <v>1336</v>
      </c>
      <c r="D682" t="s">
        <v>75</v>
      </c>
      <c r="E682" s="4">
        <v>5</v>
      </c>
      <c r="U682"/>
      <c r="V682"/>
    </row>
    <row r="683" spans="1:22" x14ac:dyDescent="0.25">
      <c r="A683" t="s">
        <v>1337</v>
      </c>
      <c r="B683" s="8">
        <v>44080</v>
      </c>
      <c r="C683" t="s">
        <v>1338</v>
      </c>
      <c r="D683" t="s">
        <v>33</v>
      </c>
      <c r="E683" s="4">
        <v>2</v>
      </c>
      <c r="U683"/>
      <c r="V683"/>
    </row>
    <row r="684" spans="1:22" x14ac:dyDescent="0.25">
      <c r="A684" t="s">
        <v>1339</v>
      </c>
      <c r="B684" s="8">
        <v>43827</v>
      </c>
      <c r="C684" t="s">
        <v>1340</v>
      </c>
      <c r="D684" t="s">
        <v>78</v>
      </c>
      <c r="E684" s="4">
        <v>2</v>
      </c>
      <c r="U684"/>
      <c r="V684"/>
    </row>
    <row r="685" spans="1:22" x14ac:dyDescent="0.25">
      <c r="A685" t="s">
        <v>1341</v>
      </c>
      <c r="B685" s="8">
        <v>43941</v>
      </c>
      <c r="C685" t="s">
        <v>1342</v>
      </c>
      <c r="D685" t="s">
        <v>137</v>
      </c>
      <c r="E685" s="4">
        <v>6</v>
      </c>
      <c r="U685"/>
      <c r="V685"/>
    </row>
    <row r="686" spans="1:22" x14ac:dyDescent="0.25">
      <c r="A686" t="s">
        <v>1343</v>
      </c>
      <c r="B686" s="8">
        <v>43517</v>
      </c>
      <c r="C686" t="s">
        <v>1344</v>
      </c>
      <c r="D686" t="s">
        <v>203</v>
      </c>
      <c r="E686" s="4">
        <v>6</v>
      </c>
      <c r="U686"/>
      <c r="V686"/>
    </row>
    <row r="687" spans="1:22" x14ac:dyDescent="0.25">
      <c r="A687" t="s">
        <v>1345</v>
      </c>
      <c r="B687" s="8">
        <v>44637</v>
      </c>
      <c r="C687" t="s">
        <v>1346</v>
      </c>
      <c r="D687" t="s">
        <v>118</v>
      </c>
      <c r="E687" s="4">
        <v>2</v>
      </c>
      <c r="U687"/>
      <c r="V687"/>
    </row>
    <row r="688" spans="1:22" x14ac:dyDescent="0.25">
      <c r="A688" t="s">
        <v>1347</v>
      </c>
      <c r="B688" s="8">
        <v>44330</v>
      </c>
      <c r="C688" t="s">
        <v>1348</v>
      </c>
      <c r="D688" t="s">
        <v>115</v>
      </c>
      <c r="E688" s="4">
        <v>3</v>
      </c>
      <c r="U688"/>
      <c r="V688"/>
    </row>
    <row r="689" spans="1:22" x14ac:dyDescent="0.25">
      <c r="A689" t="s">
        <v>1349</v>
      </c>
      <c r="B689" s="8">
        <v>43471</v>
      </c>
      <c r="C689" t="s">
        <v>1350</v>
      </c>
      <c r="D689" t="s">
        <v>17</v>
      </c>
      <c r="E689" s="4">
        <v>2</v>
      </c>
      <c r="U689"/>
      <c r="V689"/>
    </row>
    <row r="690" spans="1:22" x14ac:dyDescent="0.25">
      <c r="A690" t="s">
        <v>1351</v>
      </c>
      <c r="B690" s="8">
        <v>43579</v>
      </c>
      <c r="C690" t="s">
        <v>1352</v>
      </c>
      <c r="D690" t="s">
        <v>20</v>
      </c>
      <c r="E690" s="4">
        <v>5</v>
      </c>
      <c r="U690"/>
      <c r="V690"/>
    </row>
    <row r="691" spans="1:22" x14ac:dyDescent="0.25">
      <c r="A691" t="s">
        <v>1353</v>
      </c>
      <c r="B691" s="8">
        <v>44346</v>
      </c>
      <c r="C691" t="s">
        <v>1354</v>
      </c>
      <c r="D691" t="s">
        <v>81</v>
      </c>
      <c r="E691" s="4">
        <v>5</v>
      </c>
      <c r="U691"/>
      <c r="V691"/>
    </row>
    <row r="692" spans="1:22" x14ac:dyDescent="0.25">
      <c r="A692" t="s">
        <v>1355</v>
      </c>
      <c r="B692" s="8">
        <v>44754</v>
      </c>
      <c r="C692" t="s">
        <v>1356</v>
      </c>
      <c r="D692" t="s">
        <v>123</v>
      </c>
      <c r="E692" s="4">
        <v>6</v>
      </c>
      <c r="U692"/>
      <c r="V692"/>
    </row>
    <row r="693" spans="1:22" x14ac:dyDescent="0.25">
      <c r="A693" t="s">
        <v>1357</v>
      </c>
      <c r="B693" s="8">
        <v>44227</v>
      </c>
      <c r="C693" t="s">
        <v>1358</v>
      </c>
      <c r="D693" t="s">
        <v>75</v>
      </c>
      <c r="E693" s="4">
        <v>2</v>
      </c>
      <c r="U693"/>
      <c r="V693"/>
    </row>
    <row r="694" spans="1:22" x14ac:dyDescent="0.25">
      <c r="A694" t="s">
        <v>1359</v>
      </c>
      <c r="B694" s="8">
        <v>43720</v>
      </c>
      <c r="C694" t="s">
        <v>1360</v>
      </c>
      <c r="D694" t="s">
        <v>27</v>
      </c>
      <c r="E694" s="4">
        <v>1</v>
      </c>
      <c r="U694"/>
      <c r="V694"/>
    </row>
    <row r="695" spans="1:22" x14ac:dyDescent="0.25">
      <c r="A695" t="s">
        <v>1361</v>
      </c>
      <c r="B695" s="8">
        <v>44012</v>
      </c>
      <c r="C695" t="s">
        <v>1362</v>
      </c>
      <c r="D695" t="s">
        <v>185</v>
      </c>
      <c r="E695" s="4">
        <v>2</v>
      </c>
      <c r="U695"/>
      <c r="V695"/>
    </row>
    <row r="696" spans="1:22" x14ac:dyDescent="0.25">
      <c r="A696" t="s">
        <v>1363</v>
      </c>
      <c r="B696" s="8">
        <v>43915</v>
      </c>
      <c r="C696" t="s">
        <v>1364</v>
      </c>
      <c r="D696" t="s">
        <v>30</v>
      </c>
      <c r="E696" s="4">
        <v>5</v>
      </c>
      <c r="U696"/>
      <c r="V696"/>
    </row>
    <row r="697" spans="1:22" x14ac:dyDescent="0.25">
      <c r="A697" t="s">
        <v>1365</v>
      </c>
      <c r="B697" s="8">
        <v>44300</v>
      </c>
      <c r="C697" t="s">
        <v>1366</v>
      </c>
      <c r="D697" t="s">
        <v>118</v>
      </c>
      <c r="E697" s="4">
        <v>5</v>
      </c>
      <c r="U697"/>
      <c r="V697"/>
    </row>
    <row r="698" spans="1:22" x14ac:dyDescent="0.25">
      <c r="A698" t="s">
        <v>1367</v>
      </c>
      <c r="B698" s="8">
        <v>43693</v>
      </c>
      <c r="C698" t="s">
        <v>1368</v>
      </c>
      <c r="D698" t="s">
        <v>137</v>
      </c>
      <c r="E698" s="4">
        <v>4</v>
      </c>
      <c r="U698"/>
      <c r="V698"/>
    </row>
    <row r="699" spans="1:22" x14ac:dyDescent="0.25">
      <c r="A699" t="s">
        <v>1369</v>
      </c>
      <c r="B699" s="8">
        <v>44547</v>
      </c>
      <c r="C699" t="s">
        <v>1370</v>
      </c>
      <c r="D699" t="s">
        <v>81</v>
      </c>
      <c r="E699" s="4">
        <v>3</v>
      </c>
      <c r="U699"/>
      <c r="V699"/>
    </row>
    <row r="700" spans="1:22" x14ac:dyDescent="0.25">
      <c r="A700" t="s">
        <v>1371</v>
      </c>
      <c r="B700" s="8">
        <v>43830</v>
      </c>
      <c r="C700" t="s">
        <v>1358</v>
      </c>
      <c r="D700" t="s">
        <v>27</v>
      </c>
      <c r="E700" s="4">
        <v>2</v>
      </c>
      <c r="U700"/>
      <c r="V700"/>
    </row>
    <row r="701" spans="1:22" x14ac:dyDescent="0.25">
      <c r="A701" t="s">
        <v>1372</v>
      </c>
      <c r="B701" s="8">
        <v>44298</v>
      </c>
      <c r="C701" t="s">
        <v>1373</v>
      </c>
      <c r="D701" t="s">
        <v>86</v>
      </c>
      <c r="E701" s="4">
        <v>4</v>
      </c>
      <c r="U701"/>
      <c r="V701"/>
    </row>
    <row r="702" spans="1:22" x14ac:dyDescent="0.25">
      <c r="A702" t="s">
        <v>1374</v>
      </c>
      <c r="B702" s="8">
        <v>43736</v>
      </c>
      <c r="C702" t="s">
        <v>1375</v>
      </c>
      <c r="D702" t="s">
        <v>97</v>
      </c>
      <c r="E702" s="4">
        <v>2</v>
      </c>
      <c r="U702"/>
      <c r="V702"/>
    </row>
    <row r="703" spans="1:22" x14ac:dyDescent="0.25">
      <c r="A703" t="s">
        <v>1376</v>
      </c>
      <c r="B703" s="8">
        <v>44727</v>
      </c>
      <c r="C703" t="s">
        <v>1377</v>
      </c>
      <c r="D703" t="s">
        <v>86</v>
      </c>
      <c r="E703" s="4">
        <v>5</v>
      </c>
      <c r="U703"/>
      <c r="V703"/>
    </row>
    <row r="704" spans="1:22" x14ac:dyDescent="0.25">
      <c r="A704" t="s">
        <v>1378</v>
      </c>
      <c r="B704" s="8">
        <v>43661</v>
      </c>
      <c r="C704" t="s">
        <v>1379</v>
      </c>
      <c r="D704" t="s">
        <v>206</v>
      </c>
      <c r="E704" s="4">
        <v>1</v>
      </c>
      <c r="U704"/>
      <c r="V704"/>
    </row>
    <row r="705" spans="1:22" x14ac:dyDescent="0.25">
      <c r="A705" t="s">
        <v>1380</v>
      </c>
      <c r="B705" s="8">
        <v>43506</v>
      </c>
      <c r="C705" t="s">
        <v>1381</v>
      </c>
      <c r="D705" t="s">
        <v>123</v>
      </c>
      <c r="E705" s="4">
        <v>4</v>
      </c>
      <c r="U705"/>
      <c r="V705"/>
    </row>
    <row r="706" spans="1:22" x14ac:dyDescent="0.25">
      <c r="A706" t="s">
        <v>1382</v>
      </c>
      <c r="B706" s="8">
        <v>44716</v>
      </c>
      <c r="C706" t="s">
        <v>1383</v>
      </c>
      <c r="D706" t="s">
        <v>65</v>
      </c>
      <c r="E706" s="4">
        <v>6</v>
      </c>
      <c r="U706"/>
      <c r="V706"/>
    </row>
    <row r="707" spans="1:22" x14ac:dyDescent="0.25">
      <c r="A707" t="s">
        <v>1384</v>
      </c>
      <c r="B707" s="8">
        <v>44114</v>
      </c>
      <c r="C707" t="s">
        <v>1385</v>
      </c>
      <c r="D707" t="s">
        <v>190</v>
      </c>
      <c r="E707" s="4">
        <v>2</v>
      </c>
      <c r="U707"/>
      <c r="V707"/>
    </row>
    <row r="708" spans="1:22" x14ac:dyDescent="0.25">
      <c r="A708" t="s">
        <v>1386</v>
      </c>
      <c r="B708" s="8">
        <v>44353</v>
      </c>
      <c r="C708" t="s">
        <v>1387</v>
      </c>
      <c r="D708" t="s">
        <v>78</v>
      </c>
      <c r="E708" s="4">
        <v>3</v>
      </c>
      <c r="U708"/>
      <c r="V708"/>
    </row>
    <row r="709" spans="1:22" x14ac:dyDescent="0.25">
      <c r="A709" t="s">
        <v>1388</v>
      </c>
      <c r="B709" s="8">
        <v>43540</v>
      </c>
      <c r="C709" t="s">
        <v>1389</v>
      </c>
      <c r="D709" t="s">
        <v>27</v>
      </c>
      <c r="E709" s="4">
        <v>2</v>
      </c>
      <c r="U709"/>
      <c r="V709"/>
    </row>
    <row r="710" spans="1:22" x14ac:dyDescent="0.25">
      <c r="A710" t="s">
        <v>1390</v>
      </c>
      <c r="B710" s="8">
        <v>43804</v>
      </c>
      <c r="C710" t="s">
        <v>1391</v>
      </c>
      <c r="D710" t="s">
        <v>81</v>
      </c>
      <c r="E710" s="4">
        <v>2</v>
      </c>
      <c r="U710"/>
      <c r="V710"/>
    </row>
    <row r="711" spans="1:22" x14ac:dyDescent="0.25">
      <c r="A711" t="s">
        <v>1392</v>
      </c>
      <c r="B711" s="8">
        <v>43485</v>
      </c>
      <c r="C711" t="s">
        <v>1393</v>
      </c>
      <c r="D711" t="s">
        <v>190</v>
      </c>
      <c r="E711" s="4">
        <v>2</v>
      </c>
      <c r="U711"/>
      <c r="V711"/>
    </row>
    <row r="712" spans="1:22" x14ac:dyDescent="0.25">
      <c r="A712" t="s">
        <v>1394</v>
      </c>
      <c r="B712" s="8">
        <v>44655</v>
      </c>
      <c r="C712" t="s">
        <v>1395</v>
      </c>
      <c r="D712" t="s">
        <v>17</v>
      </c>
      <c r="E712" s="4">
        <v>3</v>
      </c>
      <c r="U712"/>
      <c r="V712"/>
    </row>
    <row r="713" spans="1:22" x14ac:dyDescent="0.25">
      <c r="A713" t="s">
        <v>1396</v>
      </c>
      <c r="B713" s="8">
        <v>44600</v>
      </c>
      <c r="C713" t="s">
        <v>1397</v>
      </c>
      <c r="D713" t="s">
        <v>176</v>
      </c>
      <c r="E713" s="4">
        <v>6</v>
      </c>
      <c r="U713"/>
      <c r="V713"/>
    </row>
    <row r="714" spans="1:22" x14ac:dyDescent="0.25">
      <c r="A714" t="s">
        <v>1398</v>
      </c>
      <c r="B714" s="8">
        <v>43646</v>
      </c>
      <c r="C714" t="s">
        <v>1399</v>
      </c>
      <c r="D714" t="s">
        <v>17</v>
      </c>
      <c r="E714" s="4">
        <v>2</v>
      </c>
      <c r="U714"/>
      <c r="V714"/>
    </row>
    <row r="715" spans="1:22" x14ac:dyDescent="0.25">
      <c r="A715" t="s">
        <v>1400</v>
      </c>
      <c r="B715" s="8">
        <v>43960</v>
      </c>
      <c r="C715" t="s">
        <v>1401</v>
      </c>
      <c r="D715" t="s">
        <v>176</v>
      </c>
      <c r="E715" s="4">
        <v>1</v>
      </c>
      <c r="U715"/>
      <c r="V715"/>
    </row>
    <row r="716" spans="1:22" x14ac:dyDescent="0.25">
      <c r="A716" t="s">
        <v>1402</v>
      </c>
      <c r="B716" s="8">
        <v>44358</v>
      </c>
      <c r="C716" t="s">
        <v>1403</v>
      </c>
      <c r="D716" t="s">
        <v>65</v>
      </c>
      <c r="E716" s="4">
        <v>4</v>
      </c>
      <c r="U716"/>
      <c r="V716"/>
    </row>
    <row r="717" spans="1:22" x14ac:dyDescent="0.25">
      <c r="A717" t="s">
        <v>1404</v>
      </c>
      <c r="B717" s="8">
        <v>44504</v>
      </c>
      <c r="C717" t="s">
        <v>1405</v>
      </c>
      <c r="D717" t="s">
        <v>151</v>
      </c>
      <c r="E717" s="4">
        <v>6</v>
      </c>
      <c r="U717"/>
      <c r="V717"/>
    </row>
    <row r="718" spans="1:22" x14ac:dyDescent="0.25">
      <c r="A718" t="s">
        <v>1406</v>
      </c>
      <c r="B718" s="8">
        <v>44612</v>
      </c>
      <c r="C718" t="s">
        <v>1358</v>
      </c>
      <c r="D718" t="s">
        <v>203</v>
      </c>
      <c r="E718" s="4">
        <v>3</v>
      </c>
      <c r="U718"/>
      <c r="V718"/>
    </row>
    <row r="719" spans="1:22" x14ac:dyDescent="0.25">
      <c r="A719" t="s">
        <v>1407</v>
      </c>
      <c r="B719" s="8">
        <v>43649</v>
      </c>
      <c r="C719" t="s">
        <v>1408</v>
      </c>
      <c r="D719" t="s">
        <v>132</v>
      </c>
      <c r="E719" s="4">
        <v>3</v>
      </c>
      <c r="U719"/>
      <c r="V719"/>
    </row>
    <row r="720" spans="1:22" x14ac:dyDescent="0.25">
      <c r="A720" t="s">
        <v>1409</v>
      </c>
      <c r="B720" s="8">
        <v>44348</v>
      </c>
      <c r="C720" t="s">
        <v>1410</v>
      </c>
      <c r="D720" t="s">
        <v>27</v>
      </c>
      <c r="E720" s="4">
        <v>3</v>
      </c>
      <c r="U720"/>
      <c r="V720"/>
    </row>
    <row r="721" spans="1:22" x14ac:dyDescent="0.25">
      <c r="A721" t="s">
        <v>1411</v>
      </c>
      <c r="B721" s="8">
        <v>44150</v>
      </c>
      <c r="C721" t="s">
        <v>1412</v>
      </c>
      <c r="D721" t="s">
        <v>146</v>
      </c>
      <c r="E721" s="4">
        <v>5</v>
      </c>
      <c r="U721"/>
      <c r="V721"/>
    </row>
    <row r="722" spans="1:22" x14ac:dyDescent="0.25">
      <c r="A722" t="s">
        <v>1413</v>
      </c>
      <c r="B722" s="8">
        <v>44215</v>
      </c>
      <c r="C722" t="s">
        <v>1414</v>
      </c>
      <c r="D722" t="s">
        <v>30</v>
      </c>
      <c r="E722" s="4">
        <v>5</v>
      </c>
      <c r="U722"/>
      <c r="V722"/>
    </row>
    <row r="723" spans="1:22" x14ac:dyDescent="0.25">
      <c r="A723" t="s">
        <v>1415</v>
      </c>
      <c r="B723" s="8">
        <v>44479</v>
      </c>
      <c r="C723" t="s">
        <v>1416</v>
      </c>
      <c r="D723" t="s">
        <v>176</v>
      </c>
      <c r="E723" s="4">
        <v>3</v>
      </c>
      <c r="U723"/>
      <c r="V723"/>
    </row>
    <row r="724" spans="1:22" x14ac:dyDescent="0.25">
      <c r="A724" t="s">
        <v>1417</v>
      </c>
      <c r="B724" s="8">
        <v>44620</v>
      </c>
      <c r="C724" t="s">
        <v>1418</v>
      </c>
      <c r="D724" t="s">
        <v>259</v>
      </c>
      <c r="E724" s="4">
        <v>2</v>
      </c>
      <c r="U724"/>
      <c r="V724"/>
    </row>
    <row r="725" spans="1:22" x14ac:dyDescent="0.25">
      <c r="A725" t="s">
        <v>1419</v>
      </c>
      <c r="B725" s="8">
        <v>44470</v>
      </c>
      <c r="C725" t="s">
        <v>1420</v>
      </c>
      <c r="D725" t="s">
        <v>126</v>
      </c>
      <c r="E725" s="4">
        <v>2</v>
      </c>
      <c r="U725"/>
      <c r="V725"/>
    </row>
    <row r="726" spans="1:22" x14ac:dyDescent="0.25">
      <c r="A726" t="s">
        <v>1421</v>
      </c>
      <c r="B726" s="8">
        <v>44076</v>
      </c>
      <c r="C726" t="s">
        <v>1422</v>
      </c>
      <c r="D726" t="s">
        <v>58</v>
      </c>
      <c r="E726" s="4">
        <v>2</v>
      </c>
      <c r="U726"/>
      <c r="V726"/>
    </row>
    <row r="727" spans="1:22" x14ac:dyDescent="0.25">
      <c r="A727" t="s">
        <v>1423</v>
      </c>
      <c r="B727" s="8">
        <v>44043</v>
      </c>
      <c r="C727" t="s">
        <v>1424</v>
      </c>
      <c r="D727" t="s">
        <v>129</v>
      </c>
      <c r="E727" s="4">
        <v>6</v>
      </c>
      <c r="U727"/>
      <c r="V727"/>
    </row>
    <row r="728" spans="1:22" x14ac:dyDescent="0.25">
      <c r="A728" t="s">
        <v>1425</v>
      </c>
      <c r="B728" s="8">
        <v>44571</v>
      </c>
      <c r="C728" t="s">
        <v>1426</v>
      </c>
      <c r="D728" t="s">
        <v>118</v>
      </c>
      <c r="E728" s="4">
        <v>4</v>
      </c>
      <c r="U728"/>
      <c r="V728"/>
    </row>
    <row r="729" spans="1:22" x14ac:dyDescent="0.25">
      <c r="A729" t="s">
        <v>1427</v>
      </c>
      <c r="B729" s="8">
        <v>44264</v>
      </c>
      <c r="C729" t="s">
        <v>1428</v>
      </c>
      <c r="D729" t="s">
        <v>36</v>
      </c>
      <c r="E729" s="4">
        <v>5</v>
      </c>
      <c r="U729"/>
      <c r="V729"/>
    </row>
    <row r="730" spans="1:22" x14ac:dyDescent="0.25">
      <c r="A730" t="s">
        <v>1429</v>
      </c>
      <c r="B730" s="8">
        <v>44155</v>
      </c>
      <c r="C730" t="s">
        <v>1430</v>
      </c>
      <c r="D730" t="s">
        <v>30</v>
      </c>
      <c r="E730" s="4">
        <v>3</v>
      </c>
      <c r="U730"/>
      <c r="V730"/>
    </row>
    <row r="731" spans="1:22" x14ac:dyDescent="0.25">
      <c r="A731" t="s">
        <v>1431</v>
      </c>
      <c r="B731" s="8">
        <v>44634</v>
      </c>
      <c r="C731" t="s">
        <v>1432</v>
      </c>
      <c r="D731" t="s">
        <v>91</v>
      </c>
      <c r="E731" s="4">
        <v>1</v>
      </c>
      <c r="U731"/>
      <c r="V731"/>
    </row>
    <row r="732" spans="1:22" x14ac:dyDescent="0.25">
      <c r="A732" t="s">
        <v>1433</v>
      </c>
      <c r="B732" s="8">
        <v>43475</v>
      </c>
      <c r="C732" t="s">
        <v>1434</v>
      </c>
      <c r="D732" t="s">
        <v>118</v>
      </c>
      <c r="E732" s="4">
        <v>1</v>
      </c>
      <c r="U732"/>
      <c r="V732"/>
    </row>
    <row r="733" spans="1:22" x14ac:dyDescent="0.25">
      <c r="A733" t="s">
        <v>1435</v>
      </c>
      <c r="B733" s="8">
        <v>44222</v>
      </c>
      <c r="C733" t="s">
        <v>1436</v>
      </c>
      <c r="D733" t="s">
        <v>52</v>
      </c>
      <c r="E733" s="4">
        <v>4</v>
      </c>
      <c r="U733"/>
      <c r="V733"/>
    </row>
    <row r="734" spans="1:22" x14ac:dyDescent="0.25">
      <c r="A734" t="s">
        <v>1437</v>
      </c>
      <c r="B734" s="8">
        <v>44312</v>
      </c>
      <c r="C734" t="s">
        <v>1438</v>
      </c>
      <c r="D734" t="s">
        <v>268</v>
      </c>
      <c r="E734" s="4">
        <v>2</v>
      </c>
      <c r="U734"/>
      <c r="V734"/>
    </row>
    <row r="735" spans="1:22" x14ac:dyDescent="0.25">
      <c r="A735" t="s">
        <v>1439</v>
      </c>
      <c r="B735" s="8">
        <v>44565</v>
      </c>
      <c r="C735" t="s">
        <v>1440</v>
      </c>
      <c r="D735" t="s">
        <v>211</v>
      </c>
      <c r="E735" s="4">
        <v>3</v>
      </c>
      <c r="U735"/>
      <c r="V735"/>
    </row>
    <row r="736" spans="1:22" x14ac:dyDescent="0.25">
      <c r="A736" t="s">
        <v>1441</v>
      </c>
      <c r="B736" s="8">
        <v>43697</v>
      </c>
      <c r="C736" t="s">
        <v>1442</v>
      </c>
      <c r="D736" t="s">
        <v>115</v>
      </c>
      <c r="E736" s="4">
        <v>5</v>
      </c>
      <c r="U736"/>
      <c r="V736"/>
    </row>
    <row r="737" spans="1:22" x14ac:dyDescent="0.25">
      <c r="A737" t="s">
        <v>1443</v>
      </c>
      <c r="B737" s="8">
        <v>44757</v>
      </c>
      <c r="C737" t="s">
        <v>1444</v>
      </c>
      <c r="D737" t="s">
        <v>65</v>
      </c>
      <c r="E737" s="4">
        <v>6</v>
      </c>
      <c r="U737"/>
      <c r="V737"/>
    </row>
    <row r="738" spans="1:22" x14ac:dyDescent="0.25">
      <c r="A738" t="s">
        <v>1445</v>
      </c>
      <c r="B738" s="8">
        <v>43508</v>
      </c>
      <c r="C738" t="s">
        <v>1446</v>
      </c>
      <c r="D738" t="s">
        <v>27</v>
      </c>
      <c r="E738" s="4">
        <v>2</v>
      </c>
      <c r="U738"/>
      <c r="V738"/>
    </row>
    <row r="739" spans="1:22" x14ac:dyDescent="0.25">
      <c r="A739" t="s">
        <v>1447</v>
      </c>
      <c r="B739" s="8">
        <v>44447</v>
      </c>
      <c r="C739" t="s">
        <v>1448</v>
      </c>
      <c r="D739" t="s">
        <v>75</v>
      </c>
      <c r="E739" s="4">
        <v>5</v>
      </c>
      <c r="U739"/>
      <c r="V739"/>
    </row>
    <row r="740" spans="1:22" x14ac:dyDescent="0.25">
      <c r="A740" t="s">
        <v>1449</v>
      </c>
      <c r="B740" s="8">
        <v>43812</v>
      </c>
      <c r="C740" t="s">
        <v>1450</v>
      </c>
      <c r="D740" t="s">
        <v>196</v>
      </c>
      <c r="E740" s="4">
        <v>3</v>
      </c>
      <c r="U740"/>
      <c r="V740"/>
    </row>
    <row r="741" spans="1:22" x14ac:dyDescent="0.25">
      <c r="A741" t="s">
        <v>1451</v>
      </c>
      <c r="B741" s="8">
        <v>44433</v>
      </c>
      <c r="C741" t="s">
        <v>1358</v>
      </c>
      <c r="D741" t="s">
        <v>65</v>
      </c>
      <c r="E741" s="4">
        <v>5</v>
      </c>
      <c r="U741"/>
      <c r="V741"/>
    </row>
    <row r="742" spans="1:22" x14ac:dyDescent="0.25">
      <c r="A742" t="s">
        <v>1452</v>
      </c>
      <c r="B742" s="8">
        <v>44643</v>
      </c>
      <c r="C742" t="s">
        <v>1453</v>
      </c>
      <c r="D742" t="s">
        <v>171</v>
      </c>
      <c r="E742" s="4">
        <v>4</v>
      </c>
      <c r="U742"/>
      <c r="V742"/>
    </row>
    <row r="743" spans="1:22" x14ac:dyDescent="0.25">
      <c r="A743" t="s">
        <v>1454</v>
      </c>
      <c r="B743" s="8">
        <v>43566</v>
      </c>
      <c r="C743" t="s">
        <v>1455</v>
      </c>
      <c r="D743" t="s">
        <v>91</v>
      </c>
      <c r="E743" s="4">
        <v>2</v>
      </c>
      <c r="U743"/>
      <c r="V743"/>
    </row>
    <row r="744" spans="1:22" x14ac:dyDescent="0.25">
      <c r="A744" t="s">
        <v>1456</v>
      </c>
      <c r="B744" s="8">
        <v>44133</v>
      </c>
      <c r="C744" t="s">
        <v>1457</v>
      </c>
      <c r="D744" t="s">
        <v>110</v>
      </c>
      <c r="E744" s="4">
        <v>4</v>
      </c>
      <c r="U744"/>
      <c r="V744"/>
    </row>
    <row r="745" spans="1:22" x14ac:dyDescent="0.25">
      <c r="A745" t="s">
        <v>1458</v>
      </c>
      <c r="B745" s="8">
        <v>44042</v>
      </c>
      <c r="C745" t="s">
        <v>1459</v>
      </c>
      <c r="D745" t="s">
        <v>86</v>
      </c>
      <c r="E745" s="4">
        <v>3</v>
      </c>
      <c r="U745"/>
      <c r="V745"/>
    </row>
    <row r="746" spans="1:22" x14ac:dyDescent="0.25">
      <c r="A746" t="s">
        <v>1460</v>
      </c>
      <c r="B746" s="8">
        <v>43539</v>
      </c>
      <c r="C746" t="s">
        <v>1461</v>
      </c>
      <c r="D746" t="s">
        <v>176</v>
      </c>
      <c r="E746" s="4">
        <v>6</v>
      </c>
      <c r="U746"/>
      <c r="V746"/>
    </row>
    <row r="747" spans="1:22" x14ac:dyDescent="0.25">
      <c r="A747" t="s">
        <v>1462</v>
      </c>
      <c r="B747" s="8">
        <v>44557</v>
      </c>
      <c r="C747" t="s">
        <v>1463</v>
      </c>
      <c r="D747" t="s">
        <v>30</v>
      </c>
      <c r="E747" s="4">
        <v>2</v>
      </c>
      <c r="U747"/>
      <c r="V747"/>
    </row>
    <row r="748" spans="1:22" x14ac:dyDescent="0.25">
      <c r="A748" t="s">
        <v>1464</v>
      </c>
      <c r="B748" s="8">
        <v>43741</v>
      </c>
      <c r="C748" t="s">
        <v>1465</v>
      </c>
      <c r="D748" t="s">
        <v>75</v>
      </c>
      <c r="E748" s="4">
        <v>3</v>
      </c>
      <c r="U748"/>
      <c r="V748"/>
    </row>
    <row r="749" spans="1:22" x14ac:dyDescent="0.25">
      <c r="A749" t="s">
        <v>1466</v>
      </c>
      <c r="B749" s="8">
        <v>43501</v>
      </c>
      <c r="C749" t="s">
        <v>1467</v>
      </c>
      <c r="D749" t="s">
        <v>92</v>
      </c>
      <c r="E749" s="4">
        <v>4</v>
      </c>
      <c r="U749"/>
      <c r="V749"/>
    </row>
    <row r="750" spans="1:22" x14ac:dyDescent="0.25">
      <c r="A750" t="s">
        <v>1468</v>
      </c>
      <c r="B750" s="8">
        <v>44074</v>
      </c>
      <c r="C750" t="s">
        <v>1469</v>
      </c>
      <c r="D750" t="s">
        <v>30</v>
      </c>
      <c r="E750" s="4">
        <v>2</v>
      </c>
      <c r="U750"/>
      <c r="V750"/>
    </row>
    <row r="751" spans="1:22" x14ac:dyDescent="0.25">
      <c r="A751" t="s">
        <v>1470</v>
      </c>
      <c r="B751" s="8">
        <v>44209</v>
      </c>
      <c r="C751" t="s">
        <v>1471</v>
      </c>
      <c r="D751" t="s">
        <v>115</v>
      </c>
      <c r="E751" s="4">
        <v>2</v>
      </c>
      <c r="U751"/>
      <c r="V751"/>
    </row>
    <row r="752" spans="1:22" x14ac:dyDescent="0.25">
      <c r="A752" t="s">
        <v>1472</v>
      </c>
      <c r="B752" s="8">
        <v>44277</v>
      </c>
      <c r="C752" t="s">
        <v>1473</v>
      </c>
      <c r="D752" t="s">
        <v>36</v>
      </c>
      <c r="E752" s="4">
        <v>1</v>
      </c>
      <c r="U752"/>
      <c r="V752"/>
    </row>
    <row r="753" spans="1:22" x14ac:dyDescent="0.25">
      <c r="A753" t="s">
        <v>1474</v>
      </c>
      <c r="B753" s="8">
        <v>43847</v>
      </c>
      <c r="C753" t="s">
        <v>1475</v>
      </c>
      <c r="D753" t="s">
        <v>97</v>
      </c>
      <c r="E753" s="4">
        <v>2</v>
      </c>
      <c r="U753"/>
      <c r="V753"/>
    </row>
    <row r="754" spans="1:22" x14ac:dyDescent="0.25">
      <c r="A754" t="s">
        <v>1476</v>
      </c>
      <c r="B754" s="8">
        <v>43648</v>
      </c>
      <c r="C754" t="s">
        <v>1477</v>
      </c>
      <c r="D754" t="s">
        <v>23</v>
      </c>
      <c r="E754" s="4">
        <v>2</v>
      </c>
      <c r="U754"/>
      <c r="V754"/>
    </row>
    <row r="755" spans="1:22" x14ac:dyDescent="0.25">
      <c r="A755" t="s">
        <v>1478</v>
      </c>
      <c r="B755" s="8">
        <v>44704</v>
      </c>
      <c r="C755" t="s">
        <v>1479</v>
      </c>
      <c r="D755" t="s">
        <v>86</v>
      </c>
      <c r="E755" s="4">
        <v>5</v>
      </c>
      <c r="U755"/>
      <c r="V755"/>
    </row>
    <row r="756" spans="1:22" x14ac:dyDescent="0.25">
      <c r="A756" t="s">
        <v>1480</v>
      </c>
      <c r="B756" s="8">
        <v>44726</v>
      </c>
      <c r="C756" t="s">
        <v>1358</v>
      </c>
      <c r="D756" t="s">
        <v>68</v>
      </c>
      <c r="E756" s="4">
        <v>6</v>
      </c>
      <c r="U756"/>
      <c r="V756"/>
    </row>
    <row r="757" spans="1:22" x14ac:dyDescent="0.25">
      <c r="A757" t="s">
        <v>1481</v>
      </c>
      <c r="B757" s="8">
        <v>44397</v>
      </c>
      <c r="C757" t="s">
        <v>1482</v>
      </c>
      <c r="D757" t="s">
        <v>33</v>
      </c>
      <c r="E757" s="4">
        <v>6</v>
      </c>
      <c r="U757"/>
      <c r="V757"/>
    </row>
    <row r="758" spans="1:22" x14ac:dyDescent="0.25">
      <c r="A758" t="s">
        <v>1483</v>
      </c>
      <c r="B758" s="8">
        <v>44715</v>
      </c>
      <c r="C758" t="s">
        <v>1484</v>
      </c>
      <c r="D758" t="s">
        <v>193</v>
      </c>
      <c r="E758" s="4">
        <v>4</v>
      </c>
      <c r="U758"/>
      <c r="V758"/>
    </row>
    <row r="759" spans="1:22" x14ac:dyDescent="0.25">
      <c r="A759" t="s">
        <v>1485</v>
      </c>
      <c r="B759" s="8">
        <v>43977</v>
      </c>
      <c r="C759" t="s">
        <v>1486</v>
      </c>
      <c r="D759" t="s">
        <v>86</v>
      </c>
      <c r="E759" s="4">
        <v>3</v>
      </c>
      <c r="U759"/>
      <c r="V759"/>
    </row>
    <row r="760" spans="1:22" x14ac:dyDescent="0.25">
      <c r="A760" t="s">
        <v>1487</v>
      </c>
      <c r="B760" s="8">
        <v>43672</v>
      </c>
      <c r="C760" t="s">
        <v>1488</v>
      </c>
      <c r="D760" t="s">
        <v>193</v>
      </c>
      <c r="E760" s="4">
        <v>1</v>
      </c>
      <c r="U760"/>
      <c r="V760"/>
    </row>
    <row r="761" spans="1:22" x14ac:dyDescent="0.25">
      <c r="A761" t="s">
        <v>1489</v>
      </c>
      <c r="B761" s="8">
        <v>44126</v>
      </c>
      <c r="C761" t="s">
        <v>1490</v>
      </c>
      <c r="D761" t="s">
        <v>123</v>
      </c>
      <c r="E761" s="4">
        <v>1</v>
      </c>
      <c r="U761"/>
      <c r="V761"/>
    </row>
    <row r="762" spans="1:22" x14ac:dyDescent="0.25">
      <c r="A762" t="s">
        <v>1491</v>
      </c>
      <c r="B762" s="8">
        <v>44189</v>
      </c>
      <c r="C762" t="s">
        <v>1492</v>
      </c>
      <c r="D762" t="s">
        <v>190</v>
      </c>
      <c r="E762" s="4">
        <v>5</v>
      </c>
      <c r="U762"/>
      <c r="V762"/>
    </row>
    <row r="763" spans="1:22" x14ac:dyDescent="0.25">
      <c r="A763" t="s">
        <v>1493</v>
      </c>
      <c r="B763" s="8">
        <v>43714</v>
      </c>
      <c r="C763" t="s">
        <v>1494</v>
      </c>
      <c r="D763" t="s">
        <v>151</v>
      </c>
      <c r="E763" s="4">
        <v>6</v>
      </c>
      <c r="U763"/>
      <c r="V763"/>
    </row>
    <row r="764" spans="1:22" x14ac:dyDescent="0.25">
      <c r="A764" t="s">
        <v>1495</v>
      </c>
      <c r="B764" s="8">
        <v>43563</v>
      </c>
      <c r="C764" t="s">
        <v>1496</v>
      </c>
      <c r="D764" t="s">
        <v>92</v>
      </c>
      <c r="E764" s="4">
        <v>5</v>
      </c>
      <c r="U764"/>
      <c r="V764"/>
    </row>
    <row r="765" spans="1:22" x14ac:dyDescent="0.25">
      <c r="A765" t="s">
        <v>1497</v>
      </c>
      <c r="B765" s="8">
        <v>44587</v>
      </c>
      <c r="C765" t="s">
        <v>1498</v>
      </c>
      <c r="D765" t="s">
        <v>206</v>
      </c>
      <c r="E765" s="4">
        <v>3</v>
      </c>
      <c r="U765"/>
      <c r="V765"/>
    </row>
    <row r="766" spans="1:22" x14ac:dyDescent="0.25">
      <c r="A766" t="s">
        <v>1499</v>
      </c>
      <c r="B766" s="8">
        <v>43797</v>
      </c>
      <c r="C766" t="s">
        <v>1500</v>
      </c>
      <c r="D766" t="s">
        <v>218</v>
      </c>
      <c r="E766" s="4">
        <v>6</v>
      </c>
      <c r="U766"/>
      <c r="V766"/>
    </row>
    <row r="767" spans="1:22" x14ac:dyDescent="0.25">
      <c r="A767" t="s">
        <v>1501</v>
      </c>
      <c r="B767" s="8">
        <v>43667</v>
      </c>
      <c r="C767" t="s">
        <v>1502</v>
      </c>
      <c r="D767" t="s">
        <v>15</v>
      </c>
      <c r="E767" s="4">
        <v>6</v>
      </c>
      <c r="U767"/>
      <c r="V767"/>
    </row>
    <row r="768" spans="1:22" x14ac:dyDescent="0.25">
      <c r="A768" t="s">
        <v>1501</v>
      </c>
      <c r="B768" s="8">
        <v>43667</v>
      </c>
      <c r="C768" t="s">
        <v>1502</v>
      </c>
      <c r="D768" t="s">
        <v>206</v>
      </c>
      <c r="E768" s="4">
        <v>2</v>
      </c>
      <c r="U768"/>
      <c r="V768"/>
    </row>
    <row r="769" spans="1:22" x14ac:dyDescent="0.25">
      <c r="A769" t="s">
        <v>1503</v>
      </c>
      <c r="B769" s="8">
        <v>44267</v>
      </c>
      <c r="C769" t="s">
        <v>1482</v>
      </c>
      <c r="D769" t="s">
        <v>218</v>
      </c>
      <c r="E769" s="4">
        <v>3</v>
      </c>
      <c r="U769"/>
      <c r="V769"/>
    </row>
    <row r="770" spans="1:22" x14ac:dyDescent="0.25">
      <c r="A770" t="s">
        <v>1504</v>
      </c>
      <c r="B770" s="8">
        <v>44562</v>
      </c>
      <c r="C770" t="s">
        <v>1482</v>
      </c>
      <c r="D770" t="s">
        <v>203</v>
      </c>
      <c r="E770" s="4">
        <v>2</v>
      </c>
      <c r="U770"/>
      <c r="V770"/>
    </row>
    <row r="771" spans="1:22" x14ac:dyDescent="0.25">
      <c r="A771" t="s">
        <v>1505</v>
      </c>
      <c r="B771" s="8">
        <v>43912</v>
      </c>
      <c r="C771" t="s">
        <v>1506</v>
      </c>
      <c r="D771" t="s">
        <v>55</v>
      </c>
      <c r="E771" s="4">
        <v>6</v>
      </c>
      <c r="U771"/>
      <c r="V771"/>
    </row>
    <row r="772" spans="1:22" x14ac:dyDescent="0.25">
      <c r="A772" t="s">
        <v>1507</v>
      </c>
      <c r="B772" s="8">
        <v>44092</v>
      </c>
      <c r="C772" t="s">
        <v>1508</v>
      </c>
      <c r="D772" t="s">
        <v>41</v>
      </c>
      <c r="E772" s="4">
        <v>1</v>
      </c>
      <c r="U772"/>
      <c r="V772"/>
    </row>
    <row r="773" spans="1:22" x14ac:dyDescent="0.25">
      <c r="A773" t="s">
        <v>1509</v>
      </c>
      <c r="B773" s="8">
        <v>43468</v>
      </c>
      <c r="C773" t="s">
        <v>1510</v>
      </c>
      <c r="D773" t="s">
        <v>171</v>
      </c>
      <c r="E773" s="4">
        <v>3</v>
      </c>
      <c r="U773"/>
      <c r="V773"/>
    </row>
    <row r="774" spans="1:22" x14ac:dyDescent="0.25">
      <c r="A774" t="s">
        <v>1511</v>
      </c>
      <c r="B774" s="8">
        <v>44468</v>
      </c>
      <c r="C774" t="s">
        <v>1512</v>
      </c>
      <c r="D774" t="s">
        <v>23</v>
      </c>
      <c r="E774" s="4">
        <v>6</v>
      </c>
      <c r="U774"/>
      <c r="V774"/>
    </row>
    <row r="775" spans="1:22" x14ac:dyDescent="0.25">
      <c r="A775" t="s">
        <v>1513</v>
      </c>
      <c r="B775" s="8">
        <v>44488</v>
      </c>
      <c r="C775" t="s">
        <v>1514</v>
      </c>
      <c r="D775" t="s">
        <v>91</v>
      </c>
      <c r="E775" s="4">
        <v>2</v>
      </c>
      <c r="U775"/>
      <c r="V775"/>
    </row>
    <row r="776" spans="1:22" x14ac:dyDescent="0.25">
      <c r="A776" t="s">
        <v>1515</v>
      </c>
      <c r="B776" s="8">
        <v>44756</v>
      </c>
      <c r="C776" t="s">
        <v>1516</v>
      </c>
      <c r="D776" t="s">
        <v>15</v>
      </c>
      <c r="E776" s="4">
        <v>2</v>
      </c>
      <c r="U776"/>
      <c r="V776"/>
    </row>
    <row r="777" spans="1:22" x14ac:dyDescent="0.25">
      <c r="A777" t="s">
        <v>1517</v>
      </c>
      <c r="B777" s="8">
        <v>44396</v>
      </c>
      <c r="C777" t="s">
        <v>1518</v>
      </c>
      <c r="D777" t="s">
        <v>190</v>
      </c>
      <c r="E777" s="4">
        <v>2</v>
      </c>
      <c r="U777"/>
      <c r="V777"/>
    </row>
    <row r="778" spans="1:22" x14ac:dyDescent="0.25">
      <c r="A778" t="s">
        <v>1519</v>
      </c>
      <c r="B778" s="8">
        <v>44540</v>
      </c>
      <c r="C778" t="s">
        <v>1520</v>
      </c>
      <c r="D778" t="s">
        <v>81</v>
      </c>
      <c r="E778" s="4">
        <v>3</v>
      </c>
      <c r="U778"/>
      <c r="V778"/>
    </row>
    <row r="779" spans="1:22" x14ac:dyDescent="0.25">
      <c r="A779" t="s">
        <v>1521</v>
      </c>
      <c r="B779" s="8">
        <v>43541</v>
      </c>
      <c r="C779" t="s">
        <v>1522</v>
      </c>
      <c r="D779" t="s">
        <v>218</v>
      </c>
      <c r="E779" s="4">
        <v>2</v>
      </c>
      <c r="U779"/>
      <c r="V779"/>
    </row>
    <row r="780" spans="1:22" x14ac:dyDescent="0.25">
      <c r="A780" t="s">
        <v>1523</v>
      </c>
      <c r="B780" s="8">
        <v>43889</v>
      </c>
      <c r="C780" t="s">
        <v>1524</v>
      </c>
      <c r="D780" t="s">
        <v>97</v>
      </c>
      <c r="E780" s="4">
        <v>2</v>
      </c>
      <c r="U780"/>
      <c r="V780"/>
    </row>
    <row r="781" spans="1:22" x14ac:dyDescent="0.25">
      <c r="A781" t="s">
        <v>1525</v>
      </c>
      <c r="B781" s="8">
        <v>43985</v>
      </c>
      <c r="C781" t="s">
        <v>1526</v>
      </c>
      <c r="D781" t="s">
        <v>27</v>
      </c>
      <c r="E781" s="4">
        <v>6</v>
      </c>
      <c r="U781"/>
      <c r="V781"/>
    </row>
    <row r="782" spans="1:22" x14ac:dyDescent="0.25">
      <c r="A782" t="s">
        <v>1527</v>
      </c>
      <c r="B782" s="8">
        <v>43883</v>
      </c>
      <c r="C782" t="s">
        <v>1528</v>
      </c>
      <c r="D782" t="s">
        <v>23</v>
      </c>
      <c r="E782" s="4">
        <v>3</v>
      </c>
      <c r="U782"/>
      <c r="V782"/>
    </row>
    <row r="783" spans="1:22" x14ac:dyDescent="0.25">
      <c r="A783" t="s">
        <v>1529</v>
      </c>
      <c r="B783" s="8">
        <v>43778</v>
      </c>
      <c r="C783" t="s">
        <v>1530</v>
      </c>
      <c r="D783" t="s">
        <v>118</v>
      </c>
      <c r="E783" s="4">
        <v>4</v>
      </c>
      <c r="U783"/>
      <c r="V783"/>
    </row>
    <row r="784" spans="1:22" x14ac:dyDescent="0.25">
      <c r="A784" t="s">
        <v>1531</v>
      </c>
      <c r="B784" s="8">
        <v>43897</v>
      </c>
      <c r="C784" t="s">
        <v>1532</v>
      </c>
      <c r="D784" t="s">
        <v>268</v>
      </c>
      <c r="E784" s="4">
        <v>6</v>
      </c>
      <c r="U784"/>
      <c r="V784"/>
    </row>
    <row r="785" spans="1:22" x14ac:dyDescent="0.25">
      <c r="A785" t="s">
        <v>1533</v>
      </c>
      <c r="B785" s="8">
        <v>44312</v>
      </c>
      <c r="C785" t="s">
        <v>1534</v>
      </c>
      <c r="D785" t="s">
        <v>92</v>
      </c>
      <c r="E785" s="4">
        <v>5</v>
      </c>
      <c r="U785"/>
      <c r="V785"/>
    </row>
    <row r="786" spans="1:22" x14ac:dyDescent="0.25">
      <c r="A786" t="s">
        <v>1535</v>
      </c>
      <c r="B786" s="8">
        <v>44511</v>
      </c>
      <c r="C786" t="s">
        <v>1536</v>
      </c>
      <c r="D786" t="s">
        <v>146</v>
      </c>
      <c r="E786" s="4">
        <v>2</v>
      </c>
      <c r="U786"/>
      <c r="V786"/>
    </row>
    <row r="787" spans="1:22" x14ac:dyDescent="0.25">
      <c r="A787" t="s">
        <v>1537</v>
      </c>
      <c r="B787" s="8">
        <v>44362</v>
      </c>
      <c r="C787" t="s">
        <v>1538</v>
      </c>
      <c r="D787" t="s">
        <v>132</v>
      </c>
      <c r="E787" s="4">
        <v>1</v>
      </c>
      <c r="U787"/>
      <c r="V787"/>
    </row>
    <row r="788" spans="1:22" x14ac:dyDescent="0.25">
      <c r="A788" t="s">
        <v>1539</v>
      </c>
      <c r="B788" s="8">
        <v>43888</v>
      </c>
      <c r="C788" t="s">
        <v>1524</v>
      </c>
      <c r="D788" t="s">
        <v>544</v>
      </c>
      <c r="E788" s="4">
        <v>1</v>
      </c>
      <c r="U788"/>
      <c r="V788"/>
    </row>
    <row r="789" spans="1:22" x14ac:dyDescent="0.25">
      <c r="A789" t="s">
        <v>1540</v>
      </c>
      <c r="B789" s="8">
        <v>44305</v>
      </c>
      <c r="C789" t="s">
        <v>1541</v>
      </c>
      <c r="D789" t="s">
        <v>23</v>
      </c>
      <c r="E789" s="4">
        <v>6</v>
      </c>
      <c r="U789"/>
      <c r="V789"/>
    </row>
    <row r="790" spans="1:22" x14ac:dyDescent="0.25">
      <c r="A790" t="s">
        <v>1542</v>
      </c>
      <c r="B790" s="8">
        <v>44771</v>
      </c>
      <c r="C790" t="s">
        <v>1543</v>
      </c>
      <c r="D790" t="s">
        <v>55</v>
      </c>
      <c r="E790" s="4">
        <v>2</v>
      </c>
      <c r="U790"/>
      <c r="V790"/>
    </row>
    <row r="791" spans="1:22" x14ac:dyDescent="0.25">
      <c r="A791" t="s">
        <v>1544</v>
      </c>
      <c r="B791" s="8">
        <v>43485</v>
      </c>
      <c r="C791" t="s">
        <v>1545</v>
      </c>
      <c r="D791" t="s">
        <v>20</v>
      </c>
      <c r="E791" s="4">
        <v>6</v>
      </c>
      <c r="U791"/>
      <c r="V791"/>
    </row>
    <row r="792" spans="1:22" x14ac:dyDescent="0.25">
      <c r="A792" t="s">
        <v>1546</v>
      </c>
      <c r="B792" s="8">
        <v>44613</v>
      </c>
      <c r="C792" t="s">
        <v>1547</v>
      </c>
      <c r="D792" t="s">
        <v>206</v>
      </c>
      <c r="E792" s="4">
        <v>3</v>
      </c>
      <c r="U792"/>
      <c r="V792"/>
    </row>
    <row r="793" spans="1:22" x14ac:dyDescent="0.25">
      <c r="A793" t="s">
        <v>1548</v>
      </c>
      <c r="B793" s="8">
        <v>43954</v>
      </c>
      <c r="C793" t="s">
        <v>1549</v>
      </c>
      <c r="D793" t="s">
        <v>33</v>
      </c>
      <c r="E793" s="4">
        <v>5</v>
      </c>
      <c r="U793"/>
      <c r="V793"/>
    </row>
    <row r="794" spans="1:22" x14ac:dyDescent="0.25">
      <c r="A794" t="s">
        <v>1550</v>
      </c>
      <c r="B794" s="8">
        <v>43545</v>
      </c>
      <c r="C794" t="s">
        <v>1551</v>
      </c>
      <c r="D794" t="s">
        <v>92</v>
      </c>
      <c r="E794" s="4">
        <v>6</v>
      </c>
      <c r="U794"/>
      <c r="V794"/>
    </row>
    <row r="795" spans="1:22" x14ac:dyDescent="0.25">
      <c r="A795" t="s">
        <v>1552</v>
      </c>
      <c r="B795" s="8">
        <v>43629</v>
      </c>
      <c r="C795" t="s">
        <v>1553</v>
      </c>
      <c r="D795" t="s">
        <v>196</v>
      </c>
      <c r="E795" s="4">
        <v>5</v>
      </c>
      <c r="U795"/>
      <c r="V795"/>
    </row>
    <row r="796" spans="1:22" x14ac:dyDescent="0.25">
      <c r="A796" t="s">
        <v>1554</v>
      </c>
      <c r="B796" s="8">
        <v>43987</v>
      </c>
      <c r="C796" t="s">
        <v>1555</v>
      </c>
      <c r="D796" t="s">
        <v>218</v>
      </c>
      <c r="E796" s="4">
        <v>5</v>
      </c>
      <c r="U796"/>
      <c r="V796"/>
    </row>
    <row r="797" spans="1:22" x14ac:dyDescent="0.25">
      <c r="A797" t="s">
        <v>1556</v>
      </c>
      <c r="B797" s="8">
        <v>43540</v>
      </c>
      <c r="C797" t="s">
        <v>1557</v>
      </c>
      <c r="D797" t="s">
        <v>171</v>
      </c>
      <c r="E797" s="4">
        <v>4</v>
      </c>
      <c r="U797"/>
      <c r="V797"/>
    </row>
    <row r="798" spans="1:22" x14ac:dyDescent="0.25">
      <c r="A798" t="s">
        <v>1558</v>
      </c>
      <c r="B798" s="8">
        <v>44533</v>
      </c>
      <c r="C798" t="s">
        <v>1559</v>
      </c>
      <c r="D798" t="s">
        <v>97</v>
      </c>
      <c r="E798" s="4">
        <v>1</v>
      </c>
      <c r="U798"/>
      <c r="V798"/>
    </row>
    <row r="799" spans="1:22" x14ac:dyDescent="0.25">
      <c r="A799" t="s">
        <v>1560</v>
      </c>
      <c r="B799" s="8">
        <v>44751</v>
      </c>
      <c r="C799" t="s">
        <v>1561</v>
      </c>
      <c r="D799" t="s">
        <v>206</v>
      </c>
      <c r="E799" s="4">
        <v>4</v>
      </c>
      <c r="U799"/>
      <c r="V799"/>
    </row>
    <row r="800" spans="1:22" x14ac:dyDescent="0.25">
      <c r="A800" t="s">
        <v>1562</v>
      </c>
      <c r="B800" s="8">
        <v>43950</v>
      </c>
      <c r="C800" t="s">
        <v>1563</v>
      </c>
      <c r="D800" t="s">
        <v>115</v>
      </c>
      <c r="E800" s="4">
        <v>3</v>
      </c>
      <c r="U800"/>
      <c r="V800"/>
    </row>
    <row r="801" spans="1:22" x14ac:dyDescent="0.25">
      <c r="A801" t="s">
        <v>1564</v>
      </c>
      <c r="B801" s="8">
        <v>44588</v>
      </c>
      <c r="C801" t="s">
        <v>1565</v>
      </c>
      <c r="D801" t="s">
        <v>259</v>
      </c>
      <c r="E801" s="4">
        <v>3</v>
      </c>
      <c r="U801"/>
      <c r="V801"/>
    </row>
    <row r="802" spans="1:22" x14ac:dyDescent="0.25">
      <c r="A802" t="s">
        <v>1566</v>
      </c>
      <c r="B802" s="8">
        <v>44240</v>
      </c>
      <c r="C802" t="s">
        <v>1567</v>
      </c>
      <c r="D802" t="s">
        <v>115</v>
      </c>
      <c r="E802" s="4">
        <v>6</v>
      </c>
      <c r="U802"/>
      <c r="V802"/>
    </row>
    <row r="803" spans="1:22" x14ac:dyDescent="0.25">
      <c r="A803" t="s">
        <v>1568</v>
      </c>
      <c r="B803" s="8">
        <v>44025</v>
      </c>
      <c r="C803" t="s">
        <v>1569</v>
      </c>
      <c r="D803" t="s">
        <v>49</v>
      </c>
      <c r="E803" s="4">
        <v>2</v>
      </c>
      <c r="U803"/>
      <c r="V803"/>
    </row>
    <row r="804" spans="1:22" x14ac:dyDescent="0.25">
      <c r="A804" t="s">
        <v>1570</v>
      </c>
      <c r="B804" s="8">
        <v>43902</v>
      </c>
      <c r="C804" t="s">
        <v>1571</v>
      </c>
      <c r="D804" t="s">
        <v>115</v>
      </c>
      <c r="E804" s="4">
        <v>4</v>
      </c>
      <c r="U804"/>
      <c r="V804"/>
    </row>
    <row r="805" spans="1:22" x14ac:dyDescent="0.25">
      <c r="A805" t="s">
        <v>1572</v>
      </c>
      <c r="B805" s="8">
        <v>43955</v>
      </c>
      <c r="C805" t="s">
        <v>1573</v>
      </c>
      <c r="D805" t="s">
        <v>126</v>
      </c>
      <c r="E805" s="4">
        <v>4</v>
      </c>
      <c r="U805"/>
      <c r="V805"/>
    </row>
    <row r="806" spans="1:22" x14ac:dyDescent="0.25">
      <c r="A806" t="s">
        <v>1574</v>
      </c>
      <c r="B806" s="8">
        <v>44289</v>
      </c>
      <c r="C806" t="s">
        <v>1575</v>
      </c>
      <c r="D806" t="s">
        <v>203</v>
      </c>
      <c r="E806" s="4">
        <v>2</v>
      </c>
      <c r="U806"/>
      <c r="V806"/>
    </row>
    <row r="807" spans="1:22" x14ac:dyDescent="0.25">
      <c r="A807" t="s">
        <v>1576</v>
      </c>
      <c r="B807" s="8">
        <v>44713</v>
      </c>
      <c r="C807" t="s">
        <v>1577</v>
      </c>
      <c r="D807" t="s">
        <v>36</v>
      </c>
      <c r="E807" s="4">
        <v>1</v>
      </c>
      <c r="U807"/>
      <c r="V807"/>
    </row>
    <row r="808" spans="1:22" x14ac:dyDescent="0.25">
      <c r="A808" t="s">
        <v>1578</v>
      </c>
      <c r="B808" s="8">
        <v>44241</v>
      </c>
      <c r="C808" t="s">
        <v>1579</v>
      </c>
      <c r="D808" t="s">
        <v>52</v>
      </c>
      <c r="E808" s="4">
        <v>2</v>
      </c>
      <c r="U808"/>
      <c r="V808"/>
    </row>
    <row r="809" spans="1:22" x14ac:dyDescent="0.25">
      <c r="A809" t="s">
        <v>1580</v>
      </c>
      <c r="B809" s="8">
        <v>44543</v>
      </c>
      <c r="C809" t="s">
        <v>1581</v>
      </c>
      <c r="D809" t="s">
        <v>137</v>
      </c>
      <c r="E809" s="4">
        <v>3</v>
      </c>
      <c r="U809"/>
      <c r="V809"/>
    </row>
    <row r="810" spans="1:22" x14ac:dyDescent="0.25">
      <c r="A810" t="s">
        <v>1582</v>
      </c>
      <c r="B810" s="8">
        <v>43868</v>
      </c>
      <c r="C810" t="s">
        <v>1583</v>
      </c>
      <c r="D810" t="s">
        <v>24</v>
      </c>
      <c r="E810" s="4">
        <v>5</v>
      </c>
      <c r="U810"/>
      <c r="V810"/>
    </row>
    <row r="811" spans="1:22" x14ac:dyDescent="0.25">
      <c r="A811" t="s">
        <v>1584</v>
      </c>
      <c r="B811" s="8">
        <v>44235</v>
      </c>
      <c r="C811" t="s">
        <v>1585</v>
      </c>
      <c r="D811" t="s">
        <v>115</v>
      </c>
      <c r="E811" s="4">
        <v>3</v>
      </c>
      <c r="U811"/>
      <c r="V811"/>
    </row>
    <row r="812" spans="1:22" x14ac:dyDescent="0.25">
      <c r="A812" t="s">
        <v>1586</v>
      </c>
      <c r="B812" s="8">
        <v>44054</v>
      </c>
      <c r="C812" t="s">
        <v>1587</v>
      </c>
      <c r="D812" t="s">
        <v>97</v>
      </c>
      <c r="E812" s="4">
        <v>3</v>
      </c>
      <c r="U812"/>
      <c r="V812"/>
    </row>
    <row r="813" spans="1:22" x14ac:dyDescent="0.25">
      <c r="A813" t="s">
        <v>1588</v>
      </c>
      <c r="B813" s="8">
        <v>44114</v>
      </c>
      <c r="C813" t="s">
        <v>1589</v>
      </c>
      <c r="D813" t="s">
        <v>75</v>
      </c>
      <c r="E813" s="4">
        <v>6</v>
      </c>
      <c r="U813"/>
      <c r="V813"/>
    </row>
    <row r="814" spans="1:22" x14ac:dyDescent="0.25">
      <c r="A814" t="s">
        <v>1588</v>
      </c>
      <c r="B814" s="8">
        <v>44114</v>
      </c>
      <c r="C814" t="s">
        <v>1589</v>
      </c>
      <c r="D814" t="s">
        <v>123</v>
      </c>
      <c r="E814" s="4">
        <v>6</v>
      </c>
      <c r="U814"/>
      <c r="V814"/>
    </row>
    <row r="815" spans="1:22" x14ac:dyDescent="0.25">
      <c r="A815" t="s">
        <v>1590</v>
      </c>
      <c r="B815" s="8">
        <v>44173</v>
      </c>
      <c r="C815" t="s">
        <v>1591</v>
      </c>
      <c r="D815" t="s">
        <v>126</v>
      </c>
      <c r="E815" s="4">
        <v>1</v>
      </c>
      <c r="U815"/>
      <c r="V815"/>
    </row>
    <row r="816" spans="1:22" x14ac:dyDescent="0.25">
      <c r="A816" t="s">
        <v>1592</v>
      </c>
      <c r="B816" s="8">
        <v>43573</v>
      </c>
      <c r="C816" t="s">
        <v>1593</v>
      </c>
      <c r="D816" t="s">
        <v>268</v>
      </c>
      <c r="E816" s="4">
        <v>2</v>
      </c>
      <c r="U816"/>
      <c r="V816"/>
    </row>
    <row r="817" spans="1:22" x14ac:dyDescent="0.25">
      <c r="A817" t="s">
        <v>1594</v>
      </c>
      <c r="B817" s="8">
        <v>44200</v>
      </c>
      <c r="C817" t="s">
        <v>1595</v>
      </c>
      <c r="D817" t="s">
        <v>36</v>
      </c>
      <c r="E817" s="4">
        <v>6</v>
      </c>
      <c r="U817"/>
      <c r="V817"/>
    </row>
    <row r="818" spans="1:22" x14ac:dyDescent="0.25">
      <c r="A818" t="s">
        <v>1596</v>
      </c>
      <c r="B818" s="8">
        <v>43534</v>
      </c>
      <c r="C818" t="s">
        <v>1597</v>
      </c>
      <c r="D818" t="s">
        <v>97</v>
      </c>
      <c r="E818" s="4">
        <v>4</v>
      </c>
      <c r="U818"/>
      <c r="V818"/>
    </row>
    <row r="819" spans="1:22" x14ac:dyDescent="0.25">
      <c r="A819" t="s">
        <v>1598</v>
      </c>
      <c r="B819" s="8">
        <v>43798</v>
      </c>
      <c r="C819" t="s">
        <v>1599</v>
      </c>
      <c r="D819" t="s">
        <v>137</v>
      </c>
      <c r="E819" s="4">
        <v>2</v>
      </c>
      <c r="U819"/>
      <c r="V819"/>
    </row>
    <row r="820" spans="1:22" x14ac:dyDescent="0.25">
      <c r="A820" t="s">
        <v>1600</v>
      </c>
      <c r="B820" s="8">
        <v>44761</v>
      </c>
      <c r="C820" t="s">
        <v>1583</v>
      </c>
      <c r="D820" t="s">
        <v>146</v>
      </c>
      <c r="E820" s="4">
        <v>5</v>
      </c>
      <c r="U820"/>
      <c r="V820"/>
    </row>
    <row r="821" spans="1:22" x14ac:dyDescent="0.25">
      <c r="A821" t="s">
        <v>1601</v>
      </c>
      <c r="B821" s="8">
        <v>44008</v>
      </c>
      <c r="C821" t="s">
        <v>1602</v>
      </c>
      <c r="D821" t="s">
        <v>33</v>
      </c>
      <c r="E821" s="4">
        <v>1</v>
      </c>
      <c r="U821"/>
      <c r="V821"/>
    </row>
    <row r="822" spans="1:22" x14ac:dyDescent="0.25">
      <c r="A822" t="s">
        <v>1603</v>
      </c>
      <c r="B822" s="8">
        <v>43510</v>
      </c>
      <c r="C822" t="s">
        <v>1604</v>
      </c>
      <c r="D822" t="s">
        <v>23</v>
      </c>
      <c r="E822" s="4">
        <v>4</v>
      </c>
      <c r="U822"/>
      <c r="V822"/>
    </row>
    <row r="823" spans="1:22" x14ac:dyDescent="0.25">
      <c r="A823" t="s">
        <v>1605</v>
      </c>
      <c r="B823" s="8">
        <v>44144</v>
      </c>
      <c r="C823" t="s">
        <v>1606</v>
      </c>
      <c r="D823" t="s">
        <v>160</v>
      </c>
      <c r="E823" s="4">
        <v>5</v>
      </c>
      <c r="U823"/>
      <c r="V823"/>
    </row>
    <row r="824" spans="1:22" x14ac:dyDescent="0.25">
      <c r="A824" t="s">
        <v>1607</v>
      </c>
      <c r="B824" s="8">
        <v>43585</v>
      </c>
      <c r="C824" t="s">
        <v>1608</v>
      </c>
      <c r="D824" t="s">
        <v>44</v>
      </c>
      <c r="E824" s="4">
        <v>4</v>
      </c>
      <c r="U824"/>
      <c r="V824"/>
    </row>
    <row r="825" spans="1:22" x14ac:dyDescent="0.25">
      <c r="A825" t="s">
        <v>1609</v>
      </c>
      <c r="B825" s="8">
        <v>44134</v>
      </c>
      <c r="C825" t="s">
        <v>1610</v>
      </c>
      <c r="D825" t="s">
        <v>146</v>
      </c>
      <c r="E825" s="4">
        <v>3</v>
      </c>
      <c r="U825"/>
      <c r="V825"/>
    </row>
    <row r="826" spans="1:22" x14ac:dyDescent="0.25">
      <c r="A826" t="s">
        <v>1611</v>
      </c>
      <c r="B826" s="8">
        <v>43781</v>
      </c>
      <c r="C826" t="s">
        <v>1612</v>
      </c>
      <c r="D826" t="s">
        <v>58</v>
      </c>
      <c r="E826" s="4">
        <v>5</v>
      </c>
      <c r="U826"/>
      <c r="V826"/>
    </row>
    <row r="827" spans="1:22" x14ac:dyDescent="0.25">
      <c r="A827" t="s">
        <v>1613</v>
      </c>
      <c r="B827" s="8">
        <v>44603</v>
      </c>
      <c r="C827" t="s">
        <v>1614</v>
      </c>
      <c r="D827" t="s">
        <v>41</v>
      </c>
      <c r="E827" s="4">
        <v>3</v>
      </c>
      <c r="U827"/>
      <c r="V827"/>
    </row>
    <row r="828" spans="1:22" x14ac:dyDescent="0.25">
      <c r="A828" t="s">
        <v>1615</v>
      </c>
      <c r="B828" s="8">
        <v>44283</v>
      </c>
      <c r="C828" t="s">
        <v>1616</v>
      </c>
      <c r="D828" t="s">
        <v>17</v>
      </c>
      <c r="E828" s="4">
        <v>5</v>
      </c>
      <c r="U828"/>
      <c r="V828"/>
    </row>
    <row r="829" spans="1:22" x14ac:dyDescent="0.25">
      <c r="A829" t="s">
        <v>1617</v>
      </c>
      <c r="B829" s="8">
        <v>44540</v>
      </c>
      <c r="C829" t="s">
        <v>1618</v>
      </c>
      <c r="D829" t="s">
        <v>78</v>
      </c>
      <c r="E829" s="4">
        <v>5</v>
      </c>
      <c r="U829"/>
      <c r="V829"/>
    </row>
    <row r="830" spans="1:22" x14ac:dyDescent="0.25">
      <c r="A830" t="s">
        <v>1619</v>
      </c>
      <c r="B830" s="8">
        <v>44505</v>
      </c>
      <c r="C830" t="s">
        <v>1620</v>
      </c>
      <c r="D830" t="s">
        <v>132</v>
      </c>
      <c r="E830" s="4">
        <v>6</v>
      </c>
      <c r="U830"/>
      <c r="V830"/>
    </row>
    <row r="831" spans="1:22" x14ac:dyDescent="0.25">
      <c r="A831" t="s">
        <v>1621</v>
      </c>
      <c r="B831" s="8">
        <v>43890</v>
      </c>
      <c r="C831" t="s">
        <v>1622</v>
      </c>
      <c r="D831" t="s">
        <v>68</v>
      </c>
      <c r="E831" s="4">
        <v>1</v>
      </c>
      <c r="U831"/>
      <c r="V831"/>
    </row>
    <row r="832" spans="1:22" x14ac:dyDescent="0.25">
      <c r="A832" t="s">
        <v>1623</v>
      </c>
      <c r="B832" s="8">
        <v>44414</v>
      </c>
      <c r="C832" t="s">
        <v>1624</v>
      </c>
      <c r="D832" t="s">
        <v>23</v>
      </c>
      <c r="E832" s="4">
        <v>2</v>
      </c>
      <c r="U832"/>
      <c r="V832"/>
    </row>
    <row r="833" spans="1:22" x14ac:dyDescent="0.25">
      <c r="A833" t="s">
        <v>1623</v>
      </c>
      <c r="B833" s="8">
        <v>44414</v>
      </c>
      <c r="C833" t="s">
        <v>1624</v>
      </c>
      <c r="D833" t="s">
        <v>68</v>
      </c>
      <c r="E833" s="4">
        <v>2</v>
      </c>
      <c r="U833"/>
      <c r="V833"/>
    </row>
    <row r="834" spans="1:22" x14ac:dyDescent="0.25">
      <c r="A834" t="s">
        <v>1625</v>
      </c>
      <c r="B834" s="8">
        <v>44274</v>
      </c>
      <c r="C834" t="s">
        <v>1626</v>
      </c>
      <c r="D834" t="s">
        <v>15</v>
      </c>
      <c r="E834" s="4">
        <v>6</v>
      </c>
      <c r="U834"/>
      <c r="V834"/>
    </row>
    <row r="835" spans="1:22" x14ac:dyDescent="0.25">
      <c r="A835" t="s">
        <v>1627</v>
      </c>
      <c r="B835" s="8">
        <v>44302</v>
      </c>
      <c r="C835" t="s">
        <v>1628</v>
      </c>
      <c r="D835" t="s">
        <v>49</v>
      </c>
      <c r="E835" s="4">
        <v>4</v>
      </c>
      <c r="U835"/>
      <c r="V835"/>
    </row>
    <row r="836" spans="1:22" x14ac:dyDescent="0.25">
      <c r="A836" t="s">
        <v>1629</v>
      </c>
      <c r="B836" s="8">
        <v>44141</v>
      </c>
      <c r="C836" t="s">
        <v>1630</v>
      </c>
      <c r="D836" t="s">
        <v>132</v>
      </c>
      <c r="E836" s="4">
        <v>1</v>
      </c>
      <c r="U836"/>
      <c r="V836"/>
    </row>
    <row r="837" spans="1:22" x14ac:dyDescent="0.25">
      <c r="A837" t="s">
        <v>1631</v>
      </c>
      <c r="B837" s="8">
        <v>44270</v>
      </c>
      <c r="C837" t="s">
        <v>1632</v>
      </c>
      <c r="D837" t="s">
        <v>190</v>
      </c>
      <c r="E837" s="4">
        <v>1</v>
      </c>
      <c r="U837"/>
      <c r="V837"/>
    </row>
    <row r="838" spans="1:22" x14ac:dyDescent="0.25">
      <c r="A838" t="s">
        <v>1633</v>
      </c>
      <c r="B838" s="8">
        <v>44486</v>
      </c>
      <c r="C838" t="s">
        <v>1634</v>
      </c>
      <c r="D838" t="s">
        <v>68</v>
      </c>
      <c r="E838" s="4">
        <v>4</v>
      </c>
      <c r="U838"/>
      <c r="V838"/>
    </row>
    <row r="839" spans="1:22" x14ac:dyDescent="0.25">
      <c r="A839" t="s">
        <v>1635</v>
      </c>
      <c r="B839" s="8">
        <v>43715</v>
      </c>
      <c r="C839" t="s">
        <v>1583</v>
      </c>
      <c r="D839" t="s">
        <v>211</v>
      </c>
      <c r="E839" s="4">
        <v>3</v>
      </c>
      <c r="U839"/>
      <c r="V839"/>
    </row>
    <row r="840" spans="1:22" x14ac:dyDescent="0.25">
      <c r="A840" t="s">
        <v>1636</v>
      </c>
      <c r="B840" s="8">
        <v>44755</v>
      </c>
      <c r="C840" t="s">
        <v>1637</v>
      </c>
      <c r="D840" t="s">
        <v>132</v>
      </c>
      <c r="E840" s="4">
        <v>5</v>
      </c>
      <c r="U840"/>
      <c r="V840"/>
    </row>
    <row r="841" spans="1:22" x14ac:dyDescent="0.25">
      <c r="A841" t="s">
        <v>1638</v>
      </c>
      <c r="B841" s="8">
        <v>44521</v>
      </c>
      <c r="C841" t="s">
        <v>1639</v>
      </c>
      <c r="D841" t="s">
        <v>17</v>
      </c>
      <c r="E841" s="4">
        <v>5</v>
      </c>
      <c r="U841"/>
      <c r="V841"/>
    </row>
    <row r="842" spans="1:22" x14ac:dyDescent="0.25">
      <c r="A842" t="s">
        <v>1640</v>
      </c>
      <c r="B842" s="8">
        <v>44574</v>
      </c>
      <c r="C842" t="s">
        <v>1641</v>
      </c>
      <c r="D842" t="s">
        <v>171</v>
      </c>
      <c r="E842" s="4">
        <v>4</v>
      </c>
      <c r="U842"/>
      <c r="V842"/>
    </row>
    <row r="843" spans="1:22" x14ac:dyDescent="0.25">
      <c r="A843" t="s">
        <v>1642</v>
      </c>
      <c r="B843" s="8">
        <v>44755</v>
      </c>
      <c r="C843" t="s">
        <v>1643</v>
      </c>
      <c r="D843" t="s">
        <v>91</v>
      </c>
      <c r="E843" s="4">
        <v>1</v>
      </c>
      <c r="U843"/>
      <c r="V843"/>
    </row>
    <row r="844" spans="1:22" x14ac:dyDescent="0.25">
      <c r="A844" t="s">
        <v>1644</v>
      </c>
      <c r="B844" s="8">
        <v>44502</v>
      </c>
      <c r="C844" t="s">
        <v>1614</v>
      </c>
      <c r="D844" t="s">
        <v>78</v>
      </c>
      <c r="E844" s="4">
        <v>2</v>
      </c>
      <c r="U844"/>
      <c r="V844"/>
    </row>
    <row r="845" spans="1:22" x14ac:dyDescent="0.25">
      <c r="A845" t="s">
        <v>1645</v>
      </c>
      <c r="B845" s="8">
        <v>44387</v>
      </c>
      <c r="C845" t="s">
        <v>1646</v>
      </c>
      <c r="D845" t="s">
        <v>78</v>
      </c>
      <c r="E845" s="4">
        <v>2</v>
      </c>
      <c r="U845"/>
      <c r="V845"/>
    </row>
    <row r="846" spans="1:22" x14ac:dyDescent="0.25">
      <c r="A846" t="s">
        <v>1647</v>
      </c>
      <c r="B846" s="8">
        <v>44476</v>
      </c>
      <c r="C846" t="s">
        <v>1648</v>
      </c>
      <c r="D846" t="s">
        <v>86</v>
      </c>
      <c r="E846" s="4">
        <v>6</v>
      </c>
      <c r="U846"/>
      <c r="V846"/>
    </row>
    <row r="847" spans="1:22" x14ac:dyDescent="0.25">
      <c r="A847" t="s">
        <v>1649</v>
      </c>
      <c r="B847" s="8">
        <v>43889</v>
      </c>
      <c r="C847" t="s">
        <v>1650</v>
      </c>
      <c r="D847" t="s">
        <v>544</v>
      </c>
      <c r="E847" s="4">
        <v>6</v>
      </c>
      <c r="U847"/>
      <c r="V847"/>
    </row>
    <row r="848" spans="1:22" x14ac:dyDescent="0.25">
      <c r="A848" t="s">
        <v>1651</v>
      </c>
      <c r="B848" s="8">
        <v>44747</v>
      </c>
      <c r="C848" t="s">
        <v>1652</v>
      </c>
      <c r="D848" t="s">
        <v>185</v>
      </c>
      <c r="E848" s="4">
        <v>2</v>
      </c>
      <c r="U848"/>
      <c r="V848"/>
    </row>
    <row r="849" spans="1:22" x14ac:dyDescent="0.25">
      <c r="A849" t="s">
        <v>1653</v>
      </c>
      <c r="B849" s="8">
        <v>44460</v>
      </c>
      <c r="C849" t="s">
        <v>1654</v>
      </c>
      <c r="D849" t="s">
        <v>68</v>
      </c>
      <c r="E849" s="4">
        <v>3</v>
      </c>
      <c r="U849"/>
      <c r="V849"/>
    </row>
    <row r="850" spans="1:22" x14ac:dyDescent="0.25">
      <c r="A850" t="s">
        <v>1655</v>
      </c>
      <c r="B850" s="8">
        <v>43468</v>
      </c>
      <c r="C850" t="s">
        <v>1656</v>
      </c>
      <c r="D850" t="s">
        <v>190</v>
      </c>
      <c r="E850" s="4">
        <v>6</v>
      </c>
      <c r="U850"/>
      <c r="V850"/>
    </row>
    <row r="851" spans="1:22" x14ac:dyDescent="0.25">
      <c r="A851" t="s">
        <v>1657</v>
      </c>
      <c r="B851" s="8">
        <v>44628</v>
      </c>
      <c r="C851" t="s">
        <v>1658</v>
      </c>
      <c r="D851" t="s">
        <v>129</v>
      </c>
      <c r="E851" s="4">
        <v>6</v>
      </c>
      <c r="U851"/>
      <c r="V851"/>
    </row>
    <row r="852" spans="1:22" x14ac:dyDescent="0.25">
      <c r="A852" t="s">
        <v>1657</v>
      </c>
      <c r="B852" s="8">
        <v>44628</v>
      </c>
      <c r="C852" t="s">
        <v>1658</v>
      </c>
      <c r="D852" t="s">
        <v>58</v>
      </c>
      <c r="E852" s="4">
        <v>2</v>
      </c>
      <c r="U852"/>
      <c r="V852"/>
    </row>
    <row r="853" spans="1:22" x14ac:dyDescent="0.25">
      <c r="A853" t="s">
        <v>1659</v>
      </c>
      <c r="B853" s="8">
        <v>43900</v>
      </c>
      <c r="C853" t="s">
        <v>1660</v>
      </c>
      <c r="D853" t="s">
        <v>137</v>
      </c>
      <c r="E853" s="4">
        <v>1</v>
      </c>
      <c r="U853"/>
      <c r="V853"/>
    </row>
    <row r="854" spans="1:22" x14ac:dyDescent="0.25">
      <c r="A854" t="s">
        <v>1661</v>
      </c>
      <c r="B854" s="8">
        <v>44527</v>
      </c>
      <c r="C854" t="s">
        <v>1662</v>
      </c>
      <c r="D854" t="s">
        <v>123</v>
      </c>
      <c r="E854" s="4">
        <v>4</v>
      </c>
      <c r="U854"/>
      <c r="V854"/>
    </row>
    <row r="855" spans="1:22" x14ac:dyDescent="0.25">
      <c r="A855" t="s">
        <v>1663</v>
      </c>
      <c r="B855" s="8">
        <v>44259</v>
      </c>
      <c r="C855" t="s">
        <v>1664</v>
      </c>
      <c r="D855" t="s">
        <v>41</v>
      </c>
      <c r="E855" s="4">
        <v>2</v>
      </c>
      <c r="U855"/>
      <c r="V855"/>
    </row>
    <row r="856" spans="1:22" x14ac:dyDescent="0.25">
      <c r="A856" t="s">
        <v>1665</v>
      </c>
      <c r="B856" s="8">
        <v>44516</v>
      </c>
      <c r="C856" t="s">
        <v>1666</v>
      </c>
      <c r="D856" t="s">
        <v>171</v>
      </c>
      <c r="E856" s="4">
        <v>5</v>
      </c>
      <c r="U856"/>
      <c r="V856"/>
    </row>
    <row r="857" spans="1:22" x14ac:dyDescent="0.25">
      <c r="A857" t="s">
        <v>1667</v>
      </c>
      <c r="B857" s="8">
        <v>43632</v>
      </c>
      <c r="C857" t="s">
        <v>1668</v>
      </c>
      <c r="D857" t="s">
        <v>123</v>
      </c>
      <c r="E857" s="4">
        <v>3</v>
      </c>
      <c r="U857"/>
      <c r="V857"/>
    </row>
    <row r="858" spans="1:22" x14ac:dyDescent="0.25">
      <c r="A858" t="s">
        <v>1669</v>
      </c>
      <c r="B858" s="8">
        <v>44031</v>
      </c>
      <c r="C858" t="s">
        <v>1614</v>
      </c>
      <c r="D858" t="s">
        <v>91</v>
      </c>
      <c r="E858" s="4">
        <v>2</v>
      </c>
      <c r="U858"/>
      <c r="V858"/>
    </row>
    <row r="859" spans="1:22" x14ac:dyDescent="0.25">
      <c r="A859" t="s">
        <v>1670</v>
      </c>
      <c r="B859" s="8">
        <v>43889</v>
      </c>
      <c r="C859" t="s">
        <v>1671</v>
      </c>
      <c r="D859" t="s">
        <v>24</v>
      </c>
      <c r="E859" s="4">
        <v>5</v>
      </c>
      <c r="U859"/>
      <c r="V859"/>
    </row>
    <row r="860" spans="1:22" x14ac:dyDescent="0.25">
      <c r="A860" t="s">
        <v>1672</v>
      </c>
      <c r="B860" s="8">
        <v>43638</v>
      </c>
      <c r="C860" t="s">
        <v>1673</v>
      </c>
      <c r="D860" t="s">
        <v>92</v>
      </c>
      <c r="E860" s="4">
        <v>4</v>
      </c>
      <c r="U860"/>
      <c r="V860"/>
    </row>
    <row r="861" spans="1:22" x14ac:dyDescent="0.25">
      <c r="A861" t="s">
        <v>1674</v>
      </c>
      <c r="B861" s="8">
        <v>43716</v>
      </c>
      <c r="C861" t="s">
        <v>1675</v>
      </c>
      <c r="D861" t="s">
        <v>218</v>
      </c>
      <c r="E861" s="4">
        <v>6</v>
      </c>
      <c r="U861"/>
      <c r="V861"/>
    </row>
    <row r="862" spans="1:22" x14ac:dyDescent="0.25">
      <c r="A862" t="s">
        <v>1676</v>
      </c>
      <c r="B862" s="8">
        <v>44707</v>
      </c>
      <c r="C862" t="s">
        <v>1677</v>
      </c>
      <c r="D862" t="s">
        <v>185</v>
      </c>
      <c r="E862" s="4">
        <v>1</v>
      </c>
      <c r="U862"/>
      <c r="V862"/>
    </row>
    <row r="863" spans="1:22" x14ac:dyDescent="0.25">
      <c r="A863" t="s">
        <v>1678</v>
      </c>
      <c r="B863" s="8">
        <v>43802</v>
      </c>
      <c r="C863" t="s">
        <v>1679</v>
      </c>
      <c r="D863" t="s">
        <v>27</v>
      </c>
      <c r="E863" s="4">
        <v>6</v>
      </c>
      <c r="U863"/>
      <c r="V863"/>
    </row>
    <row r="864" spans="1:22" x14ac:dyDescent="0.25">
      <c r="A864" t="s">
        <v>1680</v>
      </c>
      <c r="B864" s="8">
        <v>43725</v>
      </c>
      <c r="C864" t="s">
        <v>1681</v>
      </c>
      <c r="D864" t="s">
        <v>15</v>
      </c>
      <c r="E864" s="4">
        <v>1</v>
      </c>
      <c r="U864"/>
      <c r="V864"/>
    </row>
    <row r="865" spans="1:22" x14ac:dyDescent="0.25">
      <c r="A865" t="s">
        <v>1682</v>
      </c>
      <c r="B865" s="8">
        <v>44712</v>
      </c>
      <c r="C865" t="s">
        <v>1683</v>
      </c>
      <c r="D865" t="s">
        <v>110</v>
      </c>
      <c r="E865" s="4">
        <v>2</v>
      </c>
      <c r="U865"/>
      <c r="V865"/>
    </row>
    <row r="866" spans="1:22" x14ac:dyDescent="0.25">
      <c r="A866" t="s">
        <v>1684</v>
      </c>
      <c r="B866" s="8">
        <v>43759</v>
      </c>
      <c r="C866" t="s">
        <v>1685</v>
      </c>
      <c r="D866" t="s">
        <v>196</v>
      </c>
      <c r="E866" s="4">
        <v>6</v>
      </c>
      <c r="U866"/>
      <c r="V866"/>
    </row>
    <row r="867" spans="1:22" x14ac:dyDescent="0.25">
      <c r="A867" t="s">
        <v>1686</v>
      </c>
      <c r="B867" s="8">
        <v>44675</v>
      </c>
      <c r="C867" t="s">
        <v>1687</v>
      </c>
      <c r="D867" t="s">
        <v>81</v>
      </c>
      <c r="E867" s="4">
        <v>1</v>
      </c>
      <c r="U867"/>
      <c r="V867"/>
    </row>
    <row r="868" spans="1:22" x14ac:dyDescent="0.25">
      <c r="A868" t="s">
        <v>1688</v>
      </c>
      <c r="B868" s="8">
        <v>44209</v>
      </c>
      <c r="C868" t="s">
        <v>1689</v>
      </c>
      <c r="D868" t="s">
        <v>86</v>
      </c>
      <c r="E868" s="4">
        <v>3</v>
      </c>
      <c r="U868"/>
      <c r="V868"/>
    </row>
    <row r="869" spans="1:22" x14ac:dyDescent="0.25">
      <c r="A869" t="s">
        <v>1690</v>
      </c>
      <c r="B869" s="8">
        <v>44792</v>
      </c>
      <c r="C869" t="s">
        <v>1691</v>
      </c>
      <c r="D869" t="s">
        <v>218</v>
      </c>
      <c r="E869" s="4">
        <v>1</v>
      </c>
      <c r="U869"/>
      <c r="V869"/>
    </row>
    <row r="870" spans="1:22" x14ac:dyDescent="0.25">
      <c r="A870" t="s">
        <v>1692</v>
      </c>
      <c r="B870" s="8">
        <v>43526</v>
      </c>
      <c r="C870" t="s">
        <v>1693</v>
      </c>
      <c r="D870" t="s">
        <v>17</v>
      </c>
      <c r="E870" s="4">
        <v>5</v>
      </c>
      <c r="U870"/>
      <c r="V870"/>
    </row>
    <row r="871" spans="1:22" x14ac:dyDescent="0.25">
      <c r="A871" t="s">
        <v>1694</v>
      </c>
      <c r="B871" s="8">
        <v>43851</v>
      </c>
      <c r="C871" t="s">
        <v>1695</v>
      </c>
      <c r="D871" t="s">
        <v>36</v>
      </c>
      <c r="E871" s="4">
        <v>3</v>
      </c>
      <c r="U871"/>
      <c r="V871"/>
    </row>
    <row r="872" spans="1:22" x14ac:dyDescent="0.25">
      <c r="A872" t="s">
        <v>1696</v>
      </c>
      <c r="B872" s="8">
        <v>44460</v>
      </c>
      <c r="C872" t="s">
        <v>1697</v>
      </c>
      <c r="D872" t="s">
        <v>30</v>
      </c>
      <c r="E872" s="4">
        <v>1</v>
      </c>
      <c r="U872"/>
      <c r="V872"/>
    </row>
    <row r="873" spans="1:22" x14ac:dyDescent="0.25">
      <c r="A873" t="s">
        <v>1698</v>
      </c>
      <c r="B873" s="8">
        <v>43707</v>
      </c>
      <c r="C873" t="s">
        <v>1699</v>
      </c>
      <c r="D873" t="s">
        <v>151</v>
      </c>
      <c r="E873" s="4">
        <v>2</v>
      </c>
      <c r="U873"/>
      <c r="V873"/>
    </row>
    <row r="874" spans="1:22" x14ac:dyDescent="0.25">
      <c r="A874" t="s">
        <v>1700</v>
      </c>
      <c r="B874" s="8">
        <v>43521</v>
      </c>
      <c r="C874" t="s">
        <v>1701</v>
      </c>
      <c r="D874" t="s">
        <v>75</v>
      </c>
      <c r="E874" s="4">
        <v>2</v>
      </c>
      <c r="U874"/>
      <c r="V874"/>
    </row>
    <row r="875" spans="1:22" x14ac:dyDescent="0.25">
      <c r="A875" t="s">
        <v>1702</v>
      </c>
      <c r="B875" s="8">
        <v>43725</v>
      </c>
      <c r="C875" t="s">
        <v>1687</v>
      </c>
      <c r="D875" t="s">
        <v>176</v>
      </c>
      <c r="E875" s="4">
        <v>4</v>
      </c>
      <c r="U875"/>
      <c r="V875"/>
    </row>
    <row r="876" spans="1:22" x14ac:dyDescent="0.25">
      <c r="A876" t="s">
        <v>1703</v>
      </c>
      <c r="B876" s="8">
        <v>43680</v>
      </c>
      <c r="C876" t="s">
        <v>1704</v>
      </c>
      <c r="D876" t="s">
        <v>20</v>
      </c>
      <c r="E876" s="4">
        <v>2</v>
      </c>
      <c r="U876"/>
      <c r="V876"/>
    </row>
    <row r="877" spans="1:22" x14ac:dyDescent="0.25">
      <c r="A877" t="s">
        <v>1705</v>
      </c>
      <c r="B877" s="8">
        <v>44253</v>
      </c>
      <c r="C877" t="s">
        <v>1706</v>
      </c>
      <c r="D877" t="s">
        <v>92</v>
      </c>
      <c r="E877" s="4">
        <v>5</v>
      </c>
      <c r="U877"/>
      <c r="V877"/>
    </row>
    <row r="878" spans="1:22" x14ac:dyDescent="0.25">
      <c r="A878" t="s">
        <v>1705</v>
      </c>
      <c r="B878" s="8">
        <v>44253</v>
      </c>
      <c r="C878" t="s">
        <v>1706</v>
      </c>
      <c r="D878" t="s">
        <v>206</v>
      </c>
      <c r="E878" s="4">
        <v>6</v>
      </c>
      <c r="U878"/>
      <c r="V878"/>
    </row>
    <row r="879" spans="1:22" x14ac:dyDescent="0.25">
      <c r="A879" t="s">
        <v>1707</v>
      </c>
      <c r="B879" s="8">
        <v>44411</v>
      </c>
      <c r="C879" t="s">
        <v>1708</v>
      </c>
      <c r="D879" t="s">
        <v>97</v>
      </c>
      <c r="E879" s="4">
        <v>3</v>
      </c>
      <c r="U879"/>
      <c r="V879"/>
    </row>
    <row r="880" spans="1:22" x14ac:dyDescent="0.25">
      <c r="A880" t="s">
        <v>1709</v>
      </c>
      <c r="B880" s="8">
        <v>44323</v>
      </c>
      <c r="C880" t="s">
        <v>1710</v>
      </c>
      <c r="D880" t="s">
        <v>24</v>
      </c>
      <c r="E880" s="4">
        <v>1</v>
      </c>
      <c r="U880"/>
      <c r="V880"/>
    </row>
    <row r="881" spans="1:22" x14ac:dyDescent="0.25">
      <c r="A881" t="s">
        <v>1711</v>
      </c>
      <c r="B881" s="8">
        <v>43630</v>
      </c>
      <c r="C881" t="s">
        <v>1712</v>
      </c>
      <c r="D881" t="s">
        <v>65</v>
      </c>
      <c r="E881" s="4">
        <v>3</v>
      </c>
      <c r="U881"/>
      <c r="V881"/>
    </row>
    <row r="882" spans="1:22" x14ac:dyDescent="0.25">
      <c r="A882" t="s">
        <v>1713</v>
      </c>
      <c r="B882" s="8">
        <v>43790</v>
      </c>
      <c r="C882" t="s">
        <v>1714</v>
      </c>
      <c r="D882" t="s">
        <v>196</v>
      </c>
      <c r="E882" s="4">
        <v>2</v>
      </c>
      <c r="U882"/>
      <c r="V882"/>
    </row>
    <row r="883" spans="1:22" x14ac:dyDescent="0.25">
      <c r="A883" t="s">
        <v>1715</v>
      </c>
      <c r="B883" s="8">
        <v>44286</v>
      </c>
      <c r="C883" t="s">
        <v>1716</v>
      </c>
      <c r="D883" t="s">
        <v>129</v>
      </c>
      <c r="E883" s="4">
        <v>6</v>
      </c>
      <c r="U883"/>
      <c r="V883"/>
    </row>
    <row r="884" spans="1:22" x14ac:dyDescent="0.25">
      <c r="A884" t="s">
        <v>1717</v>
      </c>
      <c r="B884" s="8">
        <v>43647</v>
      </c>
      <c r="C884" t="s">
        <v>1718</v>
      </c>
      <c r="D884" t="s">
        <v>132</v>
      </c>
      <c r="E884" s="4">
        <v>5</v>
      </c>
      <c r="U884"/>
      <c r="V884"/>
    </row>
    <row r="885" spans="1:22" x14ac:dyDescent="0.25">
      <c r="A885" t="s">
        <v>1719</v>
      </c>
      <c r="B885" s="8">
        <v>43956</v>
      </c>
      <c r="C885" t="s">
        <v>1720</v>
      </c>
      <c r="D885" t="s">
        <v>185</v>
      </c>
      <c r="E885" s="4">
        <v>3</v>
      </c>
      <c r="U885"/>
      <c r="V885"/>
    </row>
    <row r="886" spans="1:22" x14ac:dyDescent="0.25">
      <c r="A886" t="s">
        <v>1721</v>
      </c>
      <c r="B886" s="8">
        <v>43941</v>
      </c>
      <c r="C886" t="s">
        <v>1722</v>
      </c>
      <c r="D886" t="s">
        <v>160</v>
      </c>
      <c r="E886" s="4">
        <v>1</v>
      </c>
      <c r="U886"/>
      <c r="V886"/>
    </row>
    <row r="887" spans="1:22" x14ac:dyDescent="0.25">
      <c r="A887" t="s">
        <v>1723</v>
      </c>
      <c r="B887" s="8">
        <v>43664</v>
      </c>
      <c r="C887" t="s">
        <v>1724</v>
      </c>
      <c r="D887" t="s">
        <v>49</v>
      </c>
      <c r="E887" s="4">
        <v>6</v>
      </c>
      <c r="U887"/>
      <c r="V887"/>
    </row>
    <row r="888" spans="1:22" x14ac:dyDescent="0.25">
      <c r="A888" t="s">
        <v>1725</v>
      </c>
      <c r="B888" s="8">
        <v>44518</v>
      </c>
      <c r="C888" t="s">
        <v>1726</v>
      </c>
      <c r="D888" t="s">
        <v>92</v>
      </c>
      <c r="E888" s="4">
        <v>2</v>
      </c>
      <c r="U888"/>
      <c r="V888"/>
    </row>
    <row r="889" spans="1:22" x14ac:dyDescent="0.25">
      <c r="A889" t="s">
        <v>1727</v>
      </c>
      <c r="B889" s="8">
        <v>44002</v>
      </c>
      <c r="C889" t="s">
        <v>1728</v>
      </c>
      <c r="D889" t="s">
        <v>268</v>
      </c>
      <c r="E889" s="4">
        <v>3</v>
      </c>
      <c r="U889"/>
      <c r="V889"/>
    </row>
    <row r="890" spans="1:22" x14ac:dyDescent="0.25">
      <c r="A890" t="s">
        <v>1729</v>
      </c>
      <c r="B890" s="8">
        <v>44292</v>
      </c>
      <c r="C890" t="s">
        <v>1730</v>
      </c>
      <c r="D890" t="s">
        <v>129</v>
      </c>
      <c r="E890" s="4">
        <v>2</v>
      </c>
      <c r="U890"/>
      <c r="V890"/>
    </row>
    <row r="891" spans="1:22" x14ac:dyDescent="0.25">
      <c r="A891" t="s">
        <v>1731</v>
      </c>
      <c r="B891" s="8">
        <v>43633</v>
      </c>
      <c r="C891" t="s">
        <v>1732</v>
      </c>
      <c r="D891" t="s">
        <v>115</v>
      </c>
      <c r="E891" s="4">
        <v>1</v>
      </c>
      <c r="U891"/>
      <c r="V891"/>
    </row>
    <row r="892" spans="1:22" x14ac:dyDescent="0.25">
      <c r="A892" t="s">
        <v>1733</v>
      </c>
      <c r="B892" s="8">
        <v>44646</v>
      </c>
      <c r="C892" t="s">
        <v>1718</v>
      </c>
      <c r="D892" t="s">
        <v>49</v>
      </c>
      <c r="E892" s="4">
        <v>1</v>
      </c>
      <c r="U892"/>
      <c r="V892"/>
    </row>
    <row r="893" spans="1:22" x14ac:dyDescent="0.25">
      <c r="A893" t="s">
        <v>1734</v>
      </c>
      <c r="B893" s="8">
        <v>44469</v>
      </c>
      <c r="C893" t="s">
        <v>1735</v>
      </c>
      <c r="D893" t="s">
        <v>132</v>
      </c>
      <c r="E893" s="4">
        <v>5</v>
      </c>
      <c r="U893"/>
      <c r="V893"/>
    </row>
    <row r="894" spans="1:22" x14ac:dyDescent="0.25">
      <c r="A894" t="s">
        <v>1736</v>
      </c>
      <c r="B894" s="8">
        <v>43635</v>
      </c>
      <c r="C894" t="s">
        <v>1737</v>
      </c>
      <c r="D894" t="s">
        <v>78</v>
      </c>
      <c r="E894" s="4">
        <v>5</v>
      </c>
      <c r="U894"/>
      <c r="V894"/>
    </row>
    <row r="895" spans="1:22" x14ac:dyDescent="0.25">
      <c r="A895" t="s">
        <v>1738</v>
      </c>
      <c r="B895" s="8">
        <v>44651</v>
      </c>
      <c r="C895" t="s">
        <v>1739</v>
      </c>
      <c r="D895" t="s">
        <v>97</v>
      </c>
      <c r="E895" s="4">
        <v>6</v>
      </c>
      <c r="U895"/>
      <c r="V895"/>
    </row>
    <row r="896" spans="1:22" x14ac:dyDescent="0.25">
      <c r="A896" t="s">
        <v>1740</v>
      </c>
      <c r="B896" s="8">
        <v>44016</v>
      </c>
      <c r="C896" t="s">
        <v>1741</v>
      </c>
      <c r="D896" t="s">
        <v>49</v>
      </c>
      <c r="E896" s="4">
        <v>4</v>
      </c>
      <c r="U896"/>
      <c r="V896"/>
    </row>
    <row r="897" spans="1:22" x14ac:dyDescent="0.25">
      <c r="A897" t="s">
        <v>1742</v>
      </c>
      <c r="B897" s="8">
        <v>44521</v>
      </c>
      <c r="C897" t="s">
        <v>1743</v>
      </c>
      <c r="D897" t="s">
        <v>126</v>
      </c>
      <c r="E897" s="4">
        <v>5</v>
      </c>
      <c r="U897"/>
      <c r="V897"/>
    </row>
    <row r="898" spans="1:22" x14ac:dyDescent="0.25">
      <c r="A898" t="s">
        <v>1744</v>
      </c>
      <c r="B898" s="8">
        <v>44347</v>
      </c>
      <c r="C898" t="s">
        <v>1745</v>
      </c>
      <c r="D898" t="s">
        <v>160</v>
      </c>
      <c r="E898" s="4">
        <v>6</v>
      </c>
      <c r="U898"/>
      <c r="V898"/>
    </row>
    <row r="899" spans="1:22" x14ac:dyDescent="0.25">
      <c r="A899" t="s">
        <v>1746</v>
      </c>
      <c r="B899" s="8">
        <v>43932</v>
      </c>
      <c r="C899" t="s">
        <v>1747</v>
      </c>
      <c r="D899" t="s">
        <v>259</v>
      </c>
      <c r="E899" s="4">
        <v>2</v>
      </c>
      <c r="U899"/>
      <c r="V899"/>
    </row>
    <row r="900" spans="1:22" x14ac:dyDescent="0.25">
      <c r="A900" t="s">
        <v>1748</v>
      </c>
      <c r="B900" s="8">
        <v>44089</v>
      </c>
      <c r="C900" t="s">
        <v>1749</v>
      </c>
      <c r="D900" t="s">
        <v>171</v>
      </c>
      <c r="E900" s="4">
        <v>5</v>
      </c>
      <c r="U900"/>
      <c r="V900"/>
    </row>
    <row r="901" spans="1:22" x14ac:dyDescent="0.25">
      <c r="A901" t="s">
        <v>1750</v>
      </c>
      <c r="B901" s="8">
        <v>44523</v>
      </c>
      <c r="C901" t="s">
        <v>1743</v>
      </c>
      <c r="D901" t="s">
        <v>110</v>
      </c>
      <c r="E901" s="4">
        <v>5</v>
      </c>
      <c r="U901"/>
      <c r="V901"/>
    </row>
    <row r="902" spans="1:22" x14ac:dyDescent="0.25">
      <c r="A902" t="s">
        <v>1751</v>
      </c>
      <c r="B902" s="8">
        <v>44584</v>
      </c>
      <c r="C902" t="s">
        <v>1752</v>
      </c>
      <c r="D902" t="s">
        <v>146</v>
      </c>
      <c r="E902" s="4">
        <v>3</v>
      </c>
      <c r="U902"/>
      <c r="V902"/>
    </row>
    <row r="903" spans="1:22" x14ac:dyDescent="0.25">
      <c r="A903" t="s">
        <v>1753</v>
      </c>
      <c r="B903" s="8">
        <v>44223</v>
      </c>
      <c r="C903" t="s">
        <v>1754</v>
      </c>
      <c r="D903" t="s">
        <v>196</v>
      </c>
      <c r="E903" s="4">
        <v>1</v>
      </c>
      <c r="U903"/>
      <c r="V903"/>
    </row>
    <row r="904" spans="1:22" x14ac:dyDescent="0.25">
      <c r="A904" t="s">
        <v>1755</v>
      </c>
      <c r="B904" s="8">
        <v>43640</v>
      </c>
      <c r="C904" t="s">
        <v>1756</v>
      </c>
      <c r="D904" t="s">
        <v>126</v>
      </c>
      <c r="E904" s="4">
        <v>5</v>
      </c>
      <c r="U904"/>
      <c r="V904"/>
    </row>
    <row r="905" spans="1:22" x14ac:dyDescent="0.25">
      <c r="A905" t="s">
        <v>1757</v>
      </c>
      <c r="B905" s="8">
        <v>43905</v>
      </c>
      <c r="C905" t="s">
        <v>1758</v>
      </c>
      <c r="D905" t="s">
        <v>92</v>
      </c>
      <c r="E905" s="4">
        <v>2</v>
      </c>
      <c r="U905"/>
      <c r="V905"/>
    </row>
    <row r="906" spans="1:22" x14ac:dyDescent="0.25">
      <c r="A906" t="s">
        <v>1759</v>
      </c>
      <c r="B906" s="8">
        <v>44463</v>
      </c>
      <c r="C906" t="s">
        <v>1760</v>
      </c>
      <c r="D906" t="s">
        <v>218</v>
      </c>
      <c r="E906" s="4">
        <v>5</v>
      </c>
      <c r="U906"/>
      <c r="V906"/>
    </row>
    <row r="907" spans="1:22" x14ac:dyDescent="0.25">
      <c r="A907" t="s">
        <v>1761</v>
      </c>
      <c r="B907" s="8">
        <v>43560</v>
      </c>
      <c r="C907" t="s">
        <v>1762</v>
      </c>
      <c r="D907" t="s">
        <v>81</v>
      </c>
      <c r="E907" s="4">
        <v>6</v>
      </c>
      <c r="U907"/>
      <c r="V907"/>
    </row>
    <row r="908" spans="1:22" x14ac:dyDescent="0.25">
      <c r="A908" t="s">
        <v>1763</v>
      </c>
      <c r="B908" s="8">
        <v>44588</v>
      </c>
      <c r="C908" t="s">
        <v>1764</v>
      </c>
      <c r="D908" t="s">
        <v>81</v>
      </c>
      <c r="E908" s="4">
        <v>4</v>
      </c>
      <c r="U908"/>
      <c r="V908"/>
    </row>
    <row r="909" spans="1:22" x14ac:dyDescent="0.25">
      <c r="A909" t="s">
        <v>1765</v>
      </c>
      <c r="B909" s="8">
        <v>44449</v>
      </c>
      <c r="C909" t="s">
        <v>1766</v>
      </c>
      <c r="D909" t="s">
        <v>27</v>
      </c>
      <c r="E909" s="4">
        <v>3</v>
      </c>
      <c r="U909"/>
      <c r="V909"/>
    </row>
    <row r="910" spans="1:22" x14ac:dyDescent="0.25">
      <c r="A910" t="s">
        <v>1767</v>
      </c>
      <c r="B910" s="8">
        <v>43836</v>
      </c>
      <c r="C910" t="s">
        <v>1768</v>
      </c>
      <c r="D910" t="s">
        <v>203</v>
      </c>
      <c r="E910" s="4">
        <v>5</v>
      </c>
      <c r="U910"/>
      <c r="V910"/>
    </row>
    <row r="911" spans="1:22" x14ac:dyDescent="0.25">
      <c r="A911" t="s">
        <v>1769</v>
      </c>
      <c r="B911" s="8">
        <v>44635</v>
      </c>
      <c r="C911" t="s">
        <v>1770</v>
      </c>
      <c r="D911" t="s">
        <v>196</v>
      </c>
      <c r="E911" s="4">
        <v>3</v>
      </c>
      <c r="U911"/>
      <c r="V911"/>
    </row>
    <row r="912" spans="1:22" x14ac:dyDescent="0.25">
      <c r="A912" t="s">
        <v>1771</v>
      </c>
      <c r="B912" s="8">
        <v>44447</v>
      </c>
      <c r="C912" t="s">
        <v>1772</v>
      </c>
      <c r="D912" t="s">
        <v>132</v>
      </c>
      <c r="E912" s="4">
        <v>4</v>
      </c>
      <c r="U912"/>
      <c r="V912"/>
    </row>
    <row r="913" spans="1:22" x14ac:dyDescent="0.25">
      <c r="A913" t="s">
        <v>1773</v>
      </c>
      <c r="B913" s="8">
        <v>44511</v>
      </c>
      <c r="C913" t="s">
        <v>1774</v>
      </c>
      <c r="D913" t="s">
        <v>75</v>
      </c>
      <c r="E913" s="4">
        <v>4</v>
      </c>
      <c r="U913"/>
      <c r="V913"/>
    </row>
    <row r="914" spans="1:22" x14ac:dyDescent="0.25">
      <c r="A914" t="s">
        <v>1775</v>
      </c>
      <c r="B914" s="8">
        <v>43726</v>
      </c>
      <c r="C914" t="s">
        <v>1776</v>
      </c>
      <c r="D914" t="s">
        <v>55</v>
      </c>
      <c r="E914" s="4">
        <v>6</v>
      </c>
      <c r="U914"/>
      <c r="V914"/>
    </row>
    <row r="915" spans="1:22" x14ac:dyDescent="0.25">
      <c r="A915" t="s">
        <v>1777</v>
      </c>
      <c r="B915" s="8">
        <v>44406</v>
      </c>
      <c r="C915" t="s">
        <v>1778</v>
      </c>
      <c r="D915" t="s">
        <v>81</v>
      </c>
      <c r="E915" s="4">
        <v>1</v>
      </c>
      <c r="U915"/>
      <c r="V915"/>
    </row>
    <row r="916" spans="1:22" x14ac:dyDescent="0.25">
      <c r="A916" t="s">
        <v>1779</v>
      </c>
      <c r="B916" s="8">
        <v>44640</v>
      </c>
      <c r="C916" t="s">
        <v>1780</v>
      </c>
      <c r="D916" t="s">
        <v>75</v>
      </c>
      <c r="E916" s="4">
        <v>4</v>
      </c>
      <c r="U916"/>
      <c r="V916"/>
    </row>
    <row r="917" spans="1:22" x14ac:dyDescent="0.25">
      <c r="A917" t="s">
        <v>1781</v>
      </c>
      <c r="B917" s="8">
        <v>43955</v>
      </c>
      <c r="C917" t="s">
        <v>1782</v>
      </c>
      <c r="D917" t="s">
        <v>544</v>
      </c>
      <c r="E917" s="4">
        <v>3</v>
      </c>
      <c r="U917"/>
      <c r="V917"/>
    </row>
    <row r="918" spans="1:22" x14ac:dyDescent="0.25">
      <c r="A918" t="s">
        <v>1783</v>
      </c>
      <c r="B918" s="8">
        <v>44291</v>
      </c>
      <c r="C918" t="s">
        <v>1784</v>
      </c>
      <c r="D918" t="s">
        <v>65</v>
      </c>
      <c r="E918" s="4">
        <v>1</v>
      </c>
      <c r="U918"/>
      <c r="V918"/>
    </row>
    <row r="919" spans="1:22" x14ac:dyDescent="0.25">
      <c r="A919" t="s">
        <v>1785</v>
      </c>
      <c r="B919" s="8">
        <v>44573</v>
      </c>
      <c r="C919" t="s">
        <v>1786</v>
      </c>
      <c r="D919" t="s">
        <v>81</v>
      </c>
      <c r="E919" s="4">
        <v>1</v>
      </c>
      <c r="U919"/>
      <c r="V919"/>
    </row>
    <row r="920" spans="1:22" x14ac:dyDescent="0.25">
      <c r="A920" t="s">
        <v>1785</v>
      </c>
      <c r="B920" s="8">
        <v>44573</v>
      </c>
      <c r="C920" t="s">
        <v>1786</v>
      </c>
      <c r="D920" t="s">
        <v>30</v>
      </c>
      <c r="E920" s="4">
        <v>3</v>
      </c>
      <c r="U920"/>
      <c r="V920"/>
    </row>
    <row r="921" spans="1:22" x14ac:dyDescent="0.25">
      <c r="A921" t="s">
        <v>1787</v>
      </c>
      <c r="B921" s="8">
        <v>44181</v>
      </c>
      <c r="C921" t="s">
        <v>1788</v>
      </c>
      <c r="D921" t="s">
        <v>115</v>
      </c>
      <c r="E921" s="4">
        <v>5</v>
      </c>
      <c r="U921"/>
      <c r="V921"/>
    </row>
    <row r="922" spans="1:22" x14ac:dyDescent="0.25">
      <c r="A922" t="s">
        <v>1789</v>
      </c>
      <c r="B922" s="8">
        <v>44711</v>
      </c>
      <c r="C922" t="s">
        <v>1790</v>
      </c>
      <c r="D922" t="s">
        <v>49</v>
      </c>
      <c r="E922" s="4">
        <v>6</v>
      </c>
      <c r="U922"/>
      <c r="V922"/>
    </row>
    <row r="923" spans="1:22" x14ac:dyDescent="0.25">
      <c r="A923" t="s">
        <v>1791</v>
      </c>
      <c r="B923" s="8">
        <v>44509</v>
      </c>
      <c r="C923" t="s">
        <v>1792</v>
      </c>
      <c r="D923" t="s">
        <v>52</v>
      </c>
      <c r="E923" s="4">
        <v>2</v>
      </c>
      <c r="U923"/>
      <c r="V923"/>
    </row>
    <row r="924" spans="1:22" x14ac:dyDescent="0.25">
      <c r="A924" t="s">
        <v>1793</v>
      </c>
      <c r="B924" s="8">
        <v>44659</v>
      </c>
      <c r="C924" t="s">
        <v>1794</v>
      </c>
      <c r="D924" t="s">
        <v>75</v>
      </c>
      <c r="E924" s="4">
        <v>6</v>
      </c>
      <c r="U924"/>
      <c r="V924"/>
    </row>
    <row r="925" spans="1:22" x14ac:dyDescent="0.25">
      <c r="A925" t="s">
        <v>1795</v>
      </c>
      <c r="B925" s="8">
        <v>43746</v>
      </c>
      <c r="C925" t="s">
        <v>1796</v>
      </c>
      <c r="D925" t="s">
        <v>544</v>
      </c>
      <c r="E925" s="4">
        <v>1</v>
      </c>
      <c r="U925"/>
      <c r="V925"/>
    </row>
    <row r="926" spans="1:22" x14ac:dyDescent="0.25">
      <c r="A926" t="s">
        <v>1797</v>
      </c>
      <c r="B926" s="8">
        <v>44451</v>
      </c>
      <c r="C926" t="s">
        <v>1798</v>
      </c>
      <c r="D926" t="s">
        <v>218</v>
      </c>
      <c r="E926" s="4">
        <v>3</v>
      </c>
      <c r="U926"/>
      <c r="V926"/>
    </row>
    <row r="927" spans="1:22" x14ac:dyDescent="0.25">
      <c r="A927" t="s">
        <v>1799</v>
      </c>
      <c r="B927" s="8">
        <v>44770</v>
      </c>
      <c r="C927" t="s">
        <v>1743</v>
      </c>
      <c r="D927" t="s">
        <v>81</v>
      </c>
      <c r="E927" s="4">
        <v>3</v>
      </c>
      <c r="U927"/>
      <c r="V927"/>
    </row>
    <row r="928" spans="1:22" x14ac:dyDescent="0.25">
      <c r="A928" t="s">
        <v>1800</v>
      </c>
      <c r="B928" s="8">
        <v>44012</v>
      </c>
      <c r="C928" t="s">
        <v>1801</v>
      </c>
      <c r="D928" t="s">
        <v>81</v>
      </c>
      <c r="E928" s="4">
        <v>5</v>
      </c>
      <c r="U928"/>
      <c r="V928"/>
    </row>
    <row r="929" spans="1:22" x14ac:dyDescent="0.25">
      <c r="A929" t="s">
        <v>1802</v>
      </c>
      <c r="B929" s="8">
        <v>43474</v>
      </c>
      <c r="C929" t="s">
        <v>1803</v>
      </c>
      <c r="D929" t="s">
        <v>544</v>
      </c>
      <c r="E929" s="4">
        <v>4</v>
      </c>
      <c r="U929"/>
      <c r="V929"/>
    </row>
    <row r="930" spans="1:22" x14ac:dyDescent="0.25">
      <c r="A930" t="s">
        <v>1804</v>
      </c>
      <c r="B930" s="8">
        <v>44754</v>
      </c>
      <c r="C930" t="s">
        <v>1805</v>
      </c>
      <c r="D930" t="s">
        <v>126</v>
      </c>
      <c r="E930" s="4">
        <v>2</v>
      </c>
      <c r="U930"/>
      <c r="V930"/>
    </row>
    <row r="931" spans="1:22" x14ac:dyDescent="0.25">
      <c r="A931" t="s">
        <v>1806</v>
      </c>
      <c r="B931" s="8">
        <v>44165</v>
      </c>
      <c r="C931" t="s">
        <v>1807</v>
      </c>
      <c r="D931" t="s">
        <v>268</v>
      </c>
      <c r="E931" s="4">
        <v>2</v>
      </c>
      <c r="U931"/>
      <c r="V931"/>
    </row>
    <row r="932" spans="1:22" x14ac:dyDescent="0.25">
      <c r="A932" t="s">
        <v>1808</v>
      </c>
      <c r="B932" s="8">
        <v>43546</v>
      </c>
      <c r="C932" t="s">
        <v>1809</v>
      </c>
      <c r="D932" t="s">
        <v>259</v>
      </c>
      <c r="E932" s="4">
        <v>1</v>
      </c>
      <c r="U932"/>
      <c r="V932"/>
    </row>
    <row r="933" spans="1:22" x14ac:dyDescent="0.25">
      <c r="A933" t="s">
        <v>1810</v>
      </c>
      <c r="B933" s="8">
        <v>44607</v>
      </c>
      <c r="C933" t="s">
        <v>1811</v>
      </c>
      <c r="D933" t="s">
        <v>86</v>
      </c>
      <c r="E933" s="4">
        <v>4</v>
      </c>
      <c r="U933"/>
      <c r="V933"/>
    </row>
    <row r="934" spans="1:22" x14ac:dyDescent="0.25">
      <c r="A934" t="s">
        <v>1812</v>
      </c>
      <c r="B934" s="8">
        <v>44117</v>
      </c>
      <c r="C934" t="s">
        <v>1813</v>
      </c>
      <c r="D934" t="s">
        <v>23</v>
      </c>
      <c r="E934" s="4">
        <v>4</v>
      </c>
      <c r="U934"/>
      <c r="V934"/>
    </row>
    <row r="935" spans="1:22" x14ac:dyDescent="0.25">
      <c r="A935" t="s">
        <v>1814</v>
      </c>
      <c r="B935" s="8">
        <v>44557</v>
      </c>
      <c r="C935" t="s">
        <v>1815</v>
      </c>
      <c r="D935" t="s">
        <v>193</v>
      </c>
      <c r="E935" s="4">
        <v>3</v>
      </c>
      <c r="U935"/>
      <c r="V935"/>
    </row>
    <row r="936" spans="1:22" x14ac:dyDescent="0.25">
      <c r="A936" t="s">
        <v>1816</v>
      </c>
      <c r="B936" s="8">
        <v>44409</v>
      </c>
      <c r="C936" t="s">
        <v>1817</v>
      </c>
      <c r="D936" t="s">
        <v>55</v>
      </c>
      <c r="E936" s="4">
        <v>5</v>
      </c>
      <c r="U936"/>
      <c r="V936"/>
    </row>
    <row r="937" spans="1:22" x14ac:dyDescent="0.25">
      <c r="A937" t="s">
        <v>1818</v>
      </c>
      <c r="B937" s="8">
        <v>44153</v>
      </c>
      <c r="C937" t="s">
        <v>1819</v>
      </c>
      <c r="D937" t="s">
        <v>185</v>
      </c>
      <c r="E937" s="4">
        <v>6</v>
      </c>
      <c r="U937"/>
      <c r="V937"/>
    </row>
    <row r="938" spans="1:22" x14ac:dyDescent="0.25">
      <c r="A938" t="s">
        <v>1820</v>
      </c>
      <c r="B938" s="8">
        <v>44493</v>
      </c>
      <c r="C938" t="s">
        <v>1821</v>
      </c>
      <c r="D938" t="s">
        <v>137</v>
      </c>
      <c r="E938" s="4">
        <v>3</v>
      </c>
      <c r="U938"/>
      <c r="V938"/>
    </row>
    <row r="939" spans="1:22" x14ac:dyDescent="0.25">
      <c r="A939" t="s">
        <v>1820</v>
      </c>
      <c r="B939" s="8">
        <v>44493</v>
      </c>
      <c r="C939" t="s">
        <v>1821</v>
      </c>
      <c r="D939" t="s">
        <v>55</v>
      </c>
      <c r="E939" s="4">
        <v>4</v>
      </c>
      <c r="U939"/>
      <c r="V939"/>
    </row>
    <row r="940" spans="1:22" x14ac:dyDescent="0.25">
      <c r="A940" t="s">
        <v>1822</v>
      </c>
      <c r="B940" s="8">
        <v>43829</v>
      </c>
      <c r="C940" t="s">
        <v>1823</v>
      </c>
      <c r="D940" t="s">
        <v>151</v>
      </c>
      <c r="E940" s="4">
        <v>5</v>
      </c>
      <c r="U940"/>
      <c r="V940"/>
    </row>
    <row r="941" spans="1:22" x14ac:dyDescent="0.25">
      <c r="A941" t="s">
        <v>1824</v>
      </c>
      <c r="B941" s="8">
        <v>44229</v>
      </c>
      <c r="C941" t="s">
        <v>1825</v>
      </c>
      <c r="D941" t="s">
        <v>33</v>
      </c>
      <c r="E941" s="4">
        <v>6</v>
      </c>
      <c r="U941"/>
      <c r="V941"/>
    </row>
    <row r="942" spans="1:22" x14ac:dyDescent="0.25">
      <c r="A942" t="s">
        <v>1826</v>
      </c>
      <c r="B942" s="8">
        <v>44332</v>
      </c>
      <c r="C942" t="s">
        <v>1827</v>
      </c>
      <c r="D942" t="s">
        <v>171</v>
      </c>
      <c r="E942" s="4">
        <v>2</v>
      </c>
      <c r="U942"/>
      <c r="V942"/>
    </row>
    <row r="943" spans="1:22" x14ac:dyDescent="0.25">
      <c r="A943" t="s">
        <v>1828</v>
      </c>
      <c r="B943" s="8">
        <v>44674</v>
      </c>
      <c r="C943" t="s">
        <v>1829</v>
      </c>
      <c r="D943" t="s">
        <v>206</v>
      </c>
      <c r="E943" s="4">
        <v>2</v>
      </c>
      <c r="U943"/>
      <c r="V943"/>
    </row>
    <row r="944" spans="1:22" x14ac:dyDescent="0.25">
      <c r="A944" t="s">
        <v>1830</v>
      </c>
      <c r="B944" s="8">
        <v>44464</v>
      </c>
      <c r="C944" t="s">
        <v>1831</v>
      </c>
      <c r="D944" t="s">
        <v>203</v>
      </c>
      <c r="E944" s="4">
        <v>3</v>
      </c>
      <c r="U944"/>
      <c r="V944"/>
    </row>
    <row r="945" spans="1:22" x14ac:dyDescent="0.25">
      <c r="A945" t="s">
        <v>1832</v>
      </c>
      <c r="B945" s="8">
        <v>44719</v>
      </c>
      <c r="C945" t="s">
        <v>1833</v>
      </c>
      <c r="D945" t="s">
        <v>206</v>
      </c>
      <c r="E945" s="4">
        <v>6</v>
      </c>
      <c r="U945"/>
      <c r="V945"/>
    </row>
    <row r="946" spans="1:22" x14ac:dyDescent="0.25">
      <c r="A946" t="s">
        <v>1834</v>
      </c>
      <c r="B946" s="8">
        <v>44054</v>
      </c>
      <c r="C946" t="s">
        <v>1835</v>
      </c>
      <c r="D946" t="s">
        <v>171</v>
      </c>
      <c r="E946" s="4">
        <v>5</v>
      </c>
      <c r="U946"/>
      <c r="V946"/>
    </row>
    <row r="947" spans="1:22" x14ac:dyDescent="0.25">
      <c r="A947" t="s">
        <v>1836</v>
      </c>
      <c r="B947" s="8">
        <v>43524</v>
      </c>
      <c r="C947" t="s">
        <v>1837</v>
      </c>
      <c r="D947" t="s">
        <v>123</v>
      </c>
      <c r="E947" s="4">
        <v>4</v>
      </c>
      <c r="U947"/>
      <c r="V947"/>
    </row>
    <row r="948" spans="1:22" x14ac:dyDescent="0.25">
      <c r="A948" t="s">
        <v>1838</v>
      </c>
      <c r="B948" s="8">
        <v>43719</v>
      </c>
      <c r="C948" t="s">
        <v>1839</v>
      </c>
      <c r="D948" t="s">
        <v>137</v>
      </c>
      <c r="E948" s="4">
        <v>3</v>
      </c>
      <c r="U948"/>
      <c r="V948"/>
    </row>
    <row r="949" spans="1:22" x14ac:dyDescent="0.25">
      <c r="A949" t="s">
        <v>1840</v>
      </c>
      <c r="B949" s="8">
        <v>44294</v>
      </c>
      <c r="C949" t="s">
        <v>1841</v>
      </c>
      <c r="D949" t="s">
        <v>75</v>
      </c>
      <c r="E949" s="4">
        <v>1</v>
      </c>
      <c r="U949"/>
      <c r="V949"/>
    </row>
    <row r="950" spans="1:22" x14ac:dyDescent="0.25">
      <c r="A950" t="s">
        <v>1842</v>
      </c>
      <c r="B950" s="8">
        <v>44445</v>
      </c>
      <c r="C950" t="s">
        <v>1843</v>
      </c>
      <c r="D950" t="s">
        <v>544</v>
      </c>
      <c r="E950" s="4">
        <v>3</v>
      </c>
      <c r="U950"/>
      <c r="V950"/>
    </row>
    <row r="951" spans="1:22" x14ac:dyDescent="0.25">
      <c r="A951" t="s">
        <v>1844</v>
      </c>
      <c r="B951" s="8">
        <v>44449</v>
      </c>
      <c r="C951" t="s">
        <v>1845</v>
      </c>
      <c r="D951" t="s">
        <v>24</v>
      </c>
      <c r="E951" s="4">
        <v>4</v>
      </c>
      <c r="U951"/>
      <c r="V951"/>
    </row>
    <row r="952" spans="1:22" x14ac:dyDescent="0.25">
      <c r="A952" t="s">
        <v>1846</v>
      </c>
      <c r="B952" s="8">
        <v>44703</v>
      </c>
      <c r="C952" t="s">
        <v>1847</v>
      </c>
      <c r="D952" t="s">
        <v>196</v>
      </c>
      <c r="E952" s="4">
        <v>4</v>
      </c>
      <c r="U952"/>
      <c r="V952"/>
    </row>
    <row r="953" spans="1:22" x14ac:dyDescent="0.25">
      <c r="A953" t="s">
        <v>1848</v>
      </c>
      <c r="B953" s="8">
        <v>44092</v>
      </c>
      <c r="C953" t="s">
        <v>1849</v>
      </c>
      <c r="D953" t="s">
        <v>196</v>
      </c>
      <c r="E953" s="4">
        <v>6</v>
      </c>
      <c r="U953"/>
      <c r="V953"/>
    </row>
    <row r="954" spans="1:22" x14ac:dyDescent="0.25">
      <c r="A954" t="s">
        <v>1850</v>
      </c>
      <c r="B954" s="8">
        <v>44439</v>
      </c>
      <c r="C954" t="s">
        <v>1851</v>
      </c>
      <c r="D954" t="s">
        <v>75</v>
      </c>
      <c r="E954" s="4">
        <v>2</v>
      </c>
      <c r="U954"/>
      <c r="V954"/>
    </row>
    <row r="955" spans="1:22" x14ac:dyDescent="0.25">
      <c r="A955" t="s">
        <v>1852</v>
      </c>
      <c r="B955" s="8">
        <v>44582</v>
      </c>
      <c r="C955" t="s">
        <v>1815</v>
      </c>
      <c r="D955" t="s">
        <v>129</v>
      </c>
      <c r="E955" s="4">
        <v>1</v>
      </c>
      <c r="U955"/>
      <c r="V955"/>
    </row>
    <row r="956" spans="1:22" x14ac:dyDescent="0.25">
      <c r="A956" t="s">
        <v>1853</v>
      </c>
      <c r="B956" s="8">
        <v>44722</v>
      </c>
      <c r="C956" t="s">
        <v>1815</v>
      </c>
      <c r="D956" t="s">
        <v>544</v>
      </c>
      <c r="E956" s="4">
        <v>1</v>
      </c>
      <c r="U956"/>
      <c r="V956"/>
    </row>
    <row r="957" spans="1:22" x14ac:dyDescent="0.25">
      <c r="A957" t="s">
        <v>1854</v>
      </c>
      <c r="B957" s="8">
        <v>43582</v>
      </c>
      <c r="C957" t="s">
        <v>1815</v>
      </c>
      <c r="D957" t="s">
        <v>44</v>
      </c>
      <c r="E957" s="4">
        <v>5</v>
      </c>
      <c r="U957"/>
      <c r="V957"/>
    </row>
    <row r="958" spans="1:22" x14ac:dyDescent="0.25">
      <c r="A958" t="s">
        <v>1854</v>
      </c>
      <c r="B958" s="8">
        <v>43582</v>
      </c>
      <c r="C958" t="s">
        <v>1815</v>
      </c>
      <c r="D958" t="s">
        <v>24</v>
      </c>
      <c r="E958" s="4">
        <v>2</v>
      </c>
      <c r="U958"/>
      <c r="V958"/>
    </row>
    <row r="959" spans="1:22" x14ac:dyDescent="0.25">
      <c r="A959" t="s">
        <v>1854</v>
      </c>
      <c r="B959" s="8">
        <v>43582</v>
      </c>
      <c r="C959" t="s">
        <v>1815</v>
      </c>
      <c r="D959" t="s">
        <v>151</v>
      </c>
      <c r="E959" s="4">
        <v>1</v>
      </c>
      <c r="U959"/>
      <c r="V959"/>
    </row>
    <row r="960" spans="1:22" x14ac:dyDescent="0.25">
      <c r="A960" t="s">
        <v>1854</v>
      </c>
      <c r="B960" s="8">
        <v>43582</v>
      </c>
      <c r="C960" t="s">
        <v>1815</v>
      </c>
      <c r="D960" t="s">
        <v>129</v>
      </c>
      <c r="E960" s="4">
        <v>2</v>
      </c>
      <c r="U960"/>
      <c r="V960"/>
    </row>
    <row r="961" spans="1:22" x14ac:dyDescent="0.25">
      <c r="A961" t="s">
        <v>1855</v>
      </c>
      <c r="B961" s="8">
        <v>44598</v>
      </c>
      <c r="C961" t="s">
        <v>1856</v>
      </c>
      <c r="D961" t="s">
        <v>33</v>
      </c>
      <c r="E961" s="4">
        <v>5</v>
      </c>
      <c r="U961"/>
      <c r="V961"/>
    </row>
    <row r="962" spans="1:22" x14ac:dyDescent="0.25">
      <c r="A962" t="s">
        <v>1857</v>
      </c>
      <c r="B962" s="8">
        <v>44591</v>
      </c>
      <c r="C962" t="s">
        <v>1858</v>
      </c>
      <c r="D962" t="s">
        <v>146</v>
      </c>
      <c r="E962" s="4">
        <v>5</v>
      </c>
      <c r="U962"/>
      <c r="V962"/>
    </row>
    <row r="963" spans="1:22" x14ac:dyDescent="0.25">
      <c r="A963" t="s">
        <v>1859</v>
      </c>
      <c r="B963" s="8">
        <v>44158</v>
      </c>
      <c r="C963" t="s">
        <v>1860</v>
      </c>
      <c r="D963" t="s">
        <v>132</v>
      </c>
      <c r="E963" s="4">
        <v>2</v>
      </c>
      <c r="U963"/>
      <c r="V963"/>
    </row>
    <row r="964" spans="1:22" x14ac:dyDescent="0.25">
      <c r="A964" t="s">
        <v>1861</v>
      </c>
      <c r="B964" s="8">
        <v>44664</v>
      </c>
      <c r="C964" t="s">
        <v>1862</v>
      </c>
      <c r="D964" t="s">
        <v>193</v>
      </c>
      <c r="E964" s="4">
        <v>1</v>
      </c>
      <c r="U964"/>
      <c r="V964"/>
    </row>
    <row r="965" spans="1:22" x14ac:dyDescent="0.25">
      <c r="A965" t="s">
        <v>1863</v>
      </c>
      <c r="B965" s="8">
        <v>44203</v>
      </c>
      <c r="C965" t="s">
        <v>1864</v>
      </c>
      <c r="D965" t="s">
        <v>36</v>
      </c>
      <c r="E965" s="4">
        <v>4</v>
      </c>
      <c r="U965"/>
      <c r="V965"/>
    </row>
    <row r="966" spans="1:22" x14ac:dyDescent="0.25">
      <c r="A966" t="s">
        <v>1865</v>
      </c>
      <c r="B966" s="8">
        <v>43865</v>
      </c>
      <c r="C966" t="s">
        <v>1866</v>
      </c>
      <c r="D966" t="s">
        <v>268</v>
      </c>
      <c r="E966" s="4">
        <v>5</v>
      </c>
      <c r="U966"/>
      <c r="V966"/>
    </row>
    <row r="967" spans="1:22" x14ac:dyDescent="0.25">
      <c r="A967" t="s">
        <v>1867</v>
      </c>
      <c r="B967" s="8">
        <v>43724</v>
      </c>
      <c r="C967" t="s">
        <v>1868</v>
      </c>
      <c r="D967" t="s">
        <v>15</v>
      </c>
      <c r="E967" s="4">
        <v>3</v>
      </c>
      <c r="U967"/>
      <c r="V967"/>
    </row>
    <row r="968" spans="1:22" x14ac:dyDescent="0.25">
      <c r="A968" t="s">
        <v>1869</v>
      </c>
      <c r="B968" s="8">
        <v>43491</v>
      </c>
      <c r="C968" t="s">
        <v>1870</v>
      </c>
      <c r="D968" t="s">
        <v>190</v>
      </c>
      <c r="E968" s="4">
        <v>6</v>
      </c>
      <c r="U968"/>
      <c r="V968"/>
    </row>
    <row r="969" spans="1:22" x14ac:dyDescent="0.25">
      <c r="A969" t="s">
        <v>1871</v>
      </c>
      <c r="B969" s="8">
        <v>44246</v>
      </c>
      <c r="C969" t="s">
        <v>1872</v>
      </c>
      <c r="D969" t="s">
        <v>115</v>
      </c>
      <c r="E969" s="4">
        <v>1</v>
      </c>
      <c r="U969"/>
      <c r="V969"/>
    </row>
    <row r="970" spans="1:22" x14ac:dyDescent="0.25">
      <c r="A970" t="s">
        <v>1873</v>
      </c>
      <c r="B970" s="8">
        <v>44642</v>
      </c>
      <c r="C970" t="s">
        <v>1874</v>
      </c>
      <c r="D970" t="s">
        <v>176</v>
      </c>
      <c r="E970" s="4">
        <v>2</v>
      </c>
      <c r="U970"/>
      <c r="V970"/>
    </row>
    <row r="971" spans="1:22" x14ac:dyDescent="0.25">
      <c r="A971" t="s">
        <v>1875</v>
      </c>
      <c r="B971" s="8">
        <v>43649</v>
      </c>
      <c r="C971" t="s">
        <v>1876</v>
      </c>
      <c r="D971" t="s">
        <v>27</v>
      </c>
      <c r="E971" s="4">
        <v>1</v>
      </c>
      <c r="U971"/>
      <c r="V971"/>
    </row>
    <row r="972" spans="1:22" x14ac:dyDescent="0.25">
      <c r="A972" t="s">
        <v>1877</v>
      </c>
      <c r="B972" s="8">
        <v>43729</v>
      </c>
      <c r="C972" t="s">
        <v>1878</v>
      </c>
      <c r="D972" t="s">
        <v>17</v>
      </c>
      <c r="E972" s="4">
        <v>1</v>
      </c>
      <c r="U972"/>
      <c r="V972"/>
    </row>
    <row r="973" spans="1:22" x14ac:dyDescent="0.25">
      <c r="A973" t="s">
        <v>1879</v>
      </c>
      <c r="B973" s="8">
        <v>43703</v>
      </c>
      <c r="C973" t="s">
        <v>1880</v>
      </c>
      <c r="D973" t="s">
        <v>218</v>
      </c>
      <c r="E973" s="4">
        <v>5</v>
      </c>
      <c r="U973"/>
      <c r="V973"/>
    </row>
    <row r="974" spans="1:22" x14ac:dyDescent="0.25">
      <c r="A974" t="s">
        <v>1881</v>
      </c>
      <c r="B974" s="8">
        <v>44411</v>
      </c>
      <c r="C974" t="s">
        <v>1882</v>
      </c>
      <c r="D974" t="s">
        <v>218</v>
      </c>
      <c r="E974" s="4">
        <v>3</v>
      </c>
      <c r="U974"/>
      <c r="V974"/>
    </row>
    <row r="975" spans="1:22" x14ac:dyDescent="0.25">
      <c r="A975" t="s">
        <v>1883</v>
      </c>
      <c r="B975" s="8">
        <v>44493</v>
      </c>
      <c r="C975" t="s">
        <v>1884</v>
      </c>
      <c r="D975" t="s">
        <v>110</v>
      </c>
      <c r="E975" s="4">
        <v>6</v>
      </c>
      <c r="U975"/>
      <c r="V975"/>
    </row>
    <row r="976" spans="1:22" x14ac:dyDescent="0.25">
      <c r="A976" t="s">
        <v>1885</v>
      </c>
      <c r="B976" s="8">
        <v>43556</v>
      </c>
      <c r="C976" t="s">
        <v>1886</v>
      </c>
      <c r="D976" t="s">
        <v>160</v>
      </c>
      <c r="E976" s="4">
        <v>1</v>
      </c>
      <c r="U976"/>
      <c r="V976"/>
    </row>
    <row r="977" spans="1:22" x14ac:dyDescent="0.25">
      <c r="A977" t="s">
        <v>1887</v>
      </c>
      <c r="B977" s="8">
        <v>44538</v>
      </c>
      <c r="C977" t="s">
        <v>1888</v>
      </c>
      <c r="D977" t="s">
        <v>68</v>
      </c>
      <c r="E977" s="4">
        <v>3</v>
      </c>
      <c r="U977"/>
      <c r="V977"/>
    </row>
    <row r="978" spans="1:22" x14ac:dyDescent="0.25">
      <c r="A978" t="s">
        <v>1889</v>
      </c>
      <c r="B978" s="8">
        <v>43643</v>
      </c>
      <c r="C978" t="s">
        <v>1890</v>
      </c>
      <c r="D978" t="s">
        <v>24</v>
      </c>
      <c r="E978" s="4">
        <v>5</v>
      </c>
      <c r="U978"/>
      <c r="V978"/>
    </row>
    <row r="979" spans="1:22" x14ac:dyDescent="0.25">
      <c r="A979" t="s">
        <v>1891</v>
      </c>
      <c r="B979" s="8">
        <v>44026</v>
      </c>
      <c r="C979" t="s">
        <v>1892</v>
      </c>
      <c r="D979" t="s">
        <v>203</v>
      </c>
      <c r="E979" s="4">
        <v>5</v>
      </c>
      <c r="U979"/>
      <c r="V979"/>
    </row>
    <row r="980" spans="1:22" x14ac:dyDescent="0.25">
      <c r="A980" t="s">
        <v>1893</v>
      </c>
      <c r="B980" s="8">
        <v>43913</v>
      </c>
      <c r="C980" t="s">
        <v>1884</v>
      </c>
      <c r="D980" t="s">
        <v>206</v>
      </c>
      <c r="E980" s="4">
        <v>3</v>
      </c>
      <c r="U980"/>
      <c r="V980"/>
    </row>
    <row r="981" spans="1:22" x14ac:dyDescent="0.25">
      <c r="A981" t="s">
        <v>1894</v>
      </c>
      <c r="B981" s="8">
        <v>43856</v>
      </c>
      <c r="C981" t="s">
        <v>1895</v>
      </c>
      <c r="D981" t="s">
        <v>160</v>
      </c>
      <c r="E981" s="4">
        <v>2</v>
      </c>
      <c r="U981"/>
      <c r="V981"/>
    </row>
    <row r="982" spans="1:22" x14ac:dyDescent="0.25">
      <c r="A982" t="s">
        <v>1896</v>
      </c>
      <c r="B982" s="8">
        <v>43982</v>
      </c>
      <c r="C982" t="s">
        <v>1897</v>
      </c>
      <c r="D982" t="s">
        <v>544</v>
      </c>
      <c r="E982" s="4">
        <v>6</v>
      </c>
      <c r="U982"/>
      <c r="V982"/>
    </row>
    <row r="983" spans="1:22" x14ac:dyDescent="0.25">
      <c r="A983" t="s">
        <v>1898</v>
      </c>
      <c r="B983" s="8">
        <v>44397</v>
      </c>
      <c r="C983" t="s">
        <v>1899</v>
      </c>
      <c r="D983" t="s">
        <v>65</v>
      </c>
      <c r="E983" s="4">
        <v>6</v>
      </c>
      <c r="U983"/>
      <c r="V983"/>
    </row>
    <row r="984" spans="1:22" x14ac:dyDescent="0.25">
      <c r="A984" t="s">
        <v>1900</v>
      </c>
      <c r="B984" s="8">
        <v>44785</v>
      </c>
      <c r="C984" t="s">
        <v>1901</v>
      </c>
      <c r="D984" t="s">
        <v>203</v>
      </c>
      <c r="E984" s="4">
        <v>2</v>
      </c>
      <c r="U984"/>
      <c r="V984"/>
    </row>
    <row r="985" spans="1:22" x14ac:dyDescent="0.25">
      <c r="A985" t="s">
        <v>1902</v>
      </c>
      <c r="B985" s="8">
        <v>43831</v>
      </c>
      <c r="C985" t="s">
        <v>1903</v>
      </c>
      <c r="D985" t="s">
        <v>58</v>
      </c>
      <c r="E985" s="4">
        <v>2</v>
      </c>
      <c r="U985"/>
      <c r="V985"/>
    </row>
    <row r="986" spans="1:22" x14ac:dyDescent="0.25">
      <c r="A986" t="s">
        <v>1904</v>
      </c>
      <c r="B986" s="8">
        <v>44214</v>
      </c>
      <c r="C986" t="s">
        <v>1905</v>
      </c>
      <c r="D986" t="s">
        <v>126</v>
      </c>
      <c r="E986" s="4">
        <v>1</v>
      </c>
      <c r="U986"/>
      <c r="V986"/>
    </row>
    <row r="987" spans="1:22" x14ac:dyDescent="0.25">
      <c r="A987" t="s">
        <v>1906</v>
      </c>
      <c r="B987" s="8">
        <v>44561</v>
      </c>
      <c r="C987" t="s">
        <v>1907</v>
      </c>
      <c r="D987" t="s">
        <v>203</v>
      </c>
      <c r="E987" s="4">
        <v>4</v>
      </c>
      <c r="U987"/>
      <c r="V987"/>
    </row>
    <row r="988" spans="1:22" x14ac:dyDescent="0.25">
      <c r="A988" t="s">
        <v>1908</v>
      </c>
      <c r="B988" s="8">
        <v>43955</v>
      </c>
      <c r="C988" t="s">
        <v>1909</v>
      </c>
      <c r="D988" t="s">
        <v>211</v>
      </c>
      <c r="E988" s="4">
        <v>1</v>
      </c>
      <c r="U988"/>
      <c r="V988"/>
    </row>
    <row r="989" spans="1:22" x14ac:dyDescent="0.25">
      <c r="A989" t="s">
        <v>1910</v>
      </c>
      <c r="B989" s="8">
        <v>44247</v>
      </c>
      <c r="C989" t="s">
        <v>1911</v>
      </c>
      <c r="D989" t="s">
        <v>86</v>
      </c>
      <c r="E989" s="4">
        <v>5</v>
      </c>
      <c r="U989"/>
      <c r="V989"/>
    </row>
    <row r="990" spans="1:22" x14ac:dyDescent="0.25">
      <c r="A990" t="s">
        <v>1912</v>
      </c>
      <c r="B990" s="8">
        <v>43897</v>
      </c>
      <c r="C990" t="s">
        <v>1913</v>
      </c>
      <c r="D990" t="s">
        <v>15</v>
      </c>
      <c r="E990" s="4">
        <v>3</v>
      </c>
      <c r="U990"/>
      <c r="V990"/>
    </row>
    <row r="991" spans="1:22" x14ac:dyDescent="0.25">
      <c r="A991" t="s">
        <v>1914</v>
      </c>
      <c r="B991" s="8">
        <v>43560</v>
      </c>
      <c r="C991" t="s">
        <v>1915</v>
      </c>
      <c r="D991" t="s">
        <v>185</v>
      </c>
      <c r="E991" s="4">
        <v>6</v>
      </c>
      <c r="U991"/>
      <c r="V991"/>
    </row>
    <row r="992" spans="1:22" x14ac:dyDescent="0.25">
      <c r="A992" t="s">
        <v>1916</v>
      </c>
      <c r="B992" s="8">
        <v>44718</v>
      </c>
      <c r="C992" t="s">
        <v>1917</v>
      </c>
      <c r="D992" t="s">
        <v>65</v>
      </c>
      <c r="E992" s="4">
        <v>5</v>
      </c>
      <c r="U992"/>
      <c r="V992"/>
    </row>
    <row r="993" spans="1:22" x14ac:dyDescent="0.25">
      <c r="A993" t="s">
        <v>1916</v>
      </c>
      <c r="B993" s="8">
        <v>44718</v>
      </c>
      <c r="C993" t="s">
        <v>1917</v>
      </c>
      <c r="D993" t="s">
        <v>137</v>
      </c>
      <c r="E993" s="4">
        <v>2</v>
      </c>
      <c r="U993"/>
      <c r="V993"/>
    </row>
    <row r="994" spans="1:22" x14ac:dyDescent="0.25">
      <c r="A994" t="s">
        <v>1918</v>
      </c>
      <c r="B994" s="8">
        <v>44276</v>
      </c>
      <c r="C994" t="s">
        <v>1919</v>
      </c>
      <c r="D994" t="s">
        <v>118</v>
      </c>
      <c r="E994" s="4">
        <v>3</v>
      </c>
      <c r="U994"/>
      <c r="V994"/>
    </row>
    <row r="995" spans="1:22" x14ac:dyDescent="0.25">
      <c r="A995" t="s">
        <v>1920</v>
      </c>
      <c r="B995" s="8">
        <v>44549</v>
      </c>
      <c r="C995" t="s">
        <v>1921</v>
      </c>
      <c r="D995" t="s">
        <v>20</v>
      </c>
      <c r="E995" s="4">
        <v>6</v>
      </c>
      <c r="U995"/>
      <c r="V995"/>
    </row>
    <row r="996" spans="1:22" x14ac:dyDescent="0.25">
      <c r="A996" t="s">
        <v>1922</v>
      </c>
      <c r="B996" s="8">
        <v>44244</v>
      </c>
      <c r="C996" t="s">
        <v>1923</v>
      </c>
      <c r="D996" t="s">
        <v>68</v>
      </c>
      <c r="E996" s="4">
        <v>3</v>
      </c>
      <c r="U996"/>
      <c r="V996"/>
    </row>
    <row r="997" spans="1:22" x14ac:dyDescent="0.25">
      <c r="A997" t="s">
        <v>1924</v>
      </c>
      <c r="B997" s="8">
        <v>43836</v>
      </c>
      <c r="C997" t="s">
        <v>1925</v>
      </c>
      <c r="D997" t="s">
        <v>24</v>
      </c>
      <c r="E997" s="4">
        <v>1</v>
      </c>
      <c r="U997"/>
      <c r="V997"/>
    </row>
    <row r="998" spans="1:22" x14ac:dyDescent="0.25">
      <c r="A998" t="s">
        <v>1926</v>
      </c>
      <c r="B998" s="8">
        <v>44685</v>
      </c>
      <c r="C998" t="s">
        <v>1917</v>
      </c>
      <c r="D998" t="s">
        <v>36</v>
      </c>
      <c r="E998" s="4">
        <v>5</v>
      </c>
      <c r="U998"/>
      <c r="V998"/>
    </row>
    <row r="999" spans="1:22" x14ac:dyDescent="0.25">
      <c r="A999" t="s">
        <v>1927</v>
      </c>
      <c r="B999" s="8">
        <v>43749</v>
      </c>
      <c r="C999" t="s">
        <v>1917</v>
      </c>
      <c r="D999" t="s">
        <v>81</v>
      </c>
      <c r="E999" s="4">
        <v>4</v>
      </c>
      <c r="U999"/>
      <c r="V999"/>
    </row>
    <row r="1000" spans="1:22" x14ac:dyDescent="0.25">
      <c r="A1000" t="s">
        <v>1928</v>
      </c>
      <c r="B1000" s="8">
        <v>44411</v>
      </c>
      <c r="C1000" t="s">
        <v>1929</v>
      </c>
      <c r="D1000" t="s">
        <v>41</v>
      </c>
      <c r="E1000" s="4">
        <v>1</v>
      </c>
      <c r="U1000"/>
      <c r="V1000"/>
    </row>
    <row r="1001" spans="1:22" x14ac:dyDescent="0.25">
      <c r="A1001" t="s">
        <v>1930</v>
      </c>
      <c r="B1001" s="8">
        <v>44119</v>
      </c>
      <c r="C1001" t="s">
        <v>1931</v>
      </c>
      <c r="D1001" t="s">
        <v>78</v>
      </c>
      <c r="E1001" s="4">
        <v>3</v>
      </c>
      <c r="U1001"/>
      <c r="V1001"/>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4C523-5457-453A-B8D2-5D5CEAD0C043}">
  <dimension ref="A1:I1001"/>
  <sheetViews>
    <sheetView workbookViewId="0"/>
  </sheetViews>
  <sheetFormatPr defaultRowHeight="15" x14ac:dyDescent="0.25"/>
  <cols>
    <col min="1" max="1" width="16" bestFit="1" customWidth="1"/>
    <col min="2" max="2" width="24" bestFit="1" customWidth="1"/>
    <col min="3" max="3" width="38.140625" bestFit="1" customWidth="1"/>
    <col min="4" max="4" width="18.28515625" bestFit="1" customWidth="1"/>
    <col min="5" max="5" width="26.5703125" bestFit="1" customWidth="1"/>
    <col min="6" max="6" width="20.28515625" bestFit="1" customWidth="1"/>
    <col min="7" max="7" width="15.140625" bestFit="1" customWidth="1"/>
    <col min="8" max="8" width="12.140625" bestFit="1" customWidth="1"/>
    <col min="9" max="9" width="13.140625" bestFit="1" customWidth="1"/>
    <col min="10" max="10" width="11.28515625" bestFit="1" customWidth="1"/>
  </cols>
  <sheetData>
    <row r="1" spans="1:9" x14ac:dyDescent="0.25">
      <c r="A1" t="s">
        <v>1932</v>
      </c>
      <c r="B1" t="s">
        <v>5</v>
      </c>
      <c r="C1" t="s">
        <v>6</v>
      </c>
      <c r="D1" t="s">
        <v>1933</v>
      </c>
      <c r="E1" t="s">
        <v>1934</v>
      </c>
      <c r="F1" t="s">
        <v>1935</v>
      </c>
      <c r="G1" t="s">
        <v>7</v>
      </c>
      <c r="H1" t="s">
        <v>1936</v>
      </c>
      <c r="I1" t="s">
        <v>6756</v>
      </c>
    </row>
    <row r="2" spans="1:9" x14ac:dyDescent="0.25">
      <c r="A2" s="3" t="s">
        <v>14</v>
      </c>
      <c r="B2" s="3" t="s">
        <v>1937</v>
      </c>
      <c r="C2" s="3" t="s">
        <v>1938</v>
      </c>
      <c r="D2" s="3" t="s">
        <v>1939</v>
      </c>
      <c r="E2" s="3" t="s">
        <v>1940</v>
      </c>
      <c r="F2" s="3" t="s">
        <v>1941</v>
      </c>
      <c r="G2" s="3" t="s">
        <v>1942</v>
      </c>
      <c r="H2" s="3" t="s">
        <v>1943</v>
      </c>
      <c r="I2" t="b">
        <v>1</v>
      </c>
    </row>
    <row r="3" spans="1:9" x14ac:dyDescent="0.25">
      <c r="A3" s="3" t="s">
        <v>1944</v>
      </c>
      <c r="B3" s="3" t="s">
        <v>1945</v>
      </c>
      <c r="C3" s="3" t="s">
        <v>1946</v>
      </c>
      <c r="D3" s="3" t="s">
        <v>1947</v>
      </c>
      <c r="E3" s="3" t="s">
        <v>1948</v>
      </c>
      <c r="F3" s="3" t="s">
        <v>1949</v>
      </c>
      <c r="G3" s="3" t="s">
        <v>1950</v>
      </c>
      <c r="H3" s="3" t="s">
        <v>1951</v>
      </c>
      <c r="I3" t="b">
        <v>0</v>
      </c>
    </row>
    <row r="4" spans="1:9" x14ac:dyDescent="0.25">
      <c r="A4" s="3" t="s">
        <v>19</v>
      </c>
      <c r="B4" s="3" t="s">
        <v>1952</v>
      </c>
      <c r="C4" s="3" t="s">
        <v>1953</v>
      </c>
      <c r="D4" s="3" t="s">
        <v>1954</v>
      </c>
      <c r="E4" s="3" t="s">
        <v>1955</v>
      </c>
      <c r="F4" s="3" t="s">
        <v>1956</v>
      </c>
      <c r="G4" s="3" t="s">
        <v>1942</v>
      </c>
      <c r="H4" s="3" t="s">
        <v>1957</v>
      </c>
      <c r="I4" t="b">
        <v>1</v>
      </c>
    </row>
    <row r="5" spans="1:9" x14ac:dyDescent="0.25">
      <c r="A5" s="3" t="s">
        <v>1958</v>
      </c>
      <c r="B5" s="3" t="s">
        <v>1959</v>
      </c>
      <c r="C5" s="3" t="s">
        <v>1960</v>
      </c>
      <c r="D5" s="3" t="s">
        <v>1961</v>
      </c>
      <c r="E5" s="3" t="s">
        <v>1962</v>
      </c>
      <c r="F5" s="3" t="s">
        <v>1963</v>
      </c>
      <c r="G5" s="3" t="s">
        <v>1942</v>
      </c>
      <c r="H5" s="3" t="s">
        <v>1964</v>
      </c>
      <c r="I5" t="b">
        <v>1</v>
      </c>
    </row>
    <row r="6" spans="1:9" x14ac:dyDescent="0.25">
      <c r="A6" s="3" t="s">
        <v>22</v>
      </c>
      <c r="B6" s="3" t="s">
        <v>1965</v>
      </c>
      <c r="C6" s="3" t="s">
        <v>16</v>
      </c>
      <c r="D6" s="3" t="s">
        <v>1966</v>
      </c>
      <c r="E6" s="3" t="s">
        <v>1967</v>
      </c>
      <c r="F6" s="3" t="s">
        <v>1968</v>
      </c>
      <c r="G6" s="3" t="s">
        <v>1950</v>
      </c>
      <c r="H6" s="3" t="s">
        <v>1969</v>
      </c>
      <c r="I6" t="b">
        <v>0</v>
      </c>
    </row>
    <row r="7" spans="1:9" x14ac:dyDescent="0.25">
      <c r="A7" s="3" t="s">
        <v>26</v>
      </c>
      <c r="B7" s="3" t="s">
        <v>1970</v>
      </c>
      <c r="C7" s="3" t="s">
        <v>16</v>
      </c>
      <c r="D7" s="3" t="s">
        <v>1971</v>
      </c>
      <c r="E7" s="3" t="s">
        <v>1972</v>
      </c>
      <c r="F7" s="3" t="s">
        <v>1973</v>
      </c>
      <c r="G7" s="3" t="s">
        <v>1942</v>
      </c>
      <c r="H7" s="3" t="s">
        <v>1974</v>
      </c>
      <c r="I7" t="b">
        <v>0</v>
      </c>
    </row>
    <row r="8" spans="1:9" x14ac:dyDescent="0.25">
      <c r="A8" s="3" t="s">
        <v>29</v>
      </c>
      <c r="B8" s="3" t="s">
        <v>1975</v>
      </c>
      <c r="C8" s="3" t="s">
        <v>1976</v>
      </c>
      <c r="D8" s="3" t="s">
        <v>1977</v>
      </c>
      <c r="E8" s="3" t="s">
        <v>1978</v>
      </c>
      <c r="F8" s="3" t="s">
        <v>1979</v>
      </c>
      <c r="G8" s="3" t="s">
        <v>1942</v>
      </c>
      <c r="H8" s="3" t="s">
        <v>1980</v>
      </c>
      <c r="I8" t="b">
        <v>1</v>
      </c>
    </row>
    <row r="9" spans="1:9" x14ac:dyDescent="0.25">
      <c r="A9" s="3" t="s">
        <v>32</v>
      </c>
      <c r="B9" s="3" t="s">
        <v>1981</v>
      </c>
      <c r="C9" s="3" t="s">
        <v>16</v>
      </c>
      <c r="D9" s="3" t="s">
        <v>1982</v>
      </c>
      <c r="E9" s="3" t="s">
        <v>1983</v>
      </c>
      <c r="F9" s="3" t="s">
        <v>1984</v>
      </c>
      <c r="G9" s="3" t="s">
        <v>1950</v>
      </c>
      <c r="H9" s="3" t="s">
        <v>1985</v>
      </c>
      <c r="I9" t="b">
        <v>1</v>
      </c>
    </row>
    <row r="10" spans="1:9" x14ac:dyDescent="0.25">
      <c r="A10" s="3" t="s">
        <v>35</v>
      </c>
      <c r="B10" s="3" t="s">
        <v>1986</v>
      </c>
      <c r="C10" s="3" t="s">
        <v>1987</v>
      </c>
      <c r="D10" s="3" t="s">
        <v>1988</v>
      </c>
      <c r="E10" s="3" t="s">
        <v>1989</v>
      </c>
      <c r="F10" s="3" t="s">
        <v>1990</v>
      </c>
      <c r="G10" s="3" t="s">
        <v>1942</v>
      </c>
      <c r="H10" s="3" t="s">
        <v>1991</v>
      </c>
      <c r="I10" t="b">
        <v>0</v>
      </c>
    </row>
    <row r="11" spans="1:9" x14ac:dyDescent="0.25">
      <c r="A11" s="3" t="s">
        <v>38</v>
      </c>
      <c r="B11" s="3" t="s">
        <v>1992</v>
      </c>
      <c r="C11" s="3" t="s">
        <v>1993</v>
      </c>
      <c r="D11" s="3" t="s">
        <v>1994</v>
      </c>
      <c r="E11" s="3" t="s">
        <v>1995</v>
      </c>
      <c r="F11" s="3" t="s">
        <v>1990</v>
      </c>
      <c r="G11" s="3" t="s">
        <v>1942</v>
      </c>
      <c r="H11" s="3" t="s">
        <v>1996</v>
      </c>
      <c r="I11" t="b">
        <v>0</v>
      </c>
    </row>
    <row r="12" spans="1:9" x14ac:dyDescent="0.25">
      <c r="A12" s="3" t="s">
        <v>40</v>
      </c>
      <c r="B12" s="3" t="s">
        <v>1997</v>
      </c>
      <c r="C12" s="3" t="s">
        <v>1998</v>
      </c>
      <c r="D12" s="3" t="s">
        <v>1999</v>
      </c>
      <c r="E12" s="3" t="s">
        <v>2000</v>
      </c>
      <c r="F12" s="3" t="s">
        <v>2001</v>
      </c>
      <c r="G12" s="3" t="s">
        <v>1942</v>
      </c>
      <c r="H12" s="3" t="s">
        <v>2002</v>
      </c>
      <c r="I12" t="b">
        <v>0</v>
      </c>
    </row>
    <row r="13" spans="1:9" x14ac:dyDescent="0.25">
      <c r="A13" s="3" t="s">
        <v>43</v>
      </c>
      <c r="B13" s="3" t="s">
        <v>2003</v>
      </c>
      <c r="C13" s="3" t="s">
        <v>2004</v>
      </c>
      <c r="D13" s="3" t="s">
        <v>2005</v>
      </c>
      <c r="E13" s="3" t="s">
        <v>2006</v>
      </c>
      <c r="F13" s="3" t="s">
        <v>2001</v>
      </c>
      <c r="G13" s="3" t="s">
        <v>1942</v>
      </c>
      <c r="H13" s="3" t="s">
        <v>2007</v>
      </c>
      <c r="I13" t="b">
        <v>1</v>
      </c>
    </row>
    <row r="14" spans="1:9" x14ac:dyDescent="0.25">
      <c r="A14" s="3" t="s">
        <v>46</v>
      </c>
      <c r="B14" s="3" t="s">
        <v>2008</v>
      </c>
      <c r="C14" s="3" t="s">
        <v>2009</v>
      </c>
      <c r="D14" s="3" t="s">
        <v>2010</v>
      </c>
      <c r="E14" s="3" t="s">
        <v>2011</v>
      </c>
      <c r="F14" s="3" t="s">
        <v>2012</v>
      </c>
      <c r="G14" s="3" t="s">
        <v>1942</v>
      </c>
      <c r="H14" s="3" t="s">
        <v>2013</v>
      </c>
      <c r="I14" t="b">
        <v>0</v>
      </c>
    </row>
    <row r="15" spans="1:9" x14ac:dyDescent="0.25">
      <c r="A15" s="3" t="s">
        <v>48</v>
      </c>
      <c r="B15" s="3" t="s">
        <v>2014</v>
      </c>
      <c r="C15" s="3" t="s">
        <v>2015</v>
      </c>
      <c r="D15" s="3" t="s">
        <v>16</v>
      </c>
      <c r="E15" s="3" t="s">
        <v>2016</v>
      </c>
      <c r="F15" s="3" t="s">
        <v>2017</v>
      </c>
      <c r="G15" s="3" t="s">
        <v>1942</v>
      </c>
      <c r="H15" s="3" t="s">
        <v>2018</v>
      </c>
      <c r="I15" t="b">
        <v>0</v>
      </c>
    </row>
    <row r="16" spans="1:9" x14ac:dyDescent="0.25">
      <c r="A16" s="3" t="s">
        <v>51</v>
      </c>
      <c r="B16" s="3" t="s">
        <v>2019</v>
      </c>
      <c r="C16" s="3" t="s">
        <v>2020</v>
      </c>
      <c r="D16" s="3" t="s">
        <v>2021</v>
      </c>
      <c r="E16" s="3" t="s">
        <v>2022</v>
      </c>
      <c r="F16" s="3" t="s">
        <v>2023</v>
      </c>
      <c r="G16" s="3" t="s">
        <v>1942</v>
      </c>
      <c r="H16" s="3" t="s">
        <v>2024</v>
      </c>
      <c r="I16" t="b">
        <v>1</v>
      </c>
    </row>
    <row r="17" spans="1:9" x14ac:dyDescent="0.25">
      <c r="A17" s="3" t="s">
        <v>54</v>
      </c>
      <c r="B17" s="3" t="s">
        <v>2025</v>
      </c>
      <c r="C17" s="3" t="s">
        <v>2026</v>
      </c>
      <c r="D17" s="3" t="s">
        <v>16</v>
      </c>
      <c r="E17" s="3" t="s">
        <v>2027</v>
      </c>
      <c r="F17" s="3" t="s">
        <v>2028</v>
      </c>
      <c r="G17" s="3" t="s">
        <v>1942</v>
      </c>
      <c r="H17" s="3" t="s">
        <v>2029</v>
      </c>
      <c r="I17" t="b">
        <v>0</v>
      </c>
    </row>
    <row r="18" spans="1:9" x14ac:dyDescent="0.25">
      <c r="A18" s="3" t="s">
        <v>57</v>
      </c>
      <c r="B18" s="3" t="s">
        <v>2030</v>
      </c>
      <c r="C18" s="3" t="s">
        <v>2031</v>
      </c>
      <c r="D18" s="3" t="s">
        <v>2032</v>
      </c>
      <c r="E18" s="3" t="s">
        <v>2033</v>
      </c>
      <c r="F18" s="3" t="s">
        <v>2034</v>
      </c>
      <c r="G18" s="3" t="s">
        <v>1942</v>
      </c>
      <c r="H18" s="3" t="s">
        <v>2035</v>
      </c>
      <c r="I18" t="b">
        <v>0</v>
      </c>
    </row>
    <row r="19" spans="1:9" x14ac:dyDescent="0.25">
      <c r="A19" s="3" t="s">
        <v>60</v>
      </c>
      <c r="B19" s="3" t="s">
        <v>2036</v>
      </c>
      <c r="C19" s="3" t="s">
        <v>2037</v>
      </c>
      <c r="D19" s="3" t="s">
        <v>2038</v>
      </c>
      <c r="E19" s="3" t="s">
        <v>2039</v>
      </c>
      <c r="F19" s="3" t="s">
        <v>2040</v>
      </c>
      <c r="G19" s="3" t="s">
        <v>1942</v>
      </c>
      <c r="H19" s="3" t="s">
        <v>2041</v>
      </c>
      <c r="I19" t="b">
        <v>0</v>
      </c>
    </row>
    <row r="20" spans="1:9" x14ac:dyDescent="0.25">
      <c r="A20" s="3" t="s">
        <v>62</v>
      </c>
      <c r="B20" s="3" t="s">
        <v>2042</v>
      </c>
      <c r="C20" s="3" t="s">
        <v>2043</v>
      </c>
      <c r="D20" s="3" t="s">
        <v>16</v>
      </c>
      <c r="E20" s="3" t="s">
        <v>2044</v>
      </c>
      <c r="F20" s="3" t="s">
        <v>2045</v>
      </c>
      <c r="G20" s="3" t="s">
        <v>1950</v>
      </c>
      <c r="H20" s="3" t="s">
        <v>2046</v>
      </c>
      <c r="I20" t="b">
        <v>1</v>
      </c>
    </row>
    <row r="21" spans="1:9" x14ac:dyDescent="0.25">
      <c r="A21" s="3" t="s">
        <v>64</v>
      </c>
      <c r="B21" s="3" t="s">
        <v>2047</v>
      </c>
      <c r="C21" s="3" t="s">
        <v>2048</v>
      </c>
      <c r="D21" s="3" t="s">
        <v>2049</v>
      </c>
      <c r="E21" s="3" t="s">
        <v>2050</v>
      </c>
      <c r="F21" s="3" t="s">
        <v>2051</v>
      </c>
      <c r="G21" s="3" t="s">
        <v>1942</v>
      </c>
      <c r="H21" s="3" t="s">
        <v>2052</v>
      </c>
      <c r="I21" t="b">
        <v>1</v>
      </c>
    </row>
    <row r="22" spans="1:9" x14ac:dyDescent="0.25">
      <c r="A22" s="3" t="s">
        <v>2053</v>
      </c>
      <c r="B22" s="3" t="s">
        <v>2054</v>
      </c>
      <c r="C22" s="3" t="s">
        <v>16</v>
      </c>
      <c r="D22" s="3" t="s">
        <v>2055</v>
      </c>
      <c r="E22" s="3" t="s">
        <v>2056</v>
      </c>
      <c r="F22" s="3" t="s">
        <v>2057</v>
      </c>
      <c r="G22" s="3" t="s">
        <v>1950</v>
      </c>
      <c r="H22" s="3" t="s">
        <v>2058</v>
      </c>
      <c r="I22" t="b">
        <v>1</v>
      </c>
    </row>
    <row r="23" spans="1:9" x14ac:dyDescent="0.25">
      <c r="A23" s="3" t="s">
        <v>67</v>
      </c>
      <c r="B23" s="3" t="s">
        <v>2059</v>
      </c>
      <c r="C23" s="3" t="s">
        <v>2060</v>
      </c>
      <c r="D23" s="3" t="s">
        <v>2061</v>
      </c>
      <c r="E23" s="3" t="s">
        <v>2062</v>
      </c>
      <c r="F23" s="3" t="s">
        <v>2063</v>
      </c>
      <c r="G23" s="3" t="s">
        <v>1942</v>
      </c>
      <c r="H23" s="3" t="s">
        <v>2064</v>
      </c>
      <c r="I23" t="b">
        <v>0</v>
      </c>
    </row>
    <row r="24" spans="1:9" x14ac:dyDescent="0.25">
      <c r="A24" s="3" t="s">
        <v>70</v>
      </c>
      <c r="B24" s="3" t="s">
        <v>2065</v>
      </c>
      <c r="C24" s="3" t="s">
        <v>2066</v>
      </c>
      <c r="D24" s="3" t="s">
        <v>2067</v>
      </c>
      <c r="E24" s="3" t="s">
        <v>2068</v>
      </c>
      <c r="F24" s="3" t="s">
        <v>2069</v>
      </c>
      <c r="G24" s="3" t="s">
        <v>1942</v>
      </c>
      <c r="H24" s="3" t="s">
        <v>2070</v>
      </c>
      <c r="I24" t="b">
        <v>1</v>
      </c>
    </row>
    <row r="25" spans="1:9" x14ac:dyDescent="0.25">
      <c r="A25" s="3" t="s">
        <v>72</v>
      </c>
      <c r="B25" s="3" t="s">
        <v>2071</v>
      </c>
      <c r="C25" s="3" t="s">
        <v>2072</v>
      </c>
      <c r="D25" s="3" t="s">
        <v>2073</v>
      </c>
      <c r="E25" s="3" t="s">
        <v>2074</v>
      </c>
      <c r="F25" s="3" t="s">
        <v>2075</v>
      </c>
      <c r="G25" s="3" t="s">
        <v>1942</v>
      </c>
      <c r="H25" s="3" t="s">
        <v>2076</v>
      </c>
      <c r="I25" t="b">
        <v>1</v>
      </c>
    </row>
    <row r="26" spans="1:9" x14ac:dyDescent="0.25">
      <c r="A26" s="3" t="s">
        <v>74</v>
      </c>
      <c r="B26" s="3" t="s">
        <v>2077</v>
      </c>
      <c r="C26" s="3" t="s">
        <v>2078</v>
      </c>
      <c r="D26" s="3" t="s">
        <v>2079</v>
      </c>
      <c r="E26" s="3" t="s">
        <v>2080</v>
      </c>
      <c r="F26" s="3" t="s">
        <v>2081</v>
      </c>
      <c r="G26" s="3" t="s">
        <v>1942</v>
      </c>
      <c r="H26" s="3" t="s">
        <v>2082</v>
      </c>
      <c r="I26" t="b">
        <v>0</v>
      </c>
    </row>
    <row r="27" spans="1:9" x14ac:dyDescent="0.25">
      <c r="A27" s="3" t="s">
        <v>77</v>
      </c>
      <c r="B27" s="3" t="s">
        <v>2083</v>
      </c>
      <c r="C27" s="3" t="s">
        <v>16</v>
      </c>
      <c r="D27" s="3" t="s">
        <v>2084</v>
      </c>
      <c r="E27" s="3" t="s">
        <v>2085</v>
      </c>
      <c r="F27" s="3" t="s">
        <v>2069</v>
      </c>
      <c r="G27" s="3" t="s">
        <v>1942</v>
      </c>
      <c r="H27" s="3" t="s">
        <v>2070</v>
      </c>
      <c r="I27" t="b">
        <v>1</v>
      </c>
    </row>
    <row r="28" spans="1:9" x14ac:dyDescent="0.25">
      <c r="A28" s="3" t="s">
        <v>80</v>
      </c>
      <c r="B28" s="3" t="s">
        <v>2086</v>
      </c>
      <c r="C28" s="3" t="s">
        <v>2087</v>
      </c>
      <c r="D28" s="3" t="s">
        <v>2088</v>
      </c>
      <c r="E28" s="3" t="s">
        <v>2089</v>
      </c>
      <c r="F28" s="3" t="s">
        <v>2090</v>
      </c>
      <c r="G28" s="3" t="s">
        <v>1942</v>
      </c>
      <c r="H28" s="3" t="s">
        <v>2091</v>
      </c>
      <c r="I28" t="b">
        <v>1</v>
      </c>
    </row>
    <row r="29" spans="1:9" x14ac:dyDescent="0.25">
      <c r="A29" s="3" t="s">
        <v>83</v>
      </c>
      <c r="B29" s="3" t="s">
        <v>2092</v>
      </c>
      <c r="C29" s="3" t="s">
        <v>2093</v>
      </c>
      <c r="D29" s="3" t="s">
        <v>2094</v>
      </c>
      <c r="E29" s="3" t="s">
        <v>2095</v>
      </c>
      <c r="F29" s="3" t="s">
        <v>2096</v>
      </c>
      <c r="G29" s="3" t="s">
        <v>1950</v>
      </c>
      <c r="H29" s="3" t="s">
        <v>2097</v>
      </c>
      <c r="I29" t="b">
        <v>0</v>
      </c>
    </row>
    <row r="30" spans="1:9" x14ac:dyDescent="0.25">
      <c r="A30" s="3" t="s">
        <v>85</v>
      </c>
      <c r="B30" s="3" t="s">
        <v>2098</v>
      </c>
      <c r="C30" s="3" t="s">
        <v>2099</v>
      </c>
      <c r="D30" s="3" t="s">
        <v>2100</v>
      </c>
      <c r="E30" s="3" t="s">
        <v>2101</v>
      </c>
      <c r="F30" s="3" t="s">
        <v>2102</v>
      </c>
      <c r="G30" s="3" t="s">
        <v>1950</v>
      </c>
      <c r="H30" s="3" t="s">
        <v>2103</v>
      </c>
      <c r="I30" t="b">
        <v>0</v>
      </c>
    </row>
    <row r="31" spans="1:9" x14ac:dyDescent="0.25">
      <c r="A31" s="3" t="s">
        <v>88</v>
      </c>
      <c r="B31" s="3" t="s">
        <v>2104</v>
      </c>
      <c r="C31" s="3" t="s">
        <v>2105</v>
      </c>
      <c r="D31" s="3" t="s">
        <v>2106</v>
      </c>
      <c r="E31" s="3" t="s">
        <v>2107</v>
      </c>
      <c r="F31" s="3" t="s">
        <v>2108</v>
      </c>
      <c r="G31" s="3" t="s">
        <v>1950</v>
      </c>
      <c r="H31" s="3" t="s">
        <v>2109</v>
      </c>
      <c r="I31" t="b">
        <v>1</v>
      </c>
    </row>
    <row r="32" spans="1:9" x14ac:dyDescent="0.25">
      <c r="A32" s="3" t="s">
        <v>90</v>
      </c>
      <c r="B32" s="3" t="s">
        <v>2110</v>
      </c>
      <c r="C32" s="3" t="s">
        <v>16</v>
      </c>
      <c r="D32" s="3" t="s">
        <v>2111</v>
      </c>
      <c r="E32" s="3" t="s">
        <v>2112</v>
      </c>
      <c r="F32" s="3" t="s">
        <v>2113</v>
      </c>
      <c r="G32" s="3" t="s">
        <v>1942</v>
      </c>
      <c r="H32" s="3" t="s">
        <v>2114</v>
      </c>
      <c r="I32" t="b">
        <v>0</v>
      </c>
    </row>
    <row r="33" spans="1:9" x14ac:dyDescent="0.25">
      <c r="A33" s="3" t="s">
        <v>2115</v>
      </c>
      <c r="B33" s="3" t="s">
        <v>2116</v>
      </c>
      <c r="C33" s="3" t="s">
        <v>2117</v>
      </c>
      <c r="D33" s="3" t="s">
        <v>2118</v>
      </c>
      <c r="E33" s="3" t="s">
        <v>2119</v>
      </c>
      <c r="F33" s="3" t="s">
        <v>2120</v>
      </c>
      <c r="G33" s="3" t="s">
        <v>1942</v>
      </c>
      <c r="H33" s="3" t="s">
        <v>2121</v>
      </c>
      <c r="I33" t="b">
        <v>0</v>
      </c>
    </row>
    <row r="34" spans="1:9" x14ac:dyDescent="0.25">
      <c r="A34" s="3" t="s">
        <v>2122</v>
      </c>
      <c r="B34" s="3" t="s">
        <v>2123</v>
      </c>
      <c r="C34" s="3" t="s">
        <v>2124</v>
      </c>
      <c r="D34" s="3" t="s">
        <v>2125</v>
      </c>
      <c r="E34" s="3" t="s">
        <v>2126</v>
      </c>
      <c r="F34" s="3" t="s">
        <v>2127</v>
      </c>
      <c r="G34" s="3" t="s">
        <v>1950</v>
      </c>
      <c r="H34" s="3" t="s">
        <v>2128</v>
      </c>
      <c r="I34" t="b">
        <v>1</v>
      </c>
    </row>
    <row r="35" spans="1:9" x14ac:dyDescent="0.25">
      <c r="A35" s="3" t="s">
        <v>94</v>
      </c>
      <c r="B35" s="3" t="s">
        <v>2129</v>
      </c>
      <c r="C35" s="3" t="s">
        <v>2130</v>
      </c>
      <c r="D35" s="3" t="s">
        <v>16</v>
      </c>
      <c r="E35" s="3" t="s">
        <v>2131</v>
      </c>
      <c r="F35" s="3" t="s">
        <v>2132</v>
      </c>
      <c r="G35" s="3" t="s">
        <v>1942</v>
      </c>
      <c r="H35" s="3" t="s">
        <v>2133</v>
      </c>
      <c r="I35" t="b">
        <v>0</v>
      </c>
    </row>
    <row r="36" spans="1:9" x14ac:dyDescent="0.25">
      <c r="A36" s="3" t="s">
        <v>96</v>
      </c>
      <c r="B36" s="3" t="s">
        <v>2134</v>
      </c>
      <c r="C36" s="3" t="s">
        <v>2135</v>
      </c>
      <c r="D36" s="3" t="s">
        <v>2136</v>
      </c>
      <c r="E36" s="3" t="s">
        <v>2137</v>
      </c>
      <c r="F36" s="3" t="s">
        <v>2138</v>
      </c>
      <c r="G36" s="3" t="s">
        <v>2139</v>
      </c>
      <c r="H36" s="3" t="s">
        <v>2140</v>
      </c>
      <c r="I36" t="b">
        <v>1</v>
      </c>
    </row>
    <row r="37" spans="1:9" x14ac:dyDescent="0.25">
      <c r="A37" s="3" t="s">
        <v>99</v>
      </c>
      <c r="B37" s="3" t="s">
        <v>2141</v>
      </c>
      <c r="C37" s="3" t="s">
        <v>2142</v>
      </c>
      <c r="D37" s="3" t="s">
        <v>2143</v>
      </c>
      <c r="E37" s="3" t="s">
        <v>2144</v>
      </c>
      <c r="F37" s="3" t="s">
        <v>2145</v>
      </c>
      <c r="G37" s="3" t="s">
        <v>1942</v>
      </c>
      <c r="H37" s="3" t="s">
        <v>2146</v>
      </c>
      <c r="I37" t="b">
        <v>0</v>
      </c>
    </row>
    <row r="38" spans="1:9" x14ac:dyDescent="0.25">
      <c r="A38" s="3" t="s">
        <v>101</v>
      </c>
      <c r="B38" s="3" t="s">
        <v>2147</v>
      </c>
      <c r="C38" s="3" t="s">
        <v>2148</v>
      </c>
      <c r="D38" s="3" t="s">
        <v>2149</v>
      </c>
      <c r="E38" s="3" t="s">
        <v>2150</v>
      </c>
      <c r="F38" s="3" t="s">
        <v>2151</v>
      </c>
      <c r="G38" s="3" t="s">
        <v>1942</v>
      </c>
      <c r="H38" s="3" t="s">
        <v>2152</v>
      </c>
      <c r="I38" t="b">
        <v>0</v>
      </c>
    </row>
    <row r="39" spans="1:9" x14ac:dyDescent="0.25">
      <c r="A39" s="3" t="s">
        <v>103</v>
      </c>
      <c r="B39" s="3" t="s">
        <v>2153</v>
      </c>
      <c r="C39" s="3" t="s">
        <v>2154</v>
      </c>
      <c r="D39" s="3" t="s">
        <v>2155</v>
      </c>
      <c r="E39" s="3" t="s">
        <v>2156</v>
      </c>
      <c r="F39" s="3" t="s">
        <v>2157</v>
      </c>
      <c r="G39" s="3" t="s">
        <v>1942</v>
      </c>
      <c r="H39" s="3" t="s">
        <v>2158</v>
      </c>
      <c r="I39" t="b">
        <v>0</v>
      </c>
    </row>
    <row r="40" spans="1:9" x14ac:dyDescent="0.25">
      <c r="A40" s="3" t="s">
        <v>105</v>
      </c>
      <c r="B40" s="3" t="s">
        <v>2159</v>
      </c>
      <c r="C40" s="3" t="s">
        <v>2160</v>
      </c>
      <c r="D40" s="3" t="s">
        <v>2161</v>
      </c>
      <c r="E40" s="3" t="s">
        <v>2162</v>
      </c>
      <c r="F40" s="3" t="s">
        <v>2163</v>
      </c>
      <c r="G40" s="3" t="s">
        <v>1942</v>
      </c>
      <c r="H40" s="3" t="s">
        <v>2164</v>
      </c>
      <c r="I40" t="b">
        <v>0</v>
      </c>
    </row>
    <row r="41" spans="1:9" x14ac:dyDescent="0.25">
      <c r="A41" s="3" t="s">
        <v>107</v>
      </c>
      <c r="B41" s="3" t="s">
        <v>2165</v>
      </c>
      <c r="C41" s="3" t="s">
        <v>16</v>
      </c>
      <c r="D41" s="3" t="s">
        <v>16</v>
      </c>
      <c r="E41" s="3" t="s">
        <v>2166</v>
      </c>
      <c r="F41" s="3" t="s">
        <v>2167</v>
      </c>
      <c r="G41" s="3" t="s">
        <v>1942</v>
      </c>
      <c r="H41" s="3" t="s">
        <v>2168</v>
      </c>
      <c r="I41" t="b">
        <v>1</v>
      </c>
    </row>
    <row r="42" spans="1:9" x14ac:dyDescent="0.25">
      <c r="A42" s="3" t="s">
        <v>109</v>
      </c>
      <c r="B42" s="3" t="s">
        <v>2169</v>
      </c>
      <c r="C42" s="3" t="s">
        <v>16</v>
      </c>
      <c r="D42" s="3" t="s">
        <v>2170</v>
      </c>
      <c r="E42" s="3" t="s">
        <v>2171</v>
      </c>
      <c r="F42" s="3" t="s">
        <v>2172</v>
      </c>
      <c r="G42" s="3" t="s">
        <v>1942</v>
      </c>
      <c r="H42" s="3" t="s">
        <v>2173</v>
      </c>
      <c r="I42" t="b">
        <v>0</v>
      </c>
    </row>
    <row r="43" spans="1:9" x14ac:dyDescent="0.25">
      <c r="A43" s="3" t="s">
        <v>112</v>
      </c>
      <c r="B43" s="3" t="s">
        <v>2174</v>
      </c>
      <c r="C43" s="3" t="s">
        <v>2175</v>
      </c>
      <c r="D43" s="3" t="s">
        <v>2176</v>
      </c>
      <c r="E43" s="3" t="s">
        <v>2177</v>
      </c>
      <c r="F43" s="3" t="s">
        <v>2178</v>
      </c>
      <c r="G43" s="3" t="s">
        <v>1942</v>
      </c>
      <c r="H43" s="3" t="s">
        <v>2179</v>
      </c>
      <c r="I43" t="b">
        <v>1</v>
      </c>
    </row>
    <row r="44" spans="1:9" x14ac:dyDescent="0.25">
      <c r="A44" s="3" t="s">
        <v>114</v>
      </c>
      <c r="B44" s="3" t="s">
        <v>2180</v>
      </c>
      <c r="C44" s="3" t="s">
        <v>2181</v>
      </c>
      <c r="D44" s="3" t="s">
        <v>2182</v>
      </c>
      <c r="E44" s="3" t="s">
        <v>2183</v>
      </c>
      <c r="F44" s="3" t="s">
        <v>2184</v>
      </c>
      <c r="G44" s="3" t="s">
        <v>1942</v>
      </c>
      <c r="H44" s="3" t="s">
        <v>2185</v>
      </c>
      <c r="I44" t="b">
        <v>1</v>
      </c>
    </row>
    <row r="45" spans="1:9" x14ac:dyDescent="0.25">
      <c r="A45" s="3" t="s">
        <v>117</v>
      </c>
      <c r="B45" s="3" t="s">
        <v>2186</v>
      </c>
      <c r="C45" s="3" t="s">
        <v>16</v>
      </c>
      <c r="D45" s="3" t="s">
        <v>2187</v>
      </c>
      <c r="E45" s="3" t="s">
        <v>2188</v>
      </c>
      <c r="F45" s="3" t="s">
        <v>2189</v>
      </c>
      <c r="G45" s="3" t="s">
        <v>1942</v>
      </c>
      <c r="H45" s="3" t="s">
        <v>2190</v>
      </c>
      <c r="I45" t="b">
        <v>0</v>
      </c>
    </row>
    <row r="46" spans="1:9" x14ac:dyDescent="0.25">
      <c r="A46" s="3" t="s">
        <v>120</v>
      </c>
      <c r="B46" s="3" t="s">
        <v>2191</v>
      </c>
      <c r="C46" s="3" t="s">
        <v>2192</v>
      </c>
      <c r="D46" s="3" t="s">
        <v>2193</v>
      </c>
      <c r="E46" s="3" t="s">
        <v>2194</v>
      </c>
      <c r="F46" s="3" t="s">
        <v>2195</v>
      </c>
      <c r="G46" s="3" t="s">
        <v>1942</v>
      </c>
      <c r="H46" s="3" t="s">
        <v>2196</v>
      </c>
      <c r="I46" t="b">
        <v>1</v>
      </c>
    </row>
    <row r="47" spans="1:9" x14ac:dyDescent="0.25">
      <c r="A47" s="3" t="s">
        <v>122</v>
      </c>
      <c r="B47" s="3" t="s">
        <v>2197</v>
      </c>
      <c r="C47" s="3" t="s">
        <v>2198</v>
      </c>
      <c r="D47" s="3" t="s">
        <v>2199</v>
      </c>
      <c r="E47" s="3" t="s">
        <v>2200</v>
      </c>
      <c r="F47" s="3" t="s">
        <v>2201</v>
      </c>
      <c r="G47" s="3" t="s">
        <v>1942</v>
      </c>
      <c r="H47" s="3" t="s">
        <v>2202</v>
      </c>
      <c r="I47" t="b">
        <v>0</v>
      </c>
    </row>
    <row r="48" spans="1:9" x14ac:dyDescent="0.25">
      <c r="A48" s="3" t="s">
        <v>125</v>
      </c>
      <c r="B48" s="3" t="s">
        <v>2203</v>
      </c>
      <c r="C48" s="3" t="s">
        <v>16</v>
      </c>
      <c r="D48" s="3" t="s">
        <v>2204</v>
      </c>
      <c r="E48" s="3" t="s">
        <v>2205</v>
      </c>
      <c r="F48" s="3" t="s">
        <v>2206</v>
      </c>
      <c r="G48" s="3" t="s">
        <v>1942</v>
      </c>
      <c r="H48" s="3" t="s">
        <v>2207</v>
      </c>
      <c r="I48" t="b">
        <v>1</v>
      </c>
    </row>
    <row r="49" spans="1:9" x14ac:dyDescent="0.25">
      <c r="A49" s="3" t="s">
        <v>128</v>
      </c>
      <c r="B49" s="3" t="s">
        <v>2208</v>
      </c>
      <c r="C49" s="3" t="s">
        <v>2209</v>
      </c>
      <c r="D49" s="3" t="s">
        <v>2210</v>
      </c>
      <c r="E49" s="3" t="s">
        <v>2211</v>
      </c>
      <c r="F49" s="3" t="s">
        <v>2212</v>
      </c>
      <c r="G49" s="3" t="s">
        <v>1942</v>
      </c>
      <c r="H49" s="3" t="s">
        <v>2213</v>
      </c>
      <c r="I49" t="b">
        <v>1</v>
      </c>
    </row>
    <row r="50" spans="1:9" x14ac:dyDescent="0.25">
      <c r="A50" s="3" t="s">
        <v>131</v>
      </c>
      <c r="B50" s="3" t="s">
        <v>2214</v>
      </c>
      <c r="C50" s="3" t="s">
        <v>2215</v>
      </c>
      <c r="D50" s="3" t="s">
        <v>16</v>
      </c>
      <c r="E50" s="3" t="s">
        <v>2216</v>
      </c>
      <c r="F50" s="3" t="s">
        <v>2217</v>
      </c>
      <c r="G50" s="3" t="s">
        <v>1942</v>
      </c>
      <c r="H50" s="3" t="s">
        <v>2218</v>
      </c>
      <c r="I50" t="b">
        <v>0</v>
      </c>
    </row>
    <row r="51" spans="1:9" x14ac:dyDescent="0.25">
      <c r="A51" s="3" t="s">
        <v>134</v>
      </c>
      <c r="B51" s="3" t="s">
        <v>2219</v>
      </c>
      <c r="C51" s="3" t="s">
        <v>2220</v>
      </c>
      <c r="D51" s="3" t="s">
        <v>2221</v>
      </c>
      <c r="E51" s="3" t="s">
        <v>2222</v>
      </c>
      <c r="F51" s="3" t="s">
        <v>2223</v>
      </c>
      <c r="G51" s="3" t="s">
        <v>1942</v>
      </c>
      <c r="H51" s="3" t="s">
        <v>2224</v>
      </c>
      <c r="I51" t="b">
        <v>0</v>
      </c>
    </row>
    <row r="52" spans="1:9" x14ac:dyDescent="0.25">
      <c r="A52" s="3" t="s">
        <v>136</v>
      </c>
      <c r="B52" s="3" t="s">
        <v>2225</v>
      </c>
      <c r="C52" s="3" t="s">
        <v>2226</v>
      </c>
      <c r="D52" s="3" t="s">
        <v>2227</v>
      </c>
      <c r="E52" s="3" t="s">
        <v>2228</v>
      </c>
      <c r="F52" s="3" t="s">
        <v>2229</v>
      </c>
      <c r="G52" s="3" t="s">
        <v>1942</v>
      </c>
      <c r="H52" s="3" t="s">
        <v>2230</v>
      </c>
      <c r="I52" t="b">
        <v>0</v>
      </c>
    </row>
    <row r="53" spans="1:9" x14ac:dyDescent="0.25">
      <c r="A53" s="3" t="s">
        <v>139</v>
      </c>
      <c r="B53" s="3" t="s">
        <v>2231</v>
      </c>
      <c r="C53" s="3" t="s">
        <v>2232</v>
      </c>
      <c r="D53" s="3" t="s">
        <v>2233</v>
      </c>
      <c r="E53" s="3" t="s">
        <v>2234</v>
      </c>
      <c r="F53" s="3" t="s">
        <v>1949</v>
      </c>
      <c r="G53" s="3" t="s">
        <v>1950</v>
      </c>
      <c r="H53" s="3" t="s">
        <v>1951</v>
      </c>
      <c r="I53" t="b">
        <v>1</v>
      </c>
    </row>
    <row r="54" spans="1:9" x14ac:dyDescent="0.25">
      <c r="A54" s="3" t="s">
        <v>141</v>
      </c>
      <c r="B54" s="3" t="s">
        <v>2235</v>
      </c>
      <c r="C54" s="3" t="s">
        <v>2236</v>
      </c>
      <c r="D54" s="3" t="s">
        <v>16</v>
      </c>
      <c r="E54" s="3" t="s">
        <v>2237</v>
      </c>
      <c r="F54" s="3" t="s">
        <v>2238</v>
      </c>
      <c r="G54" s="3" t="s">
        <v>2139</v>
      </c>
      <c r="H54" s="3" t="s">
        <v>2239</v>
      </c>
      <c r="I54" t="b">
        <v>0</v>
      </c>
    </row>
    <row r="55" spans="1:9" x14ac:dyDescent="0.25">
      <c r="A55" s="3" t="s">
        <v>2240</v>
      </c>
      <c r="B55" s="3" t="s">
        <v>2241</v>
      </c>
      <c r="C55" s="3" t="s">
        <v>2242</v>
      </c>
      <c r="D55" s="3" t="s">
        <v>2243</v>
      </c>
      <c r="E55" s="3" t="s">
        <v>2244</v>
      </c>
      <c r="F55" s="3" t="s">
        <v>2245</v>
      </c>
      <c r="G55" s="3" t="s">
        <v>1942</v>
      </c>
      <c r="H55" s="3" t="s">
        <v>2246</v>
      </c>
      <c r="I55" t="b">
        <v>0</v>
      </c>
    </row>
    <row r="56" spans="1:9" x14ac:dyDescent="0.25">
      <c r="A56" s="3" t="s">
        <v>143</v>
      </c>
      <c r="B56" s="3" t="s">
        <v>2247</v>
      </c>
      <c r="C56" s="3" t="s">
        <v>2248</v>
      </c>
      <c r="D56" s="3" t="s">
        <v>2249</v>
      </c>
      <c r="E56" s="3" t="s">
        <v>2250</v>
      </c>
      <c r="F56" s="3" t="s">
        <v>2251</v>
      </c>
      <c r="G56" s="3" t="s">
        <v>1942</v>
      </c>
      <c r="H56" s="3" t="s">
        <v>2252</v>
      </c>
      <c r="I56" t="b">
        <v>0</v>
      </c>
    </row>
    <row r="57" spans="1:9" x14ac:dyDescent="0.25">
      <c r="A57" s="3" t="s">
        <v>145</v>
      </c>
      <c r="B57" s="3" t="s">
        <v>2253</v>
      </c>
      <c r="C57" s="3" t="s">
        <v>16</v>
      </c>
      <c r="D57" s="3" t="s">
        <v>2254</v>
      </c>
      <c r="E57" s="3" t="s">
        <v>2255</v>
      </c>
      <c r="F57" s="3" t="s">
        <v>2256</v>
      </c>
      <c r="G57" s="3" t="s">
        <v>1942</v>
      </c>
      <c r="H57" s="3" t="s">
        <v>2257</v>
      </c>
      <c r="I57" t="b">
        <v>0</v>
      </c>
    </row>
    <row r="58" spans="1:9" x14ac:dyDescent="0.25">
      <c r="A58" s="3" t="s">
        <v>148</v>
      </c>
      <c r="B58" s="3" t="s">
        <v>2258</v>
      </c>
      <c r="C58" s="3" t="s">
        <v>2259</v>
      </c>
      <c r="D58" s="3" t="s">
        <v>2260</v>
      </c>
      <c r="E58" s="3" t="s">
        <v>2261</v>
      </c>
      <c r="F58" s="3" t="s">
        <v>2262</v>
      </c>
      <c r="G58" s="3" t="s">
        <v>1942</v>
      </c>
      <c r="H58" s="3" t="s">
        <v>2263</v>
      </c>
      <c r="I58" t="b">
        <v>1</v>
      </c>
    </row>
    <row r="59" spans="1:9" x14ac:dyDescent="0.25">
      <c r="A59" s="3" t="s">
        <v>150</v>
      </c>
      <c r="B59" s="3" t="s">
        <v>2264</v>
      </c>
      <c r="C59" s="3" t="s">
        <v>2265</v>
      </c>
      <c r="D59" s="3" t="s">
        <v>2266</v>
      </c>
      <c r="E59" s="3" t="s">
        <v>2267</v>
      </c>
      <c r="F59" s="3" t="s">
        <v>2268</v>
      </c>
      <c r="G59" s="3" t="s">
        <v>1942</v>
      </c>
      <c r="H59" s="3" t="s">
        <v>2269</v>
      </c>
      <c r="I59" t="b">
        <v>0</v>
      </c>
    </row>
    <row r="60" spans="1:9" x14ac:dyDescent="0.25">
      <c r="A60" s="3" t="s">
        <v>153</v>
      </c>
      <c r="B60" s="3" t="s">
        <v>2270</v>
      </c>
      <c r="C60" s="3" t="s">
        <v>16</v>
      </c>
      <c r="D60" s="3" t="s">
        <v>2271</v>
      </c>
      <c r="E60" s="3" t="s">
        <v>2272</v>
      </c>
      <c r="F60" s="3" t="s">
        <v>2273</v>
      </c>
      <c r="G60" s="3" t="s">
        <v>1942</v>
      </c>
      <c r="H60" s="3" t="s">
        <v>2274</v>
      </c>
      <c r="I60" t="b">
        <v>1</v>
      </c>
    </row>
    <row r="61" spans="1:9" x14ac:dyDescent="0.25">
      <c r="A61" s="3" t="s">
        <v>155</v>
      </c>
      <c r="B61" s="3" t="s">
        <v>2275</v>
      </c>
      <c r="C61" s="3" t="s">
        <v>2276</v>
      </c>
      <c r="D61" s="3" t="s">
        <v>16</v>
      </c>
      <c r="E61" s="3" t="s">
        <v>2277</v>
      </c>
      <c r="F61" s="3" t="s">
        <v>2278</v>
      </c>
      <c r="G61" s="3" t="s">
        <v>1942</v>
      </c>
      <c r="H61" s="3" t="s">
        <v>2279</v>
      </c>
      <c r="I61" t="b">
        <v>1</v>
      </c>
    </row>
    <row r="62" spans="1:9" x14ac:dyDescent="0.25">
      <c r="A62" s="3" t="s">
        <v>157</v>
      </c>
      <c r="B62" s="3" t="s">
        <v>2280</v>
      </c>
      <c r="C62" s="3" t="s">
        <v>2281</v>
      </c>
      <c r="D62" s="3" t="s">
        <v>2282</v>
      </c>
      <c r="E62" s="3" t="s">
        <v>2283</v>
      </c>
      <c r="F62" s="3" t="s">
        <v>2284</v>
      </c>
      <c r="G62" s="3" t="s">
        <v>1942</v>
      </c>
      <c r="H62" s="3" t="s">
        <v>2285</v>
      </c>
      <c r="I62" t="b">
        <v>0</v>
      </c>
    </row>
    <row r="63" spans="1:9" x14ac:dyDescent="0.25">
      <c r="A63" s="3" t="s">
        <v>159</v>
      </c>
      <c r="B63" s="3" t="s">
        <v>2286</v>
      </c>
      <c r="C63" s="3" t="s">
        <v>16</v>
      </c>
      <c r="D63" s="3" t="s">
        <v>2287</v>
      </c>
      <c r="E63" s="3" t="s">
        <v>2288</v>
      </c>
      <c r="F63" s="3" t="s">
        <v>2289</v>
      </c>
      <c r="G63" s="3" t="s">
        <v>2139</v>
      </c>
      <c r="H63" s="3" t="s">
        <v>2290</v>
      </c>
      <c r="I63" t="b">
        <v>1</v>
      </c>
    </row>
    <row r="64" spans="1:9" x14ac:dyDescent="0.25">
      <c r="A64" s="3" t="s">
        <v>162</v>
      </c>
      <c r="B64" s="3" t="s">
        <v>2291</v>
      </c>
      <c r="C64" s="3" t="s">
        <v>16</v>
      </c>
      <c r="D64" s="3" t="s">
        <v>2292</v>
      </c>
      <c r="E64" s="3" t="s">
        <v>2293</v>
      </c>
      <c r="F64" s="3" t="s">
        <v>2294</v>
      </c>
      <c r="G64" s="3" t="s">
        <v>1942</v>
      </c>
      <c r="H64" s="3" t="s">
        <v>2295</v>
      </c>
      <c r="I64" t="b">
        <v>1</v>
      </c>
    </row>
    <row r="65" spans="1:9" x14ac:dyDescent="0.25">
      <c r="A65" s="3" t="s">
        <v>164</v>
      </c>
      <c r="B65" s="3" t="s">
        <v>2296</v>
      </c>
      <c r="C65" s="3" t="s">
        <v>2297</v>
      </c>
      <c r="D65" s="3" t="s">
        <v>2298</v>
      </c>
      <c r="E65" s="3" t="s">
        <v>2299</v>
      </c>
      <c r="F65" s="3" t="s">
        <v>2300</v>
      </c>
      <c r="G65" s="3" t="s">
        <v>1942</v>
      </c>
      <c r="H65" s="3" t="s">
        <v>2301</v>
      </c>
      <c r="I65" t="b">
        <v>0</v>
      </c>
    </row>
    <row r="66" spans="1:9" x14ac:dyDescent="0.25">
      <c r="A66" s="3" t="s">
        <v>166</v>
      </c>
      <c r="B66" s="3" t="s">
        <v>2302</v>
      </c>
      <c r="C66" s="3" t="s">
        <v>16</v>
      </c>
      <c r="D66" s="3" t="s">
        <v>2303</v>
      </c>
      <c r="E66" s="3" t="s">
        <v>2304</v>
      </c>
      <c r="F66" s="3" t="s">
        <v>2305</v>
      </c>
      <c r="G66" s="3" t="s">
        <v>1942</v>
      </c>
      <c r="H66" s="3" t="s">
        <v>2306</v>
      </c>
      <c r="I66" t="b">
        <v>1</v>
      </c>
    </row>
    <row r="67" spans="1:9" x14ac:dyDescent="0.25">
      <c r="A67" s="3" t="s">
        <v>168</v>
      </c>
      <c r="B67" s="3" t="s">
        <v>2307</v>
      </c>
      <c r="C67" s="3" t="s">
        <v>2308</v>
      </c>
      <c r="D67" s="3" t="s">
        <v>2309</v>
      </c>
      <c r="E67" s="3" t="s">
        <v>2310</v>
      </c>
      <c r="F67" s="3" t="s">
        <v>2311</v>
      </c>
      <c r="G67" s="3" t="s">
        <v>1942</v>
      </c>
      <c r="H67" s="3" t="s">
        <v>2312</v>
      </c>
      <c r="I67" t="b">
        <v>1</v>
      </c>
    </row>
    <row r="68" spans="1:9" x14ac:dyDescent="0.25">
      <c r="A68" s="3" t="s">
        <v>170</v>
      </c>
      <c r="B68" s="3" t="s">
        <v>2313</v>
      </c>
      <c r="C68" s="3" t="s">
        <v>2314</v>
      </c>
      <c r="D68" s="3" t="s">
        <v>2315</v>
      </c>
      <c r="E68" s="3" t="s">
        <v>2316</v>
      </c>
      <c r="F68" s="3" t="s">
        <v>2317</v>
      </c>
      <c r="G68" s="3" t="s">
        <v>1942</v>
      </c>
      <c r="H68" s="3" t="s">
        <v>2318</v>
      </c>
      <c r="I68" t="b">
        <v>1</v>
      </c>
    </row>
    <row r="69" spans="1:9" x14ac:dyDescent="0.25">
      <c r="A69" s="3" t="s">
        <v>173</v>
      </c>
      <c r="B69" s="3" t="s">
        <v>2319</v>
      </c>
      <c r="C69" s="3" t="s">
        <v>2320</v>
      </c>
      <c r="D69" s="3" t="s">
        <v>2321</v>
      </c>
      <c r="E69" s="3" t="s">
        <v>2322</v>
      </c>
      <c r="F69" s="3" t="s">
        <v>2323</v>
      </c>
      <c r="G69" s="3" t="s">
        <v>1942</v>
      </c>
      <c r="H69" s="3" t="s">
        <v>2324</v>
      </c>
      <c r="I69" t="b">
        <v>0</v>
      </c>
    </row>
    <row r="70" spans="1:9" x14ac:dyDescent="0.25">
      <c r="A70" s="3" t="s">
        <v>175</v>
      </c>
      <c r="B70" s="3" t="s">
        <v>2325</v>
      </c>
      <c r="C70" s="3" t="s">
        <v>2326</v>
      </c>
      <c r="D70" s="3" t="s">
        <v>2327</v>
      </c>
      <c r="E70" s="3" t="s">
        <v>2328</v>
      </c>
      <c r="F70" s="3" t="s">
        <v>2329</v>
      </c>
      <c r="G70" s="3" t="s">
        <v>1942</v>
      </c>
      <c r="H70" s="3" t="s">
        <v>2330</v>
      </c>
      <c r="I70" t="b">
        <v>0</v>
      </c>
    </row>
    <row r="71" spans="1:9" x14ac:dyDescent="0.25">
      <c r="A71" s="3" t="s">
        <v>178</v>
      </c>
      <c r="B71" s="3" t="s">
        <v>2331</v>
      </c>
      <c r="C71" s="3" t="s">
        <v>2332</v>
      </c>
      <c r="D71" s="3" t="s">
        <v>2333</v>
      </c>
      <c r="E71" s="3" t="s">
        <v>2334</v>
      </c>
      <c r="F71" s="3" t="s">
        <v>2335</v>
      </c>
      <c r="G71" s="3" t="s">
        <v>2139</v>
      </c>
      <c r="H71" s="3" t="s">
        <v>2336</v>
      </c>
      <c r="I71" t="b">
        <v>1</v>
      </c>
    </row>
    <row r="72" spans="1:9" x14ac:dyDescent="0.25">
      <c r="A72" s="3" t="s">
        <v>180</v>
      </c>
      <c r="B72" s="3" t="s">
        <v>2337</v>
      </c>
      <c r="C72" s="3" t="s">
        <v>2338</v>
      </c>
      <c r="D72" s="3" t="s">
        <v>2339</v>
      </c>
      <c r="E72" s="3" t="s">
        <v>2340</v>
      </c>
      <c r="F72" s="3" t="s">
        <v>2341</v>
      </c>
      <c r="G72" s="3" t="s">
        <v>1942</v>
      </c>
      <c r="H72" s="3" t="s">
        <v>2342</v>
      </c>
      <c r="I72" t="b">
        <v>0</v>
      </c>
    </row>
    <row r="73" spans="1:9" x14ac:dyDescent="0.25">
      <c r="A73" s="3" t="s">
        <v>182</v>
      </c>
      <c r="B73" s="3" t="s">
        <v>2343</v>
      </c>
      <c r="C73" s="3" t="s">
        <v>2344</v>
      </c>
      <c r="D73" s="3" t="s">
        <v>2345</v>
      </c>
      <c r="E73" s="3" t="s">
        <v>2346</v>
      </c>
      <c r="F73" s="3" t="s">
        <v>2347</v>
      </c>
      <c r="G73" s="3" t="s">
        <v>1950</v>
      </c>
      <c r="H73" s="3" t="s">
        <v>2348</v>
      </c>
      <c r="I73" t="b">
        <v>0</v>
      </c>
    </row>
    <row r="74" spans="1:9" x14ac:dyDescent="0.25">
      <c r="A74" s="3" t="s">
        <v>184</v>
      </c>
      <c r="B74" s="3" t="s">
        <v>2349</v>
      </c>
      <c r="C74" s="3" t="s">
        <v>16</v>
      </c>
      <c r="D74" s="3" t="s">
        <v>2350</v>
      </c>
      <c r="E74" s="3" t="s">
        <v>2351</v>
      </c>
      <c r="F74" s="3" t="s">
        <v>2172</v>
      </c>
      <c r="G74" s="3" t="s">
        <v>1942</v>
      </c>
      <c r="H74" s="3" t="s">
        <v>2352</v>
      </c>
      <c r="I74" t="b">
        <v>0</v>
      </c>
    </row>
    <row r="75" spans="1:9" x14ac:dyDescent="0.25">
      <c r="A75" s="3" t="s">
        <v>187</v>
      </c>
      <c r="B75" s="3" t="s">
        <v>2353</v>
      </c>
      <c r="C75" s="3" t="s">
        <v>16</v>
      </c>
      <c r="D75" s="3" t="s">
        <v>2354</v>
      </c>
      <c r="E75" s="3" t="s">
        <v>2355</v>
      </c>
      <c r="F75" s="3" t="s">
        <v>2356</v>
      </c>
      <c r="G75" s="3" t="s">
        <v>1942</v>
      </c>
      <c r="H75" s="3" t="s">
        <v>2357</v>
      </c>
      <c r="I75" t="b">
        <v>1</v>
      </c>
    </row>
    <row r="76" spans="1:9" x14ac:dyDescent="0.25">
      <c r="A76" s="3" t="s">
        <v>189</v>
      </c>
      <c r="B76" s="3" t="s">
        <v>2358</v>
      </c>
      <c r="C76" s="3" t="s">
        <v>2359</v>
      </c>
      <c r="D76" s="3" t="s">
        <v>2360</v>
      </c>
      <c r="E76" s="3" t="s">
        <v>2361</v>
      </c>
      <c r="F76" s="3" t="s">
        <v>1963</v>
      </c>
      <c r="G76" s="3" t="s">
        <v>1942</v>
      </c>
      <c r="H76" s="3" t="s">
        <v>2362</v>
      </c>
      <c r="I76" t="b">
        <v>1</v>
      </c>
    </row>
    <row r="77" spans="1:9" x14ac:dyDescent="0.25">
      <c r="A77" s="3" t="s">
        <v>192</v>
      </c>
      <c r="B77" s="3" t="s">
        <v>2363</v>
      </c>
      <c r="C77" s="3" t="s">
        <v>2364</v>
      </c>
      <c r="D77" s="3" t="s">
        <v>2365</v>
      </c>
      <c r="E77" s="3" t="s">
        <v>2366</v>
      </c>
      <c r="F77" s="3" t="s">
        <v>2367</v>
      </c>
      <c r="G77" s="3" t="s">
        <v>1950</v>
      </c>
      <c r="H77" s="3" t="s">
        <v>2368</v>
      </c>
      <c r="I77" t="b">
        <v>1</v>
      </c>
    </row>
    <row r="78" spans="1:9" x14ac:dyDescent="0.25">
      <c r="A78" s="3" t="s">
        <v>195</v>
      </c>
      <c r="B78" s="3" t="s">
        <v>2369</v>
      </c>
      <c r="C78" s="3" t="s">
        <v>16</v>
      </c>
      <c r="D78" s="3" t="s">
        <v>2370</v>
      </c>
      <c r="E78" s="3" t="s">
        <v>2371</v>
      </c>
      <c r="F78" s="3" t="s">
        <v>2372</v>
      </c>
      <c r="G78" s="3" t="s">
        <v>1950</v>
      </c>
      <c r="H78" s="3" t="s">
        <v>2373</v>
      </c>
      <c r="I78" t="b">
        <v>1</v>
      </c>
    </row>
    <row r="79" spans="1:9" x14ac:dyDescent="0.25">
      <c r="A79" s="3" t="s">
        <v>198</v>
      </c>
      <c r="B79" s="3" t="s">
        <v>2374</v>
      </c>
      <c r="C79" s="3" t="s">
        <v>2375</v>
      </c>
      <c r="D79" s="3" t="s">
        <v>2376</v>
      </c>
      <c r="E79" s="3" t="s">
        <v>2377</v>
      </c>
      <c r="F79" s="3" t="s">
        <v>2378</v>
      </c>
      <c r="G79" s="3" t="s">
        <v>1942</v>
      </c>
      <c r="H79" s="3" t="s">
        <v>2379</v>
      </c>
      <c r="I79" t="b">
        <v>0</v>
      </c>
    </row>
    <row r="80" spans="1:9" x14ac:dyDescent="0.25">
      <c r="A80" s="3" t="s">
        <v>200</v>
      </c>
      <c r="B80" s="3" t="s">
        <v>2380</v>
      </c>
      <c r="C80" s="3" t="s">
        <v>2381</v>
      </c>
      <c r="D80" s="3" t="s">
        <v>2382</v>
      </c>
      <c r="E80" s="3" t="s">
        <v>2383</v>
      </c>
      <c r="F80" s="3" t="s">
        <v>2384</v>
      </c>
      <c r="G80" s="3" t="s">
        <v>1942</v>
      </c>
      <c r="H80" s="3" t="s">
        <v>2385</v>
      </c>
      <c r="I80" t="b">
        <v>1</v>
      </c>
    </row>
    <row r="81" spans="1:9" x14ac:dyDescent="0.25">
      <c r="A81" s="3" t="s">
        <v>202</v>
      </c>
      <c r="B81" s="3" t="s">
        <v>2386</v>
      </c>
      <c r="C81" s="3" t="s">
        <v>2387</v>
      </c>
      <c r="D81" s="3" t="s">
        <v>2388</v>
      </c>
      <c r="E81" s="3" t="s">
        <v>2389</v>
      </c>
      <c r="F81" s="3" t="s">
        <v>2390</v>
      </c>
      <c r="G81" s="3" t="s">
        <v>1942</v>
      </c>
      <c r="H81" s="3" t="s">
        <v>2391</v>
      </c>
      <c r="I81" t="b">
        <v>0</v>
      </c>
    </row>
    <row r="82" spans="1:9" x14ac:dyDescent="0.25">
      <c r="A82" s="3" t="s">
        <v>205</v>
      </c>
      <c r="B82" s="3" t="s">
        <v>2392</v>
      </c>
      <c r="C82" s="3" t="s">
        <v>2393</v>
      </c>
      <c r="D82" s="3" t="s">
        <v>2394</v>
      </c>
      <c r="E82" s="3" t="s">
        <v>2395</v>
      </c>
      <c r="F82" s="3" t="s">
        <v>2396</v>
      </c>
      <c r="G82" s="3" t="s">
        <v>1942</v>
      </c>
      <c r="H82" s="3" t="s">
        <v>2397</v>
      </c>
      <c r="I82" t="b">
        <v>1</v>
      </c>
    </row>
    <row r="83" spans="1:9" x14ac:dyDescent="0.25">
      <c r="A83" s="3" t="s">
        <v>208</v>
      </c>
      <c r="B83" s="3" t="s">
        <v>2398</v>
      </c>
      <c r="C83" s="3" t="s">
        <v>2399</v>
      </c>
      <c r="D83" s="3" t="s">
        <v>2400</v>
      </c>
      <c r="E83" s="3" t="s">
        <v>2401</v>
      </c>
      <c r="F83" s="3" t="s">
        <v>2402</v>
      </c>
      <c r="G83" s="3" t="s">
        <v>1942</v>
      </c>
      <c r="H83" s="3" t="s">
        <v>2403</v>
      </c>
      <c r="I83" t="b">
        <v>1</v>
      </c>
    </row>
    <row r="84" spans="1:9" x14ac:dyDescent="0.25">
      <c r="A84" s="3" t="s">
        <v>210</v>
      </c>
      <c r="B84" s="3" t="s">
        <v>2404</v>
      </c>
      <c r="C84" s="3" t="s">
        <v>2405</v>
      </c>
      <c r="D84" s="3" t="s">
        <v>2406</v>
      </c>
      <c r="E84" s="3" t="s">
        <v>2407</v>
      </c>
      <c r="F84" s="3" t="s">
        <v>2408</v>
      </c>
      <c r="G84" s="3" t="s">
        <v>1950</v>
      </c>
      <c r="H84" s="3" t="s">
        <v>2409</v>
      </c>
      <c r="I84" t="b">
        <v>1</v>
      </c>
    </row>
    <row r="85" spans="1:9" x14ac:dyDescent="0.25">
      <c r="A85" s="3" t="s">
        <v>213</v>
      </c>
      <c r="B85" s="3" t="s">
        <v>2410</v>
      </c>
      <c r="C85" s="3" t="s">
        <v>16</v>
      </c>
      <c r="D85" s="3" t="s">
        <v>2411</v>
      </c>
      <c r="E85" s="3" t="s">
        <v>2412</v>
      </c>
      <c r="F85" s="3" t="s">
        <v>2413</v>
      </c>
      <c r="G85" s="3" t="s">
        <v>1942</v>
      </c>
      <c r="H85" s="3" t="s">
        <v>2414</v>
      </c>
      <c r="I85" t="b">
        <v>1</v>
      </c>
    </row>
    <row r="86" spans="1:9" x14ac:dyDescent="0.25">
      <c r="A86" s="3" t="s">
        <v>215</v>
      </c>
      <c r="B86" s="3" t="s">
        <v>2415</v>
      </c>
      <c r="C86" s="3" t="s">
        <v>2416</v>
      </c>
      <c r="D86" s="3" t="s">
        <v>2417</v>
      </c>
      <c r="E86" s="3" t="s">
        <v>2418</v>
      </c>
      <c r="F86" s="3" t="s">
        <v>2419</v>
      </c>
      <c r="G86" s="3" t="s">
        <v>1942</v>
      </c>
      <c r="H86" s="3" t="s">
        <v>2420</v>
      </c>
      <c r="I86" t="b">
        <v>0</v>
      </c>
    </row>
    <row r="87" spans="1:9" x14ac:dyDescent="0.25">
      <c r="A87" s="3" t="s">
        <v>217</v>
      </c>
      <c r="B87" s="3" t="s">
        <v>2421</v>
      </c>
      <c r="C87" s="3" t="s">
        <v>2422</v>
      </c>
      <c r="D87" s="3" t="s">
        <v>16</v>
      </c>
      <c r="E87" s="3" t="s">
        <v>2423</v>
      </c>
      <c r="F87" s="3" t="s">
        <v>2317</v>
      </c>
      <c r="G87" s="3" t="s">
        <v>1942</v>
      </c>
      <c r="H87" s="3" t="s">
        <v>2424</v>
      </c>
      <c r="I87" t="b">
        <v>0</v>
      </c>
    </row>
    <row r="88" spans="1:9" x14ac:dyDescent="0.25">
      <c r="A88" s="3" t="s">
        <v>314</v>
      </c>
      <c r="B88" s="3" t="s">
        <v>2425</v>
      </c>
      <c r="C88" s="3" t="s">
        <v>2426</v>
      </c>
      <c r="D88" s="3" t="s">
        <v>16</v>
      </c>
      <c r="E88" s="3" t="s">
        <v>2427</v>
      </c>
      <c r="F88" s="3" t="s">
        <v>2428</v>
      </c>
      <c r="G88" s="3" t="s">
        <v>1942</v>
      </c>
      <c r="H88" s="3" t="s">
        <v>2429</v>
      </c>
      <c r="I88" t="b">
        <v>1</v>
      </c>
    </row>
    <row r="89" spans="1:9" x14ac:dyDescent="0.25">
      <c r="A89" s="3" t="s">
        <v>220</v>
      </c>
      <c r="B89" s="3" t="s">
        <v>2430</v>
      </c>
      <c r="C89" s="3" t="s">
        <v>2431</v>
      </c>
      <c r="D89" s="3" t="s">
        <v>16</v>
      </c>
      <c r="E89" s="3" t="s">
        <v>2432</v>
      </c>
      <c r="F89" s="3" t="s">
        <v>2433</v>
      </c>
      <c r="G89" s="3" t="s">
        <v>1942</v>
      </c>
      <c r="H89" s="3" t="s">
        <v>2434</v>
      </c>
      <c r="I89" t="b">
        <v>0</v>
      </c>
    </row>
    <row r="90" spans="1:9" x14ac:dyDescent="0.25">
      <c r="A90" s="3" t="s">
        <v>222</v>
      </c>
      <c r="B90" s="3" t="s">
        <v>2435</v>
      </c>
      <c r="C90" s="3" t="s">
        <v>2436</v>
      </c>
      <c r="D90" s="3" t="s">
        <v>16</v>
      </c>
      <c r="E90" s="3" t="s">
        <v>2437</v>
      </c>
      <c r="F90" s="3" t="s">
        <v>2438</v>
      </c>
      <c r="G90" s="3" t="s">
        <v>1942</v>
      </c>
      <c r="H90" s="3" t="s">
        <v>2439</v>
      </c>
      <c r="I90" t="b">
        <v>0</v>
      </c>
    </row>
    <row r="91" spans="1:9" x14ac:dyDescent="0.25">
      <c r="A91" s="3" t="s">
        <v>224</v>
      </c>
      <c r="B91" s="3" t="s">
        <v>2440</v>
      </c>
      <c r="C91" s="3" t="s">
        <v>2441</v>
      </c>
      <c r="D91" s="3" t="s">
        <v>2442</v>
      </c>
      <c r="E91" s="3" t="s">
        <v>2443</v>
      </c>
      <c r="F91" s="3" t="s">
        <v>2444</v>
      </c>
      <c r="G91" s="3" t="s">
        <v>1942</v>
      </c>
      <c r="H91" s="3" t="s">
        <v>2445</v>
      </c>
      <c r="I91" t="b">
        <v>0</v>
      </c>
    </row>
    <row r="92" spans="1:9" x14ac:dyDescent="0.25">
      <c r="A92" s="3" t="s">
        <v>226</v>
      </c>
      <c r="B92" s="3" t="s">
        <v>2446</v>
      </c>
      <c r="C92" s="3" t="s">
        <v>16</v>
      </c>
      <c r="D92" s="3" t="s">
        <v>2447</v>
      </c>
      <c r="E92" s="3" t="s">
        <v>2448</v>
      </c>
      <c r="F92" s="3" t="s">
        <v>1949</v>
      </c>
      <c r="G92" s="3" t="s">
        <v>1950</v>
      </c>
      <c r="H92" s="3" t="s">
        <v>1951</v>
      </c>
      <c r="I92" t="b">
        <v>1</v>
      </c>
    </row>
    <row r="93" spans="1:9" x14ac:dyDescent="0.25">
      <c r="A93" s="3" t="s">
        <v>228</v>
      </c>
      <c r="B93" s="3" t="s">
        <v>2449</v>
      </c>
      <c r="C93" s="3" t="s">
        <v>2450</v>
      </c>
      <c r="D93" s="3" t="s">
        <v>2451</v>
      </c>
      <c r="E93" s="3" t="s">
        <v>2452</v>
      </c>
      <c r="F93" s="3" t="s">
        <v>2453</v>
      </c>
      <c r="G93" s="3" t="s">
        <v>1942</v>
      </c>
      <c r="H93" s="3" t="s">
        <v>2454</v>
      </c>
      <c r="I93" t="b">
        <v>0</v>
      </c>
    </row>
    <row r="94" spans="1:9" x14ac:dyDescent="0.25">
      <c r="A94" s="3" t="s">
        <v>230</v>
      </c>
      <c r="B94" s="3" t="s">
        <v>2455</v>
      </c>
      <c r="C94" s="3" t="s">
        <v>16</v>
      </c>
      <c r="D94" s="3" t="s">
        <v>2456</v>
      </c>
      <c r="E94" s="3" t="s">
        <v>2457</v>
      </c>
      <c r="F94" s="3" t="s">
        <v>2458</v>
      </c>
      <c r="G94" s="3" t="s">
        <v>1942</v>
      </c>
      <c r="H94" s="3" t="s">
        <v>2459</v>
      </c>
      <c r="I94" t="b">
        <v>1</v>
      </c>
    </row>
    <row r="95" spans="1:9" x14ac:dyDescent="0.25">
      <c r="A95" s="3" t="s">
        <v>232</v>
      </c>
      <c r="B95" s="3" t="s">
        <v>2460</v>
      </c>
      <c r="C95" s="3" t="s">
        <v>2461</v>
      </c>
      <c r="D95" s="3" t="s">
        <v>2462</v>
      </c>
      <c r="E95" s="3" t="s">
        <v>2463</v>
      </c>
      <c r="F95" s="3" t="s">
        <v>2464</v>
      </c>
      <c r="G95" s="3" t="s">
        <v>2139</v>
      </c>
      <c r="H95" s="3" t="s">
        <v>2465</v>
      </c>
      <c r="I95" t="b">
        <v>1</v>
      </c>
    </row>
    <row r="96" spans="1:9" x14ac:dyDescent="0.25">
      <c r="A96" s="3" t="s">
        <v>234</v>
      </c>
      <c r="B96" s="3" t="s">
        <v>2466</v>
      </c>
      <c r="C96" s="3" t="s">
        <v>16</v>
      </c>
      <c r="D96" s="3" t="s">
        <v>16</v>
      </c>
      <c r="E96" s="3" t="s">
        <v>2467</v>
      </c>
      <c r="F96" s="3" t="s">
        <v>2468</v>
      </c>
      <c r="G96" s="3" t="s">
        <v>1950</v>
      </c>
      <c r="H96" s="3" t="s">
        <v>2469</v>
      </c>
      <c r="I96" t="b">
        <v>1</v>
      </c>
    </row>
    <row r="97" spans="1:9" x14ac:dyDescent="0.25">
      <c r="A97" s="3" t="s">
        <v>236</v>
      </c>
      <c r="B97" s="3" t="s">
        <v>2470</v>
      </c>
      <c r="C97" s="3" t="s">
        <v>2471</v>
      </c>
      <c r="D97" s="3" t="s">
        <v>16</v>
      </c>
      <c r="E97" s="3" t="s">
        <v>2472</v>
      </c>
      <c r="F97" s="3" t="s">
        <v>2419</v>
      </c>
      <c r="G97" s="3" t="s">
        <v>1942</v>
      </c>
      <c r="H97" s="3" t="s">
        <v>2473</v>
      </c>
      <c r="I97" t="b">
        <v>0</v>
      </c>
    </row>
    <row r="98" spans="1:9" x14ac:dyDescent="0.25">
      <c r="A98" s="3" t="s">
        <v>238</v>
      </c>
      <c r="B98" s="3" t="s">
        <v>2474</v>
      </c>
      <c r="C98" s="3" t="s">
        <v>2475</v>
      </c>
      <c r="D98" s="3" t="s">
        <v>16</v>
      </c>
      <c r="E98" s="3" t="s">
        <v>2476</v>
      </c>
      <c r="F98" s="3" t="s">
        <v>2023</v>
      </c>
      <c r="G98" s="3" t="s">
        <v>1942</v>
      </c>
      <c r="H98" s="3" t="s">
        <v>2477</v>
      </c>
      <c r="I98" t="b">
        <v>0</v>
      </c>
    </row>
    <row r="99" spans="1:9" x14ac:dyDescent="0.25">
      <c r="A99" s="3" t="s">
        <v>240</v>
      </c>
      <c r="B99" s="3" t="s">
        <v>2478</v>
      </c>
      <c r="C99" s="3" t="s">
        <v>2479</v>
      </c>
      <c r="D99" s="3" t="s">
        <v>2480</v>
      </c>
      <c r="E99" s="3" t="s">
        <v>2481</v>
      </c>
      <c r="F99" s="3" t="s">
        <v>2419</v>
      </c>
      <c r="G99" s="3" t="s">
        <v>1942</v>
      </c>
      <c r="H99" s="3" t="s">
        <v>2482</v>
      </c>
      <c r="I99" t="b">
        <v>0</v>
      </c>
    </row>
    <row r="100" spans="1:9" x14ac:dyDescent="0.25">
      <c r="A100" s="3" t="s">
        <v>242</v>
      </c>
      <c r="B100" s="3" t="s">
        <v>2483</v>
      </c>
      <c r="C100" s="3" t="s">
        <v>16</v>
      </c>
      <c r="D100" s="3" t="s">
        <v>2484</v>
      </c>
      <c r="E100" s="3" t="s">
        <v>2485</v>
      </c>
      <c r="F100" s="3" t="s">
        <v>2486</v>
      </c>
      <c r="G100" s="3" t="s">
        <v>1950</v>
      </c>
      <c r="H100" s="3" t="s">
        <v>2487</v>
      </c>
      <c r="I100" t="b">
        <v>0</v>
      </c>
    </row>
    <row r="101" spans="1:9" x14ac:dyDescent="0.25">
      <c r="A101" s="3" t="s">
        <v>244</v>
      </c>
      <c r="B101" s="3" t="s">
        <v>2488</v>
      </c>
      <c r="C101" s="3" t="s">
        <v>16</v>
      </c>
      <c r="D101" s="3" t="s">
        <v>2489</v>
      </c>
      <c r="E101" s="3" t="s">
        <v>2490</v>
      </c>
      <c r="F101" s="3" t="s">
        <v>2341</v>
      </c>
      <c r="G101" s="3" t="s">
        <v>1942</v>
      </c>
      <c r="H101" s="3" t="s">
        <v>2491</v>
      </c>
      <c r="I101" t="b">
        <v>1</v>
      </c>
    </row>
    <row r="102" spans="1:9" x14ac:dyDescent="0.25">
      <c r="A102" s="3" t="s">
        <v>246</v>
      </c>
      <c r="B102" s="3" t="s">
        <v>2492</v>
      </c>
      <c r="C102" s="3" t="s">
        <v>16</v>
      </c>
      <c r="D102" s="3" t="s">
        <v>2493</v>
      </c>
      <c r="E102" s="3" t="s">
        <v>2494</v>
      </c>
      <c r="F102" s="3" t="s">
        <v>2495</v>
      </c>
      <c r="G102" s="3" t="s">
        <v>1942</v>
      </c>
      <c r="H102" s="3" t="s">
        <v>2496</v>
      </c>
      <c r="I102" t="b">
        <v>1</v>
      </c>
    </row>
    <row r="103" spans="1:9" x14ac:dyDescent="0.25">
      <c r="A103" s="3" t="s">
        <v>248</v>
      </c>
      <c r="B103" s="3" t="s">
        <v>2497</v>
      </c>
      <c r="C103" s="3" t="s">
        <v>2498</v>
      </c>
      <c r="D103" s="3" t="s">
        <v>2499</v>
      </c>
      <c r="E103" s="3" t="s">
        <v>2500</v>
      </c>
      <c r="F103" s="3" t="s">
        <v>2501</v>
      </c>
      <c r="G103" s="3" t="s">
        <v>1950</v>
      </c>
      <c r="H103" s="3" t="s">
        <v>2502</v>
      </c>
      <c r="I103" t="b">
        <v>1</v>
      </c>
    </row>
    <row r="104" spans="1:9" x14ac:dyDescent="0.25">
      <c r="A104" s="3" t="s">
        <v>250</v>
      </c>
      <c r="B104" s="3" t="s">
        <v>2503</v>
      </c>
      <c r="C104" s="3" t="s">
        <v>2504</v>
      </c>
      <c r="D104" s="3" t="s">
        <v>2505</v>
      </c>
      <c r="E104" s="3" t="s">
        <v>2506</v>
      </c>
      <c r="F104" s="3" t="s">
        <v>2507</v>
      </c>
      <c r="G104" s="3" t="s">
        <v>1950</v>
      </c>
      <c r="H104" s="3" t="s">
        <v>2487</v>
      </c>
      <c r="I104" t="b">
        <v>1</v>
      </c>
    </row>
    <row r="105" spans="1:9" x14ac:dyDescent="0.25">
      <c r="A105" s="3" t="s">
        <v>252</v>
      </c>
      <c r="B105" s="3" t="s">
        <v>2508</v>
      </c>
      <c r="C105" s="3" t="s">
        <v>2509</v>
      </c>
      <c r="D105" s="3" t="s">
        <v>2510</v>
      </c>
      <c r="E105" s="3" t="s">
        <v>2511</v>
      </c>
      <c r="F105" s="3" t="s">
        <v>2195</v>
      </c>
      <c r="G105" s="3" t="s">
        <v>1942</v>
      </c>
      <c r="H105" s="3" t="s">
        <v>2512</v>
      </c>
      <c r="I105" t="b">
        <v>0</v>
      </c>
    </row>
    <row r="106" spans="1:9" x14ac:dyDescent="0.25">
      <c r="A106" s="3" t="s">
        <v>254</v>
      </c>
      <c r="B106" s="3" t="s">
        <v>2513</v>
      </c>
      <c r="C106" s="3" t="s">
        <v>2514</v>
      </c>
      <c r="D106" s="3" t="s">
        <v>2515</v>
      </c>
      <c r="E106" s="3" t="s">
        <v>2516</v>
      </c>
      <c r="F106" s="3" t="s">
        <v>2517</v>
      </c>
      <c r="G106" s="3" t="s">
        <v>1942</v>
      </c>
      <c r="H106" s="3" t="s">
        <v>2518</v>
      </c>
      <c r="I106" t="b">
        <v>0</v>
      </c>
    </row>
    <row r="107" spans="1:9" x14ac:dyDescent="0.25">
      <c r="A107" s="3" t="s">
        <v>256</v>
      </c>
      <c r="B107" s="3" t="s">
        <v>2519</v>
      </c>
      <c r="C107" s="3" t="s">
        <v>2520</v>
      </c>
      <c r="D107" s="3" t="s">
        <v>2521</v>
      </c>
      <c r="E107" s="3" t="s">
        <v>2522</v>
      </c>
      <c r="F107" s="3" t="s">
        <v>2040</v>
      </c>
      <c r="G107" s="3" t="s">
        <v>1942</v>
      </c>
      <c r="H107" s="3" t="s">
        <v>2523</v>
      </c>
      <c r="I107" t="b">
        <v>1</v>
      </c>
    </row>
    <row r="108" spans="1:9" x14ac:dyDescent="0.25">
      <c r="A108" s="3" t="s">
        <v>258</v>
      </c>
      <c r="B108" s="3" t="s">
        <v>2524</v>
      </c>
      <c r="C108" s="3" t="s">
        <v>2525</v>
      </c>
      <c r="D108" s="3" t="s">
        <v>2526</v>
      </c>
      <c r="E108" s="3" t="s">
        <v>2527</v>
      </c>
      <c r="F108" s="3" t="s">
        <v>2528</v>
      </c>
      <c r="G108" s="3" t="s">
        <v>1942</v>
      </c>
      <c r="H108" s="3" t="s">
        <v>2529</v>
      </c>
      <c r="I108" t="b">
        <v>0</v>
      </c>
    </row>
    <row r="109" spans="1:9" x14ac:dyDescent="0.25">
      <c r="A109" s="3" t="s">
        <v>261</v>
      </c>
      <c r="B109" s="3" t="s">
        <v>2530</v>
      </c>
      <c r="C109" s="3" t="s">
        <v>2531</v>
      </c>
      <c r="D109" s="3" t="s">
        <v>2532</v>
      </c>
      <c r="E109" s="3" t="s">
        <v>2533</v>
      </c>
      <c r="F109" s="3" t="s">
        <v>2402</v>
      </c>
      <c r="G109" s="3" t="s">
        <v>1942</v>
      </c>
      <c r="H109" s="3" t="s">
        <v>2534</v>
      </c>
      <c r="I109" t="b">
        <v>1</v>
      </c>
    </row>
    <row r="110" spans="1:9" x14ac:dyDescent="0.25">
      <c r="A110" s="3" t="s">
        <v>263</v>
      </c>
      <c r="B110" s="3" t="s">
        <v>2535</v>
      </c>
      <c r="C110" s="3" t="s">
        <v>16</v>
      </c>
      <c r="D110" s="3" t="s">
        <v>2536</v>
      </c>
      <c r="E110" s="3" t="s">
        <v>2537</v>
      </c>
      <c r="F110" s="3" t="s">
        <v>2284</v>
      </c>
      <c r="G110" s="3" t="s">
        <v>1942</v>
      </c>
      <c r="H110" s="3" t="s">
        <v>2285</v>
      </c>
      <c r="I110" t="b">
        <v>0</v>
      </c>
    </row>
    <row r="111" spans="1:9" x14ac:dyDescent="0.25">
      <c r="A111" s="3" t="s">
        <v>265</v>
      </c>
      <c r="B111" s="3" t="s">
        <v>2538</v>
      </c>
      <c r="C111" s="3" t="s">
        <v>2539</v>
      </c>
      <c r="D111" s="3" t="s">
        <v>2540</v>
      </c>
      <c r="E111" s="3" t="s">
        <v>2541</v>
      </c>
      <c r="F111" s="3" t="s">
        <v>2542</v>
      </c>
      <c r="G111" s="3" t="s">
        <v>1942</v>
      </c>
      <c r="H111" s="3" t="s">
        <v>2543</v>
      </c>
      <c r="I111" t="b">
        <v>1</v>
      </c>
    </row>
    <row r="112" spans="1:9" x14ac:dyDescent="0.25">
      <c r="A112" s="3" t="s">
        <v>267</v>
      </c>
      <c r="B112" s="3" t="s">
        <v>2544</v>
      </c>
      <c r="C112" s="3" t="s">
        <v>2545</v>
      </c>
      <c r="D112" s="3" t="s">
        <v>2546</v>
      </c>
      <c r="E112" s="3" t="s">
        <v>2547</v>
      </c>
      <c r="F112" s="3" t="s">
        <v>1963</v>
      </c>
      <c r="G112" s="3" t="s">
        <v>1942</v>
      </c>
      <c r="H112" s="3" t="s">
        <v>2548</v>
      </c>
      <c r="I112" t="b">
        <v>1</v>
      </c>
    </row>
    <row r="113" spans="1:9" x14ac:dyDescent="0.25">
      <c r="A113" s="3" t="s">
        <v>270</v>
      </c>
      <c r="B113" s="3" t="s">
        <v>2549</v>
      </c>
      <c r="C113" s="3" t="s">
        <v>2550</v>
      </c>
      <c r="D113" s="3" t="s">
        <v>16</v>
      </c>
      <c r="E113" s="3" t="s">
        <v>2551</v>
      </c>
      <c r="F113" s="3" t="s">
        <v>2268</v>
      </c>
      <c r="G113" s="3" t="s">
        <v>1942</v>
      </c>
      <c r="H113" s="3" t="s">
        <v>2552</v>
      </c>
      <c r="I113" t="b">
        <v>0</v>
      </c>
    </row>
    <row r="114" spans="1:9" x14ac:dyDescent="0.25">
      <c r="A114" s="3" t="s">
        <v>272</v>
      </c>
      <c r="B114" s="3" t="s">
        <v>2553</v>
      </c>
      <c r="C114" s="3" t="s">
        <v>2554</v>
      </c>
      <c r="D114" s="3" t="s">
        <v>2555</v>
      </c>
      <c r="E114" s="3" t="s">
        <v>2556</v>
      </c>
      <c r="F114" s="3" t="s">
        <v>2012</v>
      </c>
      <c r="G114" s="3" t="s">
        <v>1942</v>
      </c>
      <c r="H114" s="3" t="s">
        <v>2557</v>
      </c>
      <c r="I114" t="b">
        <v>0</v>
      </c>
    </row>
    <row r="115" spans="1:9" x14ac:dyDescent="0.25">
      <c r="A115" s="3" t="s">
        <v>274</v>
      </c>
      <c r="B115" s="3" t="s">
        <v>2558</v>
      </c>
      <c r="C115" s="3" t="s">
        <v>2559</v>
      </c>
      <c r="D115" s="3" t="s">
        <v>2560</v>
      </c>
      <c r="E115" s="3" t="s">
        <v>2561</v>
      </c>
      <c r="F115" s="3" t="s">
        <v>2562</v>
      </c>
      <c r="G115" s="3" t="s">
        <v>1950</v>
      </c>
      <c r="H115" s="3" t="s">
        <v>2563</v>
      </c>
      <c r="I115" t="b">
        <v>0</v>
      </c>
    </row>
    <row r="116" spans="1:9" x14ac:dyDescent="0.25">
      <c r="A116" s="3" t="s">
        <v>276</v>
      </c>
      <c r="B116" s="3" t="s">
        <v>2564</v>
      </c>
      <c r="C116" s="3" t="s">
        <v>16</v>
      </c>
      <c r="D116" s="3" t="s">
        <v>2565</v>
      </c>
      <c r="E116" s="3" t="s">
        <v>2566</v>
      </c>
      <c r="F116" s="3" t="s">
        <v>2567</v>
      </c>
      <c r="G116" s="3" t="s">
        <v>1942</v>
      </c>
      <c r="H116" s="3" t="s">
        <v>2568</v>
      </c>
      <c r="I116" t="b">
        <v>0</v>
      </c>
    </row>
    <row r="117" spans="1:9" x14ac:dyDescent="0.25">
      <c r="A117" s="3" t="s">
        <v>278</v>
      </c>
      <c r="B117" s="3" t="s">
        <v>2569</v>
      </c>
      <c r="C117" s="3" t="s">
        <v>2570</v>
      </c>
      <c r="D117" s="3" t="s">
        <v>2571</v>
      </c>
      <c r="E117" s="3" t="s">
        <v>2572</v>
      </c>
      <c r="F117" s="3" t="s">
        <v>2206</v>
      </c>
      <c r="G117" s="3" t="s">
        <v>2139</v>
      </c>
      <c r="H117" s="3" t="s">
        <v>2573</v>
      </c>
      <c r="I117" t="b">
        <v>0</v>
      </c>
    </row>
    <row r="118" spans="1:9" x14ac:dyDescent="0.25">
      <c r="A118" s="3" t="s">
        <v>280</v>
      </c>
      <c r="B118" s="3" t="s">
        <v>2574</v>
      </c>
      <c r="C118" s="3" t="s">
        <v>2575</v>
      </c>
      <c r="D118" s="3" t="s">
        <v>2576</v>
      </c>
      <c r="E118" s="3" t="s">
        <v>2577</v>
      </c>
      <c r="F118" s="3" t="s">
        <v>2578</v>
      </c>
      <c r="G118" s="3" t="s">
        <v>1950</v>
      </c>
      <c r="H118" s="3" t="s">
        <v>2579</v>
      </c>
      <c r="I118" t="b">
        <v>1</v>
      </c>
    </row>
    <row r="119" spans="1:9" x14ac:dyDescent="0.25">
      <c r="A119" s="3" t="s">
        <v>282</v>
      </c>
      <c r="B119" s="3" t="s">
        <v>2580</v>
      </c>
      <c r="C119" s="3" t="s">
        <v>2581</v>
      </c>
      <c r="D119" s="3" t="s">
        <v>2582</v>
      </c>
      <c r="E119" s="3" t="s">
        <v>2583</v>
      </c>
      <c r="F119" s="3" t="s">
        <v>1979</v>
      </c>
      <c r="G119" s="3" t="s">
        <v>1942</v>
      </c>
      <c r="H119" s="3" t="s">
        <v>2584</v>
      </c>
      <c r="I119" t="b">
        <v>0</v>
      </c>
    </row>
    <row r="120" spans="1:9" x14ac:dyDescent="0.25">
      <c r="A120" s="3" t="s">
        <v>284</v>
      </c>
      <c r="B120" s="3" t="s">
        <v>2585</v>
      </c>
      <c r="C120" s="3" t="s">
        <v>2586</v>
      </c>
      <c r="D120" s="3" t="s">
        <v>2587</v>
      </c>
      <c r="E120" s="3" t="s">
        <v>2588</v>
      </c>
      <c r="F120" s="3" t="s">
        <v>2589</v>
      </c>
      <c r="G120" s="3" t="s">
        <v>1942</v>
      </c>
      <c r="H120" s="3" t="s">
        <v>2590</v>
      </c>
      <c r="I120" t="b">
        <v>1</v>
      </c>
    </row>
    <row r="121" spans="1:9" x14ac:dyDescent="0.25">
      <c r="A121" s="3" t="s">
        <v>286</v>
      </c>
      <c r="B121" s="3" t="s">
        <v>2591</v>
      </c>
      <c r="C121" s="3" t="s">
        <v>2592</v>
      </c>
      <c r="D121" s="3" t="s">
        <v>2593</v>
      </c>
      <c r="E121" s="3" t="s">
        <v>2594</v>
      </c>
      <c r="F121" s="3" t="s">
        <v>2595</v>
      </c>
      <c r="G121" s="3" t="s">
        <v>1942</v>
      </c>
      <c r="H121" s="3" t="s">
        <v>2596</v>
      </c>
      <c r="I121" t="b">
        <v>0</v>
      </c>
    </row>
    <row r="122" spans="1:9" x14ac:dyDescent="0.25">
      <c r="A122" s="3" t="s">
        <v>2597</v>
      </c>
      <c r="B122" s="3" t="s">
        <v>2598</v>
      </c>
      <c r="C122" s="3" t="s">
        <v>2599</v>
      </c>
      <c r="D122" s="3" t="s">
        <v>2600</v>
      </c>
      <c r="E122" s="3" t="s">
        <v>2601</v>
      </c>
      <c r="F122" s="3" t="s">
        <v>1990</v>
      </c>
      <c r="G122" s="3" t="s">
        <v>1942</v>
      </c>
      <c r="H122" s="3" t="s">
        <v>2602</v>
      </c>
      <c r="I122" t="b">
        <v>1</v>
      </c>
    </row>
    <row r="123" spans="1:9" x14ac:dyDescent="0.25">
      <c r="A123" s="3" t="s">
        <v>2603</v>
      </c>
      <c r="B123" s="3" t="s">
        <v>2604</v>
      </c>
      <c r="C123" s="3" t="s">
        <v>2605</v>
      </c>
      <c r="D123" s="3" t="s">
        <v>2606</v>
      </c>
      <c r="E123" s="3" t="s">
        <v>2607</v>
      </c>
      <c r="F123" s="3" t="s">
        <v>2356</v>
      </c>
      <c r="G123" s="3" t="s">
        <v>1942</v>
      </c>
      <c r="H123" s="3" t="s">
        <v>2608</v>
      </c>
      <c r="I123" t="b">
        <v>0</v>
      </c>
    </row>
    <row r="124" spans="1:9" x14ac:dyDescent="0.25">
      <c r="A124" s="3" t="s">
        <v>288</v>
      </c>
      <c r="B124" s="3" t="s">
        <v>2609</v>
      </c>
      <c r="C124" s="3" t="s">
        <v>2610</v>
      </c>
      <c r="D124" s="3" t="s">
        <v>2611</v>
      </c>
      <c r="E124" s="3" t="s">
        <v>2612</v>
      </c>
      <c r="F124" s="3" t="s">
        <v>2157</v>
      </c>
      <c r="G124" s="3" t="s">
        <v>1942</v>
      </c>
      <c r="H124" s="3" t="s">
        <v>2613</v>
      </c>
      <c r="I124" t="b">
        <v>1</v>
      </c>
    </row>
    <row r="125" spans="1:9" x14ac:dyDescent="0.25">
      <c r="A125" s="3" t="s">
        <v>290</v>
      </c>
      <c r="B125" s="3" t="s">
        <v>2614</v>
      </c>
      <c r="C125" s="3" t="s">
        <v>2615</v>
      </c>
      <c r="D125" s="3" t="s">
        <v>2616</v>
      </c>
      <c r="E125" s="3" t="s">
        <v>2617</v>
      </c>
      <c r="F125" s="3" t="s">
        <v>2618</v>
      </c>
      <c r="G125" s="3" t="s">
        <v>1942</v>
      </c>
      <c r="H125" s="3" t="s">
        <v>2619</v>
      </c>
      <c r="I125" t="b">
        <v>0</v>
      </c>
    </row>
    <row r="126" spans="1:9" x14ac:dyDescent="0.25">
      <c r="A126" s="3" t="s">
        <v>292</v>
      </c>
      <c r="B126" s="3" t="s">
        <v>2620</v>
      </c>
      <c r="C126" s="3" t="s">
        <v>2621</v>
      </c>
      <c r="D126" s="3" t="s">
        <v>2622</v>
      </c>
      <c r="E126" s="3" t="s">
        <v>2623</v>
      </c>
      <c r="F126" s="3" t="s">
        <v>2624</v>
      </c>
      <c r="G126" s="3" t="s">
        <v>1942</v>
      </c>
      <c r="H126" s="3" t="s">
        <v>2625</v>
      </c>
      <c r="I126" t="b">
        <v>1</v>
      </c>
    </row>
    <row r="127" spans="1:9" x14ac:dyDescent="0.25">
      <c r="A127" s="3" t="s">
        <v>294</v>
      </c>
      <c r="B127" s="3" t="s">
        <v>2626</v>
      </c>
      <c r="C127" s="3" t="s">
        <v>2627</v>
      </c>
      <c r="D127" s="3" t="s">
        <v>2628</v>
      </c>
      <c r="E127" s="3" t="s">
        <v>2629</v>
      </c>
      <c r="F127" s="3" t="s">
        <v>2630</v>
      </c>
      <c r="G127" s="3" t="s">
        <v>1950</v>
      </c>
      <c r="H127" s="3" t="s">
        <v>2631</v>
      </c>
      <c r="I127" t="b">
        <v>1</v>
      </c>
    </row>
    <row r="128" spans="1:9" x14ac:dyDescent="0.25">
      <c r="A128" s="3" t="s">
        <v>296</v>
      </c>
      <c r="B128" s="3" t="s">
        <v>2632</v>
      </c>
      <c r="C128" s="3" t="s">
        <v>2633</v>
      </c>
      <c r="D128" s="3" t="s">
        <v>2634</v>
      </c>
      <c r="E128" s="3" t="s">
        <v>2635</v>
      </c>
      <c r="F128" s="3" t="s">
        <v>2589</v>
      </c>
      <c r="G128" s="3" t="s">
        <v>1942</v>
      </c>
      <c r="H128" s="3" t="s">
        <v>2636</v>
      </c>
      <c r="I128" t="b">
        <v>0</v>
      </c>
    </row>
    <row r="129" spans="1:9" x14ac:dyDescent="0.25">
      <c r="A129" s="3" t="s">
        <v>298</v>
      </c>
      <c r="B129" s="3" t="s">
        <v>2637</v>
      </c>
      <c r="C129" s="3" t="s">
        <v>2638</v>
      </c>
      <c r="D129" s="3" t="s">
        <v>2639</v>
      </c>
      <c r="E129" s="3" t="s">
        <v>2640</v>
      </c>
      <c r="F129" s="3" t="s">
        <v>2433</v>
      </c>
      <c r="G129" s="3" t="s">
        <v>1950</v>
      </c>
      <c r="H129" s="3" t="s">
        <v>2641</v>
      </c>
      <c r="I129" t="b">
        <v>0</v>
      </c>
    </row>
    <row r="130" spans="1:9" x14ac:dyDescent="0.25">
      <c r="A130" s="3" t="s">
        <v>300</v>
      </c>
      <c r="B130" s="3" t="s">
        <v>2642</v>
      </c>
      <c r="C130" s="3" t="s">
        <v>2643</v>
      </c>
      <c r="D130" s="3" t="s">
        <v>2644</v>
      </c>
      <c r="E130" s="3" t="s">
        <v>2645</v>
      </c>
      <c r="F130" s="3" t="s">
        <v>2646</v>
      </c>
      <c r="G130" s="3" t="s">
        <v>1942</v>
      </c>
      <c r="H130" s="3" t="s">
        <v>2647</v>
      </c>
      <c r="I130" t="b">
        <v>0</v>
      </c>
    </row>
    <row r="131" spans="1:9" x14ac:dyDescent="0.25">
      <c r="A131" s="3" t="s">
        <v>302</v>
      </c>
      <c r="B131" s="3" t="s">
        <v>2648</v>
      </c>
      <c r="C131" s="3" t="s">
        <v>2649</v>
      </c>
      <c r="D131" s="3" t="s">
        <v>2650</v>
      </c>
      <c r="E131" s="3" t="s">
        <v>2651</v>
      </c>
      <c r="F131" s="3" t="s">
        <v>2652</v>
      </c>
      <c r="G131" s="3" t="s">
        <v>1942</v>
      </c>
      <c r="H131" s="3" t="s">
        <v>2653</v>
      </c>
      <c r="I131" t="b">
        <v>1</v>
      </c>
    </row>
    <row r="132" spans="1:9" x14ac:dyDescent="0.25">
      <c r="A132" s="3" t="s">
        <v>304</v>
      </c>
      <c r="B132" s="3" t="s">
        <v>2654</v>
      </c>
      <c r="C132" s="3" t="s">
        <v>16</v>
      </c>
      <c r="D132" s="3" t="s">
        <v>2655</v>
      </c>
      <c r="E132" s="3" t="s">
        <v>2656</v>
      </c>
      <c r="F132" s="3" t="s">
        <v>2562</v>
      </c>
      <c r="G132" s="3" t="s">
        <v>1950</v>
      </c>
      <c r="H132" s="3" t="s">
        <v>2563</v>
      </c>
      <c r="I132" t="b">
        <v>1</v>
      </c>
    </row>
    <row r="133" spans="1:9" x14ac:dyDescent="0.25">
      <c r="A133" s="3" t="s">
        <v>306</v>
      </c>
      <c r="B133" s="3" t="s">
        <v>2657</v>
      </c>
      <c r="C133" s="3" t="s">
        <v>2658</v>
      </c>
      <c r="D133" s="3" t="s">
        <v>2659</v>
      </c>
      <c r="E133" s="3" t="s">
        <v>2660</v>
      </c>
      <c r="F133" s="3" t="s">
        <v>2356</v>
      </c>
      <c r="G133" s="3" t="s">
        <v>1942</v>
      </c>
      <c r="H133" s="3" t="s">
        <v>2661</v>
      </c>
      <c r="I133" t="b">
        <v>1</v>
      </c>
    </row>
    <row r="134" spans="1:9" x14ac:dyDescent="0.25">
      <c r="A134" s="3" t="s">
        <v>308</v>
      </c>
      <c r="B134" s="3" t="s">
        <v>2662</v>
      </c>
      <c r="C134" s="3" t="s">
        <v>2663</v>
      </c>
      <c r="D134" s="3" t="s">
        <v>2664</v>
      </c>
      <c r="E134" s="3" t="s">
        <v>2665</v>
      </c>
      <c r="F134" s="3" t="s">
        <v>2666</v>
      </c>
      <c r="G134" s="3" t="s">
        <v>1942</v>
      </c>
      <c r="H134" s="3" t="s">
        <v>2667</v>
      </c>
      <c r="I134" t="b">
        <v>1</v>
      </c>
    </row>
    <row r="135" spans="1:9" x14ac:dyDescent="0.25">
      <c r="A135" s="3" t="s">
        <v>310</v>
      </c>
      <c r="B135" s="3" t="s">
        <v>2668</v>
      </c>
      <c r="C135" s="3" t="s">
        <v>2669</v>
      </c>
      <c r="D135" s="3" t="s">
        <v>2670</v>
      </c>
      <c r="E135" s="3" t="s">
        <v>2671</v>
      </c>
      <c r="F135" s="3" t="s">
        <v>2672</v>
      </c>
      <c r="G135" s="3" t="s">
        <v>1942</v>
      </c>
      <c r="H135" s="3" t="s">
        <v>2673</v>
      </c>
      <c r="I135" t="b">
        <v>0</v>
      </c>
    </row>
    <row r="136" spans="1:9" x14ac:dyDescent="0.25">
      <c r="A136" s="3" t="s">
        <v>312</v>
      </c>
      <c r="B136" s="3" t="s">
        <v>2674</v>
      </c>
      <c r="C136" s="3" t="s">
        <v>16</v>
      </c>
      <c r="D136" s="3" t="s">
        <v>16</v>
      </c>
      <c r="E136" s="3" t="s">
        <v>2675</v>
      </c>
      <c r="F136" s="3" t="s">
        <v>2223</v>
      </c>
      <c r="G136" s="3" t="s">
        <v>1942</v>
      </c>
      <c r="H136" s="3" t="s">
        <v>2676</v>
      </c>
      <c r="I136" t="b">
        <v>1</v>
      </c>
    </row>
    <row r="137" spans="1:9" x14ac:dyDescent="0.25">
      <c r="A137" s="3" t="s">
        <v>2677</v>
      </c>
      <c r="B137" s="3" t="s">
        <v>2678</v>
      </c>
      <c r="C137" s="3" t="s">
        <v>2679</v>
      </c>
      <c r="D137" s="3" t="s">
        <v>2680</v>
      </c>
      <c r="E137" s="3" t="s">
        <v>2681</v>
      </c>
      <c r="F137" s="3" t="s">
        <v>2682</v>
      </c>
      <c r="G137" s="3" t="s">
        <v>1950</v>
      </c>
      <c r="H137" s="3" t="s">
        <v>2683</v>
      </c>
      <c r="I137" t="b">
        <v>0</v>
      </c>
    </row>
    <row r="138" spans="1:9" x14ac:dyDescent="0.25">
      <c r="A138" s="3" t="s">
        <v>316</v>
      </c>
      <c r="B138" s="3" t="s">
        <v>2684</v>
      </c>
      <c r="C138" s="3" t="s">
        <v>2685</v>
      </c>
      <c r="D138" s="3" t="s">
        <v>2686</v>
      </c>
      <c r="E138" s="3" t="s">
        <v>2687</v>
      </c>
      <c r="F138" s="3" t="s">
        <v>2023</v>
      </c>
      <c r="G138" s="3" t="s">
        <v>1942</v>
      </c>
      <c r="H138" s="3" t="s">
        <v>2024</v>
      </c>
      <c r="I138" t="b">
        <v>0</v>
      </c>
    </row>
    <row r="139" spans="1:9" x14ac:dyDescent="0.25">
      <c r="A139" s="3" t="s">
        <v>318</v>
      </c>
      <c r="B139" s="3" t="s">
        <v>2688</v>
      </c>
      <c r="C139" s="3" t="s">
        <v>16</v>
      </c>
      <c r="D139" s="3" t="s">
        <v>2689</v>
      </c>
      <c r="E139" s="3" t="s">
        <v>2690</v>
      </c>
      <c r="F139" s="3" t="s">
        <v>2127</v>
      </c>
      <c r="G139" s="3" t="s">
        <v>1950</v>
      </c>
      <c r="H139" s="3" t="s">
        <v>2128</v>
      </c>
      <c r="I139" t="b">
        <v>0</v>
      </c>
    </row>
    <row r="140" spans="1:9" x14ac:dyDescent="0.25">
      <c r="A140" s="3" t="s">
        <v>320</v>
      </c>
      <c r="B140" s="3" t="s">
        <v>2691</v>
      </c>
      <c r="C140" s="3" t="s">
        <v>16</v>
      </c>
      <c r="D140" s="3" t="s">
        <v>2692</v>
      </c>
      <c r="E140" s="3" t="s">
        <v>2693</v>
      </c>
      <c r="F140" s="3" t="s">
        <v>2694</v>
      </c>
      <c r="G140" s="3" t="s">
        <v>1942</v>
      </c>
      <c r="H140" s="3" t="s">
        <v>2695</v>
      </c>
      <c r="I140" t="b">
        <v>0</v>
      </c>
    </row>
    <row r="141" spans="1:9" x14ac:dyDescent="0.25">
      <c r="A141" s="3" t="s">
        <v>322</v>
      </c>
      <c r="B141" s="3" t="s">
        <v>2696</v>
      </c>
      <c r="C141" s="3" t="s">
        <v>16</v>
      </c>
      <c r="D141" s="3" t="s">
        <v>2697</v>
      </c>
      <c r="E141" s="3" t="s">
        <v>2698</v>
      </c>
      <c r="F141" s="3" t="s">
        <v>2453</v>
      </c>
      <c r="G141" s="3" t="s">
        <v>1942</v>
      </c>
      <c r="H141" s="3" t="s">
        <v>2454</v>
      </c>
      <c r="I141" t="b">
        <v>1</v>
      </c>
    </row>
    <row r="142" spans="1:9" x14ac:dyDescent="0.25">
      <c r="A142" s="3" t="s">
        <v>324</v>
      </c>
      <c r="B142" s="3" t="s">
        <v>2699</v>
      </c>
      <c r="C142" s="3" t="s">
        <v>2700</v>
      </c>
      <c r="D142" s="3" t="s">
        <v>2701</v>
      </c>
      <c r="E142" s="3" t="s">
        <v>2702</v>
      </c>
      <c r="F142" s="3" t="s">
        <v>2703</v>
      </c>
      <c r="G142" s="3" t="s">
        <v>1950</v>
      </c>
      <c r="H142" s="3" t="s">
        <v>2641</v>
      </c>
      <c r="I142" t="b">
        <v>1</v>
      </c>
    </row>
    <row r="143" spans="1:9" x14ac:dyDescent="0.25">
      <c r="A143" s="3" t="s">
        <v>326</v>
      </c>
      <c r="B143" s="3" t="s">
        <v>2704</v>
      </c>
      <c r="C143" s="3" t="s">
        <v>2705</v>
      </c>
      <c r="D143" s="3" t="s">
        <v>2706</v>
      </c>
      <c r="E143" s="3" t="s">
        <v>2707</v>
      </c>
      <c r="F143" s="3" t="s">
        <v>2223</v>
      </c>
      <c r="G143" s="3" t="s">
        <v>1942</v>
      </c>
      <c r="H143" s="3" t="s">
        <v>2676</v>
      </c>
      <c r="I143" t="b">
        <v>1</v>
      </c>
    </row>
    <row r="144" spans="1:9" x14ac:dyDescent="0.25">
      <c r="A144" s="3" t="s">
        <v>328</v>
      </c>
      <c r="B144" s="3" t="s">
        <v>2708</v>
      </c>
      <c r="C144" s="3" t="s">
        <v>16</v>
      </c>
      <c r="D144" s="3" t="s">
        <v>16</v>
      </c>
      <c r="E144" s="3" t="s">
        <v>2709</v>
      </c>
      <c r="F144" s="3" t="s">
        <v>2710</v>
      </c>
      <c r="G144" s="3" t="s">
        <v>1950</v>
      </c>
      <c r="H144" s="3" t="s">
        <v>2368</v>
      </c>
      <c r="I144" t="b">
        <v>1</v>
      </c>
    </row>
    <row r="145" spans="1:9" x14ac:dyDescent="0.25">
      <c r="A145" s="3" t="s">
        <v>330</v>
      </c>
      <c r="B145" s="3" t="s">
        <v>2711</v>
      </c>
      <c r="C145" s="3" t="s">
        <v>2712</v>
      </c>
      <c r="D145" s="3" t="s">
        <v>2713</v>
      </c>
      <c r="E145" s="3" t="s">
        <v>2714</v>
      </c>
      <c r="F145" s="3" t="s">
        <v>2040</v>
      </c>
      <c r="G145" s="3" t="s">
        <v>1942</v>
      </c>
      <c r="H145" s="3" t="s">
        <v>2715</v>
      </c>
      <c r="I145" t="b">
        <v>0</v>
      </c>
    </row>
    <row r="146" spans="1:9" x14ac:dyDescent="0.25">
      <c r="A146" s="3" t="s">
        <v>332</v>
      </c>
      <c r="B146" s="3" t="s">
        <v>2716</v>
      </c>
      <c r="C146" s="3" t="s">
        <v>2717</v>
      </c>
      <c r="D146" s="3" t="s">
        <v>2718</v>
      </c>
      <c r="E146" s="3" t="s">
        <v>2719</v>
      </c>
      <c r="F146" s="3" t="s">
        <v>2720</v>
      </c>
      <c r="G146" s="3" t="s">
        <v>1942</v>
      </c>
      <c r="H146" s="3" t="s">
        <v>2721</v>
      </c>
      <c r="I146" t="b">
        <v>1</v>
      </c>
    </row>
    <row r="147" spans="1:9" x14ac:dyDescent="0.25">
      <c r="A147" s="3" t="s">
        <v>334</v>
      </c>
      <c r="B147" s="3" t="s">
        <v>2722</v>
      </c>
      <c r="C147" s="3" t="s">
        <v>2723</v>
      </c>
      <c r="D147" s="3" t="s">
        <v>2724</v>
      </c>
      <c r="E147" s="3" t="s">
        <v>2725</v>
      </c>
      <c r="F147" s="3" t="s">
        <v>2528</v>
      </c>
      <c r="G147" s="3" t="s">
        <v>1942</v>
      </c>
      <c r="H147" s="3" t="s">
        <v>2726</v>
      </c>
      <c r="I147" t="b">
        <v>0</v>
      </c>
    </row>
    <row r="148" spans="1:9" x14ac:dyDescent="0.25">
      <c r="A148" s="3" t="s">
        <v>336</v>
      </c>
      <c r="B148" s="3" t="s">
        <v>2727</v>
      </c>
      <c r="C148" s="3" t="s">
        <v>2728</v>
      </c>
      <c r="D148" s="3" t="s">
        <v>2729</v>
      </c>
      <c r="E148" s="3" t="s">
        <v>2730</v>
      </c>
      <c r="F148" s="3" t="s">
        <v>2731</v>
      </c>
      <c r="G148" s="3" t="s">
        <v>1942</v>
      </c>
      <c r="H148" s="3" t="s">
        <v>2732</v>
      </c>
      <c r="I148" t="b">
        <v>0</v>
      </c>
    </row>
    <row r="149" spans="1:9" x14ac:dyDescent="0.25">
      <c r="A149" s="3" t="s">
        <v>2733</v>
      </c>
      <c r="B149" s="3" t="s">
        <v>2734</v>
      </c>
      <c r="C149" s="3" t="s">
        <v>2735</v>
      </c>
      <c r="D149" s="3" t="s">
        <v>2736</v>
      </c>
      <c r="E149" s="3" t="s">
        <v>2737</v>
      </c>
      <c r="F149" s="3" t="s">
        <v>2317</v>
      </c>
      <c r="G149" s="3" t="s">
        <v>1942</v>
      </c>
      <c r="H149" s="3" t="s">
        <v>2738</v>
      </c>
      <c r="I149" t="b">
        <v>1</v>
      </c>
    </row>
    <row r="150" spans="1:9" x14ac:dyDescent="0.25">
      <c r="A150" s="3" t="s">
        <v>338</v>
      </c>
      <c r="B150" s="3" t="s">
        <v>2739</v>
      </c>
      <c r="C150" s="3" t="s">
        <v>2740</v>
      </c>
      <c r="D150" s="3" t="s">
        <v>2741</v>
      </c>
      <c r="E150" s="3" t="s">
        <v>2742</v>
      </c>
      <c r="F150" s="3" t="s">
        <v>2245</v>
      </c>
      <c r="G150" s="3" t="s">
        <v>1942</v>
      </c>
      <c r="H150" s="3" t="s">
        <v>2246</v>
      </c>
      <c r="I150" t="b">
        <v>1</v>
      </c>
    </row>
    <row r="151" spans="1:9" x14ac:dyDescent="0.25">
      <c r="A151" s="3" t="s">
        <v>340</v>
      </c>
      <c r="B151" s="3" t="s">
        <v>2743</v>
      </c>
      <c r="C151" s="3" t="s">
        <v>16</v>
      </c>
      <c r="D151" s="3" t="s">
        <v>2744</v>
      </c>
      <c r="E151" s="3" t="s">
        <v>2745</v>
      </c>
      <c r="F151" s="3" t="s">
        <v>2746</v>
      </c>
      <c r="G151" s="3" t="s">
        <v>1942</v>
      </c>
      <c r="H151" s="3" t="s">
        <v>2747</v>
      </c>
      <c r="I151" t="b">
        <v>1</v>
      </c>
    </row>
    <row r="152" spans="1:9" x14ac:dyDescent="0.25">
      <c r="A152" s="3" t="s">
        <v>342</v>
      </c>
      <c r="B152" s="3" t="s">
        <v>2748</v>
      </c>
      <c r="C152" s="3" t="s">
        <v>2749</v>
      </c>
      <c r="D152" s="3" t="s">
        <v>2750</v>
      </c>
      <c r="E152" s="3" t="s">
        <v>2751</v>
      </c>
      <c r="F152" s="3" t="s">
        <v>2752</v>
      </c>
      <c r="G152" s="3" t="s">
        <v>1942</v>
      </c>
      <c r="H152" s="3" t="s">
        <v>2753</v>
      </c>
      <c r="I152" t="b">
        <v>1</v>
      </c>
    </row>
    <row r="153" spans="1:9" x14ac:dyDescent="0.25">
      <c r="A153" s="3" t="s">
        <v>344</v>
      </c>
      <c r="B153" s="3" t="s">
        <v>2754</v>
      </c>
      <c r="C153" s="3" t="s">
        <v>16</v>
      </c>
      <c r="D153" s="3" t="s">
        <v>2755</v>
      </c>
      <c r="E153" s="3" t="s">
        <v>2756</v>
      </c>
      <c r="F153" s="3" t="s">
        <v>2757</v>
      </c>
      <c r="G153" s="3" t="s">
        <v>1942</v>
      </c>
      <c r="H153" s="3" t="s">
        <v>2758</v>
      </c>
      <c r="I153" t="b">
        <v>1</v>
      </c>
    </row>
    <row r="154" spans="1:9" x14ac:dyDescent="0.25">
      <c r="A154" s="3" t="s">
        <v>346</v>
      </c>
      <c r="B154" s="3" t="s">
        <v>2759</v>
      </c>
      <c r="C154" s="3" t="s">
        <v>2760</v>
      </c>
      <c r="D154" s="3" t="s">
        <v>2761</v>
      </c>
      <c r="E154" s="3" t="s">
        <v>2762</v>
      </c>
      <c r="F154" s="3" t="s">
        <v>2694</v>
      </c>
      <c r="G154" s="3" t="s">
        <v>1942</v>
      </c>
      <c r="H154" s="3" t="s">
        <v>2695</v>
      </c>
      <c r="I154" t="b">
        <v>1</v>
      </c>
    </row>
    <row r="155" spans="1:9" x14ac:dyDescent="0.25">
      <c r="A155" s="3" t="s">
        <v>348</v>
      </c>
      <c r="B155" s="3" t="s">
        <v>2763</v>
      </c>
      <c r="C155" s="3" t="s">
        <v>16</v>
      </c>
      <c r="D155" s="3" t="s">
        <v>2764</v>
      </c>
      <c r="E155" s="3" t="s">
        <v>2765</v>
      </c>
      <c r="F155" s="3" t="s">
        <v>2229</v>
      </c>
      <c r="G155" s="3" t="s">
        <v>1942</v>
      </c>
      <c r="H155" s="3" t="s">
        <v>2766</v>
      </c>
      <c r="I155" t="b">
        <v>0</v>
      </c>
    </row>
    <row r="156" spans="1:9" x14ac:dyDescent="0.25">
      <c r="A156" s="3" t="s">
        <v>350</v>
      </c>
      <c r="B156" s="3" t="s">
        <v>2767</v>
      </c>
      <c r="C156" s="3" t="s">
        <v>2768</v>
      </c>
      <c r="D156" s="3" t="s">
        <v>2769</v>
      </c>
      <c r="E156" s="3" t="s">
        <v>2770</v>
      </c>
      <c r="F156" s="3" t="s">
        <v>2028</v>
      </c>
      <c r="G156" s="3" t="s">
        <v>1942</v>
      </c>
      <c r="H156" s="3" t="s">
        <v>2029</v>
      </c>
      <c r="I156" t="b">
        <v>0</v>
      </c>
    </row>
    <row r="157" spans="1:9" x14ac:dyDescent="0.25">
      <c r="A157" s="3" t="s">
        <v>352</v>
      </c>
      <c r="B157" s="3" t="s">
        <v>2771</v>
      </c>
      <c r="C157" s="3" t="s">
        <v>2772</v>
      </c>
      <c r="D157" s="3" t="s">
        <v>2773</v>
      </c>
      <c r="E157" s="3" t="s">
        <v>2774</v>
      </c>
      <c r="F157" s="3" t="s">
        <v>2775</v>
      </c>
      <c r="G157" s="3" t="s">
        <v>1942</v>
      </c>
      <c r="H157" s="3" t="s">
        <v>2776</v>
      </c>
      <c r="I157" t="b">
        <v>1</v>
      </c>
    </row>
    <row r="158" spans="1:9" x14ac:dyDescent="0.25">
      <c r="A158" s="3" t="s">
        <v>354</v>
      </c>
      <c r="B158" s="3" t="s">
        <v>2777</v>
      </c>
      <c r="C158" s="3" t="s">
        <v>2778</v>
      </c>
      <c r="D158" s="3" t="s">
        <v>2779</v>
      </c>
      <c r="E158" s="3" t="s">
        <v>2780</v>
      </c>
      <c r="F158" s="3" t="s">
        <v>2781</v>
      </c>
      <c r="G158" s="3" t="s">
        <v>1942</v>
      </c>
      <c r="H158" s="3" t="s">
        <v>2782</v>
      </c>
      <c r="I158" t="b">
        <v>1</v>
      </c>
    </row>
    <row r="159" spans="1:9" x14ac:dyDescent="0.25">
      <c r="A159" s="3" t="s">
        <v>356</v>
      </c>
      <c r="B159" s="3" t="s">
        <v>2783</v>
      </c>
      <c r="C159" s="3" t="s">
        <v>2784</v>
      </c>
      <c r="D159" s="3" t="s">
        <v>2785</v>
      </c>
      <c r="E159" s="3" t="s">
        <v>2786</v>
      </c>
      <c r="F159" s="3" t="s">
        <v>2787</v>
      </c>
      <c r="G159" s="3" t="s">
        <v>1950</v>
      </c>
      <c r="H159" s="3" t="s">
        <v>2788</v>
      </c>
      <c r="I159" t="b">
        <v>0</v>
      </c>
    </row>
    <row r="160" spans="1:9" x14ac:dyDescent="0.25">
      <c r="A160" s="3" t="s">
        <v>358</v>
      </c>
      <c r="B160" s="3" t="s">
        <v>2789</v>
      </c>
      <c r="C160" s="3" t="s">
        <v>16</v>
      </c>
      <c r="D160" s="3" t="s">
        <v>2790</v>
      </c>
      <c r="E160" s="3" t="s">
        <v>2791</v>
      </c>
      <c r="F160" s="3" t="s">
        <v>2792</v>
      </c>
      <c r="G160" s="3" t="s">
        <v>1942</v>
      </c>
      <c r="H160" s="3" t="s">
        <v>2793</v>
      </c>
      <c r="I160" t="b">
        <v>1</v>
      </c>
    </row>
    <row r="161" spans="1:9" x14ac:dyDescent="0.25">
      <c r="A161" s="3" t="s">
        <v>360</v>
      </c>
      <c r="B161" s="3" t="s">
        <v>2794</v>
      </c>
      <c r="C161" s="3" t="s">
        <v>16</v>
      </c>
      <c r="D161" s="3" t="s">
        <v>2795</v>
      </c>
      <c r="E161" s="3" t="s">
        <v>2796</v>
      </c>
      <c r="F161" s="3" t="s">
        <v>2034</v>
      </c>
      <c r="G161" s="3" t="s">
        <v>1942</v>
      </c>
      <c r="H161" s="3" t="s">
        <v>2797</v>
      </c>
      <c r="I161" t="b">
        <v>0</v>
      </c>
    </row>
    <row r="162" spans="1:9" x14ac:dyDescent="0.25">
      <c r="A162" s="3" t="s">
        <v>362</v>
      </c>
      <c r="B162" s="3" t="s">
        <v>2798</v>
      </c>
      <c r="C162" s="3" t="s">
        <v>2799</v>
      </c>
      <c r="D162" s="3" t="s">
        <v>2800</v>
      </c>
      <c r="E162" s="3" t="s">
        <v>2801</v>
      </c>
      <c r="F162" s="3" t="s">
        <v>2428</v>
      </c>
      <c r="G162" s="3" t="s">
        <v>1942</v>
      </c>
      <c r="H162" s="3" t="s">
        <v>2802</v>
      </c>
      <c r="I162" t="b">
        <v>0</v>
      </c>
    </row>
    <row r="163" spans="1:9" x14ac:dyDescent="0.25">
      <c r="A163" s="3" t="s">
        <v>364</v>
      </c>
      <c r="B163" s="3" t="s">
        <v>2803</v>
      </c>
      <c r="C163" s="3" t="s">
        <v>2804</v>
      </c>
      <c r="D163" s="3" t="s">
        <v>2805</v>
      </c>
      <c r="E163" s="3" t="s">
        <v>2806</v>
      </c>
      <c r="F163" s="3" t="s">
        <v>2223</v>
      </c>
      <c r="G163" s="3" t="s">
        <v>1942</v>
      </c>
      <c r="H163" s="3" t="s">
        <v>2676</v>
      </c>
      <c r="I163" t="b">
        <v>0</v>
      </c>
    </row>
    <row r="164" spans="1:9" x14ac:dyDescent="0.25">
      <c r="A164" s="3" t="s">
        <v>366</v>
      </c>
      <c r="B164" s="3" t="s">
        <v>2807</v>
      </c>
      <c r="C164" s="3" t="s">
        <v>2808</v>
      </c>
      <c r="D164" s="3" t="s">
        <v>2809</v>
      </c>
      <c r="E164" s="3" t="s">
        <v>2810</v>
      </c>
      <c r="F164" s="3" t="s">
        <v>2811</v>
      </c>
      <c r="G164" s="3" t="s">
        <v>1942</v>
      </c>
      <c r="H164" s="3" t="s">
        <v>2812</v>
      </c>
      <c r="I164" t="b">
        <v>1</v>
      </c>
    </row>
    <row r="165" spans="1:9" x14ac:dyDescent="0.25">
      <c r="A165" s="3" t="s">
        <v>368</v>
      </c>
      <c r="B165" s="3" t="s">
        <v>2813</v>
      </c>
      <c r="C165" s="3" t="s">
        <v>2814</v>
      </c>
      <c r="D165" s="3" t="s">
        <v>2815</v>
      </c>
      <c r="E165" s="3" t="s">
        <v>2816</v>
      </c>
      <c r="F165" s="3" t="s">
        <v>2817</v>
      </c>
      <c r="G165" s="3" t="s">
        <v>1942</v>
      </c>
      <c r="H165" s="3" t="s">
        <v>2818</v>
      </c>
      <c r="I165" t="b">
        <v>0</v>
      </c>
    </row>
    <row r="166" spans="1:9" x14ac:dyDescent="0.25">
      <c r="A166" s="3" t="s">
        <v>370</v>
      </c>
      <c r="B166" s="3" t="s">
        <v>2819</v>
      </c>
      <c r="C166" s="3" t="s">
        <v>2820</v>
      </c>
      <c r="D166" s="3" t="s">
        <v>2821</v>
      </c>
      <c r="E166" s="3" t="s">
        <v>2822</v>
      </c>
      <c r="F166" s="3" t="s">
        <v>2823</v>
      </c>
      <c r="G166" s="3" t="s">
        <v>1950</v>
      </c>
      <c r="H166" s="3" t="s">
        <v>2824</v>
      </c>
      <c r="I166" t="b">
        <v>0</v>
      </c>
    </row>
    <row r="167" spans="1:9" x14ac:dyDescent="0.25">
      <c r="A167" s="3" t="s">
        <v>372</v>
      </c>
      <c r="B167" s="3" t="s">
        <v>2825</v>
      </c>
      <c r="C167" s="3" t="s">
        <v>16</v>
      </c>
      <c r="D167" s="3" t="s">
        <v>2826</v>
      </c>
      <c r="E167" s="3" t="s">
        <v>2827</v>
      </c>
      <c r="F167" s="3" t="s">
        <v>2828</v>
      </c>
      <c r="G167" s="3" t="s">
        <v>1942</v>
      </c>
      <c r="H167" s="3" t="s">
        <v>2829</v>
      </c>
      <c r="I167" t="b">
        <v>1</v>
      </c>
    </row>
    <row r="168" spans="1:9" x14ac:dyDescent="0.25">
      <c r="A168" s="3" t="s">
        <v>374</v>
      </c>
      <c r="B168" s="3" t="s">
        <v>2830</v>
      </c>
      <c r="C168" s="3" t="s">
        <v>16</v>
      </c>
      <c r="D168" s="3" t="s">
        <v>2831</v>
      </c>
      <c r="E168" s="3" t="s">
        <v>2832</v>
      </c>
      <c r="F168" s="3" t="s">
        <v>2833</v>
      </c>
      <c r="G168" s="3" t="s">
        <v>1942</v>
      </c>
      <c r="H168" s="3" t="s">
        <v>2834</v>
      </c>
      <c r="I168" t="b">
        <v>1</v>
      </c>
    </row>
    <row r="169" spans="1:9" x14ac:dyDescent="0.25">
      <c r="A169" s="3" t="s">
        <v>376</v>
      </c>
      <c r="B169" s="3" t="s">
        <v>2835</v>
      </c>
      <c r="C169" s="3" t="s">
        <v>2836</v>
      </c>
      <c r="D169" s="3" t="s">
        <v>2837</v>
      </c>
      <c r="E169" s="3" t="s">
        <v>2838</v>
      </c>
      <c r="F169" s="3" t="s">
        <v>2828</v>
      </c>
      <c r="G169" s="3" t="s">
        <v>1942</v>
      </c>
      <c r="H169" s="3" t="s">
        <v>2829</v>
      </c>
      <c r="I169" t="b">
        <v>1</v>
      </c>
    </row>
    <row r="170" spans="1:9" x14ac:dyDescent="0.25">
      <c r="A170" s="3" t="s">
        <v>378</v>
      </c>
      <c r="B170" s="3" t="s">
        <v>2839</v>
      </c>
      <c r="C170" s="3" t="s">
        <v>16</v>
      </c>
      <c r="D170" s="3" t="s">
        <v>2840</v>
      </c>
      <c r="E170" s="3" t="s">
        <v>2841</v>
      </c>
      <c r="F170" s="3" t="s">
        <v>2823</v>
      </c>
      <c r="G170" s="3" t="s">
        <v>1950</v>
      </c>
      <c r="H170" s="3" t="s">
        <v>2824</v>
      </c>
      <c r="I170" t="b">
        <v>0</v>
      </c>
    </row>
    <row r="171" spans="1:9" x14ac:dyDescent="0.25">
      <c r="A171" s="3" t="s">
        <v>380</v>
      </c>
      <c r="B171" s="3" t="s">
        <v>2842</v>
      </c>
      <c r="C171" s="3" t="s">
        <v>2843</v>
      </c>
      <c r="D171" s="3" t="s">
        <v>2844</v>
      </c>
      <c r="E171" s="3" t="s">
        <v>2845</v>
      </c>
      <c r="F171" s="3" t="s">
        <v>2846</v>
      </c>
      <c r="G171" s="3" t="s">
        <v>1950</v>
      </c>
      <c r="H171" s="3" t="s">
        <v>2847</v>
      </c>
      <c r="I171" t="b">
        <v>0</v>
      </c>
    </row>
    <row r="172" spans="1:9" x14ac:dyDescent="0.25">
      <c r="A172" s="3" t="s">
        <v>382</v>
      </c>
      <c r="B172" s="3" t="s">
        <v>2848</v>
      </c>
      <c r="C172" s="3" t="s">
        <v>2849</v>
      </c>
      <c r="D172" s="3" t="s">
        <v>16</v>
      </c>
      <c r="E172" s="3" t="s">
        <v>2850</v>
      </c>
      <c r="F172" s="3" t="s">
        <v>2851</v>
      </c>
      <c r="G172" s="3" t="s">
        <v>2139</v>
      </c>
      <c r="H172" s="3" t="s">
        <v>2852</v>
      </c>
      <c r="I172" t="b">
        <v>0</v>
      </c>
    </row>
    <row r="173" spans="1:9" x14ac:dyDescent="0.25">
      <c r="A173" s="3" t="s">
        <v>384</v>
      </c>
      <c r="B173" s="3" t="s">
        <v>2853</v>
      </c>
      <c r="C173" s="3" t="s">
        <v>2854</v>
      </c>
      <c r="D173" s="3" t="s">
        <v>2855</v>
      </c>
      <c r="E173" s="3" t="s">
        <v>2856</v>
      </c>
      <c r="F173" s="3" t="s">
        <v>2262</v>
      </c>
      <c r="G173" s="3" t="s">
        <v>1942</v>
      </c>
      <c r="H173" s="3" t="s">
        <v>2263</v>
      </c>
      <c r="I173" t="b">
        <v>1</v>
      </c>
    </row>
    <row r="174" spans="1:9" x14ac:dyDescent="0.25">
      <c r="A174" s="3" t="s">
        <v>386</v>
      </c>
      <c r="B174" s="3" t="s">
        <v>2857</v>
      </c>
      <c r="C174" s="3" t="s">
        <v>2858</v>
      </c>
      <c r="D174" s="3" t="s">
        <v>16</v>
      </c>
      <c r="E174" s="3" t="s">
        <v>2859</v>
      </c>
      <c r="F174" s="3" t="s">
        <v>2860</v>
      </c>
      <c r="G174" s="3" t="s">
        <v>1950</v>
      </c>
      <c r="H174" s="3" t="s">
        <v>2487</v>
      </c>
      <c r="I174" t="b">
        <v>0</v>
      </c>
    </row>
    <row r="175" spans="1:9" x14ac:dyDescent="0.25">
      <c r="A175" s="3" t="s">
        <v>388</v>
      </c>
      <c r="B175" s="3" t="s">
        <v>2861</v>
      </c>
      <c r="C175" s="3" t="s">
        <v>2862</v>
      </c>
      <c r="D175" s="3" t="s">
        <v>2863</v>
      </c>
      <c r="E175" s="3" t="s">
        <v>2864</v>
      </c>
      <c r="F175" s="3" t="s">
        <v>2865</v>
      </c>
      <c r="G175" s="3" t="s">
        <v>1942</v>
      </c>
      <c r="H175" s="3" t="s">
        <v>2866</v>
      </c>
      <c r="I175" t="b">
        <v>0</v>
      </c>
    </row>
    <row r="176" spans="1:9" x14ac:dyDescent="0.25">
      <c r="A176" s="3" t="s">
        <v>390</v>
      </c>
      <c r="B176" s="3" t="s">
        <v>2867</v>
      </c>
      <c r="C176" s="3" t="s">
        <v>16</v>
      </c>
      <c r="D176" s="3" t="s">
        <v>2868</v>
      </c>
      <c r="E176" s="3" t="s">
        <v>2869</v>
      </c>
      <c r="F176" s="3" t="s">
        <v>2870</v>
      </c>
      <c r="G176" s="3" t="s">
        <v>1942</v>
      </c>
      <c r="H176" s="3" t="s">
        <v>2871</v>
      </c>
      <c r="I176" t="b">
        <v>1</v>
      </c>
    </row>
    <row r="177" spans="1:9" x14ac:dyDescent="0.25">
      <c r="A177" s="3" t="s">
        <v>392</v>
      </c>
      <c r="B177" s="3" t="s">
        <v>2872</v>
      </c>
      <c r="C177" s="3" t="s">
        <v>2873</v>
      </c>
      <c r="D177" s="3" t="s">
        <v>2874</v>
      </c>
      <c r="E177" s="3" t="s">
        <v>2875</v>
      </c>
      <c r="F177" s="3" t="s">
        <v>2876</v>
      </c>
      <c r="G177" s="3" t="s">
        <v>1942</v>
      </c>
      <c r="H177" s="3" t="s">
        <v>2877</v>
      </c>
      <c r="I177" t="b">
        <v>1</v>
      </c>
    </row>
    <row r="178" spans="1:9" x14ac:dyDescent="0.25">
      <c r="A178" s="3" t="s">
        <v>394</v>
      </c>
      <c r="B178" s="3" t="s">
        <v>2878</v>
      </c>
      <c r="C178" s="3" t="s">
        <v>2879</v>
      </c>
      <c r="D178" s="3" t="s">
        <v>2880</v>
      </c>
      <c r="E178" s="3" t="s">
        <v>2881</v>
      </c>
      <c r="F178" s="3" t="s">
        <v>2882</v>
      </c>
      <c r="G178" s="3" t="s">
        <v>1942</v>
      </c>
      <c r="H178" s="3" t="s">
        <v>2883</v>
      </c>
      <c r="I178" t="b">
        <v>1</v>
      </c>
    </row>
    <row r="179" spans="1:9" x14ac:dyDescent="0.25">
      <c r="A179" s="3" t="s">
        <v>396</v>
      </c>
      <c r="B179" s="3" t="s">
        <v>2884</v>
      </c>
      <c r="C179" s="3" t="s">
        <v>2885</v>
      </c>
      <c r="D179" s="3" t="s">
        <v>16</v>
      </c>
      <c r="E179" s="3" t="s">
        <v>2886</v>
      </c>
      <c r="F179" s="3" t="s">
        <v>2887</v>
      </c>
      <c r="G179" s="3" t="s">
        <v>1942</v>
      </c>
      <c r="H179" s="3" t="s">
        <v>2888</v>
      </c>
      <c r="I179" t="b">
        <v>1</v>
      </c>
    </row>
    <row r="180" spans="1:9" x14ac:dyDescent="0.25">
      <c r="A180" s="3" t="s">
        <v>398</v>
      </c>
      <c r="B180" s="3" t="s">
        <v>2889</v>
      </c>
      <c r="C180" s="3" t="s">
        <v>2890</v>
      </c>
      <c r="D180" s="3" t="s">
        <v>2891</v>
      </c>
      <c r="E180" s="3" t="s">
        <v>2892</v>
      </c>
      <c r="F180" s="3" t="s">
        <v>2195</v>
      </c>
      <c r="G180" s="3" t="s">
        <v>1942</v>
      </c>
      <c r="H180" s="3" t="s">
        <v>2893</v>
      </c>
      <c r="I180" t="b">
        <v>0</v>
      </c>
    </row>
    <row r="181" spans="1:9" x14ac:dyDescent="0.25">
      <c r="A181" s="3" t="s">
        <v>400</v>
      </c>
      <c r="B181" s="3" t="s">
        <v>2894</v>
      </c>
      <c r="C181" s="3" t="s">
        <v>16</v>
      </c>
      <c r="D181" s="3" t="s">
        <v>2895</v>
      </c>
      <c r="E181" s="3" t="s">
        <v>2896</v>
      </c>
      <c r="F181" s="3" t="s">
        <v>2897</v>
      </c>
      <c r="G181" s="3" t="s">
        <v>1950</v>
      </c>
      <c r="H181" s="3" t="s">
        <v>2898</v>
      </c>
      <c r="I181" t="b">
        <v>0</v>
      </c>
    </row>
    <row r="182" spans="1:9" x14ac:dyDescent="0.25">
      <c r="A182" s="3" t="s">
        <v>402</v>
      </c>
      <c r="B182" s="3" t="s">
        <v>2899</v>
      </c>
      <c r="C182" s="3" t="s">
        <v>2900</v>
      </c>
      <c r="D182" s="3" t="s">
        <v>2901</v>
      </c>
      <c r="E182" s="3" t="s">
        <v>2902</v>
      </c>
      <c r="F182" s="3" t="s">
        <v>2903</v>
      </c>
      <c r="G182" s="3" t="s">
        <v>1942</v>
      </c>
      <c r="H182" s="3" t="s">
        <v>2904</v>
      </c>
      <c r="I182" t="b">
        <v>0</v>
      </c>
    </row>
    <row r="183" spans="1:9" x14ac:dyDescent="0.25">
      <c r="A183" s="3" t="s">
        <v>2905</v>
      </c>
      <c r="B183" s="3" t="s">
        <v>2906</v>
      </c>
      <c r="C183" s="3" t="s">
        <v>2907</v>
      </c>
      <c r="D183" s="3" t="s">
        <v>2908</v>
      </c>
      <c r="E183" s="3" t="s">
        <v>2909</v>
      </c>
      <c r="F183" s="3" t="s">
        <v>1963</v>
      </c>
      <c r="G183" s="3" t="s">
        <v>1942</v>
      </c>
      <c r="H183" s="3" t="s">
        <v>2362</v>
      </c>
      <c r="I183" t="b">
        <v>0</v>
      </c>
    </row>
    <row r="184" spans="1:9" x14ac:dyDescent="0.25">
      <c r="A184" s="3" t="s">
        <v>404</v>
      </c>
      <c r="B184" s="3" t="s">
        <v>2910</v>
      </c>
      <c r="C184" s="3" t="s">
        <v>2911</v>
      </c>
      <c r="D184" s="3" t="s">
        <v>2912</v>
      </c>
      <c r="E184" s="3" t="s">
        <v>2913</v>
      </c>
      <c r="F184" s="3" t="s">
        <v>2914</v>
      </c>
      <c r="G184" s="3" t="s">
        <v>1942</v>
      </c>
      <c r="H184" s="3" t="s">
        <v>2915</v>
      </c>
      <c r="I184" t="b">
        <v>0</v>
      </c>
    </row>
    <row r="185" spans="1:9" x14ac:dyDescent="0.25">
      <c r="A185" s="3" t="s">
        <v>406</v>
      </c>
      <c r="B185" s="3" t="s">
        <v>2916</v>
      </c>
      <c r="C185" s="3" t="s">
        <v>2917</v>
      </c>
      <c r="D185" s="3" t="s">
        <v>2918</v>
      </c>
      <c r="E185" s="3" t="s">
        <v>2919</v>
      </c>
      <c r="F185" s="3" t="s">
        <v>2920</v>
      </c>
      <c r="G185" s="3" t="s">
        <v>1942</v>
      </c>
      <c r="H185" s="3" t="s">
        <v>2921</v>
      </c>
      <c r="I185" t="b">
        <v>0</v>
      </c>
    </row>
    <row r="186" spans="1:9" x14ac:dyDescent="0.25">
      <c r="A186" s="3" t="s">
        <v>408</v>
      </c>
      <c r="B186" s="3" t="s">
        <v>2922</v>
      </c>
      <c r="C186" s="3" t="s">
        <v>2923</v>
      </c>
      <c r="D186" s="3" t="s">
        <v>2924</v>
      </c>
      <c r="E186" s="3" t="s">
        <v>2925</v>
      </c>
      <c r="F186" s="3" t="s">
        <v>2163</v>
      </c>
      <c r="G186" s="3" t="s">
        <v>1942</v>
      </c>
      <c r="H186" s="3" t="s">
        <v>2926</v>
      </c>
      <c r="I186" t="b">
        <v>0</v>
      </c>
    </row>
    <row r="187" spans="1:9" x14ac:dyDescent="0.25">
      <c r="A187" s="3" t="s">
        <v>410</v>
      </c>
      <c r="B187" s="3" t="s">
        <v>2927</v>
      </c>
      <c r="C187" s="3" t="s">
        <v>2928</v>
      </c>
      <c r="D187" s="3" t="s">
        <v>2929</v>
      </c>
      <c r="E187" s="3" t="s">
        <v>2930</v>
      </c>
      <c r="F187" s="3" t="s">
        <v>2931</v>
      </c>
      <c r="G187" s="3" t="s">
        <v>1942</v>
      </c>
      <c r="H187" s="3" t="s">
        <v>2932</v>
      </c>
      <c r="I187" t="b">
        <v>1</v>
      </c>
    </row>
    <row r="188" spans="1:9" x14ac:dyDescent="0.25">
      <c r="A188" s="3" t="s">
        <v>412</v>
      </c>
      <c r="B188" s="3" t="s">
        <v>2933</v>
      </c>
      <c r="C188" s="3" t="s">
        <v>2934</v>
      </c>
      <c r="D188" s="3" t="s">
        <v>2935</v>
      </c>
      <c r="E188" s="3" t="s">
        <v>2936</v>
      </c>
      <c r="F188" s="3" t="s">
        <v>2132</v>
      </c>
      <c r="G188" s="3" t="s">
        <v>1942</v>
      </c>
      <c r="H188" s="3" t="s">
        <v>2133</v>
      </c>
      <c r="I188" t="b">
        <v>0</v>
      </c>
    </row>
    <row r="189" spans="1:9" x14ac:dyDescent="0.25">
      <c r="A189" s="3" t="s">
        <v>414</v>
      </c>
      <c r="B189" s="3" t="s">
        <v>2937</v>
      </c>
      <c r="C189" s="3" t="s">
        <v>2938</v>
      </c>
      <c r="D189" s="3" t="s">
        <v>16</v>
      </c>
      <c r="E189" s="3" t="s">
        <v>2939</v>
      </c>
      <c r="F189" s="3" t="s">
        <v>2589</v>
      </c>
      <c r="G189" s="3" t="s">
        <v>1942</v>
      </c>
      <c r="H189" s="3" t="s">
        <v>2940</v>
      </c>
      <c r="I189" t="b">
        <v>1</v>
      </c>
    </row>
    <row r="190" spans="1:9" x14ac:dyDescent="0.25">
      <c r="A190" s="3" t="s">
        <v>416</v>
      </c>
      <c r="B190" s="3" t="s">
        <v>2941</v>
      </c>
      <c r="C190" s="3" t="s">
        <v>2942</v>
      </c>
      <c r="D190" s="3" t="s">
        <v>2943</v>
      </c>
      <c r="E190" s="3" t="s">
        <v>2944</v>
      </c>
      <c r="F190" s="3" t="s">
        <v>2428</v>
      </c>
      <c r="G190" s="3" t="s">
        <v>1942</v>
      </c>
      <c r="H190" s="3" t="s">
        <v>2945</v>
      </c>
      <c r="I190" t="b">
        <v>1</v>
      </c>
    </row>
    <row r="191" spans="1:9" x14ac:dyDescent="0.25">
      <c r="A191" s="3" t="s">
        <v>418</v>
      </c>
      <c r="B191" s="3" t="s">
        <v>2946</v>
      </c>
      <c r="C191" s="3" t="s">
        <v>2947</v>
      </c>
      <c r="D191" s="3" t="s">
        <v>2948</v>
      </c>
      <c r="E191" s="3" t="s">
        <v>2949</v>
      </c>
      <c r="F191" s="3" t="s">
        <v>2950</v>
      </c>
      <c r="G191" s="3" t="s">
        <v>1942</v>
      </c>
      <c r="H191" s="3" t="s">
        <v>2951</v>
      </c>
      <c r="I191" t="b">
        <v>1</v>
      </c>
    </row>
    <row r="192" spans="1:9" x14ac:dyDescent="0.25">
      <c r="A192" s="3" t="s">
        <v>420</v>
      </c>
      <c r="B192" s="3" t="s">
        <v>2952</v>
      </c>
      <c r="C192" s="3" t="s">
        <v>2953</v>
      </c>
      <c r="D192" s="3" t="s">
        <v>2954</v>
      </c>
      <c r="E192" s="3" t="s">
        <v>2955</v>
      </c>
      <c r="F192" s="3" t="s">
        <v>2956</v>
      </c>
      <c r="G192" s="3" t="s">
        <v>1942</v>
      </c>
      <c r="H192" s="3" t="s">
        <v>2957</v>
      </c>
      <c r="I192" t="b">
        <v>1</v>
      </c>
    </row>
    <row r="193" spans="1:9" x14ac:dyDescent="0.25">
      <c r="A193" s="3" t="s">
        <v>422</v>
      </c>
      <c r="B193" s="3" t="s">
        <v>2958</v>
      </c>
      <c r="C193" s="3" t="s">
        <v>2959</v>
      </c>
      <c r="D193" s="3" t="s">
        <v>2960</v>
      </c>
      <c r="E193" s="3" t="s">
        <v>2961</v>
      </c>
      <c r="F193" s="3" t="s">
        <v>2223</v>
      </c>
      <c r="G193" s="3" t="s">
        <v>1942</v>
      </c>
      <c r="H193" s="3" t="s">
        <v>2962</v>
      </c>
      <c r="I193" t="b">
        <v>1</v>
      </c>
    </row>
    <row r="194" spans="1:9" x14ac:dyDescent="0.25">
      <c r="A194" s="3" t="s">
        <v>424</v>
      </c>
      <c r="B194" s="3" t="s">
        <v>2963</v>
      </c>
      <c r="C194" s="3" t="s">
        <v>2964</v>
      </c>
      <c r="D194" s="3" t="s">
        <v>2965</v>
      </c>
      <c r="E194" s="3" t="s">
        <v>2966</v>
      </c>
      <c r="F194" s="3" t="s">
        <v>2967</v>
      </c>
      <c r="G194" s="3" t="s">
        <v>1950</v>
      </c>
      <c r="H194" s="3" t="s">
        <v>2968</v>
      </c>
      <c r="I194" t="b">
        <v>1</v>
      </c>
    </row>
    <row r="195" spans="1:9" x14ac:dyDescent="0.25">
      <c r="A195" s="3" t="s">
        <v>426</v>
      </c>
      <c r="B195" s="3" t="s">
        <v>2969</v>
      </c>
      <c r="C195" s="3" t="s">
        <v>16</v>
      </c>
      <c r="D195" s="3" t="s">
        <v>2970</v>
      </c>
      <c r="E195" s="3" t="s">
        <v>2971</v>
      </c>
      <c r="F195" s="3" t="s">
        <v>2972</v>
      </c>
      <c r="G195" s="3" t="s">
        <v>1942</v>
      </c>
      <c r="H195" s="3" t="s">
        <v>2973</v>
      </c>
      <c r="I195" t="b">
        <v>0</v>
      </c>
    </row>
    <row r="196" spans="1:9" x14ac:dyDescent="0.25">
      <c r="A196" s="3" t="s">
        <v>428</v>
      </c>
      <c r="B196" s="3" t="s">
        <v>2974</v>
      </c>
      <c r="C196" s="3" t="s">
        <v>2975</v>
      </c>
      <c r="D196" s="3" t="s">
        <v>2976</v>
      </c>
      <c r="E196" s="3" t="s">
        <v>2977</v>
      </c>
      <c r="F196" s="3" t="s">
        <v>2978</v>
      </c>
      <c r="G196" s="3" t="s">
        <v>1942</v>
      </c>
      <c r="H196" s="3" t="s">
        <v>2979</v>
      </c>
      <c r="I196" t="b">
        <v>0</v>
      </c>
    </row>
    <row r="197" spans="1:9" x14ac:dyDescent="0.25">
      <c r="A197" s="3" t="s">
        <v>430</v>
      </c>
      <c r="B197" s="3" t="s">
        <v>2980</v>
      </c>
      <c r="C197" s="3" t="s">
        <v>2981</v>
      </c>
      <c r="D197" s="3" t="s">
        <v>2982</v>
      </c>
      <c r="E197" s="3" t="s">
        <v>2983</v>
      </c>
      <c r="F197" s="3" t="s">
        <v>2984</v>
      </c>
      <c r="G197" s="3" t="s">
        <v>1942</v>
      </c>
      <c r="H197" s="3" t="s">
        <v>2985</v>
      </c>
      <c r="I197" t="b">
        <v>0</v>
      </c>
    </row>
    <row r="198" spans="1:9" x14ac:dyDescent="0.25">
      <c r="A198" s="3" t="s">
        <v>432</v>
      </c>
      <c r="B198" s="3" t="s">
        <v>2986</v>
      </c>
      <c r="C198" s="3" t="s">
        <v>2987</v>
      </c>
      <c r="D198" s="3" t="s">
        <v>16</v>
      </c>
      <c r="E198" s="3" t="s">
        <v>2988</v>
      </c>
      <c r="F198" s="3" t="s">
        <v>2223</v>
      </c>
      <c r="G198" s="3" t="s">
        <v>1942</v>
      </c>
      <c r="H198" s="3" t="s">
        <v>2989</v>
      </c>
      <c r="I198" t="b">
        <v>0</v>
      </c>
    </row>
    <row r="199" spans="1:9" x14ac:dyDescent="0.25">
      <c r="A199" s="3" t="s">
        <v>2990</v>
      </c>
      <c r="B199" s="3" t="s">
        <v>2991</v>
      </c>
      <c r="C199" s="3" t="s">
        <v>2992</v>
      </c>
      <c r="D199" s="3" t="s">
        <v>2993</v>
      </c>
      <c r="E199" s="3" t="s">
        <v>2994</v>
      </c>
      <c r="F199" s="3" t="s">
        <v>2995</v>
      </c>
      <c r="G199" s="3" t="s">
        <v>1950</v>
      </c>
      <c r="H199" s="3" t="s">
        <v>2996</v>
      </c>
      <c r="I199" t="b">
        <v>1</v>
      </c>
    </row>
    <row r="200" spans="1:9" x14ac:dyDescent="0.25">
      <c r="A200" s="3" t="s">
        <v>2997</v>
      </c>
      <c r="B200" s="3" t="s">
        <v>2998</v>
      </c>
      <c r="C200" s="3" t="s">
        <v>2999</v>
      </c>
      <c r="D200" s="3" t="s">
        <v>3000</v>
      </c>
      <c r="E200" s="3" t="s">
        <v>3001</v>
      </c>
      <c r="F200" s="3" t="s">
        <v>3002</v>
      </c>
      <c r="G200" s="3" t="s">
        <v>1942</v>
      </c>
      <c r="H200" s="3" t="s">
        <v>3003</v>
      </c>
      <c r="I200" t="b">
        <v>0</v>
      </c>
    </row>
    <row r="201" spans="1:9" x14ac:dyDescent="0.25">
      <c r="A201" s="3" t="s">
        <v>3004</v>
      </c>
      <c r="B201" s="3" t="s">
        <v>3005</v>
      </c>
      <c r="C201" s="3" t="s">
        <v>3006</v>
      </c>
      <c r="D201" s="3" t="s">
        <v>3007</v>
      </c>
      <c r="E201" s="3" t="s">
        <v>3008</v>
      </c>
      <c r="F201" s="3" t="s">
        <v>2300</v>
      </c>
      <c r="G201" s="3" t="s">
        <v>1942</v>
      </c>
      <c r="H201" s="3" t="s">
        <v>3009</v>
      </c>
      <c r="I201" t="b">
        <v>0</v>
      </c>
    </row>
    <row r="202" spans="1:9" x14ac:dyDescent="0.25">
      <c r="A202" s="3" t="s">
        <v>3010</v>
      </c>
      <c r="B202" s="3" t="s">
        <v>3011</v>
      </c>
      <c r="C202" s="3" t="s">
        <v>3012</v>
      </c>
      <c r="D202" s="3" t="s">
        <v>3013</v>
      </c>
      <c r="E202" s="3" t="s">
        <v>3014</v>
      </c>
      <c r="F202" s="3" t="s">
        <v>3015</v>
      </c>
      <c r="G202" s="3" t="s">
        <v>2139</v>
      </c>
      <c r="H202" s="3" t="s">
        <v>3016</v>
      </c>
      <c r="I202" t="b">
        <v>0</v>
      </c>
    </row>
    <row r="203" spans="1:9" x14ac:dyDescent="0.25">
      <c r="A203" s="3" t="s">
        <v>434</v>
      </c>
      <c r="B203" s="3" t="s">
        <v>3017</v>
      </c>
      <c r="C203" s="3" t="s">
        <v>16</v>
      </c>
      <c r="D203" s="3" t="s">
        <v>3018</v>
      </c>
      <c r="E203" s="3" t="s">
        <v>3019</v>
      </c>
      <c r="F203" s="3" t="s">
        <v>2184</v>
      </c>
      <c r="G203" s="3" t="s">
        <v>1942</v>
      </c>
      <c r="H203" s="3" t="s">
        <v>2185</v>
      </c>
      <c r="I203" t="b">
        <v>0</v>
      </c>
    </row>
    <row r="204" spans="1:9" x14ac:dyDescent="0.25">
      <c r="A204" s="3" t="s">
        <v>436</v>
      </c>
      <c r="B204" s="3" t="s">
        <v>3020</v>
      </c>
      <c r="C204" s="3" t="s">
        <v>3021</v>
      </c>
      <c r="D204" s="3" t="s">
        <v>3022</v>
      </c>
      <c r="E204" s="3" t="s">
        <v>3023</v>
      </c>
      <c r="F204" s="3" t="s">
        <v>3024</v>
      </c>
      <c r="G204" s="3" t="s">
        <v>1942</v>
      </c>
      <c r="H204" s="3" t="s">
        <v>3025</v>
      </c>
      <c r="I204" t="b">
        <v>1</v>
      </c>
    </row>
    <row r="205" spans="1:9" x14ac:dyDescent="0.25">
      <c r="A205" s="3" t="s">
        <v>438</v>
      </c>
      <c r="B205" s="3" t="s">
        <v>3026</v>
      </c>
      <c r="C205" s="3" t="s">
        <v>3027</v>
      </c>
      <c r="D205" s="3" t="s">
        <v>3028</v>
      </c>
      <c r="E205" s="3" t="s">
        <v>3029</v>
      </c>
      <c r="F205" s="3" t="s">
        <v>3030</v>
      </c>
      <c r="G205" s="3" t="s">
        <v>1942</v>
      </c>
      <c r="H205" s="3" t="s">
        <v>3031</v>
      </c>
      <c r="I205" t="b">
        <v>0</v>
      </c>
    </row>
    <row r="206" spans="1:9" x14ac:dyDescent="0.25">
      <c r="A206" s="3" t="s">
        <v>440</v>
      </c>
      <c r="B206" s="3" t="s">
        <v>3032</v>
      </c>
      <c r="C206" s="3" t="s">
        <v>16</v>
      </c>
      <c r="D206" s="3" t="s">
        <v>3033</v>
      </c>
      <c r="E206" s="3" t="s">
        <v>3034</v>
      </c>
      <c r="F206" s="3" t="s">
        <v>3035</v>
      </c>
      <c r="G206" s="3" t="s">
        <v>1942</v>
      </c>
      <c r="H206" s="3" t="s">
        <v>3036</v>
      </c>
      <c r="I206" t="b">
        <v>0</v>
      </c>
    </row>
    <row r="207" spans="1:9" x14ac:dyDescent="0.25">
      <c r="A207" s="3" t="s">
        <v>442</v>
      </c>
      <c r="B207" s="3" t="s">
        <v>3037</v>
      </c>
      <c r="C207" s="3" t="s">
        <v>16</v>
      </c>
      <c r="D207" s="3" t="s">
        <v>3038</v>
      </c>
      <c r="E207" s="3" t="s">
        <v>3039</v>
      </c>
      <c r="F207" s="3" t="s">
        <v>2223</v>
      </c>
      <c r="G207" s="3" t="s">
        <v>1942</v>
      </c>
      <c r="H207" s="3" t="s">
        <v>3040</v>
      </c>
      <c r="I207" t="b">
        <v>1</v>
      </c>
    </row>
    <row r="208" spans="1:9" x14ac:dyDescent="0.25">
      <c r="A208" s="3" t="s">
        <v>444</v>
      </c>
      <c r="B208" s="3" t="s">
        <v>3041</v>
      </c>
      <c r="C208" s="3" t="s">
        <v>3042</v>
      </c>
      <c r="D208" s="3" t="s">
        <v>16</v>
      </c>
      <c r="E208" s="3" t="s">
        <v>3043</v>
      </c>
      <c r="F208" s="3" t="s">
        <v>2356</v>
      </c>
      <c r="G208" s="3" t="s">
        <v>1942</v>
      </c>
      <c r="H208" s="3" t="s">
        <v>3044</v>
      </c>
      <c r="I208" t="b">
        <v>0</v>
      </c>
    </row>
    <row r="209" spans="1:9" x14ac:dyDescent="0.25">
      <c r="A209" s="3" t="s">
        <v>446</v>
      </c>
      <c r="B209" s="3" t="s">
        <v>3045</v>
      </c>
      <c r="C209" s="3" t="s">
        <v>3046</v>
      </c>
      <c r="D209" s="3" t="s">
        <v>3047</v>
      </c>
      <c r="E209" s="3" t="s">
        <v>3048</v>
      </c>
      <c r="F209" s="3" t="s">
        <v>3049</v>
      </c>
      <c r="G209" s="3" t="s">
        <v>1942</v>
      </c>
      <c r="H209" s="3" t="s">
        <v>3050</v>
      </c>
      <c r="I209" t="b">
        <v>1</v>
      </c>
    </row>
    <row r="210" spans="1:9" x14ac:dyDescent="0.25">
      <c r="A210" s="3" t="s">
        <v>448</v>
      </c>
      <c r="B210" s="3" t="s">
        <v>3051</v>
      </c>
      <c r="C210" s="3" t="s">
        <v>3052</v>
      </c>
      <c r="D210" s="3" t="s">
        <v>3053</v>
      </c>
      <c r="E210" s="3" t="s">
        <v>3054</v>
      </c>
      <c r="F210" s="3" t="s">
        <v>3055</v>
      </c>
      <c r="G210" s="3" t="s">
        <v>1950</v>
      </c>
      <c r="H210" s="3" t="s">
        <v>3056</v>
      </c>
      <c r="I210" t="b">
        <v>1</v>
      </c>
    </row>
    <row r="211" spans="1:9" x14ac:dyDescent="0.25">
      <c r="A211" s="3" t="s">
        <v>450</v>
      </c>
      <c r="B211" s="3" t="s">
        <v>3057</v>
      </c>
      <c r="C211" s="3" t="s">
        <v>3058</v>
      </c>
      <c r="D211" s="3" t="s">
        <v>3059</v>
      </c>
      <c r="E211" s="3" t="s">
        <v>3060</v>
      </c>
      <c r="F211" s="3" t="s">
        <v>3061</v>
      </c>
      <c r="G211" s="3" t="s">
        <v>2139</v>
      </c>
      <c r="H211" s="3" t="s">
        <v>3062</v>
      </c>
      <c r="I211" t="b">
        <v>0</v>
      </c>
    </row>
    <row r="212" spans="1:9" x14ac:dyDescent="0.25">
      <c r="A212" s="3" t="s">
        <v>452</v>
      </c>
      <c r="B212" s="3" t="s">
        <v>3063</v>
      </c>
      <c r="C212" s="3" t="s">
        <v>3064</v>
      </c>
      <c r="D212" s="3" t="s">
        <v>3065</v>
      </c>
      <c r="E212" s="3" t="s">
        <v>3066</v>
      </c>
      <c r="F212" s="3" t="s">
        <v>2914</v>
      </c>
      <c r="G212" s="3" t="s">
        <v>1942</v>
      </c>
      <c r="H212" s="3" t="s">
        <v>2915</v>
      </c>
      <c r="I212" t="b">
        <v>1</v>
      </c>
    </row>
    <row r="213" spans="1:9" x14ac:dyDescent="0.25">
      <c r="A213" s="3" t="s">
        <v>454</v>
      </c>
      <c r="B213" s="3" t="s">
        <v>3067</v>
      </c>
      <c r="C213" s="3" t="s">
        <v>3068</v>
      </c>
      <c r="D213" s="3" t="s">
        <v>16</v>
      </c>
      <c r="E213" s="3" t="s">
        <v>3069</v>
      </c>
      <c r="F213" s="3" t="s">
        <v>2051</v>
      </c>
      <c r="G213" s="3" t="s">
        <v>1942</v>
      </c>
      <c r="H213" s="3" t="s">
        <v>3070</v>
      </c>
      <c r="I213" t="b">
        <v>0</v>
      </c>
    </row>
    <row r="214" spans="1:9" x14ac:dyDescent="0.25">
      <c r="A214" s="3" t="s">
        <v>456</v>
      </c>
      <c r="B214" s="3" t="s">
        <v>3071</v>
      </c>
      <c r="C214" s="3" t="s">
        <v>3072</v>
      </c>
      <c r="D214" s="3" t="s">
        <v>3073</v>
      </c>
      <c r="E214" s="3" t="s">
        <v>3074</v>
      </c>
      <c r="F214" s="3" t="s">
        <v>2752</v>
      </c>
      <c r="G214" s="3" t="s">
        <v>1942</v>
      </c>
      <c r="H214" s="3" t="s">
        <v>3075</v>
      </c>
      <c r="I214" t="b">
        <v>1</v>
      </c>
    </row>
    <row r="215" spans="1:9" x14ac:dyDescent="0.25">
      <c r="A215" s="3" t="s">
        <v>458</v>
      </c>
      <c r="B215" s="3" t="s">
        <v>3076</v>
      </c>
      <c r="C215" s="3" t="s">
        <v>3077</v>
      </c>
      <c r="D215" s="3" t="s">
        <v>3078</v>
      </c>
      <c r="E215" s="3" t="s">
        <v>3079</v>
      </c>
      <c r="F215" s="3" t="s">
        <v>2051</v>
      </c>
      <c r="G215" s="3" t="s">
        <v>1942</v>
      </c>
      <c r="H215" s="3" t="s">
        <v>3080</v>
      </c>
      <c r="I215" t="b">
        <v>0</v>
      </c>
    </row>
    <row r="216" spans="1:9" x14ac:dyDescent="0.25">
      <c r="A216" s="3" t="s">
        <v>460</v>
      </c>
      <c r="B216" s="3" t="s">
        <v>3081</v>
      </c>
      <c r="C216" s="3" t="s">
        <v>3082</v>
      </c>
      <c r="D216" s="3" t="s">
        <v>3083</v>
      </c>
      <c r="E216" s="3" t="s">
        <v>3084</v>
      </c>
      <c r="F216" s="3" t="s">
        <v>3085</v>
      </c>
      <c r="G216" s="3" t="s">
        <v>1950</v>
      </c>
      <c r="H216" s="3" t="s">
        <v>2103</v>
      </c>
      <c r="I216" t="b">
        <v>0</v>
      </c>
    </row>
    <row r="217" spans="1:9" x14ac:dyDescent="0.25">
      <c r="A217" s="3" t="s">
        <v>462</v>
      </c>
      <c r="B217" s="3" t="s">
        <v>3086</v>
      </c>
      <c r="C217" s="3" t="s">
        <v>3087</v>
      </c>
      <c r="D217" s="3" t="s">
        <v>3088</v>
      </c>
      <c r="E217" s="3" t="s">
        <v>3089</v>
      </c>
      <c r="F217" s="3" t="s">
        <v>3090</v>
      </c>
      <c r="G217" s="3" t="s">
        <v>1942</v>
      </c>
      <c r="H217" s="3" t="s">
        <v>3091</v>
      </c>
      <c r="I217" t="b">
        <v>0</v>
      </c>
    </row>
    <row r="218" spans="1:9" x14ac:dyDescent="0.25">
      <c r="A218" s="3" t="s">
        <v>464</v>
      </c>
      <c r="B218" s="3" t="s">
        <v>3092</v>
      </c>
      <c r="C218" s="3" t="s">
        <v>3093</v>
      </c>
      <c r="D218" s="3" t="s">
        <v>3094</v>
      </c>
      <c r="E218" s="3" t="s">
        <v>3095</v>
      </c>
      <c r="F218" s="3" t="s">
        <v>2251</v>
      </c>
      <c r="G218" s="3" t="s">
        <v>1942</v>
      </c>
      <c r="H218" s="3" t="s">
        <v>3096</v>
      </c>
      <c r="I218" t="b">
        <v>1</v>
      </c>
    </row>
    <row r="219" spans="1:9" x14ac:dyDescent="0.25">
      <c r="A219" s="3" t="s">
        <v>466</v>
      </c>
      <c r="B219" s="3" t="s">
        <v>3097</v>
      </c>
      <c r="C219" s="3" t="s">
        <v>3098</v>
      </c>
      <c r="D219" s="3" t="s">
        <v>3099</v>
      </c>
      <c r="E219" s="3" t="s">
        <v>3100</v>
      </c>
      <c r="F219" s="3" t="s">
        <v>3101</v>
      </c>
      <c r="G219" s="3" t="s">
        <v>1942</v>
      </c>
      <c r="H219" s="3" t="s">
        <v>3102</v>
      </c>
      <c r="I219" t="b">
        <v>0</v>
      </c>
    </row>
    <row r="220" spans="1:9" x14ac:dyDescent="0.25">
      <c r="A220" s="3" t="s">
        <v>468</v>
      </c>
      <c r="B220" s="3" t="s">
        <v>3103</v>
      </c>
      <c r="C220" s="3" t="s">
        <v>3104</v>
      </c>
      <c r="D220" s="3" t="s">
        <v>3105</v>
      </c>
      <c r="E220" s="3" t="s">
        <v>3106</v>
      </c>
      <c r="F220" s="3" t="s">
        <v>3107</v>
      </c>
      <c r="G220" s="3" t="s">
        <v>1950</v>
      </c>
      <c r="H220" s="3" t="s">
        <v>2348</v>
      </c>
      <c r="I220" t="b">
        <v>1</v>
      </c>
    </row>
    <row r="221" spans="1:9" x14ac:dyDescent="0.25">
      <c r="A221" s="3" t="s">
        <v>470</v>
      </c>
      <c r="B221" s="3" t="s">
        <v>3108</v>
      </c>
      <c r="C221" s="3" t="s">
        <v>3109</v>
      </c>
      <c r="D221" s="3" t="s">
        <v>3110</v>
      </c>
      <c r="E221" s="3" t="s">
        <v>3111</v>
      </c>
      <c r="F221" s="3" t="s">
        <v>3112</v>
      </c>
      <c r="G221" s="3" t="s">
        <v>1942</v>
      </c>
      <c r="H221" s="3" t="s">
        <v>3113</v>
      </c>
      <c r="I221" t="b">
        <v>0</v>
      </c>
    </row>
    <row r="222" spans="1:9" x14ac:dyDescent="0.25">
      <c r="A222" s="3" t="s">
        <v>3114</v>
      </c>
      <c r="B222" s="3" t="s">
        <v>3115</v>
      </c>
      <c r="C222" s="3" t="s">
        <v>3116</v>
      </c>
      <c r="D222" s="3" t="s">
        <v>3117</v>
      </c>
      <c r="E222" s="3" t="s">
        <v>3118</v>
      </c>
      <c r="F222" s="3" t="s">
        <v>2317</v>
      </c>
      <c r="G222" s="3" t="s">
        <v>1942</v>
      </c>
      <c r="H222" s="3" t="s">
        <v>2424</v>
      </c>
      <c r="I222" t="b">
        <v>0</v>
      </c>
    </row>
    <row r="223" spans="1:9" x14ac:dyDescent="0.25">
      <c r="A223" s="3" t="s">
        <v>472</v>
      </c>
      <c r="B223" s="3" t="s">
        <v>3119</v>
      </c>
      <c r="C223" s="3" t="s">
        <v>3120</v>
      </c>
      <c r="D223" s="3" t="s">
        <v>3121</v>
      </c>
      <c r="E223" s="3" t="s">
        <v>3122</v>
      </c>
      <c r="F223" s="3" t="s">
        <v>3123</v>
      </c>
      <c r="G223" s="3" t="s">
        <v>1942</v>
      </c>
      <c r="H223" s="3" t="s">
        <v>3124</v>
      </c>
      <c r="I223" t="b">
        <v>1</v>
      </c>
    </row>
    <row r="224" spans="1:9" x14ac:dyDescent="0.25">
      <c r="A224" s="3" t="s">
        <v>474</v>
      </c>
      <c r="B224" s="3" t="s">
        <v>3125</v>
      </c>
      <c r="C224" s="3" t="s">
        <v>3126</v>
      </c>
      <c r="D224" s="3" t="s">
        <v>3127</v>
      </c>
      <c r="E224" s="3" t="s">
        <v>3128</v>
      </c>
      <c r="F224" s="3" t="s">
        <v>3129</v>
      </c>
      <c r="G224" s="3" t="s">
        <v>1942</v>
      </c>
      <c r="H224" s="3" t="s">
        <v>3130</v>
      </c>
      <c r="I224" t="b">
        <v>0</v>
      </c>
    </row>
    <row r="225" spans="1:9" x14ac:dyDescent="0.25">
      <c r="A225" s="3" t="s">
        <v>476</v>
      </c>
      <c r="B225" s="3" t="s">
        <v>3131</v>
      </c>
      <c r="C225" s="3" t="s">
        <v>16</v>
      </c>
      <c r="D225" s="3" t="s">
        <v>3132</v>
      </c>
      <c r="E225" s="3" t="s">
        <v>3133</v>
      </c>
      <c r="F225" s="3" t="s">
        <v>2223</v>
      </c>
      <c r="G225" s="3" t="s">
        <v>1942</v>
      </c>
      <c r="H225" s="3" t="s">
        <v>3134</v>
      </c>
      <c r="I225" t="b">
        <v>1</v>
      </c>
    </row>
    <row r="226" spans="1:9" x14ac:dyDescent="0.25">
      <c r="A226" s="3" t="s">
        <v>478</v>
      </c>
      <c r="B226" s="3" t="s">
        <v>3135</v>
      </c>
      <c r="C226" s="3" t="s">
        <v>3136</v>
      </c>
      <c r="D226" s="3" t="s">
        <v>3137</v>
      </c>
      <c r="E226" s="3" t="s">
        <v>3138</v>
      </c>
      <c r="F226" s="3" t="s">
        <v>2051</v>
      </c>
      <c r="G226" s="3" t="s">
        <v>1942</v>
      </c>
      <c r="H226" s="3" t="s">
        <v>2052</v>
      </c>
      <c r="I226" t="b">
        <v>1</v>
      </c>
    </row>
    <row r="227" spans="1:9" x14ac:dyDescent="0.25">
      <c r="A227" s="3" t="s">
        <v>480</v>
      </c>
      <c r="B227" s="3" t="s">
        <v>3139</v>
      </c>
      <c r="C227" s="3" t="s">
        <v>3140</v>
      </c>
      <c r="D227" s="3" t="s">
        <v>3141</v>
      </c>
      <c r="E227" s="3" t="s">
        <v>3142</v>
      </c>
      <c r="F227" s="3" t="s">
        <v>2347</v>
      </c>
      <c r="G227" s="3" t="s">
        <v>1950</v>
      </c>
      <c r="H227" s="3" t="s">
        <v>2348</v>
      </c>
      <c r="I227" t="b">
        <v>0</v>
      </c>
    </row>
    <row r="228" spans="1:9" x14ac:dyDescent="0.25">
      <c r="A228" s="3" t="s">
        <v>482</v>
      </c>
      <c r="B228" s="3" t="s">
        <v>3143</v>
      </c>
      <c r="C228" s="3" t="s">
        <v>3144</v>
      </c>
      <c r="D228" s="3" t="s">
        <v>3145</v>
      </c>
      <c r="E228" s="3" t="s">
        <v>3146</v>
      </c>
      <c r="F228" s="3" t="s">
        <v>3147</v>
      </c>
      <c r="G228" s="3" t="s">
        <v>1942</v>
      </c>
      <c r="H228" s="3" t="s">
        <v>3148</v>
      </c>
      <c r="I228" t="b">
        <v>0</v>
      </c>
    </row>
    <row r="229" spans="1:9" x14ac:dyDescent="0.25">
      <c r="A229" s="3" t="s">
        <v>484</v>
      </c>
      <c r="B229" s="3" t="s">
        <v>3149</v>
      </c>
      <c r="C229" s="3" t="s">
        <v>3150</v>
      </c>
      <c r="D229" s="3" t="s">
        <v>3151</v>
      </c>
      <c r="E229" s="3" t="s">
        <v>3152</v>
      </c>
      <c r="F229" s="3" t="s">
        <v>3153</v>
      </c>
      <c r="G229" s="3" t="s">
        <v>2139</v>
      </c>
      <c r="H229" s="3" t="s">
        <v>3154</v>
      </c>
      <c r="I229" t="b">
        <v>1</v>
      </c>
    </row>
    <row r="230" spans="1:9" x14ac:dyDescent="0.25">
      <c r="A230" s="3" t="s">
        <v>486</v>
      </c>
      <c r="B230" s="3" t="s">
        <v>3155</v>
      </c>
      <c r="C230" s="3" t="s">
        <v>3156</v>
      </c>
      <c r="D230" s="3" t="s">
        <v>3157</v>
      </c>
      <c r="E230" s="3" t="s">
        <v>3158</v>
      </c>
      <c r="F230" s="3" t="s">
        <v>3159</v>
      </c>
      <c r="G230" s="3" t="s">
        <v>1942</v>
      </c>
      <c r="H230" s="3" t="s">
        <v>3160</v>
      </c>
      <c r="I230" t="b">
        <v>0</v>
      </c>
    </row>
    <row r="231" spans="1:9" x14ac:dyDescent="0.25">
      <c r="A231" s="3" t="s">
        <v>488</v>
      </c>
      <c r="B231" s="3" t="s">
        <v>3161</v>
      </c>
      <c r="C231" s="3" t="s">
        <v>3162</v>
      </c>
      <c r="D231" s="3" t="s">
        <v>3163</v>
      </c>
      <c r="E231" s="3" t="s">
        <v>3164</v>
      </c>
      <c r="F231" s="3" t="s">
        <v>3165</v>
      </c>
      <c r="G231" s="3" t="s">
        <v>1942</v>
      </c>
      <c r="H231" s="3" t="s">
        <v>3166</v>
      </c>
      <c r="I231" t="b">
        <v>0</v>
      </c>
    </row>
    <row r="232" spans="1:9" x14ac:dyDescent="0.25">
      <c r="A232" s="3" t="s">
        <v>490</v>
      </c>
      <c r="B232" s="3" t="s">
        <v>3167</v>
      </c>
      <c r="C232" s="3" t="s">
        <v>3168</v>
      </c>
      <c r="D232" s="3" t="s">
        <v>3169</v>
      </c>
      <c r="E232" s="3" t="s">
        <v>3170</v>
      </c>
      <c r="F232" s="3" t="s">
        <v>2811</v>
      </c>
      <c r="G232" s="3" t="s">
        <v>1942</v>
      </c>
      <c r="H232" s="3" t="s">
        <v>3171</v>
      </c>
      <c r="I232" t="b">
        <v>0</v>
      </c>
    </row>
    <row r="233" spans="1:9" x14ac:dyDescent="0.25">
      <c r="A233" s="3" t="s">
        <v>492</v>
      </c>
      <c r="B233" s="3" t="s">
        <v>3172</v>
      </c>
      <c r="C233" s="3" t="s">
        <v>16</v>
      </c>
      <c r="D233" s="3" t="s">
        <v>3173</v>
      </c>
      <c r="E233" s="3" t="s">
        <v>3174</v>
      </c>
      <c r="F233" s="3" t="s">
        <v>2305</v>
      </c>
      <c r="G233" s="3" t="s">
        <v>1942</v>
      </c>
      <c r="H233" s="3" t="s">
        <v>3175</v>
      </c>
      <c r="I233" t="b">
        <v>1</v>
      </c>
    </row>
    <row r="234" spans="1:9" x14ac:dyDescent="0.25">
      <c r="A234" s="3" t="s">
        <v>494</v>
      </c>
      <c r="B234" s="3" t="s">
        <v>3176</v>
      </c>
      <c r="C234" s="3" t="s">
        <v>3177</v>
      </c>
      <c r="D234" s="3" t="s">
        <v>3178</v>
      </c>
      <c r="E234" s="3" t="s">
        <v>3179</v>
      </c>
      <c r="F234" s="3" t="s">
        <v>2238</v>
      </c>
      <c r="G234" s="3" t="s">
        <v>2139</v>
      </c>
      <c r="H234" s="3" t="s">
        <v>2239</v>
      </c>
      <c r="I234" t="b">
        <v>0</v>
      </c>
    </row>
    <row r="235" spans="1:9" x14ac:dyDescent="0.25">
      <c r="A235" s="3" t="s">
        <v>496</v>
      </c>
      <c r="B235" s="3" t="s">
        <v>3180</v>
      </c>
      <c r="C235" s="3" t="s">
        <v>3181</v>
      </c>
      <c r="D235" s="3" t="s">
        <v>3182</v>
      </c>
      <c r="E235" s="3" t="s">
        <v>3183</v>
      </c>
      <c r="F235" s="3" t="s">
        <v>2694</v>
      </c>
      <c r="G235" s="3" t="s">
        <v>1942</v>
      </c>
      <c r="H235" s="3" t="s">
        <v>3184</v>
      </c>
      <c r="I235" t="b">
        <v>0</v>
      </c>
    </row>
    <row r="236" spans="1:9" x14ac:dyDescent="0.25">
      <c r="A236" s="3" t="s">
        <v>498</v>
      </c>
      <c r="B236" s="3" t="s">
        <v>3185</v>
      </c>
      <c r="C236" s="3" t="s">
        <v>3186</v>
      </c>
      <c r="D236" s="3" t="s">
        <v>3187</v>
      </c>
      <c r="E236" s="3" t="s">
        <v>3188</v>
      </c>
      <c r="F236" s="3" t="s">
        <v>2051</v>
      </c>
      <c r="G236" s="3" t="s">
        <v>1942</v>
      </c>
      <c r="H236" s="3" t="s">
        <v>3189</v>
      </c>
      <c r="I236" t="b">
        <v>0</v>
      </c>
    </row>
    <row r="237" spans="1:9" x14ac:dyDescent="0.25">
      <c r="A237" s="3" t="s">
        <v>500</v>
      </c>
      <c r="B237" s="3" t="s">
        <v>3190</v>
      </c>
      <c r="C237" s="3" t="s">
        <v>16</v>
      </c>
      <c r="D237" s="3" t="s">
        <v>16</v>
      </c>
      <c r="E237" s="3" t="s">
        <v>3191</v>
      </c>
      <c r="F237" s="3" t="s">
        <v>3192</v>
      </c>
      <c r="G237" s="3" t="s">
        <v>1950</v>
      </c>
      <c r="H237" s="3" t="s">
        <v>3193</v>
      </c>
      <c r="I237" t="b">
        <v>0</v>
      </c>
    </row>
    <row r="238" spans="1:9" x14ac:dyDescent="0.25">
      <c r="A238" s="3" t="s">
        <v>502</v>
      </c>
      <c r="B238" s="3" t="s">
        <v>3194</v>
      </c>
      <c r="C238" s="3" t="s">
        <v>3195</v>
      </c>
      <c r="D238" s="3" t="s">
        <v>3196</v>
      </c>
      <c r="E238" s="3" t="s">
        <v>3197</v>
      </c>
      <c r="F238" s="3" t="s">
        <v>3198</v>
      </c>
      <c r="G238" s="3" t="s">
        <v>1950</v>
      </c>
      <c r="H238" s="3" t="s">
        <v>3199</v>
      </c>
      <c r="I238" t="b">
        <v>0</v>
      </c>
    </row>
    <row r="239" spans="1:9" x14ac:dyDescent="0.25">
      <c r="A239" s="3" t="s">
        <v>504</v>
      </c>
      <c r="B239" s="3" t="s">
        <v>3200</v>
      </c>
      <c r="C239" s="3" t="s">
        <v>16</v>
      </c>
      <c r="D239" s="3" t="s">
        <v>3201</v>
      </c>
      <c r="E239" s="3" t="s">
        <v>3202</v>
      </c>
      <c r="F239" s="3" t="s">
        <v>3203</v>
      </c>
      <c r="G239" s="3" t="s">
        <v>1942</v>
      </c>
      <c r="H239" s="3" t="s">
        <v>3204</v>
      </c>
      <c r="I239" t="b">
        <v>1</v>
      </c>
    </row>
    <row r="240" spans="1:9" x14ac:dyDescent="0.25">
      <c r="A240" s="3" t="s">
        <v>506</v>
      </c>
      <c r="B240" s="3" t="s">
        <v>3205</v>
      </c>
      <c r="C240" s="3" t="s">
        <v>3206</v>
      </c>
      <c r="D240" s="3" t="s">
        <v>3207</v>
      </c>
      <c r="E240" s="3" t="s">
        <v>3208</v>
      </c>
      <c r="F240" s="3" t="s">
        <v>2378</v>
      </c>
      <c r="G240" s="3" t="s">
        <v>1942</v>
      </c>
      <c r="H240" s="3" t="s">
        <v>3209</v>
      </c>
      <c r="I240" t="b">
        <v>1</v>
      </c>
    </row>
    <row r="241" spans="1:9" x14ac:dyDescent="0.25">
      <c r="A241" s="3" t="s">
        <v>508</v>
      </c>
      <c r="B241" s="3" t="s">
        <v>3210</v>
      </c>
      <c r="C241" s="3" t="s">
        <v>3211</v>
      </c>
      <c r="D241" s="3" t="s">
        <v>3212</v>
      </c>
      <c r="E241" s="3" t="s">
        <v>3213</v>
      </c>
      <c r="F241" s="3" t="s">
        <v>3214</v>
      </c>
      <c r="G241" s="3" t="s">
        <v>1942</v>
      </c>
      <c r="H241" s="3" t="s">
        <v>3215</v>
      </c>
      <c r="I241" t="b">
        <v>0</v>
      </c>
    </row>
    <row r="242" spans="1:9" x14ac:dyDescent="0.25">
      <c r="A242" s="3" t="s">
        <v>510</v>
      </c>
      <c r="B242" s="3" t="s">
        <v>3216</v>
      </c>
      <c r="C242" s="3" t="s">
        <v>16</v>
      </c>
      <c r="D242" s="3" t="s">
        <v>16</v>
      </c>
      <c r="E242" s="3" t="s">
        <v>3217</v>
      </c>
      <c r="F242" s="3" t="s">
        <v>3218</v>
      </c>
      <c r="G242" s="3" t="s">
        <v>1942</v>
      </c>
      <c r="H242" s="3" t="s">
        <v>3219</v>
      </c>
      <c r="I242" t="b">
        <v>1</v>
      </c>
    </row>
    <row r="243" spans="1:9" x14ac:dyDescent="0.25">
      <c r="A243" s="3" t="s">
        <v>512</v>
      </c>
      <c r="B243" s="3" t="s">
        <v>3220</v>
      </c>
      <c r="C243" s="3" t="s">
        <v>16</v>
      </c>
      <c r="D243" s="3" t="s">
        <v>3221</v>
      </c>
      <c r="E243" s="3" t="s">
        <v>3222</v>
      </c>
      <c r="F243" s="3" t="s">
        <v>3223</v>
      </c>
      <c r="G243" s="3" t="s">
        <v>1942</v>
      </c>
      <c r="H243" s="3" t="s">
        <v>3224</v>
      </c>
      <c r="I243" t="b">
        <v>0</v>
      </c>
    </row>
    <row r="244" spans="1:9" x14ac:dyDescent="0.25">
      <c r="A244" s="3" t="s">
        <v>514</v>
      </c>
      <c r="B244" s="3" t="s">
        <v>3225</v>
      </c>
      <c r="C244" s="3" t="s">
        <v>3226</v>
      </c>
      <c r="D244" s="3" t="s">
        <v>3227</v>
      </c>
      <c r="E244" s="3" t="s">
        <v>3228</v>
      </c>
      <c r="F244" s="3" t="s">
        <v>3159</v>
      </c>
      <c r="G244" s="3" t="s">
        <v>1942</v>
      </c>
      <c r="H244" s="3" t="s">
        <v>3229</v>
      </c>
      <c r="I244" t="b">
        <v>1</v>
      </c>
    </row>
    <row r="245" spans="1:9" x14ac:dyDescent="0.25">
      <c r="A245" s="3" t="s">
        <v>516</v>
      </c>
      <c r="B245" s="3" t="s">
        <v>3230</v>
      </c>
      <c r="C245" s="3" t="s">
        <v>3231</v>
      </c>
      <c r="D245" s="3" t="s">
        <v>3232</v>
      </c>
      <c r="E245" s="3" t="s">
        <v>3233</v>
      </c>
      <c r="F245" s="3" t="s">
        <v>2262</v>
      </c>
      <c r="G245" s="3" t="s">
        <v>1942</v>
      </c>
      <c r="H245" s="3" t="s">
        <v>3234</v>
      </c>
      <c r="I245" t="b">
        <v>1</v>
      </c>
    </row>
    <row r="246" spans="1:9" x14ac:dyDescent="0.25">
      <c r="A246" s="3" t="s">
        <v>518</v>
      </c>
      <c r="B246" s="3" t="s">
        <v>3235</v>
      </c>
      <c r="C246" s="3" t="s">
        <v>3236</v>
      </c>
      <c r="D246" s="3" t="s">
        <v>3237</v>
      </c>
      <c r="E246" s="3" t="s">
        <v>3238</v>
      </c>
      <c r="F246" s="3" t="s">
        <v>2694</v>
      </c>
      <c r="G246" s="3" t="s">
        <v>1942</v>
      </c>
      <c r="H246" s="3" t="s">
        <v>2695</v>
      </c>
      <c r="I246" t="b">
        <v>0</v>
      </c>
    </row>
    <row r="247" spans="1:9" x14ac:dyDescent="0.25">
      <c r="A247" s="3" t="s">
        <v>520</v>
      </c>
      <c r="B247" s="3" t="s">
        <v>3239</v>
      </c>
      <c r="C247" s="3" t="s">
        <v>3240</v>
      </c>
      <c r="D247" s="3" t="s">
        <v>3241</v>
      </c>
      <c r="E247" s="3" t="s">
        <v>3242</v>
      </c>
      <c r="F247" s="3" t="s">
        <v>3243</v>
      </c>
      <c r="G247" s="3" t="s">
        <v>1942</v>
      </c>
      <c r="H247" s="3" t="s">
        <v>3244</v>
      </c>
      <c r="I247" t="b">
        <v>1</v>
      </c>
    </row>
    <row r="248" spans="1:9" x14ac:dyDescent="0.25">
      <c r="A248" s="3" t="s">
        <v>522</v>
      </c>
      <c r="B248" s="3" t="s">
        <v>3245</v>
      </c>
      <c r="C248" s="3" t="s">
        <v>3246</v>
      </c>
      <c r="D248" s="3" t="s">
        <v>3247</v>
      </c>
      <c r="E248" s="3" t="s">
        <v>3248</v>
      </c>
      <c r="F248" s="3" t="s">
        <v>3249</v>
      </c>
      <c r="G248" s="3" t="s">
        <v>2139</v>
      </c>
      <c r="H248" s="3" t="s">
        <v>3250</v>
      </c>
      <c r="I248" t="b">
        <v>0</v>
      </c>
    </row>
    <row r="249" spans="1:9" x14ac:dyDescent="0.25">
      <c r="A249" s="3" t="s">
        <v>524</v>
      </c>
      <c r="B249" s="3" t="s">
        <v>3251</v>
      </c>
      <c r="C249" s="3" t="s">
        <v>16</v>
      </c>
      <c r="D249" s="3" t="s">
        <v>3252</v>
      </c>
      <c r="E249" s="3" t="s">
        <v>3253</v>
      </c>
      <c r="F249" s="3" t="s">
        <v>3254</v>
      </c>
      <c r="G249" s="3" t="s">
        <v>1950</v>
      </c>
      <c r="H249" s="3" t="s">
        <v>3255</v>
      </c>
      <c r="I249" t="b">
        <v>1</v>
      </c>
    </row>
    <row r="250" spans="1:9" x14ac:dyDescent="0.25">
      <c r="A250" s="3" t="s">
        <v>526</v>
      </c>
      <c r="B250" s="3" t="s">
        <v>3256</v>
      </c>
      <c r="C250" s="3" t="s">
        <v>3257</v>
      </c>
      <c r="D250" s="3" t="s">
        <v>3258</v>
      </c>
      <c r="E250" s="3" t="s">
        <v>3259</v>
      </c>
      <c r="F250" s="3" t="s">
        <v>2163</v>
      </c>
      <c r="G250" s="3" t="s">
        <v>1942</v>
      </c>
      <c r="H250" s="3" t="s">
        <v>2164</v>
      </c>
      <c r="I250" t="b">
        <v>1</v>
      </c>
    </row>
    <row r="251" spans="1:9" x14ac:dyDescent="0.25">
      <c r="A251" s="3" t="s">
        <v>3260</v>
      </c>
      <c r="B251" s="3" t="s">
        <v>3261</v>
      </c>
      <c r="C251" s="3" t="s">
        <v>16</v>
      </c>
      <c r="D251" s="3" t="s">
        <v>3262</v>
      </c>
      <c r="E251" s="3" t="s">
        <v>3263</v>
      </c>
      <c r="F251" s="3" t="s">
        <v>3264</v>
      </c>
      <c r="G251" s="3" t="s">
        <v>1942</v>
      </c>
      <c r="H251" s="3" t="s">
        <v>3265</v>
      </c>
      <c r="I251" t="b">
        <v>0</v>
      </c>
    </row>
    <row r="252" spans="1:9" x14ac:dyDescent="0.25">
      <c r="A252" s="3" t="s">
        <v>530</v>
      </c>
      <c r="B252" s="3" t="s">
        <v>3266</v>
      </c>
      <c r="C252" s="3" t="s">
        <v>3267</v>
      </c>
      <c r="D252" s="3" t="s">
        <v>3268</v>
      </c>
      <c r="E252" s="3" t="s">
        <v>3269</v>
      </c>
      <c r="F252" s="3" t="s">
        <v>2356</v>
      </c>
      <c r="G252" s="3" t="s">
        <v>1942</v>
      </c>
      <c r="H252" s="3" t="s">
        <v>3044</v>
      </c>
      <c r="I252" t="b">
        <v>1</v>
      </c>
    </row>
    <row r="253" spans="1:9" x14ac:dyDescent="0.25">
      <c r="A253" s="3" t="s">
        <v>532</v>
      </c>
      <c r="B253" s="3" t="s">
        <v>3270</v>
      </c>
      <c r="C253" s="3" t="s">
        <v>3271</v>
      </c>
      <c r="D253" s="3" t="s">
        <v>3272</v>
      </c>
      <c r="E253" s="3" t="s">
        <v>3273</v>
      </c>
      <c r="F253" s="3" t="s">
        <v>3274</v>
      </c>
      <c r="G253" s="3" t="s">
        <v>1942</v>
      </c>
      <c r="H253" s="3" t="s">
        <v>3275</v>
      </c>
      <c r="I253" t="b">
        <v>1</v>
      </c>
    </row>
    <row r="254" spans="1:9" x14ac:dyDescent="0.25">
      <c r="A254" s="3" t="s">
        <v>534</v>
      </c>
      <c r="B254" s="3" t="s">
        <v>3276</v>
      </c>
      <c r="C254" s="3" t="s">
        <v>16</v>
      </c>
      <c r="D254" s="3" t="s">
        <v>3277</v>
      </c>
      <c r="E254" s="3" t="s">
        <v>3278</v>
      </c>
      <c r="F254" s="3" t="s">
        <v>2120</v>
      </c>
      <c r="G254" s="3" t="s">
        <v>1942</v>
      </c>
      <c r="H254" s="3" t="s">
        <v>2121</v>
      </c>
      <c r="I254" t="b">
        <v>0</v>
      </c>
    </row>
    <row r="255" spans="1:9" x14ac:dyDescent="0.25">
      <c r="A255" s="3" t="s">
        <v>536</v>
      </c>
      <c r="B255" s="3" t="s">
        <v>3279</v>
      </c>
      <c r="C255" s="3" t="s">
        <v>3280</v>
      </c>
      <c r="D255" s="3" t="s">
        <v>3281</v>
      </c>
      <c r="E255" s="3" t="s">
        <v>3282</v>
      </c>
      <c r="F255" s="3" t="s">
        <v>3283</v>
      </c>
      <c r="G255" s="3" t="s">
        <v>1942</v>
      </c>
      <c r="H255" s="3" t="s">
        <v>3284</v>
      </c>
      <c r="I255" t="b">
        <v>0</v>
      </c>
    </row>
    <row r="256" spans="1:9" x14ac:dyDescent="0.25">
      <c r="A256" s="3" t="s">
        <v>538</v>
      </c>
      <c r="B256" s="3" t="s">
        <v>3285</v>
      </c>
      <c r="C256" s="3" t="s">
        <v>3286</v>
      </c>
      <c r="D256" s="3" t="s">
        <v>16</v>
      </c>
      <c r="E256" s="3" t="s">
        <v>3287</v>
      </c>
      <c r="F256" s="3" t="s">
        <v>3288</v>
      </c>
      <c r="G256" s="3" t="s">
        <v>2139</v>
      </c>
      <c r="H256" s="3" t="s">
        <v>3289</v>
      </c>
      <c r="I256" t="b">
        <v>0</v>
      </c>
    </row>
    <row r="257" spans="1:9" x14ac:dyDescent="0.25">
      <c r="A257" s="3" t="s">
        <v>540</v>
      </c>
      <c r="B257" s="3" t="s">
        <v>3290</v>
      </c>
      <c r="C257" s="3" t="s">
        <v>3291</v>
      </c>
      <c r="D257" s="3" t="s">
        <v>3292</v>
      </c>
      <c r="E257" s="3" t="s">
        <v>3293</v>
      </c>
      <c r="F257" s="3" t="s">
        <v>2167</v>
      </c>
      <c r="G257" s="3" t="s">
        <v>1942</v>
      </c>
      <c r="H257" s="3" t="s">
        <v>2168</v>
      </c>
      <c r="I257" t="b">
        <v>0</v>
      </c>
    </row>
    <row r="258" spans="1:9" x14ac:dyDescent="0.25">
      <c r="A258" s="3" t="s">
        <v>528</v>
      </c>
      <c r="B258" s="3" t="s">
        <v>3294</v>
      </c>
      <c r="C258" s="3" t="s">
        <v>3295</v>
      </c>
      <c r="D258" s="3" t="s">
        <v>3296</v>
      </c>
      <c r="E258" s="3" t="s">
        <v>3297</v>
      </c>
      <c r="F258" s="3" t="s">
        <v>3298</v>
      </c>
      <c r="G258" s="3" t="s">
        <v>1942</v>
      </c>
      <c r="H258" s="3" t="s">
        <v>3299</v>
      </c>
      <c r="I258" t="b">
        <v>1</v>
      </c>
    </row>
    <row r="259" spans="1:9" x14ac:dyDescent="0.25">
      <c r="A259" s="3" t="s">
        <v>543</v>
      </c>
      <c r="B259" s="3" t="s">
        <v>3300</v>
      </c>
      <c r="C259" s="3" t="s">
        <v>3301</v>
      </c>
      <c r="D259" s="3" t="s">
        <v>3302</v>
      </c>
      <c r="E259" s="3" t="s">
        <v>3303</v>
      </c>
      <c r="F259" s="3" t="s">
        <v>3002</v>
      </c>
      <c r="G259" s="3" t="s">
        <v>1942</v>
      </c>
      <c r="H259" s="3" t="s">
        <v>3003</v>
      </c>
      <c r="I259" t="b">
        <v>1</v>
      </c>
    </row>
    <row r="260" spans="1:9" x14ac:dyDescent="0.25">
      <c r="A260" s="3" t="s">
        <v>546</v>
      </c>
      <c r="B260" s="3" t="s">
        <v>3304</v>
      </c>
      <c r="C260" s="3" t="s">
        <v>3305</v>
      </c>
      <c r="D260" s="3" t="s">
        <v>3306</v>
      </c>
      <c r="E260" s="3" t="s">
        <v>3307</v>
      </c>
      <c r="F260" s="3" t="s">
        <v>2882</v>
      </c>
      <c r="G260" s="3" t="s">
        <v>1942</v>
      </c>
      <c r="H260" s="3" t="s">
        <v>3308</v>
      </c>
      <c r="I260" t="b">
        <v>0</v>
      </c>
    </row>
    <row r="261" spans="1:9" x14ac:dyDescent="0.25">
      <c r="A261" s="3" t="s">
        <v>548</v>
      </c>
      <c r="B261" s="3" t="s">
        <v>3309</v>
      </c>
      <c r="C261" s="3" t="s">
        <v>3310</v>
      </c>
      <c r="D261" s="3" t="s">
        <v>3311</v>
      </c>
      <c r="E261" s="3" t="s">
        <v>3312</v>
      </c>
      <c r="F261" s="3" t="s">
        <v>3313</v>
      </c>
      <c r="G261" s="3" t="s">
        <v>2139</v>
      </c>
      <c r="H261" s="3" t="s">
        <v>3314</v>
      </c>
      <c r="I261" t="b">
        <v>0</v>
      </c>
    </row>
    <row r="262" spans="1:9" x14ac:dyDescent="0.25">
      <c r="A262" s="3" t="s">
        <v>550</v>
      </c>
      <c r="B262" s="3" t="s">
        <v>3315</v>
      </c>
      <c r="C262" s="3" t="s">
        <v>3316</v>
      </c>
      <c r="D262" s="3" t="s">
        <v>16</v>
      </c>
      <c r="E262" s="3" t="s">
        <v>3317</v>
      </c>
      <c r="F262" s="3" t="s">
        <v>2023</v>
      </c>
      <c r="G262" s="3" t="s">
        <v>1942</v>
      </c>
      <c r="H262" s="3" t="s">
        <v>3318</v>
      </c>
      <c r="I262" t="b">
        <v>1</v>
      </c>
    </row>
    <row r="263" spans="1:9" x14ac:dyDescent="0.25">
      <c r="A263" s="3" t="s">
        <v>552</v>
      </c>
      <c r="B263" s="3" t="s">
        <v>3319</v>
      </c>
      <c r="C263" s="3" t="s">
        <v>3320</v>
      </c>
      <c r="D263" s="3" t="s">
        <v>3321</v>
      </c>
      <c r="E263" s="3" t="s">
        <v>3322</v>
      </c>
      <c r="F263" s="3" t="s">
        <v>3323</v>
      </c>
      <c r="G263" s="3" t="s">
        <v>1942</v>
      </c>
      <c r="H263" s="3" t="s">
        <v>3324</v>
      </c>
      <c r="I263" t="b">
        <v>1</v>
      </c>
    </row>
    <row r="264" spans="1:9" x14ac:dyDescent="0.25">
      <c r="A264" s="3" t="s">
        <v>554</v>
      </c>
      <c r="B264" s="3" t="s">
        <v>3325</v>
      </c>
      <c r="C264" s="3" t="s">
        <v>3326</v>
      </c>
      <c r="D264" s="3" t="s">
        <v>3327</v>
      </c>
      <c r="E264" s="3" t="s">
        <v>3328</v>
      </c>
      <c r="F264" s="3" t="s">
        <v>3329</v>
      </c>
      <c r="G264" s="3" t="s">
        <v>1942</v>
      </c>
      <c r="H264" s="3" t="s">
        <v>3330</v>
      </c>
      <c r="I264" t="b">
        <v>0</v>
      </c>
    </row>
    <row r="265" spans="1:9" x14ac:dyDescent="0.25">
      <c r="A265" s="3" t="s">
        <v>556</v>
      </c>
      <c r="B265" s="3" t="s">
        <v>3331</v>
      </c>
      <c r="C265" s="3" t="s">
        <v>16</v>
      </c>
      <c r="D265" s="3" t="s">
        <v>3332</v>
      </c>
      <c r="E265" s="3" t="s">
        <v>3333</v>
      </c>
      <c r="F265" s="3" t="s">
        <v>2012</v>
      </c>
      <c r="G265" s="3" t="s">
        <v>1942</v>
      </c>
      <c r="H265" s="3" t="s">
        <v>3334</v>
      </c>
      <c r="I265" t="b">
        <v>0</v>
      </c>
    </row>
    <row r="266" spans="1:9" x14ac:dyDescent="0.25">
      <c r="A266" s="3" t="s">
        <v>558</v>
      </c>
      <c r="B266" s="3" t="s">
        <v>3335</v>
      </c>
      <c r="C266" s="3" t="s">
        <v>16</v>
      </c>
      <c r="D266" s="3" t="s">
        <v>3336</v>
      </c>
      <c r="E266" s="3" t="s">
        <v>3337</v>
      </c>
      <c r="F266" s="3" t="s">
        <v>3338</v>
      </c>
      <c r="G266" s="3" t="s">
        <v>1950</v>
      </c>
      <c r="H266" s="3" t="s">
        <v>2641</v>
      </c>
      <c r="I266" t="b">
        <v>1</v>
      </c>
    </row>
    <row r="267" spans="1:9" x14ac:dyDescent="0.25">
      <c r="A267" s="3" t="s">
        <v>560</v>
      </c>
      <c r="B267" s="3" t="s">
        <v>3339</v>
      </c>
      <c r="C267" s="3" t="s">
        <v>3340</v>
      </c>
      <c r="D267" s="3" t="s">
        <v>3341</v>
      </c>
      <c r="E267" s="3" t="s">
        <v>3342</v>
      </c>
      <c r="F267" s="3" t="s">
        <v>2151</v>
      </c>
      <c r="G267" s="3" t="s">
        <v>1942</v>
      </c>
      <c r="H267" s="3" t="s">
        <v>2152</v>
      </c>
      <c r="I267" t="b">
        <v>1</v>
      </c>
    </row>
    <row r="268" spans="1:9" x14ac:dyDescent="0.25">
      <c r="A268" s="3" t="s">
        <v>562</v>
      </c>
      <c r="B268" s="3" t="s">
        <v>3343</v>
      </c>
      <c r="C268" s="3" t="s">
        <v>3344</v>
      </c>
      <c r="D268" s="3" t="s">
        <v>3345</v>
      </c>
      <c r="E268" s="3" t="s">
        <v>3346</v>
      </c>
      <c r="F268" s="3" t="s">
        <v>3347</v>
      </c>
      <c r="G268" s="3" t="s">
        <v>2139</v>
      </c>
      <c r="H268" s="3" t="s">
        <v>3348</v>
      </c>
      <c r="I268" t="b">
        <v>0</v>
      </c>
    </row>
    <row r="269" spans="1:9" x14ac:dyDescent="0.25">
      <c r="A269" s="3" t="s">
        <v>564</v>
      </c>
      <c r="B269" s="3" t="s">
        <v>3349</v>
      </c>
      <c r="C269" s="3" t="s">
        <v>3350</v>
      </c>
      <c r="D269" s="3" t="s">
        <v>3351</v>
      </c>
      <c r="E269" s="3" t="s">
        <v>3352</v>
      </c>
      <c r="F269" s="3" t="s">
        <v>2870</v>
      </c>
      <c r="G269" s="3" t="s">
        <v>1942</v>
      </c>
      <c r="H269" s="3" t="s">
        <v>2871</v>
      </c>
      <c r="I269" t="b">
        <v>1</v>
      </c>
    </row>
    <row r="270" spans="1:9" x14ac:dyDescent="0.25">
      <c r="A270" s="3" t="s">
        <v>3353</v>
      </c>
      <c r="B270" s="3" t="s">
        <v>3354</v>
      </c>
      <c r="C270" s="3" t="s">
        <v>16</v>
      </c>
      <c r="D270" s="3" t="s">
        <v>3355</v>
      </c>
      <c r="E270" s="3" t="s">
        <v>3356</v>
      </c>
      <c r="F270" s="3" t="s">
        <v>3357</v>
      </c>
      <c r="G270" s="3" t="s">
        <v>1942</v>
      </c>
      <c r="H270" s="3" t="s">
        <v>3358</v>
      </c>
      <c r="I270" t="b">
        <v>1</v>
      </c>
    </row>
    <row r="271" spans="1:9" x14ac:dyDescent="0.25">
      <c r="A271" s="3" t="s">
        <v>567</v>
      </c>
      <c r="B271" s="3" t="s">
        <v>3359</v>
      </c>
      <c r="C271" s="3" t="s">
        <v>3360</v>
      </c>
      <c r="D271" s="3" t="s">
        <v>3361</v>
      </c>
      <c r="E271" s="3" t="s">
        <v>3362</v>
      </c>
      <c r="F271" s="3" t="s">
        <v>3363</v>
      </c>
      <c r="G271" s="3" t="s">
        <v>1942</v>
      </c>
      <c r="H271" s="3" t="s">
        <v>3364</v>
      </c>
      <c r="I271" t="b">
        <v>0</v>
      </c>
    </row>
    <row r="272" spans="1:9" x14ac:dyDescent="0.25">
      <c r="A272" s="3" t="s">
        <v>569</v>
      </c>
      <c r="B272" s="3" t="s">
        <v>3365</v>
      </c>
      <c r="C272" s="3" t="s">
        <v>16</v>
      </c>
      <c r="D272" s="3" t="s">
        <v>16</v>
      </c>
      <c r="E272" s="3" t="s">
        <v>3366</v>
      </c>
      <c r="F272" s="3" t="s">
        <v>3367</v>
      </c>
      <c r="G272" s="3" t="s">
        <v>1950</v>
      </c>
      <c r="H272" s="3" t="s">
        <v>3368</v>
      </c>
      <c r="I272" t="b">
        <v>1</v>
      </c>
    </row>
    <row r="273" spans="1:9" x14ac:dyDescent="0.25">
      <c r="A273" s="3" t="s">
        <v>571</v>
      </c>
      <c r="B273" s="3" t="s">
        <v>3369</v>
      </c>
      <c r="C273" s="3" t="s">
        <v>3370</v>
      </c>
      <c r="D273" s="3" t="s">
        <v>3371</v>
      </c>
      <c r="E273" s="3" t="s">
        <v>3372</v>
      </c>
      <c r="F273" s="3" t="s">
        <v>3373</v>
      </c>
      <c r="G273" s="3" t="s">
        <v>1942</v>
      </c>
      <c r="H273" s="3" t="s">
        <v>3374</v>
      </c>
      <c r="I273" t="b">
        <v>1</v>
      </c>
    </row>
    <row r="274" spans="1:9" x14ac:dyDescent="0.25">
      <c r="A274" s="3" t="s">
        <v>573</v>
      </c>
      <c r="B274" s="3" t="s">
        <v>3375</v>
      </c>
      <c r="C274" s="3" t="s">
        <v>3376</v>
      </c>
      <c r="D274" s="3" t="s">
        <v>3377</v>
      </c>
      <c r="E274" s="3" t="s">
        <v>3378</v>
      </c>
      <c r="F274" s="3" t="s">
        <v>3379</v>
      </c>
      <c r="G274" s="3" t="s">
        <v>1950</v>
      </c>
      <c r="H274" s="3" t="s">
        <v>3380</v>
      </c>
      <c r="I274" t="b">
        <v>1</v>
      </c>
    </row>
    <row r="275" spans="1:9" x14ac:dyDescent="0.25">
      <c r="A275" s="3" t="s">
        <v>575</v>
      </c>
      <c r="B275" s="3" t="s">
        <v>3381</v>
      </c>
      <c r="C275" s="3" t="s">
        <v>3382</v>
      </c>
      <c r="D275" s="3" t="s">
        <v>3383</v>
      </c>
      <c r="E275" s="3" t="s">
        <v>3384</v>
      </c>
      <c r="F275" s="3" t="s">
        <v>2051</v>
      </c>
      <c r="G275" s="3" t="s">
        <v>1942</v>
      </c>
      <c r="H275" s="3" t="s">
        <v>3070</v>
      </c>
      <c r="I275" t="b">
        <v>0</v>
      </c>
    </row>
    <row r="276" spans="1:9" x14ac:dyDescent="0.25">
      <c r="A276" s="3" t="s">
        <v>577</v>
      </c>
      <c r="B276" s="3" t="s">
        <v>3385</v>
      </c>
      <c r="C276" s="3" t="s">
        <v>3386</v>
      </c>
      <c r="D276" s="3" t="s">
        <v>3387</v>
      </c>
      <c r="E276" s="3" t="s">
        <v>3388</v>
      </c>
      <c r="F276" s="3" t="s">
        <v>2618</v>
      </c>
      <c r="G276" s="3" t="s">
        <v>1942</v>
      </c>
      <c r="H276" s="3" t="s">
        <v>3389</v>
      </c>
      <c r="I276" t="b">
        <v>0</v>
      </c>
    </row>
    <row r="277" spans="1:9" x14ac:dyDescent="0.25">
      <c r="A277" s="3" t="s">
        <v>579</v>
      </c>
      <c r="B277" s="3" t="s">
        <v>3390</v>
      </c>
      <c r="C277" s="3" t="s">
        <v>3391</v>
      </c>
      <c r="D277" s="3" t="s">
        <v>3392</v>
      </c>
      <c r="E277" s="3" t="s">
        <v>3393</v>
      </c>
      <c r="F277" s="3" t="s">
        <v>2251</v>
      </c>
      <c r="G277" s="3" t="s">
        <v>1942</v>
      </c>
      <c r="H277" s="3" t="s">
        <v>2252</v>
      </c>
      <c r="I277" t="b">
        <v>0</v>
      </c>
    </row>
    <row r="278" spans="1:9" x14ac:dyDescent="0.25">
      <c r="A278" s="3" t="s">
        <v>581</v>
      </c>
      <c r="B278" s="3" t="s">
        <v>3394</v>
      </c>
      <c r="C278" s="3" t="s">
        <v>3395</v>
      </c>
      <c r="D278" s="3" t="s">
        <v>3396</v>
      </c>
      <c r="E278" s="3" t="s">
        <v>3397</v>
      </c>
      <c r="F278" s="3" t="s">
        <v>3398</v>
      </c>
      <c r="G278" s="3" t="s">
        <v>1950</v>
      </c>
      <c r="H278" s="3" t="s">
        <v>3399</v>
      </c>
      <c r="I278" t="b">
        <v>1</v>
      </c>
    </row>
    <row r="279" spans="1:9" x14ac:dyDescent="0.25">
      <c r="A279" s="3" t="s">
        <v>583</v>
      </c>
      <c r="B279" s="3" t="s">
        <v>3400</v>
      </c>
      <c r="C279" s="3" t="s">
        <v>3401</v>
      </c>
      <c r="D279" s="3" t="s">
        <v>3402</v>
      </c>
      <c r="E279" s="3" t="s">
        <v>3403</v>
      </c>
      <c r="F279" s="3" t="s">
        <v>3404</v>
      </c>
      <c r="G279" s="3" t="s">
        <v>1942</v>
      </c>
      <c r="H279" s="3" t="s">
        <v>3405</v>
      </c>
      <c r="I279" t="b">
        <v>0</v>
      </c>
    </row>
    <row r="280" spans="1:9" x14ac:dyDescent="0.25">
      <c r="A280" s="3" t="s">
        <v>585</v>
      </c>
      <c r="B280" s="3" t="s">
        <v>3406</v>
      </c>
      <c r="C280" s="3" t="s">
        <v>3407</v>
      </c>
      <c r="D280" s="3" t="s">
        <v>3408</v>
      </c>
      <c r="E280" s="3" t="s">
        <v>3409</v>
      </c>
      <c r="F280" s="3" t="s">
        <v>2284</v>
      </c>
      <c r="G280" s="3" t="s">
        <v>1942</v>
      </c>
      <c r="H280" s="3" t="s">
        <v>3410</v>
      </c>
      <c r="I280" t="b">
        <v>1</v>
      </c>
    </row>
    <row r="281" spans="1:9" x14ac:dyDescent="0.25">
      <c r="A281" s="3" t="s">
        <v>587</v>
      </c>
      <c r="B281" s="3" t="s">
        <v>3411</v>
      </c>
      <c r="C281" s="3" t="s">
        <v>3412</v>
      </c>
      <c r="D281" s="3" t="s">
        <v>3413</v>
      </c>
      <c r="E281" s="3" t="s">
        <v>3414</v>
      </c>
      <c r="F281" s="3" t="s">
        <v>2023</v>
      </c>
      <c r="G281" s="3" t="s">
        <v>1942</v>
      </c>
      <c r="H281" s="3" t="s">
        <v>3415</v>
      </c>
      <c r="I281" t="b">
        <v>1</v>
      </c>
    </row>
    <row r="282" spans="1:9" x14ac:dyDescent="0.25">
      <c r="A282" s="3" t="s">
        <v>589</v>
      </c>
      <c r="B282" s="3" t="s">
        <v>3416</v>
      </c>
      <c r="C282" s="3" t="s">
        <v>16</v>
      </c>
      <c r="D282" s="3" t="s">
        <v>3417</v>
      </c>
      <c r="E282" s="3" t="s">
        <v>3418</v>
      </c>
      <c r="F282" s="3" t="s">
        <v>2034</v>
      </c>
      <c r="G282" s="3" t="s">
        <v>1942</v>
      </c>
      <c r="H282" s="3" t="s">
        <v>3419</v>
      </c>
      <c r="I282" t="b">
        <v>1</v>
      </c>
    </row>
    <row r="283" spans="1:9" x14ac:dyDescent="0.25">
      <c r="A283" s="3" t="s">
        <v>591</v>
      </c>
      <c r="B283" s="3" t="s">
        <v>3420</v>
      </c>
      <c r="C283" s="3" t="s">
        <v>3421</v>
      </c>
      <c r="D283" s="3" t="s">
        <v>3422</v>
      </c>
      <c r="E283" s="3" t="s">
        <v>3423</v>
      </c>
      <c r="F283" s="3" t="s">
        <v>3424</v>
      </c>
      <c r="G283" s="3" t="s">
        <v>1942</v>
      </c>
      <c r="H283" s="3" t="s">
        <v>3425</v>
      </c>
      <c r="I283" t="b">
        <v>1</v>
      </c>
    </row>
    <row r="284" spans="1:9" x14ac:dyDescent="0.25">
      <c r="A284" s="3" t="s">
        <v>593</v>
      </c>
      <c r="B284" s="3" t="s">
        <v>3426</v>
      </c>
      <c r="C284" s="3" t="s">
        <v>3427</v>
      </c>
      <c r="D284" s="3" t="s">
        <v>3428</v>
      </c>
      <c r="E284" s="3" t="s">
        <v>3429</v>
      </c>
      <c r="F284" s="3" t="s">
        <v>3430</v>
      </c>
      <c r="G284" s="3" t="s">
        <v>2139</v>
      </c>
      <c r="H284" s="3" t="s">
        <v>3431</v>
      </c>
      <c r="I284" t="b">
        <v>0</v>
      </c>
    </row>
    <row r="285" spans="1:9" x14ac:dyDescent="0.25">
      <c r="A285" s="3" t="s">
        <v>595</v>
      </c>
      <c r="B285" s="3" t="s">
        <v>3432</v>
      </c>
      <c r="C285" s="3" t="s">
        <v>3433</v>
      </c>
      <c r="D285" s="3" t="s">
        <v>3434</v>
      </c>
      <c r="E285" s="3" t="s">
        <v>3435</v>
      </c>
      <c r="F285" s="3" t="s">
        <v>3313</v>
      </c>
      <c r="G285" s="3" t="s">
        <v>2139</v>
      </c>
      <c r="H285" s="3" t="s">
        <v>3314</v>
      </c>
      <c r="I285" t="b">
        <v>1</v>
      </c>
    </row>
    <row r="286" spans="1:9" x14ac:dyDescent="0.25">
      <c r="A286" s="3" t="s">
        <v>597</v>
      </c>
      <c r="B286" s="3" t="s">
        <v>3436</v>
      </c>
      <c r="C286" s="3" t="s">
        <v>16</v>
      </c>
      <c r="D286" s="3" t="s">
        <v>3437</v>
      </c>
      <c r="E286" s="3" t="s">
        <v>3438</v>
      </c>
      <c r="F286" s="3" t="s">
        <v>3439</v>
      </c>
      <c r="G286" s="3" t="s">
        <v>1942</v>
      </c>
      <c r="H286" s="3" t="s">
        <v>3440</v>
      </c>
      <c r="I286" t="b">
        <v>0</v>
      </c>
    </row>
    <row r="287" spans="1:9" x14ac:dyDescent="0.25">
      <c r="A287" s="3" t="s">
        <v>599</v>
      </c>
      <c r="B287" s="3" t="s">
        <v>3441</v>
      </c>
      <c r="C287" s="3" t="s">
        <v>16</v>
      </c>
      <c r="D287" s="3" t="s">
        <v>3442</v>
      </c>
      <c r="E287" s="3" t="s">
        <v>3443</v>
      </c>
      <c r="F287" s="3" t="s">
        <v>2413</v>
      </c>
      <c r="G287" s="3" t="s">
        <v>1942</v>
      </c>
      <c r="H287" s="3" t="s">
        <v>3444</v>
      </c>
      <c r="I287" t="b">
        <v>0</v>
      </c>
    </row>
    <row r="288" spans="1:9" x14ac:dyDescent="0.25">
      <c r="A288" s="3" t="s">
        <v>601</v>
      </c>
      <c r="B288" s="3" t="s">
        <v>3445</v>
      </c>
      <c r="C288" s="3" t="s">
        <v>3446</v>
      </c>
      <c r="D288" s="3" t="s">
        <v>16</v>
      </c>
      <c r="E288" s="3" t="s">
        <v>3447</v>
      </c>
      <c r="F288" s="3" t="s">
        <v>3448</v>
      </c>
      <c r="G288" s="3" t="s">
        <v>1942</v>
      </c>
      <c r="H288" s="3" t="s">
        <v>3449</v>
      </c>
      <c r="I288" t="b">
        <v>1</v>
      </c>
    </row>
    <row r="289" spans="1:9" x14ac:dyDescent="0.25">
      <c r="A289" s="3" t="s">
        <v>603</v>
      </c>
      <c r="B289" s="3" t="s">
        <v>3450</v>
      </c>
      <c r="C289" s="3" t="s">
        <v>3451</v>
      </c>
      <c r="D289" s="3" t="s">
        <v>3452</v>
      </c>
      <c r="E289" s="3" t="s">
        <v>3453</v>
      </c>
      <c r="F289" s="3" t="s">
        <v>2189</v>
      </c>
      <c r="G289" s="3" t="s">
        <v>1942</v>
      </c>
      <c r="H289" s="3" t="s">
        <v>3454</v>
      </c>
      <c r="I289" t="b">
        <v>0</v>
      </c>
    </row>
    <row r="290" spans="1:9" x14ac:dyDescent="0.25">
      <c r="A290" s="3" t="s">
        <v>605</v>
      </c>
      <c r="B290" s="3" t="s">
        <v>3455</v>
      </c>
      <c r="C290" s="3" t="s">
        <v>16</v>
      </c>
      <c r="D290" s="3" t="s">
        <v>3456</v>
      </c>
      <c r="E290" s="3" t="s">
        <v>3457</v>
      </c>
      <c r="F290" s="3" t="s">
        <v>3458</v>
      </c>
      <c r="G290" s="3" t="s">
        <v>1950</v>
      </c>
      <c r="H290" s="3" t="s">
        <v>3459</v>
      </c>
      <c r="I290" t="b">
        <v>1</v>
      </c>
    </row>
    <row r="291" spans="1:9" x14ac:dyDescent="0.25">
      <c r="A291" s="3" t="s">
        <v>607</v>
      </c>
      <c r="B291" s="3" t="s">
        <v>3460</v>
      </c>
      <c r="C291" s="3" t="s">
        <v>16</v>
      </c>
      <c r="D291" s="3" t="s">
        <v>16</v>
      </c>
      <c r="E291" s="3" t="s">
        <v>3461</v>
      </c>
      <c r="F291" s="3" t="s">
        <v>3462</v>
      </c>
      <c r="G291" s="3" t="s">
        <v>1942</v>
      </c>
      <c r="H291" s="3" t="s">
        <v>3463</v>
      </c>
      <c r="I291" t="b">
        <v>1</v>
      </c>
    </row>
    <row r="292" spans="1:9" x14ac:dyDescent="0.25">
      <c r="A292" s="3" t="s">
        <v>609</v>
      </c>
      <c r="B292" s="3" t="s">
        <v>3464</v>
      </c>
      <c r="C292" s="3" t="s">
        <v>3465</v>
      </c>
      <c r="D292" s="3" t="s">
        <v>3466</v>
      </c>
      <c r="E292" s="3" t="s">
        <v>3467</v>
      </c>
      <c r="F292" s="3" t="s">
        <v>1990</v>
      </c>
      <c r="G292" s="3" t="s">
        <v>1942</v>
      </c>
      <c r="H292" s="3" t="s">
        <v>3468</v>
      </c>
      <c r="I292" t="b">
        <v>0</v>
      </c>
    </row>
    <row r="293" spans="1:9" x14ac:dyDescent="0.25">
      <c r="A293" s="3" t="s">
        <v>611</v>
      </c>
      <c r="B293" s="3" t="s">
        <v>3469</v>
      </c>
      <c r="C293" s="3" t="s">
        <v>16</v>
      </c>
      <c r="D293" s="3" t="s">
        <v>16</v>
      </c>
      <c r="E293" s="3" t="s">
        <v>3470</v>
      </c>
      <c r="F293" s="3" t="s">
        <v>2630</v>
      </c>
      <c r="G293" s="3" t="s">
        <v>1950</v>
      </c>
      <c r="H293" s="3" t="s">
        <v>2631</v>
      </c>
      <c r="I293" t="b">
        <v>0</v>
      </c>
    </row>
    <row r="294" spans="1:9" x14ac:dyDescent="0.25">
      <c r="A294" s="3" t="s">
        <v>613</v>
      </c>
      <c r="B294" s="3" t="s">
        <v>3471</v>
      </c>
      <c r="C294" s="3" t="s">
        <v>3472</v>
      </c>
      <c r="D294" s="3" t="s">
        <v>16</v>
      </c>
      <c r="E294" s="3" t="s">
        <v>3473</v>
      </c>
      <c r="F294" s="3" t="s">
        <v>2206</v>
      </c>
      <c r="G294" s="3" t="s">
        <v>1942</v>
      </c>
      <c r="H294" s="3" t="s">
        <v>3474</v>
      </c>
      <c r="I294" t="b">
        <v>0</v>
      </c>
    </row>
    <row r="295" spans="1:9" x14ac:dyDescent="0.25">
      <c r="A295" s="3" t="s">
        <v>615</v>
      </c>
      <c r="B295" s="3" t="s">
        <v>3475</v>
      </c>
      <c r="C295" s="3" t="s">
        <v>3476</v>
      </c>
      <c r="D295" s="3" t="s">
        <v>3477</v>
      </c>
      <c r="E295" s="3" t="s">
        <v>3478</v>
      </c>
      <c r="F295" s="3" t="s">
        <v>2817</v>
      </c>
      <c r="G295" s="3" t="s">
        <v>1942</v>
      </c>
      <c r="H295" s="3" t="s">
        <v>3479</v>
      </c>
      <c r="I295" t="b">
        <v>0</v>
      </c>
    </row>
    <row r="296" spans="1:9" x14ac:dyDescent="0.25">
      <c r="A296" s="3" t="s">
        <v>617</v>
      </c>
      <c r="B296" s="3" t="s">
        <v>3480</v>
      </c>
      <c r="C296" s="3" t="s">
        <v>16</v>
      </c>
      <c r="D296" s="3" t="s">
        <v>3481</v>
      </c>
      <c r="E296" s="3" t="s">
        <v>3482</v>
      </c>
      <c r="F296" s="3" t="s">
        <v>3483</v>
      </c>
      <c r="G296" s="3" t="s">
        <v>1942</v>
      </c>
      <c r="H296" s="3" t="s">
        <v>3484</v>
      </c>
      <c r="I296" t="b">
        <v>0</v>
      </c>
    </row>
    <row r="297" spans="1:9" x14ac:dyDescent="0.25">
      <c r="A297" s="3" t="s">
        <v>619</v>
      </c>
      <c r="B297" s="3" t="s">
        <v>3485</v>
      </c>
      <c r="C297" s="3" t="s">
        <v>16</v>
      </c>
      <c r="D297" s="3" t="s">
        <v>16</v>
      </c>
      <c r="E297" s="3" t="s">
        <v>3486</v>
      </c>
      <c r="F297" s="3" t="s">
        <v>3024</v>
      </c>
      <c r="G297" s="3" t="s">
        <v>1942</v>
      </c>
      <c r="H297" s="3" t="s">
        <v>3025</v>
      </c>
      <c r="I297" t="b">
        <v>0</v>
      </c>
    </row>
    <row r="298" spans="1:9" x14ac:dyDescent="0.25">
      <c r="A298" s="3" t="s">
        <v>621</v>
      </c>
      <c r="B298" s="3" t="s">
        <v>3487</v>
      </c>
      <c r="C298" s="3" t="s">
        <v>3488</v>
      </c>
      <c r="D298" s="3" t="s">
        <v>3489</v>
      </c>
      <c r="E298" s="3" t="s">
        <v>3490</v>
      </c>
      <c r="F298" s="3" t="s">
        <v>2294</v>
      </c>
      <c r="G298" s="3" t="s">
        <v>1942</v>
      </c>
      <c r="H298" s="3" t="s">
        <v>3491</v>
      </c>
      <c r="I298" t="b">
        <v>1</v>
      </c>
    </row>
    <row r="299" spans="1:9" x14ac:dyDescent="0.25">
      <c r="A299" s="3" t="s">
        <v>623</v>
      </c>
      <c r="B299" s="3" t="s">
        <v>3492</v>
      </c>
      <c r="C299" s="3" t="s">
        <v>3493</v>
      </c>
      <c r="D299" s="3" t="s">
        <v>3494</v>
      </c>
      <c r="E299" s="3" t="s">
        <v>3495</v>
      </c>
      <c r="F299" s="3" t="s">
        <v>3496</v>
      </c>
      <c r="G299" s="3" t="s">
        <v>1942</v>
      </c>
      <c r="H299" s="3" t="s">
        <v>3497</v>
      </c>
      <c r="I299" t="b">
        <v>1</v>
      </c>
    </row>
    <row r="300" spans="1:9" x14ac:dyDescent="0.25">
      <c r="A300" s="3" t="s">
        <v>625</v>
      </c>
      <c r="B300" s="3" t="s">
        <v>3498</v>
      </c>
      <c r="C300" s="3" t="s">
        <v>3499</v>
      </c>
      <c r="D300" s="3" t="s">
        <v>3500</v>
      </c>
      <c r="E300" s="3" t="s">
        <v>3501</v>
      </c>
      <c r="F300" s="3" t="s">
        <v>3218</v>
      </c>
      <c r="G300" s="3" t="s">
        <v>1942</v>
      </c>
      <c r="H300" s="3" t="s">
        <v>3502</v>
      </c>
      <c r="I300" t="b">
        <v>1</v>
      </c>
    </row>
    <row r="301" spans="1:9" x14ac:dyDescent="0.25">
      <c r="A301" s="3" t="s">
        <v>627</v>
      </c>
      <c r="B301" s="3" t="s">
        <v>3503</v>
      </c>
      <c r="C301" s="3" t="s">
        <v>3504</v>
      </c>
      <c r="D301" s="3" t="s">
        <v>3505</v>
      </c>
      <c r="E301" s="3" t="s">
        <v>3506</v>
      </c>
      <c r="F301" s="3" t="s">
        <v>3507</v>
      </c>
      <c r="G301" s="3" t="s">
        <v>1942</v>
      </c>
      <c r="H301" s="3" t="s">
        <v>3508</v>
      </c>
      <c r="I301" t="b">
        <v>1</v>
      </c>
    </row>
    <row r="302" spans="1:9" x14ac:dyDescent="0.25">
      <c r="A302" s="3" t="s">
        <v>629</v>
      </c>
      <c r="B302" s="3" t="s">
        <v>3509</v>
      </c>
      <c r="C302" s="3" t="s">
        <v>3510</v>
      </c>
      <c r="D302" s="3" t="s">
        <v>3511</v>
      </c>
      <c r="E302" s="3" t="s">
        <v>3512</v>
      </c>
      <c r="F302" s="3" t="s">
        <v>2694</v>
      </c>
      <c r="G302" s="3" t="s">
        <v>1942</v>
      </c>
      <c r="H302" s="3" t="s">
        <v>3513</v>
      </c>
      <c r="I302" t="b">
        <v>1</v>
      </c>
    </row>
    <row r="303" spans="1:9" x14ac:dyDescent="0.25">
      <c r="A303" s="3" t="s">
        <v>631</v>
      </c>
      <c r="B303" s="3" t="s">
        <v>3514</v>
      </c>
      <c r="C303" s="3" t="s">
        <v>3515</v>
      </c>
      <c r="D303" s="3" t="s">
        <v>3516</v>
      </c>
      <c r="E303" s="3" t="s">
        <v>3517</v>
      </c>
      <c r="F303" s="3" t="s">
        <v>2458</v>
      </c>
      <c r="G303" s="3" t="s">
        <v>1942</v>
      </c>
      <c r="H303" s="3" t="s">
        <v>3518</v>
      </c>
      <c r="I303" t="b">
        <v>1</v>
      </c>
    </row>
    <row r="304" spans="1:9" x14ac:dyDescent="0.25">
      <c r="A304" s="3" t="s">
        <v>633</v>
      </c>
      <c r="B304" s="3" t="s">
        <v>3519</v>
      </c>
      <c r="C304" s="3" t="s">
        <v>3520</v>
      </c>
      <c r="D304" s="3" t="s">
        <v>3521</v>
      </c>
      <c r="E304" s="3" t="s">
        <v>3522</v>
      </c>
      <c r="F304" s="3" t="s">
        <v>3523</v>
      </c>
      <c r="G304" s="3" t="s">
        <v>1942</v>
      </c>
      <c r="H304" s="3" t="s">
        <v>3524</v>
      </c>
      <c r="I304" t="b">
        <v>0</v>
      </c>
    </row>
    <row r="305" spans="1:9" x14ac:dyDescent="0.25">
      <c r="A305" s="3" t="s">
        <v>635</v>
      </c>
      <c r="B305" s="3" t="s">
        <v>3525</v>
      </c>
      <c r="C305" s="3" t="s">
        <v>3526</v>
      </c>
      <c r="D305" s="3" t="s">
        <v>16</v>
      </c>
      <c r="E305" s="3" t="s">
        <v>3527</v>
      </c>
      <c r="F305" s="3" t="s">
        <v>3528</v>
      </c>
      <c r="G305" s="3" t="s">
        <v>1942</v>
      </c>
      <c r="H305" s="3" t="s">
        <v>3529</v>
      </c>
      <c r="I305" t="b">
        <v>1</v>
      </c>
    </row>
    <row r="306" spans="1:9" x14ac:dyDescent="0.25">
      <c r="A306" s="3" t="s">
        <v>3530</v>
      </c>
      <c r="B306" s="3" t="s">
        <v>3531</v>
      </c>
      <c r="C306" s="3" t="s">
        <v>3532</v>
      </c>
      <c r="D306" s="3" t="s">
        <v>16</v>
      </c>
      <c r="E306" s="3" t="s">
        <v>3533</v>
      </c>
      <c r="F306" s="3" t="s">
        <v>3534</v>
      </c>
      <c r="G306" s="3" t="s">
        <v>1942</v>
      </c>
      <c r="H306" s="3" t="s">
        <v>3535</v>
      </c>
      <c r="I306" t="b">
        <v>1</v>
      </c>
    </row>
    <row r="307" spans="1:9" x14ac:dyDescent="0.25">
      <c r="A307" s="3" t="s">
        <v>639</v>
      </c>
      <c r="B307" s="3" t="s">
        <v>3536</v>
      </c>
      <c r="C307" s="3" t="s">
        <v>3537</v>
      </c>
      <c r="D307" s="3" t="s">
        <v>3538</v>
      </c>
      <c r="E307" s="3" t="s">
        <v>3539</v>
      </c>
      <c r="F307" s="3" t="s">
        <v>3540</v>
      </c>
      <c r="G307" s="3" t="s">
        <v>2139</v>
      </c>
      <c r="H307" s="3" t="s">
        <v>3541</v>
      </c>
      <c r="I307" t="b">
        <v>0</v>
      </c>
    </row>
    <row r="308" spans="1:9" x14ac:dyDescent="0.25">
      <c r="A308" s="3" t="s">
        <v>641</v>
      </c>
      <c r="B308" s="3" t="s">
        <v>3542</v>
      </c>
      <c r="C308" s="3" t="s">
        <v>3543</v>
      </c>
      <c r="D308" s="3" t="s">
        <v>3544</v>
      </c>
      <c r="E308" s="3" t="s">
        <v>3545</v>
      </c>
      <c r="F308" s="3" t="s">
        <v>3546</v>
      </c>
      <c r="G308" s="3" t="s">
        <v>1942</v>
      </c>
      <c r="H308" s="3" t="s">
        <v>3547</v>
      </c>
      <c r="I308" t="b">
        <v>0</v>
      </c>
    </row>
    <row r="309" spans="1:9" x14ac:dyDescent="0.25">
      <c r="A309" s="3" t="s">
        <v>643</v>
      </c>
      <c r="B309" s="3" t="s">
        <v>3548</v>
      </c>
      <c r="C309" s="3" t="s">
        <v>3549</v>
      </c>
      <c r="D309" s="3" t="s">
        <v>3550</v>
      </c>
      <c r="E309" s="3" t="s">
        <v>3551</v>
      </c>
      <c r="F309" s="3" t="s">
        <v>3203</v>
      </c>
      <c r="G309" s="3" t="s">
        <v>1942</v>
      </c>
      <c r="H309" s="3" t="s">
        <v>3552</v>
      </c>
      <c r="I309" t="b">
        <v>1</v>
      </c>
    </row>
    <row r="310" spans="1:9" x14ac:dyDescent="0.25">
      <c r="A310" s="3" t="s">
        <v>645</v>
      </c>
      <c r="B310" s="3" t="s">
        <v>3553</v>
      </c>
      <c r="C310" s="3" t="s">
        <v>3554</v>
      </c>
      <c r="D310" s="3" t="s">
        <v>16</v>
      </c>
      <c r="E310" s="3" t="s">
        <v>3555</v>
      </c>
      <c r="F310" s="3" t="s">
        <v>3313</v>
      </c>
      <c r="G310" s="3" t="s">
        <v>2139</v>
      </c>
      <c r="H310" s="3" t="s">
        <v>3314</v>
      </c>
      <c r="I310" t="b">
        <v>0</v>
      </c>
    </row>
    <row r="311" spans="1:9" x14ac:dyDescent="0.25">
      <c r="A311" s="3" t="s">
        <v>647</v>
      </c>
      <c r="B311" s="3" t="s">
        <v>3556</v>
      </c>
      <c r="C311" s="3" t="s">
        <v>3557</v>
      </c>
      <c r="D311" s="3" t="s">
        <v>3558</v>
      </c>
      <c r="E311" s="3" t="s">
        <v>3559</v>
      </c>
      <c r="F311" s="3" t="s">
        <v>3560</v>
      </c>
      <c r="G311" s="3" t="s">
        <v>1942</v>
      </c>
      <c r="H311" s="3" t="s">
        <v>3561</v>
      </c>
      <c r="I311" t="b">
        <v>1</v>
      </c>
    </row>
    <row r="312" spans="1:9" x14ac:dyDescent="0.25">
      <c r="A312" s="3" t="s">
        <v>649</v>
      </c>
      <c r="B312" s="3" t="s">
        <v>3562</v>
      </c>
      <c r="C312" s="3" t="s">
        <v>3563</v>
      </c>
      <c r="D312" s="3" t="s">
        <v>3564</v>
      </c>
      <c r="E312" s="3" t="s">
        <v>3565</v>
      </c>
      <c r="F312" s="3" t="s">
        <v>2367</v>
      </c>
      <c r="G312" s="3" t="s">
        <v>1950</v>
      </c>
      <c r="H312" s="3" t="s">
        <v>2368</v>
      </c>
      <c r="I312" t="b">
        <v>0</v>
      </c>
    </row>
    <row r="313" spans="1:9" x14ac:dyDescent="0.25">
      <c r="A313" s="3" t="s">
        <v>637</v>
      </c>
      <c r="B313" s="3" t="s">
        <v>3566</v>
      </c>
      <c r="C313" s="3" t="s">
        <v>3567</v>
      </c>
      <c r="D313" s="3" t="s">
        <v>3568</v>
      </c>
      <c r="E313" s="3" t="s">
        <v>3569</v>
      </c>
      <c r="F313" s="3" t="s">
        <v>2356</v>
      </c>
      <c r="G313" s="3" t="s">
        <v>1942</v>
      </c>
      <c r="H313" s="3" t="s">
        <v>3570</v>
      </c>
      <c r="I313" t="b">
        <v>1</v>
      </c>
    </row>
    <row r="314" spans="1:9" x14ac:dyDescent="0.25">
      <c r="A314" s="3" t="s">
        <v>652</v>
      </c>
      <c r="B314" s="3" t="s">
        <v>3571</v>
      </c>
      <c r="C314" s="3" t="s">
        <v>3572</v>
      </c>
      <c r="D314" s="3" t="s">
        <v>3573</v>
      </c>
      <c r="E314" s="3" t="s">
        <v>3574</v>
      </c>
      <c r="F314" s="3" t="s">
        <v>2817</v>
      </c>
      <c r="G314" s="3" t="s">
        <v>1942</v>
      </c>
      <c r="H314" s="3" t="s">
        <v>3575</v>
      </c>
      <c r="I314" t="b">
        <v>1</v>
      </c>
    </row>
    <row r="315" spans="1:9" x14ac:dyDescent="0.25">
      <c r="A315" s="3" t="s">
        <v>654</v>
      </c>
      <c r="B315" s="3" t="s">
        <v>3576</v>
      </c>
      <c r="C315" s="3" t="s">
        <v>3577</v>
      </c>
      <c r="D315" s="3" t="s">
        <v>3578</v>
      </c>
      <c r="E315" s="3" t="s">
        <v>3579</v>
      </c>
      <c r="F315" s="3" t="s">
        <v>3580</v>
      </c>
      <c r="G315" s="3" t="s">
        <v>2139</v>
      </c>
      <c r="H315" s="3" t="s">
        <v>3581</v>
      </c>
      <c r="I315" t="b">
        <v>1</v>
      </c>
    </row>
    <row r="316" spans="1:9" x14ac:dyDescent="0.25">
      <c r="A316" s="3" t="s">
        <v>656</v>
      </c>
      <c r="B316" s="3" t="s">
        <v>3582</v>
      </c>
      <c r="C316" s="3" t="s">
        <v>16</v>
      </c>
      <c r="D316" s="3" t="s">
        <v>3583</v>
      </c>
      <c r="E316" s="3" t="s">
        <v>3584</v>
      </c>
      <c r="F316" s="3" t="s">
        <v>3585</v>
      </c>
      <c r="G316" s="3" t="s">
        <v>1942</v>
      </c>
      <c r="H316" s="3" t="s">
        <v>3586</v>
      </c>
      <c r="I316" t="b">
        <v>0</v>
      </c>
    </row>
    <row r="317" spans="1:9" x14ac:dyDescent="0.25">
      <c r="A317" s="3" t="s">
        <v>658</v>
      </c>
      <c r="B317" s="3" t="s">
        <v>3587</v>
      </c>
      <c r="C317" s="3" t="s">
        <v>3588</v>
      </c>
      <c r="D317" s="3" t="s">
        <v>3589</v>
      </c>
      <c r="E317" s="3" t="s">
        <v>3590</v>
      </c>
      <c r="F317" s="3" t="s">
        <v>2757</v>
      </c>
      <c r="G317" s="3" t="s">
        <v>1942</v>
      </c>
      <c r="H317" s="3" t="s">
        <v>2758</v>
      </c>
      <c r="I317" t="b">
        <v>1</v>
      </c>
    </row>
    <row r="318" spans="1:9" x14ac:dyDescent="0.25">
      <c r="A318" s="3" t="s">
        <v>660</v>
      </c>
      <c r="B318" s="3" t="s">
        <v>3591</v>
      </c>
      <c r="C318" s="3" t="s">
        <v>3592</v>
      </c>
      <c r="D318" s="3" t="s">
        <v>3593</v>
      </c>
      <c r="E318" s="3" t="s">
        <v>3594</v>
      </c>
      <c r="F318" s="3" t="s">
        <v>2703</v>
      </c>
      <c r="G318" s="3" t="s">
        <v>1950</v>
      </c>
      <c r="H318" s="3" t="s">
        <v>2641</v>
      </c>
      <c r="I318" t="b">
        <v>0</v>
      </c>
    </row>
    <row r="319" spans="1:9" x14ac:dyDescent="0.25">
      <c r="A319" s="3" t="s">
        <v>662</v>
      </c>
      <c r="B319" s="3" t="s">
        <v>3595</v>
      </c>
      <c r="C319" s="3" t="s">
        <v>3596</v>
      </c>
      <c r="D319" s="3" t="s">
        <v>3597</v>
      </c>
      <c r="E319" s="3" t="s">
        <v>3598</v>
      </c>
      <c r="F319" s="3" t="s">
        <v>3599</v>
      </c>
      <c r="G319" s="3" t="s">
        <v>1942</v>
      </c>
      <c r="H319" s="3" t="s">
        <v>3600</v>
      </c>
      <c r="I319" t="b">
        <v>0</v>
      </c>
    </row>
    <row r="320" spans="1:9" x14ac:dyDescent="0.25">
      <c r="A320" s="3" t="s">
        <v>664</v>
      </c>
      <c r="B320" s="3" t="s">
        <v>3601</v>
      </c>
      <c r="C320" s="3" t="s">
        <v>3602</v>
      </c>
      <c r="D320" s="3" t="s">
        <v>3603</v>
      </c>
      <c r="E320" s="3" t="s">
        <v>3604</v>
      </c>
      <c r="F320" s="3" t="s">
        <v>3605</v>
      </c>
      <c r="G320" s="3" t="s">
        <v>1942</v>
      </c>
      <c r="H320" s="3" t="s">
        <v>3606</v>
      </c>
      <c r="I320" t="b">
        <v>1</v>
      </c>
    </row>
    <row r="321" spans="1:9" x14ac:dyDescent="0.25">
      <c r="A321" s="3" t="s">
        <v>666</v>
      </c>
      <c r="B321" s="3" t="s">
        <v>3607</v>
      </c>
      <c r="C321" s="3" t="s">
        <v>3608</v>
      </c>
      <c r="D321" s="3" t="s">
        <v>16</v>
      </c>
      <c r="E321" s="3" t="s">
        <v>3609</v>
      </c>
      <c r="F321" s="3" t="s">
        <v>2419</v>
      </c>
      <c r="G321" s="3" t="s">
        <v>1942</v>
      </c>
      <c r="H321" s="3" t="s">
        <v>2420</v>
      </c>
      <c r="I321" t="b">
        <v>1</v>
      </c>
    </row>
    <row r="322" spans="1:9" x14ac:dyDescent="0.25">
      <c r="A322" s="3" t="s">
        <v>3610</v>
      </c>
      <c r="B322" s="3" t="s">
        <v>3611</v>
      </c>
      <c r="C322" s="3" t="s">
        <v>3612</v>
      </c>
      <c r="D322" s="3" t="s">
        <v>3613</v>
      </c>
      <c r="E322" s="3" t="s">
        <v>3614</v>
      </c>
      <c r="F322" s="3" t="s">
        <v>3615</v>
      </c>
      <c r="G322" s="3" t="s">
        <v>1942</v>
      </c>
      <c r="H322" s="3" t="s">
        <v>3616</v>
      </c>
      <c r="I322" t="b">
        <v>1</v>
      </c>
    </row>
    <row r="323" spans="1:9" x14ac:dyDescent="0.25">
      <c r="A323" s="3" t="s">
        <v>668</v>
      </c>
      <c r="B323" s="3" t="s">
        <v>3617</v>
      </c>
      <c r="C323" s="3" t="s">
        <v>3618</v>
      </c>
      <c r="D323" s="3" t="s">
        <v>3619</v>
      </c>
      <c r="E323" s="3" t="s">
        <v>3620</v>
      </c>
      <c r="F323" s="3" t="s">
        <v>3621</v>
      </c>
      <c r="G323" s="3" t="s">
        <v>1950</v>
      </c>
      <c r="H323" s="3" t="s">
        <v>2103</v>
      </c>
      <c r="I323" t="b">
        <v>1</v>
      </c>
    </row>
    <row r="324" spans="1:9" x14ac:dyDescent="0.25">
      <c r="A324" s="3" t="s">
        <v>670</v>
      </c>
      <c r="B324" s="3" t="s">
        <v>3622</v>
      </c>
      <c r="C324" s="3" t="s">
        <v>3623</v>
      </c>
      <c r="D324" s="3" t="s">
        <v>3624</v>
      </c>
      <c r="E324" s="3" t="s">
        <v>3625</v>
      </c>
      <c r="F324" s="3" t="s">
        <v>3626</v>
      </c>
      <c r="G324" s="3" t="s">
        <v>1950</v>
      </c>
      <c r="H324" s="3" t="s">
        <v>2103</v>
      </c>
      <c r="I324" t="b">
        <v>0</v>
      </c>
    </row>
    <row r="325" spans="1:9" x14ac:dyDescent="0.25">
      <c r="A325" s="3" t="s">
        <v>672</v>
      </c>
      <c r="B325" s="3" t="s">
        <v>3627</v>
      </c>
      <c r="C325" s="3" t="s">
        <v>3628</v>
      </c>
      <c r="D325" s="3" t="s">
        <v>3629</v>
      </c>
      <c r="E325" s="3" t="s">
        <v>3630</v>
      </c>
      <c r="F325" s="3" t="s">
        <v>3631</v>
      </c>
      <c r="G325" s="3" t="s">
        <v>1942</v>
      </c>
      <c r="H325" s="3" t="s">
        <v>3632</v>
      </c>
      <c r="I325" t="b">
        <v>1</v>
      </c>
    </row>
    <row r="326" spans="1:9" x14ac:dyDescent="0.25">
      <c r="A326" s="3" t="s">
        <v>674</v>
      </c>
      <c r="B326" s="3" t="s">
        <v>3633</v>
      </c>
      <c r="C326" s="3" t="s">
        <v>16</v>
      </c>
      <c r="D326" s="3" t="s">
        <v>3634</v>
      </c>
      <c r="E326" s="3" t="s">
        <v>3635</v>
      </c>
      <c r="F326" s="3" t="s">
        <v>3147</v>
      </c>
      <c r="G326" s="3" t="s">
        <v>1942</v>
      </c>
      <c r="H326" s="3" t="s">
        <v>3148</v>
      </c>
      <c r="I326" t="b">
        <v>0</v>
      </c>
    </row>
    <row r="327" spans="1:9" x14ac:dyDescent="0.25">
      <c r="A327" s="3" t="s">
        <v>676</v>
      </c>
      <c r="B327" s="3" t="s">
        <v>3636</v>
      </c>
      <c r="C327" s="3" t="s">
        <v>3637</v>
      </c>
      <c r="D327" s="3" t="s">
        <v>3638</v>
      </c>
      <c r="E327" s="3" t="s">
        <v>3639</v>
      </c>
      <c r="F327" s="3" t="s">
        <v>3264</v>
      </c>
      <c r="G327" s="3" t="s">
        <v>1942</v>
      </c>
      <c r="H327" s="3" t="s">
        <v>3640</v>
      </c>
      <c r="I327" t="b">
        <v>1</v>
      </c>
    </row>
    <row r="328" spans="1:9" x14ac:dyDescent="0.25">
      <c r="A328" s="3" t="s">
        <v>678</v>
      </c>
      <c r="B328" s="3" t="s">
        <v>3641</v>
      </c>
      <c r="C328" s="3" t="s">
        <v>16</v>
      </c>
      <c r="D328" s="3" t="s">
        <v>3642</v>
      </c>
      <c r="E328" s="3" t="s">
        <v>3643</v>
      </c>
      <c r="F328" s="3" t="s">
        <v>2206</v>
      </c>
      <c r="G328" s="3" t="s">
        <v>1942</v>
      </c>
      <c r="H328" s="3" t="s">
        <v>3644</v>
      </c>
      <c r="I328" t="b">
        <v>0</v>
      </c>
    </row>
    <row r="329" spans="1:9" x14ac:dyDescent="0.25">
      <c r="A329" s="3" t="s">
        <v>680</v>
      </c>
      <c r="B329" s="3" t="s">
        <v>3645</v>
      </c>
      <c r="C329" s="3" t="s">
        <v>3646</v>
      </c>
      <c r="D329" s="3" t="s">
        <v>3647</v>
      </c>
      <c r="E329" s="3" t="s">
        <v>3648</v>
      </c>
      <c r="F329" s="3" t="s">
        <v>2903</v>
      </c>
      <c r="G329" s="3" t="s">
        <v>1942</v>
      </c>
      <c r="H329" s="3" t="s">
        <v>3649</v>
      </c>
      <c r="I329" t="b">
        <v>1</v>
      </c>
    </row>
    <row r="330" spans="1:9" x14ac:dyDescent="0.25">
      <c r="A330" s="3" t="s">
        <v>682</v>
      </c>
      <c r="B330" s="3" t="s">
        <v>3650</v>
      </c>
      <c r="C330" s="3" t="s">
        <v>16</v>
      </c>
      <c r="D330" s="3" t="s">
        <v>3651</v>
      </c>
      <c r="E330" s="3" t="s">
        <v>3652</v>
      </c>
      <c r="F330" s="3" t="s">
        <v>2528</v>
      </c>
      <c r="G330" s="3" t="s">
        <v>1942</v>
      </c>
      <c r="H330" s="3" t="s">
        <v>3653</v>
      </c>
      <c r="I330" t="b">
        <v>1</v>
      </c>
    </row>
    <row r="331" spans="1:9" x14ac:dyDescent="0.25">
      <c r="A331" s="3" t="s">
        <v>684</v>
      </c>
      <c r="B331" s="3" t="s">
        <v>3654</v>
      </c>
      <c r="C331" s="3" t="s">
        <v>3655</v>
      </c>
      <c r="D331" s="3" t="s">
        <v>16</v>
      </c>
      <c r="E331" s="3" t="s">
        <v>3656</v>
      </c>
      <c r="F331" s="3" t="s">
        <v>3159</v>
      </c>
      <c r="G331" s="3" t="s">
        <v>1942</v>
      </c>
      <c r="H331" s="3" t="s">
        <v>3229</v>
      </c>
      <c r="I331" t="b">
        <v>1</v>
      </c>
    </row>
    <row r="332" spans="1:9" x14ac:dyDescent="0.25">
      <c r="A332" s="3" t="s">
        <v>3657</v>
      </c>
      <c r="B332" s="3" t="s">
        <v>3658</v>
      </c>
      <c r="C332" s="3" t="s">
        <v>3659</v>
      </c>
      <c r="D332" s="3" t="s">
        <v>3660</v>
      </c>
      <c r="E332" s="3" t="s">
        <v>3661</v>
      </c>
      <c r="F332" s="3" t="s">
        <v>2223</v>
      </c>
      <c r="G332" s="3" t="s">
        <v>1942</v>
      </c>
      <c r="H332" s="3" t="s">
        <v>3662</v>
      </c>
      <c r="I332" t="b">
        <v>0</v>
      </c>
    </row>
    <row r="333" spans="1:9" x14ac:dyDescent="0.25">
      <c r="A333" s="3" t="s">
        <v>687</v>
      </c>
      <c r="B333" s="3" t="s">
        <v>3663</v>
      </c>
      <c r="C333" s="3" t="s">
        <v>3664</v>
      </c>
      <c r="D333" s="3" t="s">
        <v>3665</v>
      </c>
      <c r="E333" s="3" t="s">
        <v>3666</v>
      </c>
      <c r="F333" s="3" t="s">
        <v>3667</v>
      </c>
      <c r="G333" s="3" t="s">
        <v>1942</v>
      </c>
      <c r="H333" s="3" t="s">
        <v>3668</v>
      </c>
      <c r="I333" t="b">
        <v>1</v>
      </c>
    </row>
    <row r="334" spans="1:9" x14ac:dyDescent="0.25">
      <c r="A334" s="3" t="s">
        <v>689</v>
      </c>
      <c r="B334" s="3" t="s">
        <v>3669</v>
      </c>
      <c r="C334" s="3" t="s">
        <v>3670</v>
      </c>
      <c r="D334" s="3" t="s">
        <v>3671</v>
      </c>
      <c r="E334" s="3" t="s">
        <v>3672</v>
      </c>
      <c r="F334" s="3" t="s">
        <v>1990</v>
      </c>
      <c r="G334" s="3" t="s">
        <v>1942</v>
      </c>
      <c r="H334" s="3" t="s">
        <v>3673</v>
      </c>
      <c r="I334" t="b">
        <v>1</v>
      </c>
    </row>
    <row r="335" spans="1:9" x14ac:dyDescent="0.25">
      <c r="A335" s="3" t="s">
        <v>691</v>
      </c>
      <c r="B335" s="3" t="s">
        <v>3674</v>
      </c>
      <c r="C335" s="3" t="s">
        <v>3675</v>
      </c>
      <c r="D335" s="3" t="s">
        <v>3676</v>
      </c>
      <c r="E335" s="3" t="s">
        <v>3677</v>
      </c>
      <c r="F335" s="3" t="s">
        <v>3523</v>
      </c>
      <c r="G335" s="3" t="s">
        <v>1942</v>
      </c>
      <c r="H335" s="3" t="s">
        <v>3678</v>
      </c>
      <c r="I335" t="b">
        <v>1</v>
      </c>
    </row>
    <row r="336" spans="1:9" x14ac:dyDescent="0.25">
      <c r="A336" s="3" t="s">
        <v>693</v>
      </c>
      <c r="B336" s="3" t="s">
        <v>3679</v>
      </c>
      <c r="C336" s="3" t="s">
        <v>16</v>
      </c>
      <c r="D336" s="3" t="s">
        <v>16</v>
      </c>
      <c r="E336" s="3" t="s">
        <v>3680</v>
      </c>
      <c r="F336" s="3" t="s">
        <v>3090</v>
      </c>
      <c r="G336" s="3" t="s">
        <v>1942</v>
      </c>
      <c r="H336" s="3" t="s">
        <v>3681</v>
      </c>
      <c r="I336" t="b">
        <v>0</v>
      </c>
    </row>
    <row r="337" spans="1:9" x14ac:dyDescent="0.25">
      <c r="A337" s="3" t="s">
        <v>695</v>
      </c>
      <c r="B337" s="3" t="s">
        <v>3682</v>
      </c>
      <c r="C337" s="3" t="s">
        <v>3683</v>
      </c>
      <c r="D337" s="3" t="s">
        <v>3684</v>
      </c>
      <c r="E337" s="3" t="s">
        <v>3685</v>
      </c>
      <c r="F337" s="3" t="s">
        <v>2920</v>
      </c>
      <c r="G337" s="3" t="s">
        <v>1942</v>
      </c>
      <c r="H337" s="3" t="s">
        <v>3686</v>
      </c>
      <c r="I337" t="b">
        <v>1</v>
      </c>
    </row>
    <row r="338" spans="1:9" x14ac:dyDescent="0.25">
      <c r="A338" s="3" t="s">
        <v>697</v>
      </c>
      <c r="B338" s="3" t="s">
        <v>3687</v>
      </c>
      <c r="C338" s="3" t="s">
        <v>3688</v>
      </c>
      <c r="D338" s="3" t="s">
        <v>3689</v>
      </c>
      <c r="E338" s="3" t="s">
        <v>3690</v>
      </c>
      <c r="F338" s="3" t="s">
        <v>3691</v>
      </c>
      <c r="G338" s="3" t="s">
        <v>2139</v>
      </c>
      <c r="H338" s="3" t="s">
        <v>3692</v>
      </c>
      <c r="I338" t="b">
        <v>0</v>
      </c>
    </row>
    <row r="339" spans="1:9" x14ac:dyDescent="0.25">
      <c r="A339" s="3" t="s">
        <v>3693</v>
      </c>
      <c r="B339" s="3" t="s">
        <v>3694</v>
      </c>
      <c r="C339" s="3" t="s">
        <v>16</v>
      </c>
      <c r="D339" s="3" t="s">
        <v>3695</v>
      </c>
      <c r="E339" s="3" t="s">
        <v>3696</v>
      </c>
      <c r="F339" s="3" t="s">
        <v>2341</v>
      </c>
      <c r="G339" s="3" t="s">
        <v>1942</v>
      </c>
      <c r="H339" s="3" t="s">
        <v>3697</v>
      </c>
      <c r="I339" t="b">
        <v>0</v>
      </c>
    </row>
    <row r="340" spans="1:9" x14ac:dyDescent="0.25">
      <c r="A340" s="3" t="s">
        <v>700</v>
      </c>
      <c r="B340" s="3" t="s">
        <v>3698</v>
      </c>
      <c r="C340" s="3" t="s">
        <v>3699</v>
      </c>
      <c r="D340" s="3" t="s">
        <v>3700</v>
      </c>
      <c r="E340" s="3" t="s">
        <v>3701</v>
      </c>
      <c r="F340" s="3" t="s">
        <v>2051</v>
      </c>
      <c r="G340" s="3" t="s">
        <v>1942</v>
      </c>
      <c r="H340" s="3" t="s">
        <v>3702</v>
      </c>
      <c r="I340" t="b">
        <v>0</v>
      </c>
    </row>
    <row r="341" spans="1:9" x14ac:dyDescent="0.25">
      <c r="A341" s="3" t="s">
        <v>702</v>
      </c>
      <c r="B341" s="3" t="s">
        <v>3703</v>
      </c>
      <c r="C341" s="3" t="s">
        <v>3704</v>
      </c>
      <c r="D341" s="3" t="s">
        <v>3705</v>
      </c>
      <c r="E341" s="3" t="s">
        <v>3706</v>
      </c>
      <c r="F341" s="3" t="s">
        <v>2189</v>
      </c>
      <c r="G341" s="3" t="s">
        <v>1942</v>
      </c>
      <c r="H341" s="3" t="s">
        <v>2190</v>
      </c>
      <c r="I341" t="b">
        <v>1</v>
      </c>
    </row>
    <row r="342" spans="1:9" x14ac:dyDescent="0.25">
      <c r="A342" s="3" t="s">
        <v>704</v>
      </c>
      <c r="B342" s="3" t="s">
        <v>3707</v>
      </c>
      <c r="C342" s="3" t="s">
        <v>3708</v>
      </c>
      <c r="D342" s="3" t="s">
        <v>3709</v>
      </c>
      <c r="E342" s="3" t="s">
        <v>3710</v>
      </c>
      <c r="F342" s="3" t="s">
        <v>3264</v>
      </c>
      <c r="G342" s="3" t="s">
        <v>1942</v>
      </c>
      <c r="H342" s="3" t="s">
        <v>3640</v>
      </c>
      <c r="I342" t="b">
        <v>1</v>
      </c>
    </row>
    <row r="343" spans="1:9" x14ac:dyDescent="0.25">
      <c r="A343" s="3" t="s">
        <v>706</v>
      </c>
      <c r="B343" s="3" t="s">
        <v>3711</v>
      </c>
      <c r="C343" s="3" t="s">
        <v>3712</v>
      </c>
      <c r="D343" s="3" t="s">
        <v>3713</v>
      </c>
      <c r="E343" s="3" t="s">
        <v>3714</v>
      </c>
      <c r="F343" s="3" t="s">
        <v>3715</v>
      </c>
      <c r="G343" s="3" t="s">
        <v>1942</v>
      </c>
      <c r="H343" s="3" t="s">
        <v>3716</v>
      </c>
      <c r="I343" t="b">
        <v>0</v>
      </c>
    </row>
    <row r="344" spans="1:9" x14ac:dyDescent="0.25">
      <c r="A344" s="3" t="s">
        <v>3717</v>
      </c>
      <c r="B344" s="3" t="s">
        <v>3718</v>
      </c>
      <c r="C344" s="3" t="s">
        <v>3719</v>
      </c>
      <c r="D344" s="3" t="s">
        <v>16</v>
      </c>
      <c r="E344" s="3" t="s">
        <v>3720</v>
      </c>
      <c r="F344" s="3" t="s">
        <v>3721</v>
      </c>
      <c r="G344" s="3" t="s">
        <v>1942</v>
      </c>
      <c r="H344" s="3" t="s">
        <v>3722</v>
      </c>
      <c r="I344" t="b">
        <v>0</v>
      </c>
    </row>
    <row r="345" spans="1:9" x14ac:dyDescent="0.25">
      <c r="A345" s="3" t="s">
        <v>708</v>
      </c>
      <c r="B345" s="3" t="s">
        <v>3723</v>
      </c>
      <c r="C345" s="3" t="s">
        <v>3724</v>
      </c>
      <c r="D345" s="3" t="s">
        <v>16</v>
      </c>
      <c r="E345" s="3" t="s">
        <v>3725</v>
      </c>
      <c r="F345" s="3" t="s">
        <v>3726</v>
      </c>
      <c r="G345" s="3" t="s">
        <v>1942</v>
      </c>
      <c r="H345" s="3" t="s">
        <v>3727</v>
      </c>
      <c r="I345" t="b">
        <v>0</v>
      </c>
    </row>
    <row r="346" spans="1:9" x14ac:dyDescent="0.25">
      <c r="A346" s="3" t="s">
        <v>710</v>
      </c>
      <c r="B346" s="3" t="s">
        <v>3728</v>
      </c>
      <c r="C346" s="3" t="s">
        <v>16</v>
      </c>
      <c r="D346" s="3" t="s">
        <v>3729</v>
      </c>
      <c r="E346" s="3" t="s">
        <v>3730</v>
      </c>
      <c r="F346" s="3" t="s">
        <v>3731</v>
      </c>
      <c r="G346" s="3" t="s">
        <v>1950</v>
      </c>
      <c r="H346" s="3" t="s">
        <v>3732</v>
      </c>
      <c r="I346" t="b">
        <v>1</v>
      </c>
    </row>
    <row r="347" spans="1:9" x14ac:dyDescent="0.25">
      <c r="A347" s="3" t="s">
        <v>712</v>
      </c>
      <c r="B347" s="3" t="s">
        <v>3733</v>
      </c>
      <c r="C347" s="3" t="s">
        <v>3734</v>
      </c>
      <c r="D347" s="3" t="s">
        <v>3735</v>
      </c>
      <c r="E347" s="3" t="s">
        <v>3736</v>
      </c>
      <c r="F347" s="3" t="s">
        <v>2865</v>
      </c>
      <c r="G347" s="3" t="s">
        <v>1942</v>
      </c>
      <c r="H347" s="3" t="s">
        <v>3737</v>
      </c>
      <c r="I347" t="b">
        <v>0</v>
      </c>
    </row>
    <row r="348" spans="1:9" x14ac:dyDescent="0.25">
      <c r="A348" s="3" t="s">
        <v>714</v>
      </c>
      <c r="B348" s="3" t="s">
        <v>3738</v>
      </c>
      <c r="C348" s="3" t="s">
        <v>3739</v>
      </c>
      <c r="D348" s="3" t="s">
        <v>3740</v>
      </c>
      <c r="E348" s="3" t="s">
        <v>3741</v>
      </c>
      <c r="F348" s="3" t="s">
        <v>2384</v>
      </c>
      <c r="G348" s="3" t="s">
        <v>1942</v>
      </c>
      <c r="H348" s="3" t="s">
        <v>3742</v>
      </c>
      <c r="I348" t="b">
        <v>1</v>
      </c>
    </row>
    <row r="349" spans="1:9" x14ac:dyDescent="0.25">
      <c r="A349" s="3" t="s">
        <v>716</v>
      </c>
      <c r="B349" s="3" t="s">
        <v>3743</v>
      </c>
      <c r="C349" s="3" t="s">
        <v>3744</v>
      </c>
      <c r="D349" s="3" t="s">
        <v>3745</v>
      </c>
      <c r="E349" s="3" t="s">
        <v>3746</v>
      </c>
      <c r="F349" s="3" t="s">
        <v>3747</v>
      </c>
      <c r="G349" s="3" t="s">
        <v>1942</v>
      </c>
      <c r="H349" s="3" t="s">
        <v>3748</v>
      </c>
      <c r="I349" t="b">
        <v>0</v>
      </c>
    </row>
    <row r="350" spans="1:9" x14ac:dyDescent="0.25">
      <c r="A350" s="3" t="s">
        <v>718</v>
      </c>
      <c r="B350" s="3" t="s">
        <v>3749</v>
      </c>
      <c r="C350" s="3" t="s">
        <v>3750</v>
      </c>
      <c r="D350" s="3" t="s">
        <v>3751</v>
      </c>
      <c r="E350" s="3" t="s">
        <v>3752</v>
      </c>
      <c r="F350" s="3" t="s">
        <v>3753</v>
      </c>
      <c r="G350" s="3" t="s">
        <v>1942</v>
      </c>
      <c r="H350" s="3" t="s">
        <v>3754</v>
      </c>
      <c r="I350" t="b">
        <v>0</v>
      </c>
    </row>
    <row r="351" spans="1:9" x14ac:dyDescent="0.25">
      <c r="A351" s="3" t="s">
        <v>720</v>
      </c>
      <c r="B351" s="3" t="s">
        <v>3755</v>
      </c>
      <c r="C351" s="3" t="s">
        <v>3756</v>
      </c>
      <c r="D351" s="3" t="s">
        <v>3757</v>
      </c>
      <c r="E351" s="3" t="s">
        <v>3758</v>
      </c>
      <c r="F351" s="3" t="s">
        <v>1990</v>
      </c>
      <c r="G351" s="3" t="s">
        <v>1942</v>
      </c>
      <c r="H351" s="3" t="s">
        <v>1996</v>
      </c>
      <c r="I351" t="b">
        <v>0</v>
      </c>
    </row>
    <row r="352" spans="1:9" x14ac:dyDescent="0.25">
      <c r="A352" s="3" t="s">
        <v>722</v>
      </c>
      <c r="B352" s="3" t="s">
        <v>3759</v>
      </c>
      <c r="C352" s="3" t="s">
        <v>3760</v>
      </c>
      <c r="D352" s="3" t="s">
        <v>3761</v>
      </c>
      <c r="E352" s="3" t="s">
        <v>3762</v>
      </c>
      <c r="F352" s="3" t="s">
        <v>3763</v>
      </c>
      <c r="G352" s="3" t="s">
        <v>1942</v>
      </c>
      <c r="H352" s="3" t="s">
        <v>3764</v>
      </c>
      <c r="I352" t="b">
        <v>0</v>
      </c>
    </row>
    <row r="353" spans="1:9" x14ac:dyDescent="0.25">
      <c r="A353" s="3" t="s">
        <v>724</v>
      </c>
      <c r="B353" s="3" t="s">
        <v>3765</v>
      </c>
      <c r="C353" s="3" t="s">
        <v>3766</v>
      </c>
      <c r="D353" s="3" t="s">
        <v>3767</v>
      </c>
      <c r="E353" s="3" t="s">
        <v>3768</v>
      </c>
      <c r="F353" s="3" t="s">
        <v>3769</v>
      </c>
      <c r="G353" s="3" t="s">
        <v>1942</v>
      </c>
      <c r="H353" s="3" t="s">
        <v>3770</v>
      </c>
      <c r="I353" t="b">
        <v>0</v>
      </c>
    </row>
    <row r="354" spans="1:9" x14ac:dyDescent="0.25">
      <c r="A354" s="3" t="s">
        <v>3771</v>
      </c>
      <c r="B354" s="3" t="s">
        <v>3772</v>
      </c>
      <c r="C354" s="3" t="s">
        <v>3773</v>
      </c>
      <c r="D354" s="3" t="s">
        <v>3774</v>
      </c>
      <c r="E354" s="3" t="s">
        <v>3775</v>
      </c>
      <c r="F354" s="3" t="s">
        <v>2212</v>
      </c>
      <c r="G354" s="3" t="s">
        <v>1942</v>
      </c>
      <c r="H354" s="3" t="s">
        <v>2213</v>
      </c>
      <c r="I354" t="b">
        <v>0</v>
      </c>
    </row>
    <row r="355" spans="1:9" x14ac:dyDescent="0.25">
      <c r="A355" s="3" t="s">
        <v>727</v>
      </c>
      <c r="B355" s="3" t="s">
        <v>3776</v>
      </c>
      <c r="C355" s="3" t="s">
        <v>16</v>
      </c>
      <c r="D355" s="3" t="s">
        <v>3777</v>
      </c>
      <c r="E355" s="3" t="s">
        <v>3778</v>
      </c>
      <c r="F355" s="3" t="s">
        <v>2865</v>
      </c>
      <c r="G355" s="3" t="s">
        <v>1942</v>
      </c>
      <c r="H355" s="3" t="s">
        <v>3779</v>
      </c>
      <c r="I355" t="b">
        <v>1</v>
      </c>
    </row>
    <row r="356" spans="1:9" x14ac:dyDescent="0.25">
      <c r="A356" s="3" t="s">
        <v>729</v>
      </c>
      <c r="B356" s="3" t="s">
        <v>3780</v>
      </c>
      <c r="C356" s="3" t="s">
        <v>3781</v>
      </c>
      <c r="D356" s="3" t="s">
        <v>16</v>
      </c>
      <c r="E356" s="3" t="s">
        <v>3782</v>
      </c>
      <c r="F356" s="3" t="s">
        <v>3783</v>
      </c>
      <c r="G356" s="3" t="s">
        <v>1942</v>
      </c>
      <c r="H356" s="3" t="s">
        <v>3784</v>
      </c>
      <c r="I356" t="b">
        <v>0</v>
      </c>
    </row>
    <row r="357" spans="1:9" x14ac:dyDescent="0.25">
      <c r="A357" s="3" t="s">
        <v>731</v>
      </c>
      <c r="B357" s="3" t="s">
        <v>3785</v>
      </c>
      <c r="C357" s="3" t="s">
        <v>3786</v>
      </c>
      <c r="D357" s="3" t="s">
        <v>3787</v>
      </c>
      <c r="E357" s="3" t="s">
        <v>3788</v>
      </c>
      <c r="F357" s="3" t="s">
        <v>2811</v>
      </c>
      <c r="G357" s="3" t="s">
        <v>1942</v>
      </c>
      <c r="H357" s="3" t="s">
        <v>2812</v>
      </c>
      <c r="I357" t="b">
        <v>1</v>
      </c>
    </row>
    <row r="358" spans="1:9" x14ac:dyDescent="0.25">
      <c r="A358" s="3" t="s">
        <v>733</v>
      </c>
      <c r="B358" s="3" t="s">
        <v>3789</v>
      </c>
      <c r="C358" s="3" t="s">
        <v>3790</v>
      </c>
      <c r="D358" s="3" t="s">
        <v>3791</v>
      </c>
      <c r="E358" s="3" t="s">
        <v>3792</v>
      </c>
      <c r="F358" s="3" t="s">
        <v>3159</v>
      </c>
      <c r="G358" s="3" t="s">
        <v>1942</v>
      </c>
      <c r="H358" s="3" t="s">
        <v>3793</v>
      </c>
      <c r="I358" t="b">
        <v>1</v>
      </c>
    </row>
    <row r="359" spans="1:9" x14ac:dyDescent="0.25">
      <c r="A359" s="3" t="s">
        <v>735</v>
      </c>
      <c r="B359" s="3" t="s">
        <v>3794</v>
      </c>
      <c r="C359" s="3" t="s">
        <v>16</v>
      </c>
      <c r="D359" s="3" t="s">
        <v>3795</v>
      </c>
      <c r="E359" s="3" t="s">
        <v>3796</v>
      </c>
      <c r="F359" s="3" t="s">
        <v>3797</v>
      </c>
      <c r="G359" s="3" t="s">
        <v>1942</v>
      </c>
      <c r="H359" s="3" t="s">
        <v>3798</v>
      </c>
      <c r="I359" t="b">
        <v>0</v>
      </c>
    </row>
    <row r="360" spans="1:9" x14ac:dyDescent="0.25">
      <c r="A360" s="3" t="s">
        <v>737</v>
      </c>
      <c r="B360" s="3" t="s">
        <v>3799</v>
      </c>
      <c r="C360" s="3" t="s">
        <v>3800</v>
      </c>
      <c r="D360" s="3" t="s">
        <v>3801</v>
      </c>
      <c r="E360" s="3" t="s">
        <v>3802</v>
      </c>
      <c r="F360" s="3" t="s">
        <v>3803</v>
      </c>
      <c r="G360" s="3" t="s">
        <v>1942</v>
      </c>
      <c r="H360" s="3" t="s">
        <v>3804</v>
      </c>
      <c r="I360" t="b">
        <v>0</v>
      </c>
    </row>
    <row r="361" spans="1:9" x14ac:dyDescent="0.25">
      <c r="A361" s="3" t="s">
        <v>739</v>
      </c>
      <c r="B361" s="3" t="s">
        <v>3805</v>
      </c>
      <c r="C361" s="3" t="s">
        <v>3806</v>
      </c>
      <c r="D361" s="3" t="s">
        <v>3807</v>
      </c>
      <c r="E361" s="3" t="s">
        <v>3808</v>
      </c>
      <c r="F361" s="3" t="s">
        <v>3809</v>
      </c>
      <c r="G361" s="3" t="s">
        <v>2139</v>
      </c>
      <c r="H361" s="3" t="s">
        <v>3810</v>
      </c>
      <c r="I361" t="b">
        <v>0</v>
      </c>
    </row>
    <row r="362" spans="1:9" x14ac:dyDescent="0.25">
      <c r="A362" s="3" t="s">
        <v>741</v>
      </c>
      <c r="B362" s="3" t="s">
        <v>3811</v>
      </c>
      <c r="C362" s="3" t="s">
        <v>3812</v>
      </c>
      <c r="D362" s="3" t="s">
        <v>3813</v>
      </c>
      <c r="E362" s="3" t="s">
        <v>3814</v>
      </c>
      <c r="F362" s="3" t="s">
        <v>3404</v>
      </c>
      <c r="G362" s="3" t="s">
        <v>1942</v>
      </c>
      <c r="H362" s="3" t="s">
        <v>3815</v>
      </c>
      <c r="I362" t="b">
        <v>0</v>
      </c>
    </row>
    <row r="363" spans="1:9" x14ac:dyDescent="0.25">
      <c r="A363" s="3" t="s">
        <v>3816</v>
      </c>
      <c r="B363" s="3" t="s">
        <v>3817</v>
      </c>
      <c r="C363" s="3" t="s">
        <v>3818</v>
      </c>
      <c r="D363" s="3" t="s">
        <v>3819</v>
      </c>
      <c r="E363" s="3" t="s">
        <v>3820</v>
      </c>
      <c r="F363" s="3" t="s">
        <v>2595</v>
      </c>
      <c r="G363" s="3" t="s">
        <v>1942</v>
      </c>
      <c r="H363" s="3" t="s">
        <v>2596</v>
      </c>
      <c r="I363" t="b">
        <v>1</v>
      </c>
    </row>
    <row r="364" spans="1:9" x14ac:dyDescent="0.25">
      <c r="A364" s="3" t="s">
        <v>743</v>
      </c>
      <c r="B364" s="3" t="s">
        <v>3821</v>
      </c>
      <c r="C364" s="3" t="s">
        <v>3822</v>
      </c>
      <c r="D364" s="3" t="s">
        <v>3823</v>
      </c>
      <c r="E364" s="3" t="s">
        <v>3824</v>
      </c>
      <c r="F364" s="3" t="s">
        <v>3274</v>
      </c>
      <c r="G364" s="3" t="s">
        <v>1942</v>
      </c>
      <c r="H364" s="3" t="s">
        <v>3825</v>
      </c>
      <c r="I364" t="b">
        <v>1</v>
      </c>
    </row>
    <row r="365" spans="1:9" x14ac:dyDescent="0.25">
      <c r="A365" s="3" t="s">
        <v>745</v>
      </c>
      <c r="B365" s="3" t="s">
        <v>3826</v>
      </c>
      <c r="C365" s="3" t="s">
        <v>3827</v>
      </c>
      <c r="D365" s="3" t="s">
        <v>16</v>
      </c>
      <c r="E365" s="3" t="s">
        <v>3828</v>
      </c>
      <c r="F365" s="3" t="s">
        <v>3829</v>
      </c>
      <c r="G365" s="3" t="s">
        <v>1942</v>
      </c>
      <c r="H365" s="3" t="s">
        <v>3830</v>
      </c>
      <c r="I365" t="b">
        <v>0</v>
      </c>
    </row>
    <row r="366" spans="1:9" x14ac:dyDescent="0.25">
      <c r="A366" s="3" t="s">
        <v>747</v>
      </c>
      <c r="B366" s="3" t="s">
        <v>3831</v>
      </c>
      <c r="C366" s="3" t="s">
        <v>3832</v>
      </c>
      <c r="D366" s="3" t="s">
        <v>3833</v>
      </c>
      <c r="E366" s="3" t="s">
        <v>3834</v>
      </c>
      <c r="F366" s="3" t="s">
        <v>2419</v>
      </c>
      <c r="G366" s="3" t="s">
        <v>1942</v>
      </c>
      <c r="H366" s="3" t="s">
        <v>2473</v>
      </c>
      <c r="I366" t="b">
        <v>1</v>
      </c>
    </row>
    <row r="367" spans="1:9" x14ac:dyDescent="0.25">
      <c r="A367" s="3" t="s">
        <v>749</v>
      </c>
      <c r="B367" s="3" t="s">
        <v>3835</v>
      </c>
      <c r="C367" s="3" t="s">
        <v>3836</v>
      </c>
      <c r="D367" s="3" t="s">
        <v>16</v>
      </c>
      <c r="E367" s="3" t="s">
        <v>3837</v>
      </c>
      <c r="F367" s="3" t="s">
        <v>3838</v>
      </c>
      <c r="G367" s="3" t="s">
        <v>1942</v>
      </c>
      <c r="H367" s="3" t="s">
        <v>3839</v>
      </c>
      <c r="I367" t="b">
        <v>0</v>
      </c>
    </row>
    <row r="368" spans="1:9" x14ac:dyDescent="0.25">
      <c r="A368" s="3" t="s">
        <v>751</v>
      </c>
      <c r="B368" s="3" t="s">
        <v>3840</v>
      </c>
      <c r="C368" s="3" t="s">
        <v>16</v>
      </c>
      <c r="D368" s="3" t="s">
        <v>3841</v>
      </c>
      <c r="E368" s="3" t="s">
        <v>3842</v>
      </c>
      <c r="F368" s="3" t="s">
        <v>2624</v>
      </c>
      <c r="G368" s="3" t="s">
        <v>1942</v>
      </c>
      <c r="H368" s="3" t="s">
        <v>2625</v>
      </c>
      <c r="I368" t="b">
        <v>0</v>
      </c>
    </row>
    <row r="369" spans="1:9" x14ac:dyDescent="0.25">
      <c r="A369" s="3" t="s">
        <v>753</v>
      </c>
      <c r="B369" s="3" t="s">
        <v>3843</v>
      </c>
      <c r="C369" s="3" t="s">
        <v>16</v>
      </c>
      <c r="D369" s="3" t="s">
        <v>16</v>
      </c>
      <c r="E369" s="3" t="s">
        <v>3844</v>
      </c>
      <c r="F369" s="3" t="s">
        <v>3030</v>
      </c>
      <c r="G369" s="3" t="s">
        <v>1942</v>
      </c>
      <c r="H369" s="3" t="s">
        <v>3031</v>
      </c>
      <c r="I369" t="b">
        <v>1</v>
      </c>
    </row>
    <row r="370" spans="1:9" x14ac:dyDescent="0.25">
      <c r="A370" s="3" t="s">
        <v>755</v>
      </c>
      <c r="B370" s="3" t="s">
        <v>3845</v>
      </c>
      <c r="C370" s="3" t="s">
        <v>3846</v>
      </c>
      <c r="D370" s="3" t="s">
        <v>3847</v>
      </c>
      <c r="E370" s="3" t="s">
        <v>3848</v>
      </c>
      <c r="F370" s="3" t="s">
        <v>3035</v>
      </c>
      <c r="G370" s="3" t="s">
        <v>1942</v>
      </c>
      <c r="H370" s="3" t="s">
        <v>3849</v>
      </c>
      <c r="I370" t="b">
        <v>0</v>
      </c>
    </row>
    <row r="371" spans="1:9" x14ac:dyDescent="0.25">
      <c r="A371" s="3" t="s">
        <v>757</v>
      </c>
      <c r="B371" s="3" t="s">
        <v>3850</v>
      </c>
      <c r="C371" s="3" t="s">
        <v>16</v>
      </c>
      <c r="D371" s="3" t="s">
        <v>16</v>
      </c>
      <c r="E371" s="3" t="s">
        <v>3851</v>
      </c>
      <c r="F371" s="3" t="s">
        <v>3585</v>
      </c>
      <c r="G371" s="3" t="s">
        <v>1942</v>
      </c>
      <c r="H371" s="3" t="s">
        <v>3586</v>
      </c>
      <c r="I371" t="b">
        <v>1</v>
      </c>
    </row>
    <row r="372" spans="1:9" x14ac:dyDescent="0.25">
      <c r="A372" s="3" t="s">
        <v>759</v>
      </c>
      <c r="B372" s="3" t="s">
        <v>3852</v>
      </c>
      <c r="C372" s="3" t="s">
        <v>3853</v>
      </c>
      <c r="D372" s="3" t="s">
        <v>3854</v>
      </c>
      <c r="E372" s="3" t="s">
        <v>3855</v>
      </c>
      <c r="F372" s="3" t="s">
        <v>3090</v>
      </c>
      <c r="G372" s="3" t="s">
        <v>1942</v>
      </c>
      <c r="H372" s="3" t="s">
        <v>3856</v>
      </c>
      <c r="I372" t="b">
        <v>1</v>
      </c>
    </row>
    <row r="373" spans="1:9" x14ac:dyDescent="0.25">
      <c r="A373" s="3" t="s">
        <v>761</v>
      </c>
      <c r="B373" s="3" t="s">
        <v>3857</v>
      </c>
      <c r="C373" s="3" t="s">
        <v>3858</v>
      </c>
      <c r="D373" s="3" t="s">
        <v>3859</v>
      </c>
      <c r="E373" s="3" t="s">
        <v>3860</v>
      </c>
      <c r="F373" s="3" t="s">
        <v>3726</v>
      </c>
      <c r="G373" s="3" t="s">
        <v>1942</v>
      </c>
      <c r="H373" s="3" t="s">
        <v>3861</v>
      </c>
      <c r="I373" t="b">
        <v>1</v>
      </c>
    </row>
    <row r="374" spans="1:9" x14ac:dyDescent="0.25">
      <c r="A374" s="3" t="s">
        <v>763</v>
      </c>
      <c r="B374" s="3" t="s">
        <v>3862</v>
      </c>
      <c r="C374" s="3" t="s">
        <v>3863</v>
      </c>
      <c r="D374" s="3" t="s">
        <v>3864</v>
      </c>
      <c r="E374" s="3" t="s">
        <v>3865</v>
      </c>
      <c r="F374" s="3" t="s">
        <v>3866</v>
      </c>
      <c r="G374" s="3" t="s">
        <v>1942</v>
      </c>
      <c r="H374" s="3" t="s">
        <v>3867</v>
      </c>
      <c r="I374" t="b">
        <v>0</v>
      </c>
    </row>
    <row r="375" spans="1:9" x14ac:dyDescent="0.25">
      <c r="A375" s="3" t="s">
        <v>765</v>
      </c>
      <c r="B375" s="3" t="s">
        <v>3868</v>
      </c>
      <c r="C375" s="3" t="s">
        <v>16</v>
      </c>
      <c r="D375" s="3" t="s">
        <v>3869</v>
      </c>
      <c r="E375" s="3" t="s">
        <v>3870</v>
      </c>
      <c r="F375" s="3" t="s">
        <v>3871</v>
      </c>
      <c r="G375" s="3" t="s">
        <v>1950</v>
      </c>
      <c r="H375" s="3" t="s">
        <v>3872</v>
      </c>
      <c r="I375" t="b">
        <v>1</v>
      </c>
    </row>
    <row r="376" spans="1:9" x14ac:dyDescent="0.25">
      <c r="A376" s="3" t="s">
        <v>767</v>
      </c>
      <c r="B376" s="3" t="s">
        <v>3873</v>
      </c>
      <c r="C376" s="3" t="s">
        <v>3874</v>
      </c>
      <c r="D376" s="3" t="s">
        <v>3875</v>
      </c>
      <c r="E376" s="3" t="s">
        <v>3876</v>
      </c>
      <c r="F376" s="3" t="s">
        <v>3877</v>
      </c>
      <c r="G376" s="3" t="s">
        <v>1942</v>
      </c>
      <c r="H376" s="3" t="s">
        <v>3878</v>
      </c>
      <c r="I376" t="b">
        <v>1</v>
      </c>
    </row>
    <row r="377" spans="1:9" x14ac:dyDescent="0.25">
      <c r="A377" s="3" t="s">
        <v>769</v>
      </c>
      <c r="B377" s="3" t="s">
        <v>3879</v>
      </c>
      <c r="C377" s="3" t="s">
        <v>3880</v>
      </c>
      <c r="D377" s="3" t="s">
        <v>3881</v>
      </c>
      <c r="E377" s="3" t="s">
        <v>3882</v>
      </c>
      <c r="F377" s="3" t="s">
        <v>1979</v>
      </c>
      <c r="G377" s="3" t="s">
        <v>1942</v>
      </c>
      <c r="H377" s="3" t="s">
        <v>3883</v>
      </c>
      <c r="I377" t="b">
        <v>1</v>
      </c>
    </row>
    <row r="378" spans="1:9" x14ac:dyDescent="0.25">
      <c r="A378" s="3" t="s">
        <v>771</v>
      </c>
      <c r="B378" s="3" t="s">
        <v>3884</v>
      </c>
      <c r="C378" s="3" t="s">
        <v>3885</v>
      </c>
      <c r="D378" s="3" t="s">
        <v>3886</v>
      </c>
      <c r="E378" s="3" t="s">
        <v>3887</v>
      </c>
      <c r="F378" s="3" t="s">
        <v>2063</v>
      </c>
      <c r="G378" s="3" t="s">
        <v>1942</v>
      </c>
      <c r="H378" s="3" t="s">
        <v>2064</v>
      </c>
      <c r="I378" t="b">
        <v>1</v>
      </c>
    </row>
    <row r="379" spans="1:9" x14ac:dyDescent="0.25">
      <c r="A379" s="3" t="s">
        <v>773</v>
      </c>
      <c r="B379" s="3" t="s">
        <v>3888</v>
      </c>
      <c r="C379" s="3" t="s">
        <v>3889</v>
      </c>
      <c r="D379" s="3" t="s">
        <v>3890</v>
      </c>
      <c r="E379" s="3" t="s">
        <v>3891</v>
      </c>
      <c r="F379" s="3" t="s">
        <v>3085</v>
      </c>
      <c r="G379" s="3" t="s">
        <v>1950</v>
      </c>
      <c r="H379" s="3" t="s">
        <v>2103</v>
      </c>
      <c r="I379" t="b">
        <v>0</v>
      </c>
    </row>
    <row r="380" spans="1:9" x14ac:dyDescent="0.25">
      <c r="A380" s="3" t="s">
        <v>775</v>
      </c>
      <c r="B380" s="3" t="s">
        <v>3892</v>
      </c>
      <c r="C380" s="3" t="s">
        <v>3893</v>
      </c>
      <c r="D380" s="3" t="s">
        <v>3894</v>
      </c>
      <c r="E380" s="3" t="s">
        <v>3895</v>
      </c>
      <c r="F380" s="3" t="s">
        <v>3896</v>
      </c>
      <c r="G380" s="3" t="s">
        <v>1950</v>
      </c>
      <c r="H380" s="3" t="s">
        <v>2502</v>
      </c>
      <c r="I380" t="b">
        <v>1</v>
      </c>
    </row>
    <row r="381" spans="1:9" x14ac:dyDescent="0.25">
      <c r="A381" s="3" t="s">
        <v>777</v>
      </c>
      <c r="B381" s="3" t="s">
        <v>3897</v>
      </c>
      <c r="C381" s="3" t="s">
        <v>3898</v>
      </c>
      <c r="D381" s="3" t="s">
        <v>16</v>
      </c>
      <c r="E381" s="3" t="s">
        <v>3899</v>
      </c>
      <c r="F381" s="3" t="s">
        <v>3900</v>
      </c>
      <c r="G381" s="3" t="s">
        <v>2139</v>
      </c>
      <c r="H381" s="3" t="s">
        <v>3901</v>
      </c>
      <c r="I381" t="b">
        <v>1</v>
      </c>
    </row>
    <row r="382" spans="1:9" x14ac:dyDescent="0.25">
      <c r="A382" s="3" t="s">
        <v>3902</v>
      </c>
      <c r="B382" s="3" t="s">
        <v>3903</v>
      </c>
      <c r="C382" s="3" t="s">
        <v>3904</v>
      </c>
      <c r="D382" s="3" t="s">
        <v>3905</v>
      </c>
      <c r="E382" s="3" t="s">
        <v>3906</v>
      </c>
      <c r="F382" s="3" t="s">
        <v>1963</v>
      </c>
      <c r="G382" s="3" t="s">
        <v>1942</v>
      </c>
      <c r="H382" s="3" t="s">
        <v>3907</v>
      </c>
      <c r="I382" t="b">
        <v>0</v>
      </c>
    </row>
    <row r="383" spans="1:9" x14ac:dyDescent="0.25">
      <c r="A383" s="3" t="s">
        <v>780</v>
      </c>
      <c r="B383" s="3" t="s">
        <v>3908</v>
      </c>
      <c r="C383" s="3" t="s">
        <v>3909</v>
      </c>
      <c r="D383" s="3" t="s">
        <v>3910</v>
      </c>
      <c r="E383" s="3" t="s">
        <v>3911</v>
      </c>
      <c r="F383" s="3" t="s">
        <v>1990</v>
      </c>
      <c r="G383" s="3" t="s">
        <v>1942</v>
      </c>
      <c r="H383" s="3" t="s">
        <v>3912</v>
      </c>
      <c r="I383" t="b">
        <v>1</v>
      </c>
    </row>
    <row r="384" spans="1:9" x14ac:dyDescent="0.25">
      <c r="A384" s="3" t="s">
        <v>782</v>
      </c>
      <c r="B384" s="3" t="s">
        <v>3913</v>
      </c>
      <c r="C384" s="3" t="s">
        <v>3914</v>
      </c>
      <c r="D384" s="3" t="s">
        <v>3915</v>
      </c>
      <c r="E384" s="3" t="s">
        <v>3916</v>
      </c>
      <c r="F384" s="3" t="s">
        <v>3523</v>
      </c>
      <c r="G384" s="3" t="s">
        <v>1942</v>
      </c>
      <c r="H384" s="3" t="s">
        <v>3917</v>
      </c>
      <c r="I384" t="b">
        <v>0</v>
      </c>
    </row>
    <row r="385" spans="1:9" x14ac:dyDescent="0.25">
      <c r="A385" s="3" t="s">
        <v>784</v>
      </c>
      <c r="B385" s="3" t="s">
        <v>3918</v>
      </c>
      <c r="C385" s="3" t="s">
        <v>16</v>
      </c>
      <c r="D385" s="3" t="s">
        <v>3919</v>
      </c>
      <c r="E385" s="3" t="s">
        <v>3920</v>
      </c>
      <c r="F385" s="3" t="s">
        <v>3921</v>
      </c>
      <c r="G385" s="3" t="s">
        <v>1942</v>
      </c>
      <c r="H385" s="3" t="s">
        <v>3922</v>
      </c>
      <c r="I385" t="b">
        <v>1</v>
      </c>
    </row>
    <row r="386" spans="1:9" x14ac:dyDescent="0.25">
      <c r="A386" s="3" t="s">
        <v>786</v>
      </c>
      <c r="B386" s="3" t="s">
        <v>3923</v>
      </c>
      <c r="C386" s="3" t="s">
        <v>16</v>
      </c>
      <c r="D386" s="3" t="s">
        <v>3924</v>
      </c>
      <c r="E386" s="3" t="s">
        <v>3925</v>
      </c>
      <c r="F386" s="3" t="s">
        <v>2384</v>
      </c>
      <c r="G386" s="3" t="s">
        <v>1942</v>
      </c>
      <c r="H386" s="3" t="s">
        <v>3926</v>
      </c>
      <c r="I386" t="b">
        <v>0</v>
      </c>
    </row>
    <row r="387" spans="1:9" x14ac:dyDescent="0.25">
      <c r="A387" s="3" t="s">
        <v>788</v>
      </c>
      <c r="B387" s="3" t="s">
        <v>3927</v>
      </c>
      <c r="C387" s="3" t="s">
        <v>3928</v>
      </c>
      <c r="D387" s="3" t="s">
        <v>3929</v>
      </c>
      <c r="E387" s="3" t="s">
        <v>3930</v>
      </c>
      <c r="F387" s="3" t="s">
        <v>2444</v>
      </c>
      <c r="G387" s="3" t="s">
        <v>1942</v>
      </c>
      <c r="H387" s="3" t="s">
        <v>3931</v>
      </c>
      <c r="I387" t="b">
        <v>1</v>
      </c>
    </row>
    <row r="388" spans="1:9" x14ac:dyDescent="0.25">
      <c r="A388" s="3" t="s">
        <v>790</v>
      </c>
      <c r="B388" s="3" t="s">
        <v>3932</v>
      </c>
      <c r="C388" s="3" t="s">
        <v>16</v>
      </c>
      <c r="D388" s="3" t="s">
        <v>3933</v>
      </c>
      <c r="E388" s="3" t="s">
        <v>3934</v>
      </c>
      <c r="F388" s="3" t="s">
        <v>1963</v>
      </c>
      <c r="G388" s="3" t="s">
        <v>1942</v>
      </c>
      <c r="H388" s="3" t="s">
        <v>3935</v>
      </c>
      <c r="I388" t="b">
        <v>1</v>
      </c>
    </row>
    <row r="389" spans="1:9" x14ac:dyDescent="0.25">
      <c r="A389" s="3" t="s">
        <v>792</v>
      </c>
      <c r="B389" s="3" t="s">
        <v>3936</v>
      </c>
      <c r="C389" s="3" t="s">
        <v>3937</v>
      </c>
      <c r="D389" s="3" t="s">
        <v>3938</v>
      </c>
      <c r="E389" s="3" t="s">
        <v>3939</v>
      </c>
      <c r="F389" s="3" t="s">
        <v>3940</v>
      </c>
      <c r="G389" s="3" t="s">
        <v>1942</v>
      </c>
      <c r="H389" s="3" t="s">
        <v>3941</v>
      </c>
      <c r="I389" t="b">
        <v>1</v>
      </c>
    </row>
    <row r="390" spans="1:9" x14ac:dyDescent="0.25">
      <c r="A390" s="3" t="s">
        <v>794</v>
      </c>
      <c r="B390" s="3" t="s">
        <v>3942</v>
      </c>
      <c r="C390" s="3" t="s">
        <v>3943</v>
      </c>
      <c r="D390" s="3" t="s">
        <v>3944</v>
      </c>
      <c r="E390" s="3" t="s">
        <v>3945</v>
      </c>
      <c r="F390" s="3" t="s">
        <v>3946</v>
      </c>
      <c r="G390" s="3" t="s">
        <v>1942</v>
      </c>
      <c r="H390" s="3" t="s">
        <v>3947</v>
      </c>
      <c r="I390" t="b">
        <v>1</v>
      </c>
    </row>
    <row r="391" spans="1:9" x14ac:dyDescent="0.25">
      <c r="A391" s="3" t="s">
        <v>796</v>
      </c>
      <c r="B391" s="3" t="s">
        <v>3948</v>
      </c>
      <c r="C391" s="3" t="s">
        <v>3949</v>
      </c>
      <c r="D391" s="3" t="s">
        <v>3950</v>
      </c>
      <c r="E391" s="3" t="s">
        <v>3951</v>
      </c>
      <c r="F391" s="3" t="s">
        <v>3952</v>
      </c>
      <c r="G391" s="3" t="s">
        <v>1942</v>
      </c>
      <c r="H391" s="3" t="s">
        <v>3953</v>
      </c>
      <c r="I391" t="b">
        <v>1</v>
      </c>
    </row>
    <row r="392" spans="1:9" x14ac:dyDescent="0.25">
      <c r="A392" s="3" t="s">
        <v>798</v>
      </c>
      <c r="B392" s="3" t="s">
        <v>3954</v>
      </c>
      <c r="C392" s="3" t="s">
        <v>3955</v>
      </c>
      <c r="D392" s="3" t="s">
        <v>16</v>
      </c>
      <c r="E392" s="3" t="s">
        <v>3956</v>
      </c>
      <c r="F392" s="3" t="s">
        <v>2278</v>
      </c>
      <c r="G392" s="3" t="s">
        <v>1942</v>
      </c>
      <c r="H392" s="3" t="s">
        <v>2279</v>
      </c>
      <c r="I392" t="b">
        <v>1</v>
      </c>
    </row>
    <row r="393" spans="1:9" x14ac:dyDescent="0.25">
      <c r="A393" s="3" t="s">
        <v>800</v>
      </c>
      <c r="B393" s="3" t="s">
        <v>3957</v>
      </c>
      <c r="C393" s="3" t="s">
        <v>3958</v>
      </c>
      <c r="D393" s="3" t="s">
        <v>16</v>
      </c>
      <c r="E393" s="3" t="s">
        <v>3959</v>
      </c>
      <c r="F393" s="3" t="s">
        <v>2163</v>
      </c>
      <c r="G393" s="3" t="s">
        <v>1942</v>
      </c>
      <c r="H393" s="3" t="s">
        <v>2164</v>
      </c>
      <c r="I393" t="b">
        <v>0</v>
      </c>
    </row>
    <row r="394" spans="1:9" x14ac:dyDescent="0.25">
      <c r="A394" s="3" t="s">
        <v>802</v>
      </c>
      <c r="B394" s="3" t="s">
        <v>3960</v>
      </c>
      <c r="C394" s="3" t="s">
        <v>3961</v>
      </c>
      <c r="D394" s="3" t="s">
        <v>3962</v>
      </c>
      <c r="E394" s="3" t="s">
        <v>3963</v>
      </c>
      <c r="F394" s="3" t="s">
        <v>2672</v>
      </c>
      <c r="G394" s="3" t="s">
        <v>1942</v>
      </c>
      <c r="H394" s="3" t="s">
        <v>2673</v>
      </c>
      <c r="I394" t="b">
        <v>0</v>
      </c>
    </row>
    <row r="395" spans="1:9" x14ac:dyDescent="0.25">
      <c r="A395" s="3" t="s">
        <v>3964</v>
      </c>
      <c r="B395" s="3" t="s">
        <v>3965</v>
      </c>
      <c r="C395" s="3" t="s">
        <v>3966</v>
      </c>
      <c r="D395" s="3" t="s">
        <v>3967</v>
      </c>
      <c r="E395" s="3" t="s">
        <v>3968</v>
      </c>
      <c r="F395" s="3" t="s">
        <v>3969</v>
      </c>
      <c r="G395" s="3" t="s">
        <v>1942</v>
      </c>
      <c r="H395" s="3" t="s">
        <v>3970</v>
      </c>
      <c r="I395" t="b">
        <v>1</v>
      </c>
    </row>
    <row r="396" spans="1:9" x14ac:dyDescent="0.25">
      <c r="A396" s="3" t="s">
        <v>804</v>
      </c>
      <c r="B396" s="3" t="s">
        <v>3971</v>
      </c>
      <c r="C396" s="3" t="s">
        <v>3972</v>
      </c>
      <c r="D396" s="3" t="s">
        <v>3973</v>
      </c>
      <c r="E396" s="3" t="s">
        <v>3974</v>
      </c>
      <c r="F396" s="3" t="s">
        <v>2163</v>
      </c>
      <c r="G396" s="3" t="s">
        <v>1942</v>
      </c>
      <c r="H396" s="3" t="s">
        <v>2164</v>
      </c>
      <c r="I396" t="b">
        <v>0</v>
      </c>
    </row>
    <row r="397" spans="1:9" x14ac:dyDescent="0.25">
      <c r="A397" s="3" t="s">
        <v>806</v>
      </c>
      <c r="B397" s="3" t="s">
        <v>3975</v>
      </c>
      <c r="C397" s="3" t="s">
        <v>3976</v>
      </c>
      <c r="D397" s="3" t="s">
        <v>16</v>
      </c>
      <c r="E397" s="3" t="s">
        <v>3977</v>
      </c>
      <c r="F397" s="3" t="s">
        <v>2223</v>
      </c>
      <c r="G397" s="3" t="s">
        <v>1942</v>
      </c>
      <c r="H397" s="3" t="s">
        <v>3978</v>
      </c>
      <c r="I397" t="b">
        <v>1</v>
      </c>
    </row>
    <row r="398" spans="1:9" x14ac:dyDescent="0.25">
      <c r="A398" s="3" t="s">
        <v>808</v>
      </c>
      <c r="B398" s="3" t="s">
        <v>3979</v>
      </c>
      <c r="C398" s="3" t="s">
        <v>3980</v>
      </c>
      <c r="D398" s="3" t="s">
        <v>3981</v>
      </c>
      <c r="E398" s="3" t="s">
        <v>3982</v>
      </c>
      <c r="F398" s="3" t="s">
        <v>2212</v>
      </c>
      <c r="G398" s="3" t="s">
        <v>1942</v>
      </c>
      <c r="H398" s="3" t="s">
        <v>2213</v>
      </c>
      <c r="I398" t="b">
        <v>0</v>
      </c>
    </row>
    <row r="399" spans="1:9" x14ac:dyDescent="0.25">
      <c r="A399" s="3" t="s">
        <v>810</v>
      </c>
      <c r="B399" s="3" t="s">
        <v>3983</v>
      </c>
      <c r="C399" s="3" t="s">
        <v>3984</v>
      </c>
      <c r="D399" s="3" t="s">
        <v>3985</v>
      </c>
      <c r="E399" s="3" t="s">
        <v>3986</v>
      </c>
      <c r="F399" s="3" t="s">
        <v>2195</v>
      </c>
      <c r="G399" s="3" t="s">
        <v>1942</v>
      </c>
      <c r="H399" s="3" t="s">
        <v>3987</v>
      </c>
      <c r="I399" t="b">
        <v>1</v>
      </c>
    </row>
    <row r="400" spans="1:9" x14ac:dyDescent="0.25">
      <c r="A400" s="3" t="s">
        <v>812</v>
      </c>
      <c r="B400" s="3" t="s">
        <v>3988</v>
      </c>
      <c r="C400" s="3" t="s">
        <v>3989</v>
      </c>
      <c r="D400" s="3" t="s">
        <v>3990</v>
      </c>
      <c r="E400" s="3" t="s">
        <v>3991</v>
      </c>
      <c r="F400" s="3" t="s">
        <v>2075</v>
      </c>
      <c r="G400" s="3" t="s">
        <v>1942</v>
      </c>
      <c r="H400" s="3" t="s">
        <v>3992</v>
      </c>
      <c r="I400" t="b">
        <v>1</v>
      </c>
    </row>
    <row r="401" spans="1:9" x14ac:dyDescent="0.25">
      <c r="A401" s="3" t="s">
        <v>814</v>
      </c>
      <c r="B401" s="3" t="s">
        <v>3993</v>
      </c>
      <c r="C401" s="3" t="s">
        <v>3994</v>
      </c>
      <c r="D401" s="3" t="s">
        <v>3995</v>
      </c>
      <c r="E401" s="3" t="s">
        <v>3996</v>
      </c>
      <c r="F401" s="3" t="s">
        <v>3997</v>
      </c>
      <c r="G401" s="3" t="s">
        <v>2139</v>
      </c>
      <c r="H401" s="3" t="s">
        <v>3998</v>
      </c>
      <c r="I401" t="b">
        <v>0</v>
      </c>
    </row>
    <row r="402" spans="1:9" x14ac:dyDescent="0.25">
      <c r="A402" s="3" t="s">
        <v>816</v>
      </c>
      <c r="B402" s="3" t="s">
        <v>3999</v>
      </c>
      <c r="C402" s="3" t="s">
        <v>4000</v>
      </c>
      <c r="D402" s="3" t="s">
        <v>4001</v>
      </c>
      <c r="E402" s="3" t="s">
        <v>4002</v>
      </c>
      <c r="F402" s="3" t="s">
        <v>2223</v>
      </c>
      <c r="G402" s="3" t="s">
        <v>1942</v>
      </c>
      <c r="H402" s="3" t="s">
        <v>4003</v>
      </c>
      <c r="I402" t="b">
        <v>0</v>
      </c>
    </row>
    <row r="403" spans="1:9" x14ac:dyDescent="0.25">
      <c r="A403" s="3" t="s">
        <v>818</v>
      </c>
      <c r="B403" s="3" t="s">
        <v>4004</v>
      </c>
      <c r="C403" s="3" t="s">
        <v>4005</v>
      </c>
      <c r="D403" s="3" t="s">
        <v>4006</v>
      </c>
      <c r="E403" s="3" t="s">
        <v>4007</v>
      </c>
      <c r="F403" s="3" t="s">
        <v>3631</v>
      </c>
      <c r="G403" s="3" t="s">
        <v>1942</v>
      </c>
      <c r="H403" s="3" t="s">
        <v>3632</v>
      </c>
      <c r="I403" t="b">
        <v>1</v>
      </c>
    </row>
    <row r="404" spans="1:9" x14ac:dyDescent="0.25">
      <c r="A404" s="3" t="s">
        <v>820</v>
      </c>
      <c r="B404" s="3" t="s">
        <v>4008</v>
      </c>
      <c r="C404" s="3" t="s">
        <v>4009</v>
      </c>
      <c r="D404" s="3" t="s">
        <v>4010</v>
      </c>
      <c r="E404" s="3" t="s">
        <v>4011</v>
      </c>
      <c r="F404" s="3" t="s">
        <v>2145</v>
      </c>
      <c r="G404" s="3" t="s">
        <v>1942</v>
      </c>
      <c r="H404" s="3" t="s">
        <v>4012</v>
      </c>
      <c r="I404" t="b">
        <v>1</v>
      </c>
    </row>
    <row r="405" spans="1:9" x14ac:dyDescent="0.25">
      <c r="A405" s="3" t="s">
        <v>822</v>
      </c>
      <c r="B405" s="3" t="s">
        <v>4013</v>
      </c>
      <c r="C405" s="3" t="s">
        <v>4014</v>
      </c>
      <c r="D405" s="3" t="s">
        <v>4015</v>
      </c>
      <c r="E405" s="3" t="s">
        <v>4016</v>
      </c>
      <c r="F405" s="3" t="s">
        <v>2384</v>
      </c>
      <c r="G405" s="3" t="s">
        <v>1942</v>
      </c>
      <c r="H405" s="3" t="s">
        <v>3742</v>
      </c>
      <c r="I405" t="b">
        <v>0</v>
      </c>
    </row>
    <row r="406" spans="1:9" x14ac:dyDescent="0.25">
      <c r="A406" s="3" t="s">
        <v>824</v>
      </c>
      <c r="B406" s="3" t="s">
        <v>4017</v>
      </c>
      <c r="C406" s="3" t="s">
        <v>4018</v>
      </c>
      <c r="D406" s="3" t="s">
        <v>4019</v>
      </c>
      <c r="E406" s="3" t="s">
        <v>4020</v>
      </c>
      <c r="F406" s="3" t="s">
        <v>4021</v>
      </c>
      <c r="G406" s="3" t="s">
        <v>1950</v>
      </c>
      <c r="H406" s="3" t="s">
        <v>4022</v>
      </c>
      <c r="I406" t="b">
        <v>0</v>
      </c>
    </row>
    <row r="407" spans="1:9" x14ac:dyDescent="0.25">
      <c r="A407" s="3" t="s">
        <v>826</v>
      </c>
      <c r="B407" s="3" t="s">
        <v>4023</v>
      </c>
      <c r="C407" s="3" t="s">
        <v>4024</v>
      </c>
      <c r="D407" s="3" t="s">
        <v>4025</v>
      </c>
      <c r="E407" s="3" t="s">
        <v>4026</v>
      </c>
      <c r="F407" s="3" t="s">
        <v>4027</v>
      </c>
      <c r="G407" s="3" t="s">
        <v>1942</v>
      </c>
      <c r="H407" s="3" t="s">
        <v>4028</v>
      </c>
      <c r="I407" t="b">
        <v>1</v>
      </c>
    </row>
    <row r="408" spans="1:9" x14ac:dyDescent="0.25">
      <c r="A408" s="3" t="s">
        <v>828</v>
      </c>
      <c r="B408" s="3" t="s">
        <v>4029</v>
      </c>
      <c r="C408" s="3" t="s">
        <v>4030</v>
      </c>
      <c r="D408" s="3" t="s">
        <v>4031</v>
      </c>
      <c r="E408" s="3" t="s">
        <v>4032</v>
      </c>
      <c r="F408" s="3" t="s">
        <v>2151</v>
      </c>
      <c r="G408" s="3" t="s">
        <v>1942</v>
      </c>
      <c r="H408" s="3" t="s">
        <v>4033</v>
      </c>
      <c r="I408" t="b">
        <v>1</v>
      </c>
    </row>
    <row r="409" spans="1:9" x14ac:dyDescent="0.25">
      <c r="A409" s="3" t="s">
        <v>830</v>
      </c>
      <c r="B409" s="3" t="s">
        <v>4034</v>
      </c>
      <c r="C409" s="3" t="s">
        <v>16</v>
      </c>
      <c r="D409" s="3" t="s">
        <v>4035</v>
      </c>
      <c r="E409" s="3" t="s">
        <v>4036</v>
      </c>
      <c r="F409" s="3" t="s">
        <v>4037</v>
      </c>
      <c r="G409" s="3" t="s">
        <v>1950</v>
      </c>
      <c r="H409" s="3" t="s">
        <v>4038</v>
      </c>
      <c r="I409" t="b">
        <v>0</v>
      </c>
    </row>
    <row r="410" spans="1:9" x14ac:dyDescent="0.25">
      <c r="A410" s="3" t="s">
        <v>832</v>
      </c>
      <c r="B410" s="3" t="s">
        <v>4039</v>
      </c>
      <c r="C410" s="3" t="s">
        <v>4040</v>
      </c>
      <c r="D410" s="3" t="s">
        <v>4041</v>
      </c>
      <c r="E410" s="3" t="s">
        <v>4042</v>
      </c>
      <c r="F410" s="3" t="s">
        <v>4043</v>
      </c>
      <c r="G410" s="3" t="s">
        <v>1942</v>
      </c>
      <c r="H410" s="3" t="s">
        <v>4044</v>
      </c>
      <c r="I410" t="b">
        <v>1</v>
      </c>
    </row>
    <row r="411" spans="1:9" x14ac:dyDescent="0.25">
      <c r="A411" s="3" t="s">
        <v>834</v>
      </c>
      <c r="B411" s="3" t="s">
        <v>4045</v>
      </c>
      <c r="C411" s="3" t="s">
        <v>16</v>
      </c>
      <c r="D411" s="3" t="s">
        <v>4046</v>
      </c>
      <c r="E411" s="3" t="s">
        <v>4047</v>
      </c>
      <c r="F411" s="3" t="s">
        <v>4048</v>
      </c>
      <c r="G411" s="3" t="s">
        <v>1950</v>
      </c>
      <c r="H411" s="3" t="s">
        <v>4049</v>
      </c>
      <c r="I411" t="b">
        <v>1</v>
      </c>
    </row>
    <row r="412" spans="1:9" x14ac:dyDescent="0.25">
      <c r="A412" s="3" t="s">
        <v>836</v>
      </c>
      <c r="B412" s="3" t="s">
        <v>4050</v>
      </c>
      <c r="C412" s="3" t="s">
        <v>16</v>
      </c>
      <c r="D412" s="3" t="s">
        <v>4051</v>
      </c>
      <c r="E412" s="3" t="s">
        <v>4052</v>
      </c>
      <c r="F412" s="3" t="s">
        <v>3264</v>
      </c>
      <c r="G412" s="3" t="s">
        <v>1942</v>
      </c>
      <c r="H412" s="3" t="s">
        <v>3640</v>
      </c>
      <c r="I412" t="b">
        <v>0</v>
      </c>
    </row>
    <row r="413" spans="1:9" x14ac:dyDescent="0.25">
      <c r="A413" s="3" t="s">
        <v>838</v>
      </c>
      <c r="B413" s="3" t="s">
        <v>4053</v>
      </c>
      <c r="C413" s="3" t="s">
        <v>16</v>
      </c>
      <c r="D413" s="3" t="s">
        <v>4054</v>
      </c>
      <c r="E413" s="3" t="s">
        <v>4055</v>
      </c>
      <c r="F413" s="3" t="s">
        <v>4056</v>
      </c>
      <c r="G413" s="3" t="s">
        <v>1942</v>
      </c>
      <c r="H413" s="3" t="s">
        <v>4057</v>
      </c>
      <c r="I413" t="b">
        <v>1</v>
      </c>
    </row>
    <row r="414" spans="1:9" x14ac:dyDescent="0.25">
      <c r="A414" s="3" t="s">
        <v>840</v>
      </c>
      <c r="B414" s="3" t="s">
        <v>4058</v>
      </c>
      <c r="C414" s="3" t="s">
        <v>16</v>
      </c>
      <c r="D414" s="3" t="s">
        <v>4059</v>
      </c>
      <c r="E414" s="3" t="s">
        <v>4060</v>
      </c>
      <c r="F414" s="3" t="s">
        <v>4061</v>
      </c>
      <c r="G414" s="3" t="s">
        <v>1942</v>
      </c>
      <c r="H414" s="3" t="s">
        <v>4062</v>
      </c>
      <c r="I414" t="b">
        <v>1</v>
      </c>
    </row>
    <row r="415" spans="1:9" x14ac:dyDescent="0.25">
      <c r="A415" s="3" t="s">
        <v>842</v>
      </c>
      <c r="B415" s="3" t="s">
        <v>4063</v>
      </c>
      <c r="C415" s="3" t="s">
        <v>4064</v>
      </c>
      <c r="D415" s="3" t="s">
        <v>4065</v>
      </c>
      <c r="E415" s="3" t="s">
        <v>4066</v>
      </c>
      <c r="F415" s="3" t="s">
        <v>4067</v>
      </c>
      <c r="G415" s="3" t="s">
        <v>1942</v>
      </c>
      <c r="H415" s="3" t="s">
        <v>4068</v>
      </c>
      <c r="I415" t="b">
        <v>1</v>
      </c>
    </row>
    <row r="416" spans="1:9" x14ac:dyDescent="0.25">
      <c r="A416" s="3" t="s">
        <v>844</v>
      </c>
      <c r="B416" s="3" t="s">
        <v>4069</v>
      </c>
      <c r="C416" s="3" t="s">
        <v>16</v>
      </c>
      <c r="D416" s="3" t="s">
        <v>4070</v>
      </c>
      <c r="E416" s="3" t="s">
        <v>4071</v>
      </c>
      <c r="F416" s="3" t="s">
        <v>3753</v>
      </c>
      <c r="G416" s="3" t="s">
        <v>1942</v>
      </c>
      <c r="H416" s="3" t="s">
        <v>3754</v>
      </c>
      <c r="I416" t="b">
        <v>1</v>
      </c>
    </row>
    <row r="417" spans="1:9" x14ac:dyDescent="0.25">
      <c r="A417" s="3" t="s">
        <v>846</v>
      </c>
      <c r="B417" s="3" t="s">
        <v>4072</v>
      </c>
      <c r="C417" s="3" t="s">
        <v>4073</v>
      </c>
      <c r="D417" s="3" t="s">
        <v>16</v>
      </c>
      <c r="E417" s="3" t="s">
        <v>4074</v>
      </c>
      <c r="F417" s="3" t="s">
        <v>4056</v>
      </c>
      <c r="G417" s="3" t="s">
        <v>1942</v>
      </c>
      <c r="H417" s="3" t="s">
        <v>4075</v>
      </c>
      <c r="I417" t="b">
        <v>0</v>
      </c>
    </row>
    <row r="418" spans="1:9" x14ac:dyDescent="0.25">
      <c r="A418" s="3" t="s">
        <v>848</v>
      </c>
      <c r="B418" s="3" t="s">
        <v>4076</v>
      </c>
      <c r="C418" s="3" t="s">
        <v>16</v>
      </c>
      <c r="D418" s="3" t="s">
        <v>4077</v>
      </c>
      <c r="E418" s="3" t="s">
        <v>4078</v>
      </c>
      <c r="F418" s="3" t="s">
        <v>1979</v>
      </c>
      <c r="G418" s="3" t="s">
        <v>1942</v>
      </c>
      <c r="H418" s="3" t="s">
        <v>3883</v>
      </c>
      <c r="I418" t="b">
        <v>1</v>
      </c>
    </row>
    <row r="419" spans="1:9" x14ac:dyDescent="0.25">
      <c r="A419" s="3" t="s">
        <v>850</v>
      </c>
      <c r="B419" s="3" t="s">
        <v>4079</v>
      </c>
      <c r="C419" s="3" t="s">
        <v>16</v>
      </c>
      <c r="D419" s="3" t="s">
        <v>4080</v>
      </c>
      <c r="E419" s="3" t="s">
        <v>4081</v>
      </c>
      <c r="F419" s="3" t="s">
        <v>3274</v>
      </c>
      <c r="G419" s="3" t="s">
        <v>1942</v>
      </c>
      <c r="H419" s="3" t="s">
        <v>4082</v>
      </c>
      <c r="I419" t="b">
        <v>1</v>
      </c>
    </row>
    <row r="420" spans="1:9" x14ac:dyDescent="0.25">
      <c r="A420" s="3" t="s">
        <v>852</v>
      </c>
      <c r="B420" s="3" t="s">
        <v>4083</v>
      </c>
      <c r="C420" s="3" t="s">
        <v>4084</v>
      </c>
      <c r="D420" s="3" t="s">
        <v>16</v>
      </c>
      <c r="E420" s="3" t="s">
        <v>4085</v>
      </c>
      <c r="F420" s="3" t="s">
        <v>3159</v>
      </c>
      <c r="G420" s="3" t="s">
        <v>1942</v>
      </c>
      <c r="H420" s="3" t="s">
        <v>4086</v>
      </c>
      <c r="I420" t="b">
        <v>1</v>
      </c>
    </row>
    <row r="421" spans="1:9" x14ac:dyDescent="0.25">
      <c r="A421" s="3" t="s">
        <v>854</v>
      </c>
      <c r="B421" s="3" t="s">
        <v>4087</v>
      </c>
      <c r="C421" s="3" t="s">
        <v>4088</v>
      </c>
      <c r="D421" s="3" t="s">
        <v>4089</v>
      </c>
      <c r="E421" s="3" t="s">
        <v>4090</v>
      </c>
      <c r="F421" s="3" t="s">
        <v>3546</v>
      </c>
      <c r="G421" s="3" t="s">
        <v>1942</v>
      </c>
      <c r="H421" s="3" t="s">
        <v>3547</v>
      </c>
      <c r="I421" t="b">
        <v>1</v>
      </c>
    </row>
    <row r="422" spans="1:9" x14ac:dyDescent="0.25">
      <c r="A422" s="3" t="s">
        <v>4091</v>
      </c>
      <c r="B422" s="3" t="s">
        <v>4092</v>
      </c>
      <c r="C422" s="3" t="s">
        <v>4093</v>
      </c>
      <c r="D422" s="3" t="s">
        <v>4094</v>
      </c>
      <c r="E422" s="3" t="s">
        <v>4095</v>
      </c>
      <c r="F422" s="3" t="s">
        <v>3921</v>
      </c>
      <c r="G422" s="3" t="s">
        <v>1942</v>
      </c>
      <c r="H422" s="3" t="s">
        <v>3922</v>
      </c>
      <c r="I422" t="b">
        <v>0</v>
      </c>
    </row>
    <row r="423" spans="1:9" x14ac:dyDescent="0.25">
      <c r="A423" s="3" t="s">
        <v>4096</v>
      </c>
      <c r="B423" s="3" t="s">
        <v>4097</v>
      </c>
      <c r="C423" s="3" t="s">
        <v>4098</v>
      </c>
      <c r="D423" s="3" t="s">
        <v>4099</v>
      </c>
      <c r="E423" s="3" t="s">
        <v>4100</v>
      </c>
      <c r="F423" s="3" t="s">
        <v>2172</v>
      </c>
      <c r="G423" s="3" t="s">
        <v>1942</v>
      </c>
      <c r="H423" s="3" t="s">
        <v>4101</v>
      </c>
      <c r="I423" t="b">
        <v>1</v>
      </c>
    </row>
    <row r="424" spans="1:9" x14ac:dyDescent="0.25">
      <c r="A424" s="3" t="s">
        <v>857</v>
      </c>
      <c r="B424" s="3" t="s">
        <v>4102</v>
      </c>
      <c r="C424" s="3" t="s">
        <v>16</v>
      </c>
      <c r="D424" s="3" t="s">
        <v>4103</v>
      </c>
      <c r="E424" s="3" t="s">
        <v>4104</v>
      </c>
      <c r="F424" s="3" t="s">
        <v>4105</v>
      </c>
      <c r="G424" s="3" t="s">
        <v>1942</v>
      </c>
      <c r="H424" s="3" t="s">
        <v>4106</v>
      </c>
      <c r="I424" t="b">
        <v>0</v>
      </c>
    </row>
    <row r="425" spans="1:9" x14ac:dyDescent="0.25">
      <c r="A425" s="3" t="s">
        <v>859</v>
      </c>
      <c r="B425" s="3" t="s">
        <v>4107</v>
      </c>
      <c r="C425" s="3" t="s">
        <v>16</v>
      </c>
      <c r="D425" s="3" t="s">
        <v>4108</v>
      </c>
      <c r="E425" s="3" t="s">
        <v>4109</v>
      </c>
      <c r="F425" s="3" t="s">
        <v>2145</v>
      </c>
      <c r="G425" s="3" t="s">
        <v>1942</v>
      </c>
      <c r="H425" s="3" t="s">
        <v>4012</v>
      </c>
      <c r="I425" t="b">
        <v>0</v>
      </c>
    </row>
    <row r="426" spans="1:9" x14ac:dyDescent="0.25">
      <c r="A426" s="3" t="s">
        <v>861</v>
      </c>
      <c r="B426" s="3" t="s">
        <v>4110</v>
      </c>
      <c r="C426" s="3" t="s">
        <v>4111</v>
      </c>
      <c r="D426" s="3" t="s">
        <v>4112</v>
      </c>
      <c r="E426" s="3" t="s">
        <v>4113</v>
      </c>
      <c r="F426" s="3" t="s">
        <v>2151</v>
      </c>
      <c r="G426" s="3" t="s">
        <v>1942</v>
      </c>
      <c r="H426" s="3" t="s">
        <v>2152</v>
      </c>
      <c r="I426" t="b">
        <v>1</v>
      </c>
    </row>
    <row r="427" spans="1:9" x14ac:dyDescent="0.25">
      <c r="A427" s="3" t="s">
        <v>863</v>
      </c>
      <c r="B427" s="3" t="s">
        <v>4114</v>
      </c>
      <c r="C427" s="3" t="s">
        <v>4115</v>
      </c>
      <c r="D427" s="3" t="s">
        <v>4116</v>
      </c>
      <c r="E427" s="3" t="s">
        <v>4117</v>
      </c>
      <c r="F427" s="3" t="s">
        <v>2589</v>
      </c>
      <c r="G427" s="3" t="s">
        <v>1942</v>
      </c>
      <c r="H427" s="3" t="s">
        <v>2590</v>
      </c>
      <c r="I427" t="b">
        <v>0</v>
      </c>
    </row>
    <row r="428" spans="1:9" x14ac:dyDescent="0.25">
      <c r="A428" s="3" t="s">
        <v>865</v>
      </c>
      <c r="B428" s="3" t="s">
        <v>4118</v>
      </c>
      <c r="C428" s="3" t="s">
        <v>4119</v>
      </c>
      <c r="D428" s="3" t="s">
        <v>4120</v>
      </c>
      <c r="E428" s="3" t="s">
        <v>4121</v>
      </c>
      <c r="F428" s="3" t="s">
        <v>4122</v>
      </c>
      <c r="G428" s="3" t="s">
        <v>1950</v>
      </c>
      <c r="H428" s="3" t="s">
        <v>4123</v>
      </c>
      <c r="I428" t="b">
        <v>1</v>
      </c>
    </row>
    <row r="429" spans="1:9" x14ac:dyDescent="0.25">
      <c r="A429" s="3" t="s">
        <v>867</v>
      </c>
      <c r="B429" s="3" t="s">
        <v>4124</v>
      </c>
      <c r="C429" s="3" t="s">
        <v>16</v>
      </c>
      <c r="D429" s="3" t="s">
        <v>4125</v>
      </c>
      <c r="E429" s="3" t="s">
        <v>4126</v>
      </c>
      <c r="F429" s="3" t="s">
        <v>3264</v>
      </c>
      <c r="G429" s="3" t="s">
        <v>1942</v>
      </c>
      <c r="H429" s="3" t="s">
        <v>4127</v>
      </c>
      <c r="I429" t="b">
        <v>1</v>
      </c>
    </row>
    <row r="430" spans="1:9" x14ac:dyDescent="0.25">
      <c r="A430" s="3" t="s">
        <v>869</v>
      </c>
      <c r="B430" s="3" t="s">
        <v>4128</v>
      </c>
      <c r="C430" s="3" t="s">
        <v>4129</v>
      </c>
      <c r="D430" s="3" t="s">
        <v>4130</v>
      </c>
      <c r="E430" s="3" t="s">
        <v>4131</v>
      </c>
      <c r="F430" s="3" t="s">
        <v>2978</v>
      </c>
      <c r="G430" s="3" t="s">
        <v>1942</v>
      </c>
      <c r="H430" s="3" t="s">
        <v>2979</v>
      </c>
      <c r="I430" t="b">
        <v>0</v>
      </c>
    </row>
    <row r="431" spans="1:9" x14ac:dyDescent="0.25">
      <c r="A431" s="3" t="s">
        <v>4132</v>
      </c>
      <c r="B431" s="3" t="s">
        <v>4133</v>
      </c>
      <c r="C431" s="3" t="s">
        <v>4134</v>
      </c>
      <c r="D431" s="3" t="s">
        <v>4135</v>
      </c>
      <c r="E431" s="3" t="s">
        <v>4136</v>
      </c>
      <c r="F431" s="3" t="s">
        <v>4137</v>
      </c>
      <c r="G431" s="3" t="s">
        <v>1942</v>
      </c>
      <c r="H431" s="3" t="s">
        <v>4138</v>
      </c>
      <c r="I431" t="b">
        <v>0</v>
      </c>
    </row>
    <row r="432" spans="1:9" x14ac:dyDescent="0.25">
      <c r="A432" s="3" t="s">
        <v>872</v>
      </c>
      <c r="B432" s="3" t="s">
        <v>4139</v>
      </c>
      <c r="C432" s="3" t="s">
        <v>4140</v>
      </c>
      <c r="D432" s="3" t="s">
        <v>4141</v>
      </c>
      <c r="E432" s="3" t="s">
        <v>4142</v>
      </c>
      <c r="F432" s="3" t="s">
        <v>4143</v>
      </c>
      <c r="G432" s="3" t="s">
        <v>1942</v>
      </c>
      <c r="H432" s="3" t="s">
        <v>4144</v>
      </c>
      <c r="I432" t="b">
        <v>1</v>
      </c>
    </row>
    <row r="433" spans="1:9" x14ac:dyDescent="0.25">
      <c r="A433" s="3" t="s">
        <v>874</v>
      </c>
      <c r="B433" s="3" t="s">
        <v>4145</v>
      </c>
      <c r="C433" s="3" t="s">
        <v>4146</v>
      </c>
      <c r="D433" s="3" t="s">
        <v>4147</v>
      </c>
      <c r="E433" s="3" t="s">
        <v>4148</v>
      </c>
      <c r="F433" s="3" t="s">
        <v>4149</v>
      </c>
      <c r="G433" s="3" t="s">
        <v>1950</v>
      </c>
      <c r="H433" s="3" t="s">
        <v>4150</v>
      </c>
      <c r="I433" t="b">
        <v>1</v>
      </c>
    </row>
    <row r="434" spans="1:9" x14ac:dyDescent="0.25">
      <c r="A434" s="3" t="s">
        <v>876</v>
      </c>
      <c r="B434" s="3" t="s">
        <v>4151</v>
      </c>
      <c r="C434" s="3" t="s">
        <v>16</v>
      </c>
      <c r="D434" s="3" t="s">
        <v>4152</v>
      </c>
      <c r="E434" s="3" t="s">
        <v>4153</v>
      </c>
      <c r="F434" s="3" t="s">
        <v>3298</v>
      </c>
      <c r="G434" s="3" t="s">
        <v>1942</v>
      </c>
      <c r="H434" s="3" t="s">
        <v>4154</v>
      </c>
      <c r="I434" t="b">
        <v>0</v>
      </c>
    </row>
    <row r="435" spans="1:9" x14ac:dyDescent="0.25">
      <c r="A435" s="3" t="s">
        <v>878</v>
      </c>
      <c r="B435" s="3" t="s">
        <v>4155</v>
      </c>
      <c r="C435" s="3" t="s">
        <v>4156</v>
      </c>
      <c r="D435" s="3" t="s">
        <v>4157</v>
      </c>
      <c r="E435" s="3" t="s">
        <v>4158</v>
      </c>
      <c r="F435" s="3" t="s">
        <v>3159</v>
      </c>
      <c r="G435" s="3" t="s">
        <v>1942</v>
      </c>
      <c r="H435" s="3" t="s">
        <v>3229</v>
      </c>
      <c r="I435" t="b">
        <v>1</v>
      </c>
    </row>
    <row r="436" spans="1:9" x14ac:dyDescent="0.25">
      <c r="A436" s="3" t="s">
        <v>880</v>
      </c>
      <c r="B436" s="3" t="s">
        <v>4159</v>
      </c>
      <c r="C436" s="3" t="s">
        <v>16</v>
      </c>
      <c r="D436" s="3" t="s">
        <v>4160</v>
      </c>
      <c r="E436" s="3" t="s">
        <v>4161</v>
      </c>
      <c r="F436" s="3" t="s">
        <v>2189</v>
      </c>
      <c r="G436" s="3" t="s">
        <v>1942</v>
      </c>
      <c r="H436" s="3" t="s">
        <v>4162</v>
      </c>
      <c r="I436" t="b">
        <v>0</v>
      </c>
    </row>
    <row r="437" spans="1:9" x14ac:dyDescent="0.25">
      <c r="A437" s="3" t="s">
        <v>882</v>
      </c>
      <c r="B437" s="3" t="s">
        <v>4163</v>
      </c>
      <c r="C437" s="3" t="s">
        <v>4164</v>
      </c>
      <c r="D437" s="3" t="s">
        <v>4165</v>
      </c>
      <c r="E437" s="3" t="s">
        <v>4166</v>
      </c>
      <c r="F437" s="3" t="s">
        <v>3747</v>
      </c>
      <c r="G437" s="3" t="s">
        <v>1942</v>
      </c>
      <c r="H437" s="3" t="s">
        <v>3748</v>
      </c>
      <c r="I437" t="b">
        <v>0</v>
      </c>
    </row>
    <row r="438" spans="1:9" x14ac:dyDescent="0.25">
      <c r="A438" s="3" t="s">
        <v>884</v>
      </c>
      <c r="B438" s="3" t="s">
        <v>4167</v>
      </c>
      <c r="C438" s="3" t="s">
        <v>4168</v>
      </c>
      <c r="D438" s="3" t="s">
        <v>4169</v>
      </c>
      <c r="E438" s="3" t="s">
        <v>4170</v>
      </c>
      <c r="F438" s="3" t="s">
        <v>2646</v>
      </c>
      <c r="G438" s="3" t="s">
        <v>1942</v>
      </c>
      <c r="H438" s="3" t="s">
        <v>2647</v>
      </c>
      <c r="I438" t="b">
        <v>1</v>
      </c>
    </row>
    <row r="439" spans="1:9" x14ac:dyDescent="0.25">
      <c r="A439" s="3" t="s">
        <v>886</v>
      </c>
      <c r="B439" s="3" t="s">
        <v>4171</v>
      </c>
      <c r="C439" s="3" t="s">
        <v>16</v>
      </c>
      <c r="D439" s="3" t="s">
        <v>4172</v>
      </c>
      <c r="E439" s="3" t="s">
        <v>4173</v>
      </c>
      <c r="F439" s="3" t="s">
        <v>2040</v>
      </c>
      <c r="G439" s="3" t="s">
        <v>1942</v>
      </c>
      <c r="H439" s="3" t="s">
        <v>4174</v>
      </c>
      <c r="I439" t="b">
        <v>0</v>
      </c>
    </row>
    <row r="440" spans="1:9" x14ac:dyDescent="0.25">
      <c r="A440" s="3" t="s">
        <v>4175</v>
      </c>
      <c r="B440" s="3" t="s">
        <v>4176</v>
      </c>
      <c r="C440" s="3" t="s">
        <v>4177</v>
      </c>
      <c r="D440" s="3" t="s">
        <v>4178</v>
      </c>
      <c r="E440" s="3" t="s">
        <v>4179</v>
      </c>
      <c r="F440" s="3" t="s">
        <v>2428</v>
      </c>
      <c r="G440" s="3" t="s">
        <v>1942</v>
      </c>
      <c r="H440" s="3" t="s">
        <v>4180</v>
      </c>
      <c r="I440" t="b">
        <v>0</v>
      </c>
    </row>
    <row r="441" spans="1:9" x14ac:dyDescent="0.25">
      <c r="A441" s="3" t="s">
        <v>890</v>
      </c>
      <c r="B441" s="3" t="s">
        <v>4181</v>
      </c>
      <c r="C441" s="3" t="s">
        <v>4182</v>
      </c>
      <c r="D441" s="3" t="s">
        <v>4183</v>
      </c>
      <c r="E441" s="3" t="s">
        <v>4184</v>
      </c>
      <c r="F441" s="3" t="s">
        <v>2045</v>
      </c>
      <c r="G441" s="3" t="s">
        <v>1950</v>
      </c>
      <c r="H441" s="3" t="s">
        <v>2046</v>
      </c>
      <c r="I441" t="b">
        <v>0</v>
      </c>
    </row>
    <row r="442" spans="1:9" x14ac:dyDescent="0.25">
      <c r="A442" s="3" t="s">
        <v>892</v>
      </c>
      <c r="B442" s="3" t="s">
        <v>4185</v>
      </c>
      <c r="C442" s="3" t="s">
        <v>4186</v>
      </c>
      <c r="D442" s="3" t="s">
        <v>4187</v>
      </c>
      <c r="E442" s="3" t="s">
        <v>4188</v>
      </c>
      <c r="F442" s="3" t="s">
        <v>2413</v>
      </c>
      <c r="G442" s="3" t="s">
        <v>1942</v>
      </c>
      <c r="H442" s="3" t="s">
        <v>2414</v>
      </c>
      <c r="I442" t="b">
        <v>1</v>
      </c>
    </row>
    <row r="443" spans="1:9" x14ac:dyDescent="0.25">
      <c r="A443" s="3" t="s">
        <v>894</v>
      </c>
      <c r="B443" s="3" t="s">
        <v>4189</v>
      </c>
      <c r="C443" s="3" t="s">
        <v>4190</v>
      </c>
      <c r="D443" s="3" t="s">
        <v>4191</v>
      </c>
      <c r="E443" s="3" t="s">
        <v>4192</v>
      </c>
      <c r="F443" s="3" t="s">
        <v>3379</v>
      </c>
      <c r="G443" s="3" t="s">
        <v>1950</v>
      </c>
      <c r="H443" s="3" t="s">
        <v>3380</v>
      </c>
      <c r="I443" t="b">
        <v>1</v>
      </c>
    </row>
    <row r="444" spans="1:9" x14ac:dyDescent="0.25">
      <c r="A444" s="3" t="s">
        <v>896</v>
      </c>
      <c r="B444" s="3" t="s">
        <v>4193</v>
      </c>
      <c r="C444" s="3" t="s">
        <v>4194</v>
      </c>
      <c r="D444" s="3" t="s">
        <v>4195</v>
      </c>
      <c r="E444" s="3" t="s">
        <v>4196</v>
      </c>
      <c r="F444" s="3" t="s">
        <v>4197</v>
      </c>
      <c r="G444" s="3" t="s">
        <v>1942</v>
      </c>
      <c r="H444" s="3" t="s">
        <v>4198</v>
      </c>
      <c r="I444" t="b">
        <v>0</v>
      </c>
    </row>
    <row r="445" spans="1:9" x14ac:dyDescent="0.25">
      <c r="A445" s="3" t="s">
        <v>898</v>
      </c>
      <c r="B445" s="3" t="s">
        <v>4199</v>
      </c>
      <c r="C445" s="3" t="s">
        <v>4200</v>
      </c>
      <c r="D445" s="3" t="s">
        <v>4201</v>
      </c>
      <c r="E445" s="3" t="s">
        <v>4202</v>
      </c>
      <c r="F445" s="3" t="s">
        <v>4203</v>
      </c>
      <c r="G445" s="3" t="s">
        <v>1950</v>
      </c>
      <c r="H445" s="3" t="s">
        <v>4204</v>
      </c>
      <c r="I445" t="b">
        <v>1</v>
      </c>
    </row>
    <row r="446" spans="1:9" x14ac:dyDescent="0.25">
      <c r="A446" s="3" t="s">
        <v>900</v>
      </c>
      <c r="B446" s="3" t="s">
        <v>4205</v>
      </c>
      <c r="C446" s="3" t="s">
        <v>4206</v>
      </c>
      <c r="D446" s="3" t="s">
        <v>4207</v>
      </c>
      <c r="E446" s="3" t="s">
        <v>4208</v>
      </c>
      <c r="F446" s="3" t="s">
        <v>4209</v>
      </c>
      <c r="G446" s="3" t="s">
        <v>1950</v>
      </c>
      <c r="H446" s="3" t="s">
        <v>4210</v>
      </c>
      <c r="I446" t="b">
        <v>0</v>
      </c>
    </row>
    <row r="447" spans="1:9" x14ac:dyDescent="0.25">
      <c r="A447" s="3" t="s">
        <v>902</v>
      </c>
      <c r="B447" s="3" t="s">
        <v>4211</v>
      </c>
      <c r="C447" s="3" t="s">
        <v>4212</v>
      </c>
      <c r="D447" s="3" t="s">
        <v>16</v>
      </c>
      <c r="E447" s="3" t="s">
        <v>4213</v>
      </c>
      <c r="F447" s="3" t="s">
        <v>3621</v>
      </c>
      <c r="G447" s="3" t="s">
        <v>1950</v>
      </c>
      <c r="H447" s="3" t="s">
        <v>2103</v>
      </c>
      <c r="I447" t="b">
        <v>1</v>
      </c>
    </row>
    <row r="448" spans="1:9" x14ac:dyDescent="0.25">
      <c r="A448" s="3" t="s">
        <v>904</v>
      </c>
      <c r="B448" s="3" t="s">
        <v>4214</v>
      </c>
      <c r="C448" s="3" t="s">
        <v>4215</v>
      </c>
      <c r="D448" s="3" t="s">
        <v>4216</v>
      </c>
      <c r="E448" s="3" t="s">
        <v>4217</v>
      </c>
      <c r="F448" s="3" t="s">
        <v>2206</v>
      </c>
      <c r="G448" s="3" t="s">
        <v>2139</v>
      </c>
      <c r="H448" s="3" t="s">
        <v>4218</v>
      </c>
      <c r="I448" t="b">
        <v>1</v>
      </c>
    </row>
    <row r="449" spans="1:9" x14ac:dyDescent="0.25">
      <c r="A449" s="3" t="s">
        <v>906</v>
      </c>
      <c r="B449" s="3" t="s">
        <v>4219</v>
      </c>
      <c r="C449" s="3" t="s">
        <v>4220</v>
      </c>
      <c r="D449" s="3" t="s">
        <v>16</v>
      </c>
      <c r="E449" s="3" t="s">
        <v>4221</v>
      </c>
      <c r="F449" s="3" t="s">
        <v>3274</v>
      </c>
      <c r="G449" s="3" t="s">
        <v>1942</v>
      </c>
      <c r="H449" s="3" t="s">
        <v>3275</v>
      </c>
      <c r="I449" t="b">
        <v>0</v>
      </c>
    </row>
    <row r="450" spans="1:9" x14ac:dyDescent="0.25">
      <c r="A450" s="3" t="s">
        <v>908</v>
      </c>
      <c r="B450" s="3" t="s">
        <v>4222</v>
      </c>
      <c r="C450" s="3" t="s">
        <v>4223</v>
      </c>
      <c r="D450" s="3" t="s">
        <v>4224</v>
      </c>
      <c r="E450" s="3" t="s">
        <v>4225</v>
      </c>
      <c r="F450" s="3" t="s">
        <v>4226</v>
      </c>
      <c r="G450" s="3" t="s">
        <v>1950</v>
      </c>
      <c r="H450" s="3" t="s">
        <v>4227</v>
      </c>
      <c r="I450" t="b">
        <v>0</v>
      </c>
    </row>
    <row r="451" spans="1:9" x14ac:dyDescent="0.25">
      <c r="A451" s="3" t="s">
        <v>910</v>
      </c>
      <c r="B451" s="3" t="s">
        <v>4228</v>
      </c>
      <c r="C451" s="3" t="s">
        <v>4229</v>
      </c>
      <c r="D451" s="3" t="s">
        <v>4230</v>
      </c>
      <c r="E451" s="3" t="s">
        <v>4231</v>
      </c>
      <c r="F451" s="3" t="s">
        <v>2251</v>
      </c>
      <c r="G451" s="3" t="s">
        <v>1942</v>
      </c>
      <c r="H451" s="3" t="s">
        <v>4232</v>
      </c>
      <c r="I451" t="b">
        <v>0</v>
      </c>
    </row>
    <row r="452" spans="1:9" x14ac:dyDescent="0.25">
      <c r="A452" s="3" t="s">
        <v>912</v>
      </c>
      <c r="B452" s="3" t="s">
        <v>4233</v>
      </c>
      <c r="C452" s="3" t="s">
        <v>4234</v>
      </c>
      <c r="D452" s="3" t="s">
        <v>4235</v>
      </c>
      <c r="E452" s="3" t="s">
        <v>4236</v>
      </c>
      <c r="F452" s="3" t="s">
        <v>4237</v>
      </c>
      <c r="G452" s="3" t="s">
        <v>1950</v>
      </c>
      <c r="H452" s="3" t="s">
        <v>4238</v>
      </c>
      <c r="I452" t="b">
        <v>0</v>
      </c>
    </row>
    <row r="453" spans="1:9" x14ac:dyDescent="0.25">
      <c r="A453" s="3" t="s">
        <v>914</v>
      </c>
      <c r="B453" s="3" t="s">
        <v>4239</v>
      </c>
      <c r="C453" s="3" t="s">
        <v>4240</v>
      </c>
      <c r="D453" s="3" t="s">
        <v>4241</v>
      </c>
      <c r="E453" s="3" t="s">
        <v>4242</v>
      </c>
      <c r="F453" s="3" t="s">
        <v>2356</v>
      </c>
      <c r="G453" s="3" t="s">
        <v>1942</v>
      </c>
      <c r="H453" s="3" t="s">
        <v>2661</v>
      </c>
      <c r="I453" t="b">
        <v>1</v>
      </c>
    </row>
    <row r="454" spans="1:9" x14ac:dyDescent="0.25">
      <c r="A454" s="3" t="s">
        <v>888</v>
      </c>
      <c r="B454" s="3" t="s">
        <v>4243</v>
      </c>
      <c r="C454" s="3" t="s">
        <v>4244</v>
      </c>
      <c r="D454" s="3" t="s">
        <v>4245</v>
      </c>
      <c r="E454" s="3" t="s">
        <v>4246</v>
      </c>
      <c r="F454" s="3" t="s">
        <v>3726</v>
      </c>
      <c r="G454" s="3" t="s">
        <v>1942</v>
      </c>
      <c r="H454" s="3" t="s">
        <v>3861</v>
      </c>
      <c r="I454" t="b">
        <v>0</v>
      </c>
    </row>
    <row r="455" spans="1:9" x14ac:dyDescent="0.25">
      <c r="A455" s="3" t="s">
        <v>917</v>
      </c>
      <c r="B455" s="3" t="s">
        <v>4247</v>
      </c>
      <c r="C455" s="3" t="s">
        <v>4248</v>
      </c>
      <c r="D455" s="3" t="s">
        <v>4249</v>
      </c>
      <c r="E455" s="3" t="s">
        <v>4250</v>
      </c>
      <c r="F455" s="3" t="s">
        <v>3165</v>
      </c>
      <c r="G455" s="3" t="s">
        <v>1942</v>
      </c>
      <c r="H455" s="3" t="s">
        <v>3166</v>
      </c>
      <c r="I455" t="b">
        <v>0</v>
      </c>
    </row>
    <row r="456" spans="1:9" x14ac:dyDescent="0.25">
      <c r="A456" s="3" t="s">
        <v>919</v>
      </c>
      <c r="B456" s="3" t="s">
        <v>4251</v>
      </c>
      <c r="C456" s="3" t="s">
        <v>4252</v>
      </c>
      <c r="D456" s="3" t="s">
        <v>16</v>
      </c>
      <c r="E456" s="3" t="s">
        <v>4253</v>
      </c>
      <c r="F456" s="3" t="s">
        <v>4254</v>
      </c>
      <c r="G456" s="3" t="s">
        <v>1950</v>
      </c>
      <c r="H456" s="3" t="s">
        <v>1951</v>
      </c>
      <c r="I456" t="b">
        <v>1</v>
      </c>
    </row>
    <row r="457" spans="1:9" x14ac:dyDescent="0.25">
      <c r="A457" s="3" t="s">
        <v>921</v>
      </c>
      <c r="B457" s="3" t="s">
        <v>4255</v>
      </c>
      <c r="C457" s="3" t="s">
        <v>4256</v>
      </c>
      <c r="D457" s="3" t="s">
        <v>4257</v>
      </c>
      <c r="E457" s="3" t="s">
        <v>4258</v>
      </c>
      <c r="F457" s="3" t="s">
        <v>4259</v>
      </c>
      <c r="G457" s="3" t="s">
        <v>1950</v>
      </c>
      <c r="H457" s="3" t="s">
        <v>2898</v>
      </c>
      <c r="I457" t="b">
        <v>1</v>
      </c>
    </row>
    <row r="458" spans="1:9" x14ac:dyDescent="0.25">
      <c r="A458" s="3" t="s">
        <v>923</v>
      </c>
      <c r="B458" s="3" t="s">
        <v>4260</v>
      </c>
      <c r="C458" s="3" t="s">
        <v>4261</v>
      </c>
      <c r="D458" s="3" t="s">
        <v>4262</v>
      </c>
      <c r="E458" s="3" t="s">
        <v>4263</v>
      </c>
      <c r="F458" s="3" t="s">
        <v>2335</v>
      </c>
      <c r="G458" s="3" t="s">
        <v>2139</v>
      </c>
      <c r="H458" s="3" t="s">
        <v>4264</v>
      </c>
      <c r="I458" t="b">
        <v>0</v>
      </c>
    </row>
    <row r="459" spans="1:9" x14ac:dyDescent="0.25">
      <c r="A459" s="3" t="s">
        <v>925</v>
      </c>
      <c r="B459" s="3" t="s">
        <v>4265</v>
      </c>
      <c r="C459" s="3" t="s">
        <v>4266</v>
      </c>
      <c r="D459" s="3" t="s">
        <v>4267</v>
      </c>
      <c r="E459" s="3" t="s">
        <v>4268</v>
      </c>
      <c r="F459" s="3" t="s">
        <v>2195</v>
      </c>
      <c r="G459" s="3" t="s">
        <v>1942</v>
      </c>
      <c r="H459" s="3" t="s">
        <v>2512</v>
      </c>
      <c r="I459" t="b">
        <v>0</v>
      </c>
    </row>
    <row r="460" spans="1:9" x14ac:dyDescent="0.25">
      <c r="A460" s="3" t="s">
        <v>927</v>
      </c>
      <c r="B460" s="3" t="s">
        <v>4269</v>
      </c>
      <c r="C460" s="3" t="s">
        <v>4270</v>
      </c>
      <c r="D460" s="3" t="s">
        <v>4271</v>
      </c>
      <c r="E460" s="3" t="s">
        <v>4272</v>
      </c>
      <c r="F460" s="3" t="s">
        <v>2167</v>
      </c>
      <c r="G460" s="3" t="s">
        <v>1942</v>
      </c>
      <c r="H460" s="3" t="s">
        <v>4273</v>
      </c>
      <c r="I460" t="b">
        <v>0</v>
      </c>
    </row>
    <row r="461" spans="1:9" x14ac:dyDescent="0.25">
      <c r="A461" s="3" t="s">
        <v>929</v>
      </c>
      <c r="B461" s="3" t="s">
        <v>4274</v>
      </c>
      <c r="C461" s="3" t="s">
        <v>4275</v>
      </c>
      <c r="D461" s="3" t="s">
        <v>4276</v>
      </c>
      <c r="E461" s="3" t="s">
        <v>4277</v>
      </c>
      <c r="F461" s="3" t="s">
        <v>2163</v>
      </c>
      <c r="G461" s="3" t="s">
        <v>1942</v>
      </c>
      <c r="H461" s="3" t="s">
        <v>4278</v>
      </c>
      <c r="I461" t="b">
        <v>0</v>
      </c>
    </row>
    <row r="462" spans="1:9" x14ac:dyDescent="0.25">
      <c r="A462" s="3" t="s">
        <v>931</v>
      </c>
      <c r="B462" s="3" t="s">
        <v>4279</v>
      </c>
      <c r="C462" s="3" t="s">
        <v>4280</v>
      </c>
      <c r="D462" s="3" t="s">
        <v>4281</v>
      </c>
      <c r="E462" s="3" t="s">
        <v>4282</v>
      </c>
      <c r="F462" s="3" t="s">
        <v>4283</v>
      </c>
      <c r="G462" s="3" t="s">
        <v>1950</v>
      </c>
      <c r="H462" s="3" t="s">
        <v>4284</v>
      </c>
      <c r="I462" t="b">
        <v>1</v>
      </c>
    </row>
    <row r="463" spans="1:9" x14ac:dyDescent="0.25">
      <c r="A463" s="3" t="s">
        <v>933</v>
      </c>
      <c r="B463" s="3" t="s">
        <v>4285</v>
      </c>
      <c r="C463" s="3" t="s">
        <v>4286</v>
      </c>
      <c r="D463" s="3" t="s">
        <v>4287</v>
      </c>
      <c r="E463" s="3" t="s">
        <v>4288</v>
      </c>
      <c r="F463" s="3" t="s">
        <v>4289</v>
      </c>
      <c r="G463" s="3" t="s">
        <v>2139</v>
      </c>
      <c r="H463" s="3" t="s">
        <v>4290</v>
      </c>
      <c r="I463" t="b">
        <v>1</v>
      </c>
    </row>
    <row r="464" spans="1:9" x14ac:dyDescent="0.25">
      <c r="A464" s="3" t="s">
        <v>935</v>
      </c>
      <c r="B464" s="3" t="s">
        <v>4291</v>
      </c>
      <c r="C464" s="3" t="s">
        <v>4292</v>
      </c>
      <c r="D464" s="3" t="s">
        <v>4293</v>
      </c>
      <c r="E464" s="3" t="s">
        <v>4294</v>
      </c>
      <c r="F464" s="3" t="s">
        <v>3218</v>
      </c>
      <c r="G464" s="3" t="s">
        <v>1942</v>
      </c>
      <c r="H464" s="3" t="s">
        <v>3219</v>
      </c>
      <c r="I464" t="b">
        <v>1</v>
      </c>
    </row>
    <row r="465" spans="1:9" x14ac:dyDescent="0.25">
      <c r="A465" s="3" t="s">
        <v>937</v>
      </c>
      <c r="B465" s="3" t="s">
        <v>4295</v>
      </c>
      <c r="C465" s="3" t="s">
        <v>4296</v>
      </c>
      <c r="D465" s="3" t="s">
        <v>4297</v>
      </c>
      <c r="E465" s="3" t="s">
        <v>4298</v>
      </c>
      <c r="F465" s="3" t="s">
        <v>4299</v>
      </c>
      <c r="G465" s="3" t="s">
        <v>1950</v>
      </c>
      <c r="H465" s="3" t="s">
        <v>4300</v>
      </c>
      <c r="I465" t="b">
        <v>0</v>
      </c>
    </row>
    <row r="466" spans="1:9" x14ac:dyDescent="0.25">
      <c r="A466" s="3" t="s">
        <v>939</v>
      </c>
      <c r="B466" s="3" t="s">
        <v>4301</v>
      </c>
      <c r="C466" s="3" t="s">
        <v>4302</v>
      </c>
      <c r="D466" s="3" t="s">
        <v>4303</v>
      </c>
      <c r="E466" s="3" t="s">
        <v>4304</v>
      </c>
      <c r="F466" s="3" t="s">
        <v>3015</v>
      </c>
      <c r="G466" s="3" t="s">
        <v>2139</v>
      </c>
      <c r="H466" s="3" t="s">
        <v>3016</v>
      </c>
      <c r="I466" t="b">
        <v>0</v>
      </c>
    </row>
    <row r="467" spans="1:9" x14ac:dyDescent="0.25">
      <c r="A467" s="3" t="s">
        <v>941</v>
      </c>
      <c r="B467" s="3" t="s">
        <v>4305</v>
      </c>
      <c r="C467" s="3" t="s">
        <v>4306</v>
      </c>
      <c r="D467" s="3" t="s">
        <v>4307</v>
      </c>
      <c r="E467" s="3" t="s">
        <v>4308</v>
      </c>
      <c r="F467" s="3" t="s">
        <v>3631</v>
      </c>
      <c r="G467" s="3" t="s">
        <v>1942</v>
      </c>
      <c r="H467" s="3" t="s">
        <v>4309</v>
      </c>
      <c r="I467" t="b">
        <v>1</v>
      </c>
    </row>
    <row r="468" spans="1:9" x14ac:dyDescent="0.25">
      <c r="A468" s="3" t="s">
        <v>943</v>
      </c>
      <c r="B468" s="3" t="s">
        <v>4310</v>
      </c>
      <c r="C468" s="3" t="s">
        <v>4311</v>
      </c>
      <c r="D468" s="3" t="s">
        <v>4312</v>
      </c>
      <c r="E468" s="3" t="s">
        <v>4313</v>
      </c>
      <c r="F468" s="3" t="s">
        <v>4314</v>
      </c>
      <c r="G468" s="3" t="s">
        <v>1942</v>
      </c>
      <c r="H468" s="3" t="s">
        <v>4315</v>
      </c>
      <c r="I468" t="b">
        <v>1</v>
      </c>
    </row>
    <row r="469" spans="1:9" x14ac:dyDescent="0.25">
      <c r="A469" s="3" t="s">
        <v>945</v>
      </c>
      <c r="B469" s="3" t="s">
        <v>4316</v>
      </c>
      <c r="C469" s="3" t="s">
        <v>4317</v>
      </c>
      <c r="D469" s="3" t="s">
        <v>4318</v>
      </c>
      <c r="E469" s="3" t="s">
        <v>4319</v>
      </c>
      <c r="F469" s="3" t="s">
        <v>4320</v>
      </c>
      <c r="G469" s="3" t="s">
        <v>1942</v>
      </c>
      <c r="H469" s="3" t="s">
        <v>4321</v>
      </c>
      <c r="I469" t="b">
        <v>0</v>
      </c>
    </row>
    <row r="470" spans="1:9" x14ac:dyDescent="0.25">
      <c r="A470" s="3" t="s">
        <v>947</v>
      </c>
      <c r="B470" s="3" t="s">
        <v>4322</v>
      </c>
      <c r="C470" s="3" t="s">
        <v>4323</v>
      </c>
      <c r="D470" s="3" t="s">
        <v>16</v>
      </c>
      <c r="E470" s="3" t="s">
        <v>4324</v>
      </c>
      <c r="F470" s="3" t="s">
        <v>4325</v>
      </c>
      <c r="G470" s="3" t="s">
        <v>1942</v>
      </c>
      <c r="H470" s="3" t="s">
        <v>4326</v>
      </c>
      <c r="I470" t="b">
        <v>1</v>
      </c>
    </row>
    <row r="471" spans="1:9" x14ac:dyDescent="0.25">
      <c r="A471" s="3" t="s">
        <v>4327</v>
      </c>
      <c r="B471" s="3" t="s">
        <v>4328</v>
      </c>
      <c r="C471" s="3" t="s">
        <v>4329</v>
      </c>
      <c r="D471" s="3" t="s">
        <v>4330</v>
      </c>
      <c r="E471" s="3" t="s">
        <v>4331</v>
      </c>
      <c r="F471" s="3" t="s">
        <v>2001</v>
      </c>
      <c r="G471" s="3" t="s">
        <v>1942</v>
      </c>
      <c r="H471" s="3" t="s">
        <v>4332</v>
      </c>
      <c r="I471" t="b">
        <v>1</v>
      </c>
    </row>
    <row r="472" spans="1:9" x14ac:dyDescent="0.25">
      <c r="A472" s="3" t="s">
        <v>951</v>
      </c>
      <c r="B472" s="3" t="s">
        <v>4333</v>
      </c>
      <c r="C472" s="3" t="s">
        <v>4334</v>
      </c>
      <c r="D472" s="3" t="s">
        <v>4335</v>
      </c>
      <c r="E472" s="3" t="s">
        <v>4336</v>
      </c>
      <c r="F472" s="3" t="s">
        <v>3946</v>
      </c>
      <c r="G472" s="3" t="s">
        <v>1942</v>
      </c>
      <c r="H472" s="3" t="s">
        <v>3947</v>
      </c>
      <c r="I472" t="b">
        <v>1</v>
      </c>
    </row>
    <row r="473" spans="1:9" x14ac:dyDescent="0.25">
      <c r="A473" s="3" t="s">
        <v>953</v>
      </c>
      <c r="B473" s="3" t="s">
        <v>4337</v>
      </c>
      <c r="C473" s="3" t="s">
        <v>16</v>
      </c>
      <c r="D473" s="3" t="s">
        <v>4338</v>
      </c>
      <c r="E473" s="3" t="s">
        <v>4339</v>
      </c>
      <c r="F473" s="3" t="s">
        <v>3747</v>
      </c>
      <c r="G473" s="3" t="s">
        <v>1942</v>
      </c>
      <c r="H473" s="3" t="s">
        <v>3748</v>
      </c>
      <c r="I473" t="b">
        <v>1</v>
      </c>
    </row>
    <row r="474" spans="1:9" x14ac:dyDescent="0.25">
      <c r="A474" s="3" t="s">
        <v>955</v>
      </c>
      <c r="B474" s="3" t="s">
        <v>4340</v>
      </c>
      <c r="C474" s="3" t="s">
        <v>4341</v>
      </c>
      <c r="D474" s="3" t="s">
        <v>4342</v>
      </c>
      <c r="E474" s="3" t="s">
        <v>4343</v>
      </c>
      <c r="F474" s="3" t="s">
        <v>3147</v>
      </c>
      <c r="G474" s="3" t="s">
        <v>1942</v>
      </c>
      <c r="H474" s="3" t="s">
        <v>3148</v>
      </c>
      <c r="I474" t="b">
        <v>0</v>
      </c>
    </row>
    <row r="475" spans="1:9" x14ac:dyDescent="0.25">
      <c r="A475" s="3" t="s">
        <v>957</v>
      </c>
      <c r="B475" s="3" t="s">
        <v>4344</v>
      </c>
      <c r="C475" s="3" t="s">
        <v>4345</v>
      </c>
      <c r="D475" s="3" t="s">
        <v>4346</v>
      </c>
      <c r="E475" s="3" t="s">
        <v>4347</v>
      </c>
      <c r="F475" s="3" t="s">
        <v>3726</v>
      </c>
      <c r="G475" s="3" t="s">
        <v>1942</v>
      </c>
      <c r="H475" s="3" t="s">
        <v>3727</v>
      </c>
      <c r="I475" t="b">
        <v>0</v>
      </c>
    </row>
    <row r="476" spans="1:9" x14ac:dyDescent="0.25">
      <c r="A476" s="3" t="s">
        <v>959</v>
      </c>
      <c r="B476" s="3" t="s">
        <v>4348</v>
      </c>
      <c r="C476" s="3" t="s">
        <v>4349</v>
      </c>
      <c r="D476" s="3" t="s">
        <v>4350</v>
      </c>
      <c r="E476" s="3" t="s">
        <v>4351</v>
      </c>
      <c r="F476" s="3" t="s">
        <v>3254</v>
      </c>
      <c r="G476" s="3" t="s">
        <v>1950</v>
      </c>
      <c r="H476" s="3" t="s">
        <v>3255</v>
      </c>
      <c r="I476" t="b">
        <v>1</v>
      </c>
    </row>
    <row r="477" spans="1:9" x14ac:dyDescent="0.25">
      <c r="A477" s="3" t="s">
        <v>961</v>
      </c>
      <c r="B477" s="3" t="s">
        <v>4352</v>
      </c>
      <c r="C477" s="3" t="s">
        <v>4353</v>
      </c>
      <c r="D477" s="3" t="s">
        <v>16</v>
      </c>
      <c r="E477" s="3" t="s">
        <v>4354</v>
      </c>
      <c r="F477" s="3" t="s">
        <v>4355</v>
      </c>
      <c r="G477" s="3" t="s">
        <v>1942</v>
      </c>
      <c r="H477" s="3" t="s">
        <v>4356</v>
      </c>
      <c r="I477" t="b">
        <v>0</v>
      </c>
    </row>
    <row r="478" spans="1:9" x14ac:dyDescent="0.25">
      <c r="A478" s="3" t="s">
        <v>963</v>
      </c>
      <c r="B478" s="3" t="s">
        <v>4357</v>
      </c>
      <c r="C478" s="3" t="s">
        <v>4358</v>
      </c>
      <c r="D478" s="3" t="s">
        <v>4359</v>
      </c>
      <c r="E478" s="3" t="s">
        <v>4360</v>
      </c>
      <c r="F478" s="3" t="s">
        <v>2195</v>
      </c>
      <c r="G478" s="3" t="s">
        <v>1942</v>
      </c>
      <c r="H478" s="3" t="s">
        <v>4361</v>
      </c>
      <c r="I478" t="b">
        <v>1</v>
      </c>
    </row>
    <row r="479" spans="1:9" x14ac:dyDescent="0.25">
      <c r="A479" s="3" t="s">
        <v>965</v>
      </c>
      <c r="B479" s="3" t="s">
        <v>4362</v>
      </c>
      <c r="C479" s="3" t="s">
        <v>4363</v>
      </c>
      <c r="D479" s="3" t="s">
        <v>4364</v>
      </c>
      <c r="E479" s="3" t="s">
        <v>4365</v>
      </c>
      <c r="F479" s="3" t="s">
        <v>3753</v>
      </c>
      <c r="G479" s="3" t="s">
        <v>1942</v>
      </c>
      <c r="H479" s="3" t="s">
        <v>3754</v>
      </c>
      <c r="I479" t="b">
        <v>0</v>
      </c>
    </row>
    <row r="480" spans="1:9" x14ac:dyDescent="0.25">
      <c r="A480" s="3" t="s">
        <v>949</v>
      </c>
      <c r="B480" s="3" t="s">
        <v>4366</v>
      </c>
      <c r="C480" s="3" t="s">
        <v>4367</v>
      </c>
      <c r="D480" s="3" t="s">
        <v>4368</v>
      </c>
      <c r="E480" s="3" t="s">
        <v>4369</v>
      </c>
      <c r="F480" s="3" t="s">
        <v>4370</v>
      </c>
      <c r="G480" s="3" t="s">
        <v>1942</v>
      </c>
      <c r="H480" s="3" t="s">
        <v>4371</v>
      </c>
      <c r="I480" t="b">
        <v>1</v>
      </c>
    </row>
    <row r="481" spans="1:9" x14ac:dyDescent="0.25">
      <c r="A481" s="3" t="s">
        <v>4372</v>
      </c>
      <c r="B481" s="3" t="s">
        <v>4373</v>
      </c>
      <c r="C481" s="3" t="s">
        <v>16</v>
      </c>
      <c r="D481" s="3" t="s">
        <v>4374</v>
      </c>
      <c r="E481" s="3" t="s">
        <v>4375</v>
      </c>
      <c r="F481" s="3" t="s">
        <v>4376</v>
      </c>
      <c r="G481" s="3" t="s">
        <v>1942</v>
      </c>
      <c r="H481" s="3" t="s">
        <v>4377</v>
      </c>
      <c r="I481" t="b">
        <v>1</v>
      </c>
    </row>
    <row r="482" spans="1:9" x14ac:dyDescent="0.25">
      <c r="A482" s="3" t="s">
        <v>4378</v>
      </c>
      <c r="B482" s="3" t="s">
        <v>4379</v>
      </c>
      <c r="C482" s="3" t="s">
        <v>4380</v>
      </c>
      <c r="D482" s="3" t="s">
        <v>4381</v>
      </c>
      <c r="E482" s="3" t="s">
        <v>4382</v>
      </c>
      <c r="F482" s="3" t="s">
        <v>2012</v>
      </c>
      <c r="G482" s="3" t="s">
        <v>1942</v>
      </c>
      <c r="H482" s="3" t="s">
        <v>4383</v>
      </c>
      <c r="I482" t="b">
        <v>0</v>
      </c>
    </row>
    <row r="483" spans="1:9" x14ac:dyDescent="0.25">
      <c r="A483" s="3" t="s">
        <v>968</v>
      </c>
      <c r="B483" s="3" t="s">
        <v>4384</v>
      </c>
      <c r="C483" s="3" t="s">
        <v>4385</v>
      </c>
      <c r="D483" s="3" t="s">
        <v>4386</v>
      </c>
      <c r="E483" s="3" t="s">
        <v>4387</v>
      </c>
      <c r="F483" s="3" t="s">
        <v>4388</v>
      </c>
      <c r="G483" s="3" t="s">
        <v>2139</v>
      </c>
      <c r="H483" s="3" t="s">
        <v>2465</v>
      </c>
      <c r="I483" t="b">
        <v>0</v>
      </c>
    </row>
    <row r="484" spans="1:9" x14ac:dyDescent="0.25">
      <c r="A484" s="3" t="s">
        <v>970</v>
      </c>
      <c r="B484" s="3" t="s">
        <v>4389</v>
      </c>
      <c r="C484" s="3" t="s">
        <v>4390</v>
      </c>
      <c r="D484" s="3" t="s">
        <v>4391</v>
      </c>
      <c r="E484" s="3" t="s">
        <v>4392</v>
      </c>
      <c r="F484" s="3" t="s">
        <v>2817</v>
      </c>
      <c r="G484" s="3" t="s">
        <v>1942</v>
      </c>
      <c r="H484" s="3" t="s">
        <v>3479</v>
      </c>
      <c r="I484" t="b">
        <v>1</v>
      </c>
    </row>
    <row r="485" spans="1:9" x14ac:dyDescent="0.25">
      <c r="A485" s="3" t="s">
        <v>972</v>
      </c>
      <c r="B485" s="3" t="s">
        <v>4393</v>
      </c>
      <c r="C485" s="3" t="s">
        <v>16</v>
      </c>
      <c r="D485" s="3" t="s">
        <v>4394</v>
      </c>
      <c r="E485" s="3" t="s">
        <v>4395</v>
      </c>
      <c r="F485" s="3" t="s">
        <v>3090</v>
      </c>
      <c r="G485" s="3" t="s">
        <v>1942</v>
      </c>
      <c r="H485" s="3" t="s">
        <v>4396</v>
      </c>
      <c r="I485" t="b">
        <v>1</v>
      </c>
    </row>
    <row r="486" spans="1:9" x14ac:dyDescent="0.25">
      <c r="A486" s="3" t="s">
        <v>974</v>
      </c>
      <c r="B486" s="3" t="s">
        <v>4397</v>
      </c>
      <c r="C486" s="3" t="s">
        <v>4398</v>
      </c>
      <c r="D486" s="3" t="s">
        <v>16</v>
      </c>
      <c r="E486" s="3" t="s">
        <v>4399</v>
      </c>
      <c r="F486" s="3" t="s">
        <v>2001</v>
      </c>
      <c r="G486" s="3" t="s">
        <v>1942</v>
      </c>
      <c r="H486" s="3" t="s">
        <v>4400</v>
      </c>
      <c r="I486" t="b">
        <v>0</v>
      </c>
    </row>
    <row r="487" spans="1:9" x14ac:dyDescent="0.25">
      <c r="A487" s="3" t="s">
        <v>976</v>
      </c>
      <c r="B487" s="3" t="s">
        <v>4401</v>
      </c>
      <c r="C487" s="3" t="s">
        <v>4402</v>
      </c>
      <c r="D487" s="3" t="s">
        <v>4403</v>
      </c>
      <c r="E487" s="3" t="s">
        <v>4404</v>
      </c>
      <c r="F487" s="3" t="s">
        <v>4405</v>
      </c>
      <c r="G487" s="3" t="s">
        <v>1950</v>
      </c>
      <c r="H487" s="3" t="s">
        <v>4406</v>
      </c>
      <c r="I487" t="b">
        <v>1</v>
      </c>
    </row>
    <row r="488" spans="1:9" x14ac:dyDescent="0.25">
      <c r="A488" s="3" t="s">
        <v>978</v>
      </c>
      <c r="B488" s="3" t="s">
        <v>4407</v>
      </c>
      <c r="C488" s="3" t="s">
        <v>4408</v>
      </c>
      <c r="D488" s="3" t="s">
        <v>4409</v>
      </c>
      <c r="E488" s="3" t="s">
        <v>4410</v>
      </c>
      <c r="F488" s="3" t="s">
        <v>4411</v>
      </c>
      <c r="G488" s="3" t="s">
        <v>1950</v>
      </c>
      <c r="H488" s="3" t="s">
        <v>2641</v>
      </c>
      <c r="I488" t="b">
        <v>1</v>
      </c>
    </row>
    <row r="489" spans="1:9" x14ac:dyDescent="0.25">
      <c r="A489" s="3" t="s">
        <v>980</v>
      </c>
      <c r="B489" s="3" t="s">
        <v>4412</v>
      </c>
      <c r="C489" s="3" t="s">
        <v>4413</v>
      </c>
      <c r="D489" s="3" t="s">
        <v>4414</v>
      </c>
      <c r="E489" s="3" t="s">
        <v>4415</v>
      </c>
      <c r="F489" s="3" t="s">
        <v>4411</v>
      </c>
      <c r="G489" s="3" t="s">
        <v>1950</v>
      </c>
      <c r="H489" s="3" t="s">
        <v>2641</v>
      </c>
      <c r="I489" t="b">
        <v>0</v>
      </c>
    </row>
    <row r="490" spans="1:9" x14ac:dyDescent="0.25">
      <c r="A490" s="3" t="s">
        <v>982</v>
      </c>
      <c r="B490" s="3" t="s">
        <v>4416</v>
      </c>
      <c r="C490" s="3" t="s">
        <v>4417</v>
      </c>
      <c r="D490" s="3" t="s">
        <v>4418</v>
      </c>
      <c r="E490" s="3" t="s">
        <v>4419</v>
      </c>
      <c r="F490" s="3" t="s">
        <v>4420</v>
      </c>
      <c r="G490" s="3" t="s">
        <v>1950</v>
      </c>
      <c r="H490" s="3" t="s">
        <v>2996</v>
      </c>
      <c r="I490" t="b">
        <v>1</v>
      </c>
    </row>
    <row r="491" spans="1:9" x14ac:dyDescent="0.25">
      <c r="A491" s="3" t="s">
        <v>984</v>
      </c>
      <c r="B491" s="3" t="s">
        <v>4421</v>
      </c>
      <c r="C491" s="3" t="s">
        <v>4422</v>
      </c>
      <c r="D491" s="3" t="s">
        <v>4423</v>
      </c>
      <c r="E491" s="3" t="s">
        <v>4424</v>
      </c>
      <c r="F491" s="3" t="s">
        <v>2528</v>
      </c>
      <c r="G491" s="3" t="s">
        <v>1942</v>
      </c>
      <c r="H491" s="3" t="s">
        <v>4425</v>
      </c>
      <c r="I491" t="b">
        <v>0</v>
      </c>
    </row>
    <row r="492" spans="1:9" x14ac:dyDescent="0.25">
      <c r="A492" s="3" t="s">
        <v>986</v>
      </c>
      <c r="B492" s="3" t="s">
        <v>4426</v>
      </c>
      <c r="C492" s="3" t="s">
        <v>4427</v>
      </c>
      <c r="D492" s="3" t="s">
        <v>4428</v>
      </c>
      <c r="E492" s="3" t="s">
        <v>4429</v>
      </c>
      <c r="F492" s="3" t="s">
        <v>2229</v>
      </c>
      <c r="G492" s="3" t="s">
        <v>1942</v>
      </c>
      <c r="H492" s="3" t="s">
        <v>2230</v>
      </c>
      <c r="I492" t="b">
        <v>0</v>
      </c>
    </row>
    <row r="493" spans="1:9" x14ac:dyDescent="0.25">
      <c r="A493" s="3" t="s">
        <v>988</v>
      </c>
      <c r="B493" s="3" t="s">
        <v>4430</v>
      </c>
      <c r="C493" s="3" t="s">
        <v>16</v>
      </c>
      <c r="D493" s="3" t="s">
        <v>4431</v>
      </c>
      <c r="E493" s="3" t="s">
        <v>4432</v>
      </c>
      <c r="F493" s="3" t="s">
        <v>3715</v>
      </c>
      <c r="G493" s="3" t="s">
        <v>1942</v>
      </c>
      <c r="H493" s="3" t="s">
        <v>3716</v>
      </c>
      <c r="I493" t="b">
        <v>0</v>
      </c>
    </row>
    <row r="494" spans="1:9" x14ac:dyDescent="0.25">
      <c r="A494" s="3" t="s">
        <v>990</v>
      </c>
      <c r="B494" s="3" t="s">
        <v>4433</v>
      </c>
      <c r="C494" s="3" t="s">
        <v>4434</v>
      </c>
      <c r="D494" s="3" t="s">
        <v>4435</v>
      </c>
      <c r="E494" s="3" t="s">
        <v>4436</v>
      </c>
      <c r="F494" s="3" t="s">
        <v>3298</v>
      </c>
      <c r="G494" s="3" t="s">
        <v>1942</v>
      </c>
      <c r="H494" s="3" t="s">
        <v>4437</v>
      </c>
      <c r="I494" t="b">
        <v>1</v>
      </c>
    </row>
    <row r="495" spans="1:9" x14ac:dyDescent="0.25">
      <c r="A495" s="3" t="s">
        <v>992</v>
      </c>
      <c r="B495" s="3" t="s">
        <v>4438</v>
      </c>
      <c r="C495" s="3" t="s">
        <v>4439</v>
      </c>
      <c r="D495" s="3" t="s">
        <v>4440</v>
      </c>
      <c r="E495" s="3" t="s">
        <v>4441</v>
      </c>
      <c r="F495" s="3" t="s">
        <v>3540</v>
      </c>
      <c r="G495" s="3" t="s">
        <v>2139</v>
      </c>
      <c r="H495" s="3" t="s">
        <v>3541</v>
      </c>
      <c r="I495" t="b">
        <v>0</v>
      </c>
    </row>
    <row r="496" spans="1:9" x14ac:dyDescent="0.25">
      <c r="A496" s="3" t="s">
        <v>994</v>
      </c>
      <c r="B496" s="3" t="s">
        <v>4442</v>
      </c>
      <c r="C496" s="3" t="s">
        <v>4443</v>
      </c>
      <c r="D496" s="3" t="s">
        <v>4444</v>
      </c>
      <c r="E496" s="3" t="s">
        <v>4445</v>
      </c>
      <c r="F496" s="3" t="s">
        <v>3243</v>
      </c>
      <c r="G496" s="3" t="s">
        <v>1942</v>
      </c>
      <c r="H496" s="3" t="s">
        <v>4446</v>
      </c>
      <c r="I496" t="b">
        <v>0</v>
      </c>
    </row>
    <row r="497" spans="1:9" x14ac:dyDescent="0.25">
      <c r="A497" s="3" t="s">
        <v>996</v>
      </c>
      <c r="B497" s="3" t="s">
        <v>4447</v>
      </c>
      <c r="C497" s="3" t="s">
        <v>16</v>
      </c>
      <c r="D497" s="3" t="s">
        <v>4448</v>
      </c>
      <c r="E497" s="3" t="s">
        <v>4449</v>
      </c>
      <c r="F497" s="3" t="s">
        <v>3483</v>
      </c>
      <c r="G497" s="3" t="s">
        <v>1942</v>
      </c>
      <c r="H497" s="3" t="s">
        <v>3484</v>
      </c>
      <c r="I497" t="b">
        <v>1</v>
      </c>
    </row>
    <row r="498" spans="1:9" x14ac:dyDescent="0.25">
      <c r="A498" s="3" t="s">
        <v>998</v>
      </c>
      <c r="B498" s="3" t="s">
        <v>4450</v>
      </c>
      <c r="C498" s="3" t="s">
        <v>4451</v>
      </c>
      <c r="D498" s="3" t="s">
        <v>4452</v>
      </c>
      <c r="E498" s="3" t="s">
        <v>4453</v>
      </c>
      <c r="F498" s="3" t="s">
        <v>2268</v>
      </c>
      <c r="G498" s="3" t="s">
        <v>1942</v>
      </c>
      <c r="H498" s="3" t="s">
        <v>2269</v>
      </c>
      <c r="I498" t="b">
        <v>0</v>
      </c>
    </row>
    <row r="499" spans="1:9" x14ac:dyDescent="0.25">
      <c r="A499" s="3" t="s">
        <v>1000</v>
      </c>
      <c r="B499" s="3" t="s">
        <v>4454</v>
      </c>
      <c r="C499" s="3" t="s">
        <v>4455</v>
      </c>
      <c r="D499" s="3" t="s">
        <v>4456</v>
      </c>
      <c r="E499" s="3" t="s">
        <v>4457</v>
      </c>
      <c r="F499" s="3" t="s">
        <v>4458</v>
      </c>
      <c r="G499" s="3" t="s">
        <v>1950</v>
      </c>
      <c r="H499" s="3" t="s">
        <v>2103</v>
      </c>
      <c r="I499" t="b">
        <v>0</v>
      </c>
    </row>
    <row r="500" spans="1:9" x14ac:dyDescent="0.25">
      <c r="A500" s="3" t="s">
        <v>4459</v>
      </c>
      <c r="B500" s="3" t="s">
        <v>4460</v>
      </c>
      <c r="C500" s="3" t="s">
        <v>4461</v>
      </c>
      <c r="D500" s="3" t="s">
        <v>4462</v>
      </c>
      <c r="E500" s="3" t="s">
        <v>4463</v>
      </c>
      <c r="F500" s="3" t="s">
        <v>3430</v>
      </c>
      <c r="G500" s="3" t="s">
        <v>2139</v>
      </c>
      <c r="H500" s="3" t="s">
        <v>3431</v>
      </c>
      <c r="I500" t="b">
        <v>1</v>
      </c>
    </row>
    <row r="501" spans="1:9" x14ac:dyDescent="0.25">
      <c r="A501" s="3" t="s">
        <v>1004</v>
      </c>
      <c r="B501" s="3" t="s">
        <v>4464</v>
      </c>
      <c r="C501" s="3" t="s">
        <v>16</v>
      </c>
      <c r="D501" s="3" t="s">
        <v>4465</v>
      </c>
      <c r="E501" s="3" t="s">
        <v>4466</v>
      </c>
      <c r="F501" s="3" t="s">
        <v>3085</v>
      </c>
      <c r="G501" s="3" t="s">
        <v>1950</v>
      </c>
      <c r="H501" s="3" t="s">
        <v>2103</v>
      </c>
      <c r="I501" t="b">
        <v>1</v>
      </c>
    </row>
    <row r="502" spans="1:9" x14ac:dyDescent="0.25">
      <c r="A502" s="3" t="s">
        <v>1006</v>
      </c>
      <c r="B502" s="3" t="s">
        <v>4467</v>
      </c>
      <c r="C502" s="3" t="s">
        <v>16</v>
      </c>
      <c r="D502" s="3" t="s">
        <v>4468</v>
      </c>
      <c r="E502" s="3" t="s">
        <v>4469</v>
      </c>
      <c r="F502" s="3" t="s">
        <v>2063</v>
      </c>
      <c r="G502" s="3" t="s">
        <v>1942</v>
      </c>
      <c r="H502" s="3" t="s">
        <v>4470</v>
      </c>
      <c r="I502" t="b">
        <v>0</v>
      </c>
    </row>
    <row r="503" spans="1:9" x14ac:dyDescent="0.25">
      <c r="A503" s="3" t="s">
        <v>1008</v>
      </c>
      <c r="B503" s="3" t="s">
        <v>4471</v>
      </c>
      <c r="C503" s="3" t="s">
        <v>4472</v>
      </c>
      <c r="D503" s="3" t="s">
        <v>4473</v>
      </c>
      <c r="E503" s="3" t="s">
        <v>4474</v>
      </c>
      <c r="F503" s="3" t="s">
        <v>3580</v>
      </c>
      <c r="G503" s="3" t="s">
        <v>2139</v>
      </c>
      <c r="H503" s="3" t="s">
        <v>3581</v>
      </c>
      <c r="I503" t="b">
        <v>0</v>
      </c>
    </row>
    <row r="504" spans="1:9" x14ac:dyDescent="0.25">
      <c r="A504" s="3" t="s">
        <v>4475</v>
      </c>
      <c r="B504" s="3" t="s">
        <v>4476</v>
      </c>
      <c r="C504" s="3" t="s">
        <v>4477</v>
      </c>
      <c r="D504" s="3" t="s">
        <v>4478</v>
      </c>
      <c r="E504" s="3" t="s">
        <v>4479</v>
      </c>
      <c r="F504" s="3" t="s">
        <v>2444</v>
      </c>
      <c r="G504" s="3" t="s">
        <v>1942</v>
      </c>
      <c r="H504" s="3" t="s">
        <v>4480</v>
      </c>
      <c r="I504" t="b">
        <v>0</v>
      </c>
    </row>
    <row r="505" spans="1:9" x14ac:dyDescent="0.25">
      <c r="A505" s="3" t="s">
        <v>4481</v>
      </c>
      <c r="B505" s="3" t="s">
        <v>4482</v>
      </c>
      <c r="C505" s="3" t="s">
        <v>16</v>
      </c>
      <c r="D505" s="3" t="s">
        <v>4483</v>
      </c>
      <c r="E505" s="3" t="s">
        <v>4484</v>
      </c>
      <c r="F505" s="3" t="s">
        <v>4485</v>
      </c>
      <c r="G505" s="3" t="s">
        <v>1942</v>
      </c>
      <c r="H505" s="3" t="s">
        <v>4486</v>
      </c>
      <c r="I505" t="b">
        <v>0</v>
      </c>
    </row>
    <row r="506" spans="1:9" x14ac:dyDescent="0.25">
      <c r="A506" s="3" t="s">
        <v>4487</v>
      </c>
      <c r="B506" s="3" t="s">
        <v>4488</v>
      </c>
      <c r="C506" s="3" t="s">
        <v>4489</v>
      </c>
      <c r="D506" s="3" t="s">
        <v>4490</v>
      </c>
      <c r="E506" s="3" t="s">
        <v>4491</v>
      </c>
      <c r="F506" s="3" t="s">
        <v>3298</v>
      </c>
      <c r="G506" s="3" t="s">
        <v>1942</v>
      </c>
      <c r="H506" s="3" t="s">
        <v>3299</v>
      </c>
      <c r="I506" t="b">
        <v>1</v>
      </c>
    </row>
    <row r="507" spans="1:9" x14ac:dyDescent="0.25">
      <c r="A507" s="3" t="s">
        <v>1010</v>
      </c>
      <c r="B507" s="3" t="s">
        <v>4492</v>
      </c>
      <c r="C507" s="3" t="s">
        <v>4493</v>
      </c>
      <c r="D507" s="3" t="s">
        <v>4494</v>
      </c>
      <c r="E507" s="3" t="s">
        <v>4495</v>
      </c>
      <c r="F507" s="3" t="s">
        <v>4496</v>
      </c>
      <c r="G507" s="3" t="s">
        <v>1942</v>
      </c>
      <c r="H507" s="3" t="s">
        <v>4497</v>
      </c>
      <c r="I507" t="b">
        <v>0</v>
      </c>
    </row>
    <row r="508" spans="1:9" x14ac:dyDescent="0.25">
      <c r="A508" s="3" t="s">
        <v>1012</v>
      </c>
      <c r="B508" s="3" t="s">
        <v>4498</v>
      </c>
      <c r="C508" s="3" t="s">
        <v>4499</v>
      </c>
      <c r="D508" s="3" t="s">
        <v>4500</v>
      </c>
      <c r="E508" s="3" t="s">
        <v>4501</v>
      </c>
      <c r="F508" s="3" t="s">
        <v>2528</v>
      </c>
      <c r="G508" s="3" t="s">
        <v>1942</v>
      </c>
      <c r="H508" s="3" t="s">
        <v>4502</v>
      </c>
      <c r="I508" t="b">
        <v>1</v>
      </c>
    </row>
    <row r="509" spans="1:9" x14ac:dyDescent="0.25">
      <c r="A509" s="3" t="s">
        <v>1014</v>
      </c>
      <c r="B509" s="3" t="s">
        <v>4503</v>
      </c>
      <c r="C509" s="3" t="s">
        <v>4504</v>
      </c>
      <c r="D509" s="3" t="s">
        <v>4505</v>
      </c>
      <c r="E509" s="3" t="s">
        <v>4506</v>
      </c>
      <c r="F509" s="3" t="s">
        <v>4507</v>
      </c>
      <c r="G509" s="3" t="s">
        <v>1942</v>
      </c>
      <c r="H509" s="3" t="s">
        <v>4508</v>
      </c>
      <c r="I509" t="b">
        <v>1</v>
      </c>
    </row>
    <row r="510" spans="1:9" x14ac:dyDescent="0.25">
      <c r="A510" s="3" t="s">
        <v>1016</v>
      </c>
      <c r="B510" s="3" t="s">
        <v>4509</v>
      </c>
      <c r="C510" s="3" t="s">
        <v>4510</v>
      </c>
      <c r="D510" s="3" t="s">
        <v>4511</v>
      </c>
      <c r="E510" s="3" t="s">
        <v>4512</v>
      </c>
      <c r="F510" s="3" t="s">
        <v>4513</v>
      </c>
      <c r="G510" s="3" t="s">
        <v>1950</v>
      </c>
      <c r="H510" s="3" t="s">
        <v>4514</v>
      </c>
      <c r="I510" t="b">
        <v>0</v>
      </c>
    </row>
    <row r="511" spans="1:9" x14ac:dyDescent="0.25">
      <c r="A511" s="3" t="s">
        <v>1002</v>
      </c>
      <c r="B511" s="3" t="s">
        <v>4515</v>
      </c>
      <c r="C511" s="3" t="s">
        <v>4516</v>
      </c>
      <c r="D511" s="3" t="s">
        <v>4517</v>
      </c>
      <c r="E511" s="3" t="s">
        <v>4518</v>
      </c>
      <c r="F511" s="3" t="s">
        <v>4519</v>
      </c>
      <c r="G511" s="3" t="s">
        <v>1950</v>
      </c>
      <c r="H511" s="3" t="s">
        <v>4520</v>
      </c>
      <c r="I511" t="b">
        <v>1</v>
      </c>
    </row>
    <row r="512" spans="1:9" x14ac:dyDescent="0.25">
      <c r="A512" s="3" t="s">
        <v>1019</v>
      </c>
      <c r="B512" s="3" t="s">
        <v>4521</v>
      </c>
      <c r="C512" s="3" t="s">
        <v>4522</v>
      </c>
      <c r="D512" s="3" t="s">
        <v>4523</v>
      </c>
      <c r="E512" s="3" t="s">
        <v>4524</v>
      </c>
      <c r="F512" s="3" t="s">
        <v>4021</v>
      </c>
      <c r="G512" s="3" t="s">
        <v>1950</v>
      </c>
      <c r="H512" s="3" t="s">
        <v>4022</v>
      </c>
      <c r="I512" t="b">
        <v>1</v>
      </c>
    </row>
    <row r="513" spans="1:9" x14ac:dyDescent="0.25">
      <c r="A513" s="3" t="s">
        <v>1021</v>
      </c>
      <c r="B513" s="3" t="s">
        <v>4525</v>
      </c>
      <c r="C513" s="3" t="s">
        <v>4526</v>
      </c>
      <c r="D513" s="3" t="s">
        <v>4527</v>
      </c>
      <c r="E513" s="3" t="s">
        <v>4528</v>
      </c>
      <c r="F513" s="3" t="s">
        <v>2206</v>
      </c>
      <c r="G513" s="3" t="s">
        <v>1942</v>
      </c>
      <c r="H513" s="3" t="s">
        <v>3644</v>
      </c>
      <c r="I513" t="b">
        <v>1</v>
      </c>
    </row>
    <row r="514" spans="1:9" x14ac:dyDescent="0.25">
      <c r="A514" s="3" t="s">
        <v>1023</v>
      </c>
      <c r="B514" s="3" t="s">
        <v>4529</v>
      </c>
      <c r="C514" s="3" t="s">
        <v>4530</v>
      </c>
      <c r="D514" s="3" t="s">
        <v>4531</v>
      </c>
      <c r="E514" s="3" t="s">
        <v>4532</v>
      </c>
      <c r="F514" s="3" t="s">
        <v>4533</v>
      </c>
      <c r="G514" s="3" t="s">
        <v>1942</v>
      </c>
      <c r="H514" s="3" t="s">
        <v>4534</v>
      </c>
      <c r="I514" t="b">
        <v>0</v>
      </c>
    </row>
    <row r="515" spans="1:9" x14ac:dyDescent="0.25">
      <c r="A515" s="3" t="s">
        <v>1025</v>
      </c>
      <c r="B515" s="3" t="s">
        <v>4535</v>
      </c>
      <c r="C515" s="3" t="s">
        <v>4536</v>
      </c>
      <c r="D515" s="3" t="s">
        <v>16</v>
      </c>
      <c r="E515" s="3" t="s">
        <v>4537</v>
      </c>
      <c r="F515" s="3" t="s">
        <v>2028</v>
      </c>
      <c r="G515" s="3" t="s">
        <v>1942</v>
      </c>
      <c r="H515" s="3" t="s">
        <v>4538</v>
      </c>
      <c r="I515" t="b">
        <v>0</v>
      </c>
    </row>
    <row r="516" spans="1:9" x14ac:dyDescent="0.25">
      <c r="A516" s="3" t="s">
        <v>1027</v>
      </c>
      <c r="B516" s="3" t="s">
        <v>4539</v>
      </c>
      <c r="C516" s="3" t="s">
        <v>4540</v>
      </c>
      <c r="D516" s="3" t="s">
        <v>4541</v>
      </c>
      <c r="E516" s="3" t="s">
        <v>4542</v>
      </c>
      <c r="F516" s="3" t="s">
        <v>2956</v>
      </c>
      <c r="G516" s="3" t="s">
        <v>1942</v>
      </c>
      <c r="H516" s="3" t="s">
        <v>2957</v>
      </c>
      <c r="I516" t="b">
        <v>1</v>
      </c>
    </row>
    <row r="517" spans="1:9" x14ac:dyDescent="0.25">
      <c r="A517" s="3" t="s">
        <v>1029</v>
      </c>
      <c r="B517" s="3" t="s">
        <v>4543</v>
      </c>
      <c r="C517" s="3" t="s">
        <v>4544</v>
      </c>
      <c r="D517" s="3" t="s">
        <v>4545</v>
      </c>
      <c r="E517" s="3" t="s">
        <v>4546</v>
      </c>
      <c r="F517" s="3" t="s">
        <v>2023</v>
      </c>
      <c r="G517" s="3" t="s">
        <v>1942</v>
      </c>
      <c r="H517" s="3" t="s">
        <v>3318</v>
      </c>
      <c r="I517" t="b">
        <v>0</v>
      </c>
    </row>
    <row r="518" spans="1:9" x14ac:dyDescent="0.25">
      <c r="A518" s="3" t="s">
        <v>1031</v>
      </c>
      <c r="B518" s="3" t="s">
        <v>4547</v>
      </c>
      <c r="C518" s="3" t="s">
        <v>16</v>
      </c>
      <c r="D518" s="3" t="s">
        <v>4548</v>
      </c>
      <c r="E518" s="3" t="s">
        <v>4549</v>
      </c>
      <c r="F518" s="3" t="s">
        <v>4550</v>
      </c>
      <c r="G518" s="3" t="s">
        <v>1942</v>
      </c>
      <c r="H518" s="3" t="s">
        <v>4551</v>
      </c>
      <c r="I518" t="b">
        <v>1</v>
      </c>
    </row>
    <row r="519" spans="1:9" x14ac:dyDescent="0.25">
      <c r="A519" s="3" t="s">
        <v>1033</v>
      </c>
      <c r="B519" s="3" t="s">
        <v>4552</v>
      </c>
      <c r="C519" s="3" t="s">
        <v>16</v>
      </c>
      <c r="D519" s="3" t="s">
        <v>4553</v>
      </c>
      <c r="E519" s="3" t="s">
        <v>4554</v>
      </c>
      <c r="F519" s="3" t="s">
        <v>4555</v>
      </c>
      <c r="G519" s="3" t="s">
        <v>1942</v>
      </c>
      <c r="H519" s="3" t="s">
        <v>4556</v>
      </c>
      <c r="I519" t="b">
        <v>0</v>
      </c>
    </row>
    <row r="520" spans="1:9" x14ac:dyDescent="0.25">
      <c r="A520" s="3" t="s">
        <v>1035</v>
      </c>
      <c r="B520" s="3" t="s">
        <v>4557</v>
      </c>
      <c r="C520" s="3" t="s">
        <v>4558</v>
      </c>
      <c r="D520" s="3" t="s">
        <v>4559</v>
      </c>
      <c r="E520" s="3" t="s">
        <v>4560</v>
      </c>
      <c r="F520" s="3" t="s">
        <v>4561</v>
      </c>
      <c r="G520" s="3" t="s">
        <v>1942</v>
      </c>
      <c r="H520" s="3" t="s">
        <v>4562</v>
      </c>
      <c r="I520" t="b">
        <v>0</v>
      </c>
    </row>
    <row r="521" spans="1:9" x14ac:dyDescent="0.25">
      <c r="A521" s="3" t="s">
        <v>4563</v>
      </c>
      <c r="B521" s="3" t="s">
        <v>4564</v>
      </c>
      <c r="C521" s="3" t="s">
        <v>4565</v>
      </c>
      <c r="D521" s="3" t="s">
        <v>4566</v>
      </c>
      <c r="E521" s="3" t="s">
        <v>4567</v>
      </c>
      <c r="F521" s="3" t="s">
        <v>2040</v>
      </c>
      <c r="G521" s="3" t="s">
        <v>1942</v>
      </c>
      <c r="H521" s="3" t="s">
        <v>4568</v>
      </c>
      <c r="I521" t="b">
        <v>0</v>
      </c>
    </row>
    <row r="522" spans="1:9" x14ac:dyDescent="0.25">
      <c r="A522" s="3" t="s">
        <v>1038</v>
      </c>
      <c r="B522" s="3" t="s">
        <v>4569</v>
      </c>
      <c r="C522" s="3" t="s">
        <v>4570</v>
      </c>
      <c r="D522" s="3" t="s">
        <v>4571</v>
      </c>
      <c r="E522" s="3" t="s">
        <v>4572</v>
      </c>
      <c r="F522" s="3" t="s">
        <v>2172</v>
      </c>
      <c r="G522" s="3" t="s">
        <v>1942</v>
      </c>
      <c r="H522" s="3" t="s">
        <v>4573</v>
      </c>
      <c r="I522" t="b">
        <v>0</v>
      </c>
    </row>
    <row r="523" spans="1:9" x14ac:dyDescent="0.25">
      <c r="A523" s="3" t="s">
        <v>4574</v>
      </c>
      <c r="B523" s="3" t="s">
        <v>4575</v>
      </c>
      <c r="C523" s="3" t="s">
        <v>4576</v>
      </c>
      <c r="D523" s="3" t="s">
        <v>4577</v>
      </c>
      <c r="E523" s="3" t="s">
        <v>4578</v>
      </c>
      <c r="F523" s="3" t="s">
        <v>2428</v>
      </c>
      <c r="G523" s="3" t="s">
        <v>1942</v>
      </c>
      <c r="H523" s="3" t="s">
        <v>4579</v>
      </c>
      <c r="I523" t="b">
        <v>0</v>
      </c>
    </row>
    <row r="524" spans="1:9" x14ac:dyDescent="0.25">
      <c r="A524" s="3" t="s">
        <v>1040</v>
      </c>
      <c r="B524" s="3" t="s">
        <v>4580</v>
      </c>
      <c r="C524" s="3" t="s">
        <v>4581</v>
      </c>
      <c r="D524" s="3" t="s">
        <v>4582</v>
      </c>
      <c r="E524" s="3" t="s">
        <v>4583</v>
      </c>
      <c r="F524" s="3" t="s">
        <v>3747</v>
      </c>
      <c r="G524" s="3" t="s">
        <v>1942</v>
      </c>
      <c r="H524" s="3" t="s">
        <v>4584</v>
      </c>
      <c r="I524" t="b">
        <v>0</v>
      </c>
    </row>
    <row r="525" spans="1:9" x14ac:dyDescent="0.25">
      <c r="A525" s="3" t="s">
        <v>1042</v>
      </c>
      <c r="B525" s="3" t="s">
        <v>4585</v>
      </c>
      <c r="C525" s="3" t="s">
        <v>4586</v>
      </c>
      <c r="D525" s="3" t="s">
        <v>4587</v>
      </c>
      <c r="E525" s="3" t="s">
        <v>4588</v>
      </c>
      <c r="F525" s="3" t="s">
        <v>4589</v>
      </c>
      <c r="G525" s="3" t="s">
        <v>1950</v>
      </c>
      <c r="H525" s="3" t="s">
        <v>3872</v>
      </c>
      <c r="I525" t="b">
        <v>0</v>
      </c>
    </row>
    <row r="526" spans="1:9" x14ac:dyDescent="0.25">
      <c r="A526" s="3" t="s">
        <v>1044</v>
      </c>
      <c r="B526" s="3" t="s">
        <v>4590</v>
      </c>
      <c r="C526" s="3" t="s">
        <v>16</v>
      </c>
      <c r="D526" s="3" t="s">
        <v>4591</v>
      </c>
      <c r="E526" s="3" t="s">
        <v>4592</v>
      </c>
      <c r="F526" s="3" t="s">
        <v>1963</v>
      </c>
      <c r="G526" s="3" t="s">
        <v>1942</v>
      </c>
      <c r="H526" s="3" t="s">
        <v>3935</v>
      </c>
      <c r="I526" t="b">
        <v>0</v>
      </c>
    </row>
    <row r="527" spans="1:9" x14ac:dyDescent="0.25">
      <c r="A527" s="3" t="s">
        <v>1046</v>
      </c>
      <c r="B527" s="3" t="s">
        <v>4593</v>
      </c>
      <c r="C527" s="3" t="s">
        <v>16</v>
      </c>
      <c r="D527" s="3" t="s">
        <v>4594</v>
      </c>
      <c r="E527" s="3" t="s">
        <v>4595</v>
      </c>
      <c r="F527" s="3" t="s">
        <v>4596</v>
      </c>
      <c r="G527" s="3" t="s">
        <v>1942</v>
      </c>
      <c r="H527" s="3" t="s">
        <v>4597</v>
      </c>
      <c r="I527" t="b">
        <v>1</v>
      </c>
    </row>
    <row r="528" spans="1:9" x14ac:dyDescent="0.25">
      <c r="A528" s="3" t="s">
        <v>1048</v>
      </c>
      <c r="B528" s="3" t="s">
        <v>4598</v>
      </c>
      <c r="C528" s="3" t="s">
        <v>4599</v>
      </c>
      <c r="D528" s="3" t="s">
        <v>4600</v>
      </c>
      <c r="E528" s="3" t="s">
        <v>4601</v>
      </c>
      <c r="F528" s="3" t="s">
        <v>3726</v>
      </c>
      <c r="G528" s="3" t="s">
        <v>1942</v>
      </c>
      <c r="H528" s="3" t="s">
        <v>4602</v>
      </c>
      <c r="I528" t="b">
        <v>1</v>
      </c>
    </row>
    <row r="529" spans="1:9" x14ac:dyDescent="0.25">
      <c r="A529" s="3" t="s">
        <v>1050</v>
      </c>
      <c r="B529" s="3" t="s">
        <v>4603</v>
      </c>
      <c r="C529" s="3" t="s">
        <v>4604</v>
      </c>
      <c r="D529" s="3" t="s">
        <v>4605</v>
      </c>
      <c r="E529" s="3" t="s">
        <v>4606</v>
      </c>
      <c r="F529" s="3" t="s">
        <v>2289</v>
      </c>
      <c r="G529" s="3" t="s">
        <v>2139</v>
      </c>
      <c r="H529" s="3" t="s">
        <v>2290</v>
      </c>
      <c r="I529" t="b">
        <v>0</v>
      </c>
    </row>
    <row r="530" spans="1:9" x14ac:dyDescent="0.25">
      <c r="A530" s="3" t="s">
        <v>1052</v>
      </c>
      <c r="B530" s="3" t="s">
        <v>4607</v>
      </c>
      <c r="C530" s="3" t="s">
        <v>4608</v>
      </c>
      <c r="D530" s="3" t="s">
        <v>4609</v>
      </c>
      <c r="E530" s="3" t="s">
        <v>4610</v>
      </c>
      <c r="F530" s="3" t="s">
        <v>4611</v>
      </c>
      <c r="G530" s="3" t="s">
        <v>1942</v>
      </c>
      <c r="H530" s="3" t="s">
        <v>4612</v>
      </c>
      <c r="I530" t="b">
        <v>0</v>
      </c>
    </row>
    <row r="531" spans="1:9" x14ac:dyDescent="0.25">
      <c r="A531" s="3" t="s">
        <v>1054</v>
      </c>
      <c r="B531" s="3" t="s">
        <v>4613</v>
      </c>
      <c r="C531" s="3" t="s">
        <v>4614</v>
      </c>
      <c r="D531" s="3" t="s">
        <v>4615</v>
      </c>
      <c r="E531" s="3" t="s">
        <v>4616</v>
      </c>
      <c r="F531" s="3" t="s">
        <v>2012</v>
      </c>
      <c r="G531" s="3" t="s">
        <v>1942</v>
      </c>
      <c r="H531" s="3" t="s">
        <v>2557</v>
      </c>
      <c r="I531" t="b">
        <v>0</v>
      </c>
    </row>
    <row r="532" spans="1:9" x14ac:dyDescent="0.25">
      <c r="A532" s="3" t="s">
        <v>1056</v>
      </c>
      <c r="B532" s="3" t="s">
        <v>4617</v>
      </c>
      <c r="C532" s="3" t="s">
        <v>4618</v>
      </c>
      <c r="D532" s="3" t="s">
        <v>4619</v>
      </c>
      <c r="E532" s="3" t="s">
        <v>4620</v>
      </c>
      <c r="F532" s="3" t="s">
        <v>2251</v>
      </c>
      <c r="G532" s="3" t="s">
        <v>1942</v>
      </c>
      <c r="H532" s="3" t="s">
        <v>4232</v>
      </c>
      <c r="I532" t="b">
        <v>0</v>
      </c>
    </row>
    <row r="533" spans="1:9" x14ac:dyDescent="0.25">
      <c r="A533" s="3" t="s">
        <v>1058</v>
      </c>
      <c r="B533" s="3" t="s">
        <v>4621</v>
      </c>
      <c r="C533" s="3" t="s">
        <v>4622</v>
      </c>
      <c r="D533" s="3" t="s">
        <v>4623</v>
      </c>
      <c r="E533" s="3" t="s">
        <v>4624</v>
      </c>
      <c r="F533" s="3" t="s">
        <v>2567</v>
      </c>
      <c r="G533" s="3" t="s">
        <v>1942</v>
      </c>
      <c r="H533" s="3" t="s">
        <v>2568</v>
      </c>
      <c r="I533" t="b">
        <v>0</v>
      </c>
    </row>
    <row r="534" spans="1:9" x14ac:dyDescent="0.25">
      <c r="A534" s="3" t="s">
        <v>1060</v>
      </c>
      <c r="B534" s="3" t="s">
        <v>4625</v>
      </c>
      <c r="C534" s="3" t="s">
        <v>4626</v>
      </c>
      <c r="D534" s="3" t="s">
        <v>4627</v>
      </c>
      <c r="E534" s="3" t="s">
        <v>4628</v>
      </c>
      <c r="F534" s="3" t="s">
        <v>4629</v>
      </c>
      <c r="G534" s="3" t="s">
        <v>1942</v>
      </c>
      <c r="H534" s="3" t="s">
        <v>4630</v>
      </c>
      <c r="I534" t="b">
        <v>1</v>
      </c>
    </row>
    <row r="535" spans="1:9" x14ac:dyDescent="0.25">
      <c r="A535" s="3" t="s">
        <v>1062</v>
      </c>
      <c r="B535" s="3" t="s">
        <v>4631</v>
      </c>
      <c r="C535" s="3" t="s">
        <v>16</v>
      </c>
      <c r="D535" s="3" t="s">
        <v>4632</v>
      </c>
      <c r="E535" s="3" t="s">
        <v>4633</v>
      </c>
      <c r="F535" s="3" t="s">
        <v>2384</v>
      </c>
      <c r="G535" s="3" t="s">
        <v>1942</v>
      </c>
      <c r="H535" s="3" t="s">
        <v>2385</v>
      </c>
      <c r="I535" t="b">
        <v>0</v>
      </c>
    </row>
    <row r="536" spans="1:9" x14ac:dyDescent="0.25">
      <c r="A536" s="3" t="s">
        <v>1064</v>
      </c>
      <c r="B536" s="3" t="s">
        <v>4634</v>
      </c>
      <c r="C536" s="3" t="s">
        <v>4635</v>
      </c>
      <c r="D536" s="3" t="s">
        <v>4636</v>
      </c>
      <c r="E536" s="3" t="s">
        <v>4637</v>
      </c>
      <c r="F536" s="3" t="s">
        <v>2408</v>
      </c>
      <c r="G536" s="3" t="s">
        <v>1950</v>
      </c>
      <c r="H536" s="3" t="s">
        <v>2409</v>
      </c>
      <c r="I536" t="b">
        <v>1</v>
      </c>
    </row>
    <row r="537" spans="1:9" x14ac:dyDescent="0.25">
      <c r="A537" s="3" t="s">
        <v>1066</v>
      </c>
      <c r="B537" s="3" t="s">
        <v>4638</v>
      </c>
      <c r="C537" s="3" t="s">
        <v>16</v>
      </c>
      <c r="D537" s="3" t="s">
        <v>4639</v>
      </c>
      <c r="E537" s="3" t="s">
        <v>4640</v>
      </c>
      <c r="F537" s="3" t="s">
        <v>2703</v>
      </c>
      <c r="G537" s="3" t="s">
        <v>1950</v>
      </c>
      <c r="H537" s="3" t="s">
        <v>2641</v>
      </c>
      <c r="I537" t="b">
        <v>0</v>
      </c>
    </row>
    <row r="538" spans="1:9" x14ac:dyDescent="0.25">
      <c r="A538" s="3" t="s">
        <v>4641</v>
      </c>
      <c r="B538" s="3" t="s">
        <v>4642</v>
      </c>
      <c r="C538" s="3" t="s">
        <v>4643</v>
      </c>
      <c r="D538" s="3" t="s">
        <v>4644</v>
      </c>
      <c r="E538" s="3" t="s">
        <v>4645</v>
      </c>
      <c r="F538" s="3" t="s">
        <v>2341</v>
      </c>
      <c r="G538" s="3" t="s">
        <v>1942</v>
      </c>
      <c r="H538" s="3" t="s">
        <v>2342</v>
      </c>
      <c r="I538" t="b">
        <v>0</v>
      </c>
    </row>
    <row r="539" spans="1:9" x14ac:dyDescent="0.25">
      <c r="A539" s="3" t="s">
        <v>1069</v>
      </c>
      <c r="B539" s="3" t="s">
        <v>4646</v>
      </c>
      <c r="C539" s="3" t="s">
        <v>4647</v>
      </c>
      <c r="D539" s="3" t="s">
        <v>16</v>
      </c>
      <c r="E539" s="3" t="s">
        <v>4648</v>
      </c>
      <c r="F539" s="3" t="s">
        <v>2652</v>
      </c>
      <c r="G539" s="3" t="s">
        <v>1942</v>
      </c>
      <c r="H539" s="3" t="s">
        <v>4649</v>
      </c>
      <c r="I539" t="b">
        <v>1</v>
      </c>
    </row>
    <row r="540" spans="1:9" x14ac:dyDescent="0.25">
      <c r="A540" s="3" t="s">
        <v>1071</v>
      </c>
      <c r="B540" s="3" t="s">
        <v>4650</v>
      </c>
      <c r="C540" s="3" t="s">
        <v>4651</v>
      </c>
      <c r="D540" s="3" t="s">
        <v>16</v>
      </c>
      <c r="E540" s="3" t="s">
        <v>4652</v>
      </c>
      <c r="F540" s="3" t="s">
        <v>4653</v>
      </c>
      <c r="G540" s="3" t="s">
        <v>1942</v>
      </c>
      <c r="H540" s="3" t="s">
        <v>4654</v>
      </c>
      <c r="I540" t="b">
        <v>1</v>
      </c>
    </row>
    <row r="541" spans="1:9" x14ac:dyDescent="0.25">
      <c r="A541" s="3" t="s">
        <v>1073</v>
      </c>
      <c r="B541" s="3" t="s">
        <v>4655</v>
      </c>
      <c r="C541" s="3" t="s">
        <v>4656</v>
      </c>
      <c r="D541" s="3" t="s">
        <v>16</v>
      </c>
      <c r="E541" s="3" t="s">
        <v>4657</v>
      </c>
      <c r="F541" s="3" t="s">
        <v>2145</v>
      </c>
      <c r="G541" s="3" t="s">
        <v>1942</v>
      </c>
      <c r="H541" s="3" t="s">
        <v>4658</v>
      </c>
      <c r="I541" t="b">
        <v>0</v>
      </c>
    </row>
    <row r="542" spans="1:9" x14ac:dyDescent="0.25">
      <c r="A542" s="3" t="s">
        <v>1075</v>
      </c>
      <c r="B542" s="3" t="s">
        <v>4659</v>
      </c>
      <c r="C542" s="3" t="s">
        <v>4660</v>
      </c>
      <c r="D542" s="3" t="s">
        <v>4661</v>
      </c>
      <c r="E542" s="3" t="s">
        <v>4662</v>
      </c>
      <c r="F542" s="3" t="s">
        <v>2931</v>
      </c>
      <c r="G542" s="3" t="s">
        <v>1942</v>
      </c>
      <c r="H542" s="3" t="s">
        <v>4663</v>
      </c>
      <c r="I542" t="b">
        <v>1</v>
      </c>
    </row>
    <row r="543" spans="1:9" x14ac:dyDescent="0.25">
      <c r="A543" s="3" t="s">
        <v>1077</v>
      </c>
      <c r="B543" s="3" t="s">
        <v>4664</v>
      </c>
      <c r="C543" s="3" t="s">
        <v>16</v>
      </c>
      <c r="D543" s="3" t="s">
        <v>4665</v>
      </c>
      <c r="E543" s="3" t="s">
        <v>4666</v>
      </c>
      <c r="F543" s="3" t="s">
        <v>4667</v>
      </c>
      <c r="G543" s="3" t="s">
        <v>1950</v>
      </c>
      <c r="H543" s="3" t="s">
        <v>4514</v>
      </c>
      <c r="I543" t="b">
        <v>1</v>
      </c>
    </row>
    <row r="544" spans="1:9" x14ac:dyDescent="0.25">
      <c r="A544" s="3" t="s">
        <v>1079</v>
      </c>
      <c r="B544" s="3" t="s">
        <v>4668</v>
      </c>
      <c r="C544" s="3" t="s">
        <v>4669</v>
      </c>
      <c r="D544" s="3" t="s">
        <v>4670</v>
      </c>
      <c r="E544" s="3" t="s">
        <v>4671</v>
      </c>
      <c r="F544" s="3" t="s">
        <v>3763</v>
      </c>
      <c r="G544" s="3" t="s">
        <v>1942</v>
      </c>
      <c r="H544" s="3" t="s">
        <v>4672</v>
      </c>
      <c r="I544" t="b">
        <v>0</v>
      </c>
    </row>
    <row r="545" spans="1:9" x14ac:dyDescent="0.25">
      <c r="A545" s="3" t="s">
        <v>1081</v>
      </c>
      <c r="B545" s="3" t="s">
        <v>4673</v>
      </c>
      <c r="C545" s="3" t="s">
        <v>4674</v>
      </c>
      <c r="D545" s="3" t="s">
        <v>4675</v>
      </c>
      <c r="E545" s="3" t="s">
        <v>4676</v>
      </c>
      <c r="F545" s="3" t="s">
        <v>2001</v>
      </c>
      <c r="G545" s="3" t="s">
        <v>1942</v>
      </c>
      <c r="H545" s="3" t="s">
        <v>2007</v>
      </c>
      <c r="I545" t="b">
        <v>0</v>
      </c>
    </row>
    <row r="546" spans="1:9" x14ac:dyDescent="0.25">
      <c r="A546" s="3" t="s">
        <v>1083</v>
      </c>
      <c r="B546" s="3" t="s">
        <v>4677</v>
      </c>
      <c r="C546" s="3" t="s">
        <v>4678</v>
      </c>
      <c r="D546" s="3" t="s">
        <v>4679</v>
      </c>
      <c r="E546" s="3" t="s">
        <v>4680</v>
      </c>
      <c r="F546" s="3" t="s">
        <v>2028</v>
      </c>
      <c r="G546" s="3" t="s">
        <v>1942</v>
      </c>
      <c r="H546" s="3" t="s">
        <v>4681</v>
      </c>
      <c r="I546" t="b">
        <v>0</v>
      </c>
    </row>
    <row r="547" spans="1:9" x14ac:dyDescent="0.25">
      <c r="A547" s="3" t="s">
        <v>1085</v>
      </c>
      <c r="B547" s="3" t="s">
        <v>4682</v>
      </c>
      <c r="C547" s="3" t="s">
        <v>4683</v>
      </c>
      <c r="D547" s="3" t="s">
        <v>4684</v>
      </c>
      <c r="E547" s="3" t="s">
        <v>4685</v>
      </c>
      <c r="F547" s="3" t="s">
        <v>3313</v>
      </c>
      <c r="G547" s="3" t="s">
        <v>2139</v>
      </c>
      <c r="H547" s="3" t="s">
        <v>3314</v>
      </c>
      <c r="I547" t="b">
        <v>0</v>
      </c>
    </row>
    <row r="548" spans="1:9" x14ac:dyDescent="0.25">
      <c r="A548" s="3" t="s">
        <v>1087</v>
      </c>
      <c r="B548" s="3" t="s">
        <v>4686</v>
      </c>
      <c r="C548" s="3" t="s">
        <v>16</v>
      </c>
      <c r="D548" s="3" t="s">
        <v>4687</v>
      </c>
      <c r="E548" s="3" t="s">
        <v>4688</v>
      </c>
      <c r="F548" s="3" t="s">
        <v>4689</v>
      </c>
      <c r="G548" s="3" t="s">
        <v>1950</v>
      </c>
      <c r="H548" s="3" t="s">
        <v>4690</v>
      </c>
      <c r="I548" t="b">
        <v>0</v>
      </c>
    </row>
    <row r="549" spans="1:9" x14ac:dyDescent="0.25">
      <c r="A549" s="3" t="s">
        <v>4691</v>
      </c>
      <c r="B549" s="3" t="s">
        <v>4692</v>
      </c>
      <c r="C549" s="3" t="s">
        <v>16</v>
      </c>
      <c r="D549" s="3" t="s">
        <v>4693</v>
      </c>
      <c r="E549" s="3" t="s">
        <v>4694</v>
      </c>
      <c r="F549" s="3" t="s">
        <v>3523</v>
      </c>
      <c r="G549" s="3" t="s">
        <v>1942</v>
      </c>
      <c r="H549" s="3" t="s">
        <v>4695</v>
      </c>
      <c r="I549" t="b">
        <v>1</v>
      </c>
    </row>
    <row r="550" spans="1:9" x14ac:dyDescent="0.25">
      <c r="A550" s="3" t="s">
        <v>1091</v>
      </c>
      <c r="B550" s="3" t="s">
        <v>4696</v>
      </c>
      <c r="C550" s="3" t="s">
        <v>4697</v>
      </c>
      <c r="D550" s="3" t="s">
        <v>4698</v>
      </c>
      <c r="E550" s="3" t="s">
        <v>4699</v>
      </c>
      <c r="F550" s="3" t="s">
        <v>2428</v>
      </c>
      <c r="G550" s="3" t="s">
        <v>1942</v>
      </c>
      <c r="H550" s="3" t="s">
        <v>4700</v>
      </c>
      <c r="I550" t="b">
        <v>1</v>
      </c>
    </row>
    <row r="551" spans="1:9" x14ac:dyDescent="0.25">
      <c r="A551" s="3" t="s">
        <v>1089</v>
      </c>
      <c r="B551" s="3" t="s">
        <v>4701</v>
      </c>
      <c r="C551" s="3" t="s">
        <v>4702</v>
      </c>
      <c r="D551" s="3" t="s">
        <v>4703</v>
      </c>
      <c r="E551" s="3" t="s">
        <v>4704</v>
      </c>
      <c r="F551" s="3" t="s">
        <v>2051</v>
      </c>
      <c r="G551" s="3" t="s">
        <v>1942</v>
      </c>
      <c r="H551" s="3" t="s">
        <v>2052</v>
      </c>
      <c r="I551" t="b">
        <v>1</v>
      </c>
    </row>
    <row r="552" spans="1:9" x14ac:dyDescent="0.25">
      <c r="A552" s="3" t="s">
        <v>1094</v>
      </c>
      <c r="B552" s="3" t="s">
        <v>4705</v>
      </c>
      <c r="C552" s="3" t="s">
        <v>4706</v>
      </c>
      <c r="D552" s="3" t="s">
        <v>4707</v>
      </c>
      <c r="E552" s="3" t="s">
        <v>4708</v>
      </c>
      <c r="F552" s="3" t="s">
        <v>2305</v>
      </c>
      <c r="G552" s="3" t="s">
        <v>1942</v>
      </c>
      <c r="H552" s="3" t="s">
        <v>4709</v>
      </c>
      <c r="I552" t="b">
        <v>1</v>
      </c>
    </row>
    <row r="553" spans="1:9" x14ac:dyDescent="0.25">
      <c r="A553" s="3" t="s">
        <v>1096</v>
      </c>
      <c r="B553" s="3" t="s">
        <v>4710</v>
      </c>
      <c r="C553" s="3" t="s">
        <v>4711</v>
      </c>
      <c r="D553" s="3" t="s">
        <v>4712</v>
      </c>
      <c r="E553" s="3" t="s">
        <v>4713</v>
      </c>
      <c r="F553" s="3" t="s">
        <v>3940</v>
      </c>
      <c r="G553" s="3" t="s">
        <v>1942</v>
      </c>
      <c r="H553" s="3" t="s">
        <v>3941</v>
      </c>
      <c r="I553" t="b">
        <v>0</v>
      </c>
    </row>
    <row r="554" spans="1:9" x14ac:dyDescent="0.25">
      <c r="A554" s="3" t="s">
        <v>1098</v>
      </c>
      <c r="B554" s="3" t="s">
        <v>4714</v>
      </c>
      <c r="C554" s="3" t="s">
        <v>4715</v>
      </c>
      <c r="D554" s="3" t="s">
        <v>4716</v>
      </c>
      <c r="E554" s="3" t="s">
        <v>4717</v>
      </c>
      <c r="F554" s="3" t="s">
        <v>3580</v>
      </c>
      <c r="G554" s="3" t="s">
        <v>2139</v>
      </c>
      <c r="H554" s="3" t="s">
        <v>3581</v>
      </c>
      <c r="I554" t="b">
        <v>1</v>
      </c>
    </row>
    <row r="555" spans="1:9" x14ac:dyDescent="0.25">
      <c r="A555" s="3" t="s">
        <v>1100</v>
      </c>
      <c r="B555" s="3" t="s">
        <v>4718</v>
      </c>
      <c r="C555" s="3" t="s">
        <v>4719</v>
      </c>
      <c r="D555" s="3" t="s">
        <v>16</v>
      </c>
      <c r="E555" s="3" t="s">
        <v>4720</v>
      </c>
      <c r="F555" s="3" t="s">
        <v>2251</v>
      </c>
      <c r="G555" s="3" t="s">
        <v>1942</v>
      </c>
      <c r="H555" s="3" t="s">
        <v>4232</v>
      </c>
      <c r="I555" t="b">
        <v>0</v>
      </c>
    </row>
    <row r="556" spans="1:9" x14ac:dyDescent="0.25">
      <c r="A556" s="3" t="s">
        <v>1102</v>
      </c>
      <c r="B556" s="3" t="s">
        <v>4721</v>
      </c>
      <c r="C556" s="3" t="s">
        <v>16</v>
      </c>
      <c r="D556" s="3" t="s">
        <v>4722</v>
      </c>
      <c r="E556" s="3" t="s">
        <v>4723</v>
      </c>
      <c r="F556" s="3" t="s">
        <v>3347</v>
      </c>
      <c r="G556" s="3" t="s">
        <v>2139</v>
      </c>
      <c r="H556" s="3" t="s">
        <v>4724</v>
      </c>
      <c r="I556" t="b">
        <v>1</v>
      </c>
    </row>
    <row r="557" spans="1:9" x14ac:dyDescent="0.25">
      <c r="A557" s="3" t="s">
        <v>1104</v>
      </c>
      <c r="B557" s="3" t="s">
        <v>4725</v>
      </c>
      <c r="C557" s="3" t="s">
        <v>4726</v>
      </c>
      <c r="D557" s="3" t="s">
        <v>4727</v>
      </c>
      <c r="E557" s="3" t="s">
        <v>4728</v>
      </c>
      <c r="F557" s="3" t="s">
        <v>4729</v>
      </c>
      <c r="G557" s="3" t="s">
        <v>1950</v>
      </c>
      <c r="H557" s="3" t="s">
        <v>4730</v>
      </c>
      <c r="I557" t="b">
        <v>0</v>
      </c>
    </row>
    <row r="558" spans="1:9" x14ac:dyDescent="0.25">
      <c r="A558" s="3" t="s">
        <v>1106</v>
      </c>
      <c r="B558" s="3" t="s">
        <v>4731</v>
      </c>
      <c r="C558" s="3" t="s">
        <v>4732</v>
      </c>
      <c r="D558" s="3" t="s">
        <v>16</v>
      </c>
      <c r="E558" s="3" t="s">
        <v>4733</v>
      </c>
      <c r="F558" s="3" t="s">
        <v>3763</v>
      </c>
      <c r="G558" s="3" t="s">
        <v>1942</v>
      </c>
      <c r="H558" s="3" t="s">
        <v>4734</v>
      </c>
      <c r="I558" t="b">
        <v>1</v>
      </c>
    </row>
    <row r="559" spans="1:9" x14ac:dyDescent="0.25">
      <c r="A559" s="3" t="s">
        <v>4735</v>
      </c>
      <c r="B559" s="3" t="s">
        <v>4736</v>
      </c>
      <c r="C559" s="3" t="s">
        <v>16</v>
      </c>
      <c r="D559" s="3" t="s">
        <v>4737</v>
      </c>
      <c r="E559" s="3" t="s">
        <v>4738</v>
      </c>
      <c r="F559" s="3" t="s">
        <v>4739</v>
      </c>
      <c r="G559" s="3" t="s">
        <v>1942</v>
      </c>
      <c r="H559" s="3" t="s">
        <v>4740</v>
      </c>
      <c r="I559" t="b">
        <v>0</v>
      </c>
    </row>
    <row r="560" spans="1:9" x14ac:dyDescent="0.25">
      <c r="A560" s="3" t="s">
        <v>1109</v>
      </c>
      <c r="B560" s="3" t="s">
        <v>4741</v>
      </c>
      <c r="C560" s="3" t="s">
        <v>16</v>
      </c>
      <c r="D560" s="3" t="s">
        <v>4742</v>
      </c>
      <c r="E560" s="3" t="s">
        <v>4743</v>
      </c>
      <c r="F560" s="3" t="s">
        <v>3528</v>
      </c>
      <c r="G560" s="3" t="s">
        <v>1942</v>
      </c>
      <c r="H560" s="3" t="s">
        <v>4744</v>
      </c>
      <c r="I560" t="b">
        <v>1</v>
      </c>
    </row>
    <row r="561" spans="1:9" x14ac:dyDescent="0.25">
      <c r="A561" s="3" t="s">
        <v>1111</v>
      </c>
      <c r="B561" s="3" t="s">
        <v>4745</v>
      </c>
      <c r="C561" s="3" t="s">
        <v>4746</v>
      </c>
      <c r="D561" s="3" t="s">
        <v>4747</v>
      </c>
      <c r="E561" s="3" t="s">
        <v>4748</v>
      </c>
      <c r="F561" s="3" t="s">
        <v>3298</v>
      </c>
      <c r="G561" s="3" t="s">
        <v>1942</v>
      </c>
      <c r="H561" s="3" t="s">
        <v>4749</v>
      </c>
      <c r="I561" t="b">
        <v>1</v>
      </c>
    </row>
    <row r="562" spans="1:9" x14ac:dyDescent="0.25">
      <c r="A562" s="3" t="s">
        <v>1113</v>
      </c>
      <c r="B562" s="3" t="s">
        <v>4750</v>
      </c>
      <c r="C562" s="3" t="s">
        <v>16</v>
      </c>
      <c r="D562" s="3" t="s">
        <v>4751</v>
      </c>
      <c r="E562" s="3" t="s">
        <v>4752</v>
      </c>
      <c r="F562" s="3" t="s">
        <v>4753</v>
      </c>
      <c r="G562" s="3" t="s">
        <v>1942</v>
      </c>
      <c r="H562" s="3" t="s">
        <v>4754</v>
      </c>
      <c r="I562" t="b">
        <v>1</v>
      </c>
    </row>
    <row r="563" spans="1:9" x14ac:dyDescent="0.25">
      <c r="A563" s="3" t="s">
        <v>1115</v>
      </c>
      <c r="B563" s="3" t="s">
        <v>4755</v>
      </c>
      <c r="C563" s="3" t="s">
        <v>16</v>
      </c>
      <c r="D563" s="3" t="s">
        <v>4756</v>
      </c>
      <c r="E563" s="3" t="s">
        <v>4757</v>
      </c>
      <c r="F563" s="3" t="s">
        <v>4758</v>
      </c>
      <c r="G563" s="3" t="s">
        <v>1950</v>
      </c>
      <c r="H563" s="3" t="s">
        <v>4759</v>
      </c>
      <c r="I563" t="b">
        <v>1</v>
      </c>
    </row>
    <row r="564" spans="1:9" x14ac:dyDescent="0.25">
      <c r="A564" s="3" t="s">
        <v>1117</v>
      </c>
      <c r="B564" s="3" t="s">
        <v>4760</v>
      </c>
      <c r="C564" s="3" t="s">
        <v>4761</v>
      </c>
      <c r="D564" s="3" t="s">
        <v>4762</v>
      </c>
      <c r="E564" s="3" t="s">
        <v>4763</v>
      </c>
      <c r="F564" s="3" t="s">
        <v>4764</v>
      </c>
      <c r="G564" s="3" t="s">
        <v>2139</v>
      </c>
      <c r="H564" s="3" t="s">
        <v>4765</v>
      </c>
      <c r="I564" t="b">
        <v>0</v>
      </c>
    </row>
    <row r="565" spans="1:9" x14ac:dyDescent="0.25">
      <c r="A565" s="3" t="s">
        <v>4766</v>
      </c>
      <c r="B565" s="3" t="s">
        <v>4767</v>
      </c>
      <c r="C565" s="3" t="s">
        <v>4768</v>
      </c>
      <c r="D565" s="3" t="s">
        <v>4769</v>
      </c>
      <c r="E565" s="3" t="s">
        <v>4770</v>
      </c>
      <c r="F565" s="3" t="s">
        <v>3218</v>
      </c>
      <c r="G565" s="3" t="s">
        <v>1942</v>
      </c>
      <c r="H565" s="3" t="s">
        <v>4771</v>
      </c>
      <c r="I565" t="b">
        <v>0</v>
      </c>
    </row>
    <row r="566" spans="1:9" x14ac:dyDescent="0.25">
      <c r="A566" s="3" t="s">
        <v>1121</v>
      </c>
      <c r="B566" s="3" t="s">
        <v>4772</v>
      </c>
      <c r="C566" s="3" t="s">
        <v>4773</v>
      </c>
      <c r="D566" s="3" t="s">
        <v>4774</v>
      </c>
      <c r="E566" s="3" t="s">
        <v>4775</v>
      </c>
      <c r="F566" s="3" t="s">
        <v>3631</v>
      </c>
      <c r="G566" s="3" t="s">
        <v>1942</v>
      </c>
      <c r="H566" s="3" t="s">
        <v>3632</v>
      </c>
      <c r="I566" t="b">
        <v>0</v>
      </c>
    </row>
    <row r="567" spans="1:9" x14ac:dyDescent="0.25">
      <c r="A567" s="3" t="s">
        <v>1123</v>
      </c>
      <c r="B567" s="3" t="s">
        <v>4776</v>
      </c>
      <c r="C567" s="3" t="s">
        <v>4777</v>
      </c>
      <c r="D567" s="3" t="s">
        <v>4778</v>
      </c>
      <c r="E567" s="3" t="s">
        <v>4779</v>
      </c>
      <c r="F567" s="3" t="s">
        <v>3147</v>
      </c>
      <c r="G567" s="3" t="s">
        <v>1942</v>
      </c>
      <c r="H567" s="3" t="s">
        <v>4780</v>
      </c>
      <c r="I567" t="b">
        <v>0</v>
      </c>
    </row>
    <row r="568" spans="1:9" x14ac:dyDescent="0.25">
      <c r="A568" s="3" t="s">
        <v>1125</v>
      </c>
      <c r="B568" s="3" t="s">
        <v>4781</v>
      </c>
      <c r="C568" s="3" t="s">
        <v>4782</v>
      </c>
      <c r="D568" s="3" t="s">
        <v>4783</v>
      </c>
      <c r="E568" s="3" t="s">
        <v>4784</v>
      </c>
      <c r="F568" s="3" t="s">
        <v>2229</v>
      </c>
      <c r="G568" s="3" t="s">
        <v>1942</v>
      </c>
      <c r="H568" s="3" t="s">
        <v>4785</v>
      </c>
      <c r="I568" t="b">
        <v>1</v>
      </c>
    </row>
    <row r="569" spans="1:9" x14ac:dyDescent="0.25">
      <c r="A569" s="3" t="s">
        <v>1127</v>
      </c>
      <c r="B569" s="3" t="s">
        <v>4786</v>
      </c>
      <c r="C569" s="3" t="s">
        <v>16</v>
      </c>
      <c r="D569" s="3" t="s">
        <v>4787</v>
      </c>
      <c r="E569" s="3" t="s">
        <v>4788</v>
      </c>
      <c r="F569" s="3" t="s">
        <v>2096</v>
      </c>
      <c r="G569" s="3" t="s">
        <v>1950</v>
      </c>
      <c r="H569" s="3" t="s">
        <v>2097</v>
      </c>
      <c r="I569" t="b">
        <v>0</v>
      </c>
    </row>
    <row r="570" spans="1:9" x14ac:dyDescent="0.25">
      <c r="A570" s="3" t="s">
        <v>1129</v>
      </c>
      <c r="B570" s="3" t="s">
        <v>4789</v>
      </c>
      <c r="C570" s="3" t="s">
        <v>4790</v>
      </c>
      <c r="D570" s="3" t="s">
        <v>4791</v>
      </c>
      <c r="E570" s="3" t="s">
        <v>4792</v>
      </c>
      <c r="F570" s="3" t="s">
        <v>2458</v>
      </c>
      <c r="G570" s="3" t="s">
        <v>1942</v>
      </c>
      <c r="H570" s="3" t="s">
        <v>4793</v>
      </c>
      <c r="I570" t="b">
        <v>1</v>
      </c>
    </row>
    <row r="571" spans="1:9" x14ac:dyDescent="0.25">
      <c r="A571" s="3" t="s">
        <v>4794</v>
      </c>
      <c r="B571" s="3" t="s">
        <v>4795</v>
      </c>
      <c r="C571" s="3" t="s">
        <v>4796</v>
      </c>
      <c r="D571" s="3" t="s">
        <v>4797</v>
      </c>
      <c r="E571" s="3" t="s">
        <v>4798</v>
      </c>
      <c r="F571" s="3" t="s">
        <v>4507</v>
      </c>
      <c r="G571" s="3" t="s">
        <v>1942</v>
      </c>
      <c r="H571" s="3" t="s">
        <v>4799</v>
      </c>
      <c r="I571" t="b">
        <v>0</v>
      </c>
    </row>
    <row r="572" spans="1:9" x14ac:dyDescent="0.25">
      <c r="A572" s="3" t="s">
        <v>1132</v>
      </c>
      <c r="B572" s="3" t="s">
        <v>4800</v>
      </c>
      <c r="C572" s="3" t="s">
        <v>4801</v>
      </c>
      <c r="D572" s="3" t="s">
        <v>4802</v>
      </c>
      <c r="E572" s="3" t="s">
        <v>4803</v>
      </c>
      <c r="F572" s="3" t="s">
        <v>4804</v>
      </c>
      <c r="G572" s="3" t="s">
        <v>1942</v>
      </c>
      <c r="H572" s="3" t="s">
        <v>4805</v>
      </c>
      <c r="I572" t="b">
        <v>0</v>
      </c>
    </row>
    <row r="573" spans="1:9" x14ac:dyDescent="0.25">
      <c r="A573" s="3" t="s">
        <v>1134</v>
      </c>
      <c r="B573" s="3" t="s">
        <v>4806</v>
      </c>
      <c r="C573" s="3" t="s">
        <v>4807</v>
      </c>
      <c r="D573" s="3" t="s">
        <v>4808</v>
      </c>
      <c r="E573" s="3" t="s">
        <v>4809</v>
      </c>
      <c r="F573" s="3" t="s">
        <v>4810</v>
      </c>
      <c r="G573" s="3" t="s">
        <v>2139</v>
      </c>
      <c r="H573" s="3" t="s">
        <v>4811</v>
      </c>
      <c r="I573" t="b">
        <v>0</v>
      </c>
    </row>
    <row r="574" spans="1:9" x14ac:dyDescent="0.25">
      <c r="A574" s="3" t="s">
        <v>1136</v>
      </c>
      <c r="B574" s="3" t="s">
        <v>4812</v>
      </c>
      <c r="C574" s="3" t="s">
        <v>16</v>
      </c>
      <c r="D574" s="3" t="s">
        <v>16</v>
      </c>
      <c r="E574" s="3" t="s">
        <v>4813</v>
      </c>
      <c r="F574" s="3" t="s">
        <v>3101</v>
      </c>
      <c r="G574" s="3" t="s">
        <v>1942</v>
      </c>
      <c r="H574" s="3" t="s">
        <v>4814</v>
      </c>
      <c r="I574" t="b">
        <v>1</v>
      </c>
    </row>
    <row r="575" spans="1:9" x14ac:dyDescent="0.25">
      <c r="A575" s="3" t="s">
        <v>1138</v>
      </c>
      <c r="B575" s="3" t="s">
        <v>4815</v>
      </c>
      <c r="C575" s="3" t="s">
        <v>4816</v>
      </c>
      <c r="D575" s="3" t="s">
        <v>4817</v>
      </c>
      <c r="E575" s="3" t="s">
        <v>4818</v>
      </c>
      <c r="F575" s="3" t="s">
        <v>3763</v>
      </c>
      <c r="G575" s="3" t="s">
        <v>1942</v>
      </c>
      <c r="H575" s="3" t="s">
        <v>4734</v>
      </c>
      <c r="I575" t="b">
        <v>0</v>
      </c>
    </row>
    <row r="576" spans="1:9" x14ac:dyDescent="0.25">
      <c r="A576" s="3" t="s">
        <v>1140</v>
      </c>
      <c r="B576" s="3" t="s">
        <v>4819</v>
      </c>
      <c r="C576" s="3" t="s">
        <v>4820</v>
      </c>
      <c r="D576" s="3" t="s">
        <v>16</v>
      </c>
      <c r="E576" s="3" t="s">
        <v>4821</v>
      </c>
      <c r="F576" s="3" t="s">
        <v>2268</v>
      </c>
      <c r="G576" s="3" t="s">
        <v>1942</v>
      </c>
      <c r="H576" s="3" t="s">
        <v>2269</v>
      </c>
      <c r="I576" t="b">
        <v>1</v>
      </c>
    </row>
    <row r="577" spans="1:9" x14ac:dyDescent="0.25">
      <c r="A577" s="3" t="s">
        <v>1142</v>
      </c>
      <c r="B577" s="3" t="s">
        <v>4822</v>
      </c>
      <c r="C577" s="3" t="s">
        <v>4823</v>
      </c>
      <c r="D577" s="3" t="s">
        <v>4824</v>
      </c>
      <c r="E577" s="3" t="s">
        <v>4825</v>
      </c>
      <c r="F577" s="3" t="s">
        <v>1990</v>
      </c>
      <c r="G577" s="3" t="s">
        <v>1942</v>
      </c>
      <c r="H577" s="3" t="s">
        <v>4826</v>
      </c>
      <c r="I577" t="b">
        <v>0</v>
      </c>
    </row>
    <row r="578" spans="1:9" x14ac:dyDescent="0.25">
      <c r="A578" s="3" t="s">
        <v>1144</v>
      </c>
      <c r="B578" s="3" t="s">
        <v>4827</v>
      </c>
      <c r="C578" s="3" t="s">
        <v>4828</v>
      </c>
      <c r="D578" s="3" t="s">
        <v>4829</v>
      </c>
      <c r="E578" s="3" t="s">
        <v>4830</v>
      </c>
      <c r="F578" s="3" t="s">
        <v>4831</v>
      </c>
      <c r="G578" s="3" t="s">
        <v>1942</v>
      </c>
      <c r="H578" s="3" t="s">
        <v>4832</v>
      </c>
      <c r="I578" t="b">
        <v>0</v>
      </c>
    </row>
    <row r="579" spans="1:9" x14ac:dyDescent="0.25">
      <c r="A579" s="3" t="s">
        <v>1119</v>
      </c>
      <c r="B579" s="3" t="s">
        <v>4833</v>
      </c>
      <c r="C579" s="3" t="s">
        <v>4834</v>
      </c>
      <c r="D579" s="3" t="s">
        <v>16</v>
      </c>
      <c r="E579" s="3" t="s">
        <v>4835</v>
      </c>
      <c r="F579" s="3" t="s">
        <v>4836</v>
      </c>
      <c r="G579" s="3" t="s">
        <v>2139</v>
      </c>
      <c r="H579" s="3" t="s">
        <v>4837</v>
      </c>
      <c r="I579" t="b">
        <v>0</v>
      </c>
    </row>
    <row r="580" spans="1:9" x14ac:dyDescent="0.25">
      <c r="A580" s="3" t="s">
        <v>1147</v>
      </c>
      <c r="B580" s="3" t="s">
        <v>4838</v>
      </c>
      <c r="C580" s="3" t="s">
        <v>4839</v>
      </c>
      <c r="D580" s="3" t="s">
        <v>4840</v>
      </c>
      <c r="E580" s="3" t="s">
        <v>4841</v>
      </c>
      <c r="F580" s="3" t="s">
        <v>4842</v>
      </c>
      <c r="G580" s="3" t="s">
        <v>1950</v>
      </c>
      <c r="H580" s="3" t="s">
        <v>4843</v>
      </c>
      <c r="I580" t="b">
        <v>0</v>
      </c>
    </row>
    <row r="581" spans="1:9" x14ac:dyDescent="0.25">
      <c r="A581" s="3" t="s">
        <v>4844</v>
      </c>
      <c r="B581" s="3" t="s">
        <v>4845</v>
      </c>
      <c r="C581" s="3" t="s">
        <v>4846</v>
      </c>
      <c r="D581" s="3" t="s">
        <v>4847</v>
      </c>
      <c r="E581" s="3" t="s">
        <v>4848</v>
      </c>
      <c r="F581" s="3" t="s">
        <v>4758</v>
      </c>
      <c r="G581" s="3" t="s">
        <v>1950</v>
      </c>
      <c r="H581" s="3" t="s">
        <v>4759</v>
      </c>
      <c r="I581" t="b">
        <v>0</v>
      </c>
    </row>
    <row r="582" spans="1:9" x14ac:dyDescent="0.25">
      <c r="A582" s="3" t="s">
        <v>1149</v>
      </c>
      <c r="B582" s="3" t="s">
        <v>4849</v>
      </c>
      <c r="C582" s="3" t="s">
        <v>4850</v>
      </c>
      <c r="D582" s="3" t="s">
        <v>4851</v>
      </c>
      <c r="E582" s="3" t="s">
        <v>4852</v>
      </c>
      <c r="F582" s="3" t="s">
        <v>2882</v>
      </c>
      <c r="G582" s="3" t="s">
        <v>1942</v>
      </c>
      <c r="H582" s="3" t="s">
        <v>2883</v>
      </c>
      <c r="I582" t="b">
        <v>1</v>
      </c>
    </row>
    <row r="583" spans="1:9" x14ac:dyDescent="0.25">
      <c r="A583" s="3" t="s">
        <v>1151</v>
      </c>
      <c r="B583" s="3" t="s">
        <v>4853</v>
      </c>
      <c r="C583" s="3" t="s">
        <v>4854</v>
      </c>
      <c r="D583" s="3" t="s">
        <v>16</v>
      </c>
      <c r="E583" s="3" t="s">
        <v>4855</v>
      </c>
      <c r="F583" s="3" t="s">
        <v>2206</v>
      </c>
      <c r="G583" s="3" t="s">
        <v>2139</v>
      </c>
      <c r="H583" s="3" t="s">
        <v>2573</v>
      </c>
      <c r="I583" t="b">
        <v>1</v>
      </c>
    </row>
    <row r="584" spans="1:9" x14ac:dyDescent="0.25">
      <c r="A584" s="3" t="s">
        <v>1153</v>
      </c>
      <c r="B584" s="3" t="s">
        <v>4856</v>
      </c>
      <c r="C584" s="3" t="s">
        <v>4857</v>
      </c>
      <c r="D584" s="3" t="s">
        <v>4858</v>
      </c>
      <c r="E584" s="3" t="s">
        <v>4859</v>
      </c>
      <c r="F584" s="3" t="s">
        <v>2012</v>
      </c>
      <c r="G584" s="3" t="s">
        <v>1942</v>
      </c>
      <c r="H584" s="3" t="s">
        <v>4860</v>
      </c>
      <c r="I584" t="b">
        <v>0</v>
      </c>
    </row>
    <row r="585" spans="1:9" x14ac:dyDescent="0.25">
      <c r="A585" s="3" t="s">
        <v>1155</v>
      </c>
      <c r="B585" s="3" t="s">
        <v>4861</v>
      </c>
      <c r="C585" s="3" t="s">
        <v>4862</v>
      </c>
      <c r="D585" s="3" t="s">
        <v>4863</v>
      </c>
      <c r="E585" s="3" t="s">
        <v>4864</v>
      </c>
      <c r="F585" s="3" t="s">
        <v>4376</v>
      </c>
      <c r="G585" s="3" t="s">
        <v>1942</v>
      </c>
      <c r="H585" s="3" t="s">
        <v>4377</v>
      </c>
      <c r="I585" t="b">
        <v>1</v>
      </c>
    </row>
    <row r="586" spans="1:9" x14ac:dyDescent="0.25">
      <c r="A586" s="3" t="s">
        <v>1157</v>
      </c>
      <c r="B586" s="3" t="s">
        <v>4865</v>
      </c>
      <c r="C586" s="3" t="s">
        <v>4866</v>
      </c>
      <c r="D586" s="3" t="s">
        <v>4867</v>
      </c>
      <c r="E586" s="3" t="s">
        <v>4868</v>
      </c>
      <c r="F586" s="3" t="s">
        <v>2731</v>
      </c>
      <c r="G586" s="3" t="s">
        <v>1942</v>
      </c>
      <c r="H586" s="3" t="s">
        <v>4869</v>
      </c>
      <c r="I586" t="b">
        <v>0</v>
      </c>
    </row>
    <row r="587" spans="1:9" x14ac:dyDescent="0.25">
      <c r="A587" s="3" t="s">
        <v>4870</v>
      </c>
      <c r="B587" s="3" t="s">
        <v>4871</v>
      </c>
      <c r="C587" s="3" t="s">
        <v>4872</v>
      </c>
      <c r="D587" s="3" t="s">
        <v>4873</v>
      </c>
      <c r="E587" s="3" t="s">
        <v>4874</v>
      </c>
      <c r="F587" s="3" t="s">
        <v>2787</v>
      </c>
      <c r="G587" s="3" t="s">
        <v>1950</v>
      </c>
      <c r="H587" s="3" t="s">
        <v>2788</v>
      </c>
      <c r="I587" t="b">
        <v>1</v>
      </c>
    </row>
    <row r="588" spans="1:9" x14ac:dyDescent="0.25">
      <c r="A588" s="3" t="s">
        <v>1161</v>
      </c>
      <c r="B588" s="3" t="s">
        <v>4875</v>
      </c>
      <c r="C588" s="3" t="s">
        <v>16</v>
      </c>
      <c r="D588" s="3" t="s">
        <v>4876</v>
      </c>
      <c r="E588" s="3" t="s">
        <v>4877</v>
      </c>
      <c r="F588" s="3" t="s">
        <v>2278</v>
      </c>
      <c r="G588" s="3" t="s">
        <v>1942</v>
      </c>
      <c r="H588" s="3" t="s">
        <v>2279</v>
      </c>
      <c r="I588" t="b">
        <v>0</v>
      </c>
    </row>
    <row r="589" spans="1:9" x14ac:dyDescent="0.25">
      <c r="A589" s="3" t="s">
        <v>1163</v>
      </c>
      <c r="B589" s="3" t="s">
        <v>4878</v>
      </c>
      <c r="C589" s="3" t="s">
        <v>4879</v>
      </c>
      <c r="D589" s="3" t="s">
        <v>16</v>
      </c>
      <c r="E589" s="3" t="s">
        <v>4880</v>
      </c>
      <c r="F589" s="3" t="s">
        <v>2666</v>
      </c>
      <c r="G589" s="3" t="s">
        <v>1942</v>
      </c>
      <c r="H589" s="3" t="s">
        <v>4881</v>
      </c>
      <c r="I589" t="b">
        <v>1</v>
      </c>
    </row>
    <row r="590" spans="1:9" x14ac:dyDescent="0.25">
      <c r="A590" s="3" t="s">
        <v>1165</v>
      </c>
      <c r="B590" s="3" t="s">
        <v>4882</v>
      </c>
      <c r="C590" s="3" t="s">
        <v>4883</v>
      </c>
      <c r="D590" s="3" t="s">
        <v>4884</v>
      </c>
      <c r="E590" s="3" t="s">
        <v>4885</v>
      </c>
      <c r="F590" s="3" t="s">
        <v>2528</v>
      </c>
      <c r="G590" s="3" t="s">
        <v>1942</v>
      </c>
      <c r="H590" s="3" t="s">
        <v>2726</v>
      </c>
      <c r="I590" t="b">
        <v>1</v>
      </c>
    </row>
    <row r="591" spans="1:9" x14ac:dyDescent="0.25">
      <c r="A591" s="3" t="s">
        <v>1167</v>
      </c>
      <c r="B591" s="3" t="s">
        <v>4886</v>
      </c>
      <c r="C591" s="3" t="s">
        <v>4887</v>
      </c>
      <c r="D591" s="3" t="s">
        <v>16</v>
      </c>
      <c r="E591" s="3" t="s">
        <v>4888</v>
      </c>
      <c r="F591" s="3" t="s">
        <v>4889</v>
      </c>
      <c r="G591" s="3" t="s">
        <v>1942</v>
      </c>
      <c r="H591" s="3" t="s">
        <v>4890</v>
      </c>
      <c r="I591" t="b">
        <v>0</v>
      </c>
    </row>
    <row r="592" spans="1:9" x14ac:dyDescent="0.25">
      <c r="A592" s="3" t="s">
        <v>1169</v>
      </c>
      <c r="B592" s="3" t="s">
        <v>4891</v>
      </c>
      <c r="C592" s="3" t="s">
        <v>4892</v>
      </c>
      <c r="D592" s="3" t="s">
        <v>4893</v>
      </c>
      <c r="E592" s="3" t="s">
        <v>4894</v>
      </c>
      <c r="F592" s="3" t="s">
        <v>2720</v>
      </c>
      <c r="G592" s="3" t="s">
        <v>1942</v>
      </c>
      <c r="H592" s="3" t="s">
        <v>2721</v>
      </c>
      <c r="I592" t="b">
        <v>1</v>
      </c>
    </row>
    <row r="593" spans="1:9" x14ac:dyDescent="0.25">
      <c r="A593" s="3" t="s">
        <v>1171</v>
      </c>
      <c r="B593" s="3" t="s">
        <v>4895</v>
      </c>
      <c r="C593" s="3" t="s">
        <v>4896</v>
      </c>
      <c r="D593" s="3" t="s">
        <v>16</v>
      </c>
      <c r="E593" s="3" t="s">
        <v>4897</v>
      </c>
      <c r="F593" s="3" t="s">
        <v>4898</v>
      </c>
      <c r="G593" s="3" t="s">
        <v>1942</v>
      </c>
      <c r="H593" s="3" t="s">
        <v>4899</v>
      </c>
      <c r="I593" t="b">
        <v>1</v>
      </c>
    </row>
    <row r="594" spans="1:9" x14ac:dyDescent="0.25">
      <c r="A594" s="3" t="s">
        <v>1173</v>
      </c>
      <c r="B594" s="3" t="s">
        <v>4900</v>
      </c>
      <c r="C594" s="3" t="s">
        <v>16</v>
      </c>
      <c r="D594" s="3" t="s">
        <v>4901</v>
      </c>
      <c r="E594" s="3" t="s">
        <v>4902</v>
      </c>
      <c r="F594" s="3" t="s">
        <v>3298</v>
      </c>
      <c r="G594" s="3" t="s">
        <v>1942</v>
      </c>
      <c r="H594" s="3" t="s">
        <v>4903</v>
      </c>
      <c r="I594" t="b">
        <v>0</v>
      </c>
    </row>
    <row r="595" spans="1:9" x14ac:dyDescent="0.25">
      <c r="A595" s="3" t="s">
        <v>1159</v>
      </c>
      <c r="B595" s="3" t="s">
        <v>4904</v>
      </c>
      <c r="C595" s="3" t="s">
        <v>4905</v>
      </c>
      <c r="D595" s="3" t="s">
        <v>16</v>
      </c>
      <c r="E595" s="3" t="s">
        <v>4906</v>
      </c>
      <c r="F595" s="3" t="s">
        <v>2138</v>
      </c>
      <c r="G595" s="3" t="s">
        <v>2139</v>
      </c>
      <c r="H595" s="3" t="s">
        <v>2140</v>
      </c>
      <c r="I595" t="b">
        <v>1</v>
      </c>
    </row>
    <row r="596" spans="1:9" x14ac:dyDescent="0.25">
      <c r="A596" s="3" t="s">
        <v>1176</v>
      </c>
      <c r="B596" s="3" t="s">
        <v>4907</v>
      </c>
      <c r="C596" s="3" t="s">
        <v>4908</v>
      </c>
      <c r="D596" s="3" t="s">
        <v>4909</v>
      </c>
      <c r="E596" s="3" t="s">
        <v>4910</v>
      </c>
      <c r="F596" s="3" t="s">
        <v>2792</v>
      </c>
      <c r="G596" s="3" t="s">
        <v>1942</v>
      </c>
      <c r="H596" s="3" t="s">
        <v>2793</v>
      </c>
      <c r="I596" t="b">
        <v>0</v>
      </c>
    </row>
    <row r="597" spans="1:9" x14ac:dyDescent="0.25">
      <c r="A597" s="3" t="s">
        <v>1178</v>
      </c>
      <c r="B597" s="3" t="s">
        <v>4911</v>
      </c>
      <c r="C597" s="3" t="s">
        <v>16</v>
      </c>
      <c r="D597" s="3" t="s">
        <v>16</v>
      </c>
      <c r="E597" s="3" t="s">
        <v>4912</v>
      </c>
      <c r="F597" s="3" t="s">
        <v>4913</v>
      </c>
      <c r="G597" s="3" t="s">
        <v>2139</v>
      </c>
      <c r="H597" s="3" t="s">
        <v>4914</v>
      </c>
      <c r="I597" t="b">
        <v>0</v>
      </c>
    </row>
    <row r="598" spans="1:9" x14ac:dyDescent="0.25">
      <c r="A598" s="3" t="s">
        <v>1180</v>
      </c>
      <c r="B598" s="3" t="s">
        <v>4915</v>
      </c>
      <c r="C598" s="3" t="s">
        <v>4916</v>
      </c>
      <c r="D598" s="3" t="s">
        <v>4917</v>
      </c>
      <c r="E598" s="3" t="s">
        <v>4918</v>
      </c>
      <c r="F598" s="3" t="s">
        <v>2341</v>
      </c>
      <c r="G598" s="3" t="s">
        <v>1942</v>
      </c>
      <c r="H598" s="3" t="s">
        <v>4919</v>
      </c>
      <c r="I598" t="b">
        <v>0</v>
      </c>
    </row>
    <row r="599" spans="1:9" x14ac:dyDescent="0.25">
      <c r="A599" s="3" t="s">
        <v>1182</v>
      </c>
      <c r="B599" s="3" t="s">
        <v>4920</v>
      </c>
      <c r="C599" s="3" t="s">
        <v>4921</v>
      </c>
      <c r="D599" s="3" t="s">
        <v>4922</v>
      </c>
      <c r="E599" s="3" t="s">
        <v>4923</v>
      </c>
      <c r="F599" s="3" t="s">
        <v>3101</v>
      </c>
      <c r="G599" s="3" t="s">
        <v>1942</v>
      </c>
      <c r="H599" s="3" t="s">
        <v>4924</v>
      </c>
      <c r="I599" t="b">
        <v>1</v>
      </c>
    </row>
    <row r="600" spans="1:9" x14ac:dyDescent="0.25">
      <c r="A600" s="3" t="s">
        <v>1184</v>
      </c>
      <c r="B600" s="3" t="s">
        <v>4925</v>
      </c>
      <c r="C600" s="3" t="s">
        <v>4926</v>
      </c>
      <c r="D600" s="3" t="s">
        <v>4927</v>
      </c>
      <c r="E600" s="3" t="s">
        <v>4928</v>
      </c>
      <c r="F600" s="3" t="s">
        <v>3264</v>
      </c>
      <c r="G600" s="3" t="s">
        <v>1942</v>
      </c>
      <c r="H600" s="3" t="s">
        <v>3265</v>
      </c>
      <c r="I600" t="b">
        <v>1</v>
      </c>
    </row>
    <row r="601" spans="1:9" x14ac:dyDescent="0.25">
      <c r="A601" s="3" t="s">
        <v>1186</v>
      </c>
      <c r="B601" s="3" t="s">
        <v>4929</v>
      </c>
      <c r="C601" s="3" t="s">
        <v>4930</v>
      </c>
      <c r="D601" s="3" t="s">
        <v>16</v>
      </c>
      <c r="E601" s="3" t="s">
        <v>4931</v>
      </c>
      <c r="F601" s="3" t="s">
        <v>3763</v>
      </c>
      <c r="G601" s="3" t="s">
        <v>1942</v>
      </c>
      <c r="H601" s="3" t="s">
        <v>3764</v>
      </c>
      <c r="I601" t="b">
        <v>1</v>
      </c>
    </row>
    <row r="602" spans="1:9" x14ac:dyDescent="0.25">
      <c r="A602" s="3" t="s">
        <v>1188</v>
      </c>
      <c r="B602" s="3" t="s">
        <v>4932</v>
      </c>
      <c r="C602" s="3" t="s">
        <v>4933</v>
      </c>
      <c r="D602" s="3" t="s">
        <v>4934</v>
      </c>
      <c r="E602" s="3" t="s">
        <v>4935</v>
      </c>
      <c r="F602" s="3" t="s">
        <v>2028</v>
      </c>
      <c r="G602" s="3" t="s">
        <v>1942</v>
      </c>
      <c r="H602" s="3" t="s">
        <v>4936</v>
      </c>
      <c r="I602" t="b">
        <v>0</v>
      </c>
    </row>
    <row r="603" spans="1:9" x14ac:dyDescent="0.25">
      <c r="A603" s="3" t="s">
        <v>1190</v>
      </c>
      <c r="B603" s="3" t="s">
        <v>4937</v>
      </c>
      <c r="C603" s="3" t="s">
        <v>4938</v>
      </c>
      <c r="D603" s="3" t="s">
        <v>4939</v>
      </c>
      <c r="E603" s="3" t="s">
        <v>4940</v>
      </c>
      <c r="F603" s="3" t="s">
        <v>2017</v>
      </c>
      <c r="G603" s="3" t="s">
        <v>1942</v>
      </c>
      <c r="H603" s="3" t="s">
        <v>2018</v>
      </c>
      <c r="I603" t="b">
        <v>1</v>
      </c>
    </row>
    <row r="604" spans="1:9" x14ac:dyDescent="0.25">
      <c r="A604" s="3" t="s">
        <v>1192</v>
      </c>
      <c r="B604" s="3" t="s">
        <v>4941</v>
      </c>
      <c r="C604" s="3" t="s">
        <v>4942</v>
      </c>
      <c r="D604" s="3" t="s">
        <v>4943</v>
      </c>
      <c r="E604" s="3" t="s">
        <v>4944</v>
      </c>
      <c r="F604" s="3" t="s">
        <v>2251</v>
      </c>
      <c r="G604" s="3" t="s">
        <v>1942</v>
      </c>
      <c r="H604" s="3" t="s">
        <v>2252</v>
      </c>
      <c r="I604" t="b">
        <v>1</v>
      </c>
    </row>
    <row r="605" spans="1:9" x14ac:dyDescent="0.25">
      <c r="A605" s="3" t="s">
        <v>1194</v>
      </c>
      <c r="B605" s="3" t="s">
        <v>4945</v>
      </c>
      <c r="C605" s="3" t="s">
        <v>4946</v>
      </c>
      <c r="D605" s="3" t="s">
        <v>16</v>
      </c>
      <c r="E605" s="3" t="s">
        <v>4947</v>
      </c>
      <c r="F605" s="3" t="s">
        <v>2402</v>
      </c>
      <c r="G605" s="3" t="s">
        <v>1942</v>
      </c>
      <c r="H605" s="3" t="s">
        <v>4948</v>
      </c>
      <c r="I605" t="b">
        <v>0</v>
      </c>
    </row>
    <row r="606" spans="1:9" x14ac:dyDescent="0.25">
      <c r="A606" s="3" t="s">
        <v>1196</v>
      </c>
      <c r="B606" s="3" t="s">
        <v>4949</v>
      </c>
      <c r="C606" s="3" t="s">
        <v>16</v>
      </c>
      <c r="D606" s="3" t="s">
        <v>4950</v>
      </c>
      <c r="E606" s="3" t="s">
        <v>4951</v>
      </c>
      <c r="F606" s="3" t="s">
        <v>4122</v>
      </c>
      <c r="G606" s="3" t="s">
        <v>1950</v>
      </c>
      <c r="H606" s="3" t="s">
        <v>4123</v>
      </c>
      <c r="I606" t="b">
        <v>0</v>
      </c>
    </row>
    <row r="607" spans="1:9" x14ac:dyDescent="0.25">
      <c r="A607" s="3" t="s">
        <v>1198</v>
      </c>
      <c r="B607" s="3" t="s">
        <v>4952</v>
      </c>
      <c r="C607" s="3" t="s">
        <v>4953</v>
      </c>
      <c r="D607" s="3" t="s">
        <v>4954</v>
      </c>
      <c r="E607" s="3" t="s">
        <v>4955</v>
      </c>
      <c r="F607" s="3" t="s">
        <v>4956</v>
      </c>
      <c r="G607" s="3" t="s">
        <v>1942</v>
      </c>
      <c r="H607" s="3" t="s">
        <v>4957</v>
      </c>
      <c r="I607" t="b">
        <v>1</v>
      </c>
    </row>
    <row r="608" spans="1:9" x14ac:dyDescent="0.25">
      <c r="A608" s="3" t="s">
        <v>4958</v>
      </c>
      <c r="B608" s="3" t="s">
        <v>4959</v>
      </c>
      <c r="C608" s="3" t="s">
        <v>4960</v>
      </c>
      <c r="D608" s="3" t="s">
        <v>4961</v>
      </c>
      <c r="E608" s="3" t="s">
        <v>4962</v>
      </c>
      <c r="F608" s="3" t="s">
        <v>3605</v>
      </c>
      <c r="G608" s="3" t="s">
        <v>1942</v>
      </c>
      <c r="H608" s="3" t="s">
        <v>4963</v>
      </c>
      <c r="I608" t="b">
        <v>0</v>
      </c>
    </row>
    <row r="609" spans="1:9" x14ac:dyDescent="0.25">
      <c r="A609" s="3" t="s">
        <v>1201</v>
      </c>
      <c r="B609" s="3" t="s">
        <v>4964</v>
      </c>
      <c r="C609" s="3" t="s">
        <v>4965</v>
      </c>
      <c r="D609" s="3" t="s">
        <v>4966</v>
      </c>
      <c r="E609" s="3" t="s">
        <v>4967</v>
      </c>
      <c r="F609" s="3" t="s">
        <v>3763</v>
      </c>
      <c r="G609" s="3" t="s">
        <v>1942</v>
      </c>
      <c r="H609" s="3" t="s">
        <v>4672</v>
      </c>
      <c r="I609" t="b">
        <v>1</v>
      </c>
    </row>
    <row r="610" spans="1:9" x14ac:dyDescent="0.25">
      <c r="A610" s="3" t="s">
        <v>1203</v>
      </c>
      <c r="B610" s="3" t="s">
        <v>4968</v>
      </c>
      <c r="C610" s="3" t="s">
        <v>16</v>
      </c>
      <c r="D610" s="3" t="s">
        <v>16</v>
      </c>
      <c r="E610" s="3" t="s">
        <v>4969</v>
      </c>
      <c r="F610" s="3" t="s">
        <v>4507</v>
      </c>
      <c r="G610" s="3" t="s">
        <v>1942</v>
      </c>
      <c r="H610" s="3" t="s">
        <v>4799</v>
      </c>
      <c r="I610" t="b">
        <v>0</v>
      </c>
    </row>
    <row r="611" spans="1:9" x14ac:dyDescent="0.25">
      <c r="A611" s="3" t="s">
        <v>1205</v>
      </c>
      <c r="B611" s="3" t="s">
        <v>4970</v>
      </c>
      <c r="C611" s="3" t="s">
        <v>4971</v>
      </c>
      <c r="D611" s="3" t="s">
        <v>4972</v>
      </c>
      <c r="E611" s="3" t="s">
        <v>4973</v>
      </c>
      <c r="F611" s="3" t="s">
        <v>3298</v>
      </c>
      <c r="G611" s="3" t="s">
        <v>1942</v>
      </c>
      <c r="H611" s="3" t="s">
        <v>4437</v>
      </c>
      <c r="I611" t="b">
        <v>1</v>
      </c>
    </row>
    <row r="612" spans="1:9" x14ac:dyDescent="0.25">
      <c r="A612" s="3" t="s">
        <v>1207</v>
      </c>
      <c r="B612" s="3" t="s">
        <v>4974</v>
      </c>
      <c r="C612" s="3" t="s">
        <v>4975</v>
      </c>
      <c r="D612" s="3" t="s">
        <v>4976</v>
      </c>
      <c r="E612" s="3" t="s">
        <v>4977</v>
      </c>
      <c r="F612" s="3" t="s">
        <v>2229</v>
      </c>
      <c r="G612" s="3" t="s">
        <v>1942</v>
      </c>
      <c r="H612" s="3" t="s">
        <v>2766</v>
      </c>
      <c r="I612" t="b">
        <v>0</v>
      </c>
    </row>
    <row r="613" spans="1:9" x14ac:dyDescent="0.25">
      <c r="A613" s="3" t="s">
        <v>1209</v>
      </c>
      <c r="B613" s="3" t="s">
        <v>4978</v>
      </c>
      <c r="C613" s="3" t="s">
        <v>4979</v>
      </c>
      <c r="D613" s="3" t="s">
        <v>4980</v>
      </c>
      <c r="E613" s="3" t="s">
        <v>4981</v>
      </c>
      <c r="F613" s="3" t="s">
        <v>3763</v>
      </c>
      <c r="G613" s="3" t="s">
        <v>1942</v>
      </c>
      <c r="H613" s="3" t="s">
        <v>4982</v>
      </c>
      <c r="I613" t="b">
        <v>0</v>
      </c>
    </row>
    <row r="614" spans="1:9" x14ac:dyDescent="0.25">
      <c r="A614" s="3" t="s">
        <v>1211</v>
      </c>
      <c r="B614" s="3" t="s">
        <v>4983</v>
      </c>
      <c r="C614" s="3" t="s">
        <v>16</v>
      </c>
      <c r="D614" s="3" t="s">
        <v>4984</v>
      </c>
      <c r="E614" s="3" t="s">
        <v>4985</v>
      </c>
      <c r="F614" s="3" t="s">
        <v>2433</v>
      </c>
      <c r="G614" s="3" t="s">
        <v>1950</v>
      </c>
      <c r="H614" s="3" t="s">
        <v>2641</v>
      </c>
      <c r="I614" t="b">
        <v>0</v>
      </c>
    </row>
    <row r="615" spans="1:9" x14ac:dyDescent="0.25">
      <c r="A615" s="3" t="s">
        <v>1213</v>
      </c>
      <c r="B615" s="3" t="s">
        <v>4986</v>
      </c>
      <c r="C615" s="3" t="s">
        <v>16</v>
      </c>
      <c r="D615" s="3" t="s">
        <v>4987</v>
      </c>
      <c r="E615" s="3" t="s">
        <v>4988</v>
      </c>
      <c r="F615" s="3" t="s">
        <v>3159</v>
      </c>
      <c r="G615" s="3" t="s">
        <v>1942</v>
      </c>
      <c r="H615" s="3" t="s">
        <v>4989</v>
      </c>
      <c r="I615" t="b">
        <v>0</v>
      </c>
    </row>
    <row r="616" spans="1:9" x14ac:dyDescent="0.25">
      <c r="A616" s="3" t="s">
        <v>4990</v>
      </c>
      <c r="B616" s="3" t="s">
        <v>4991</v>
      </c>
      <c r="C616" s="3" t="s">
        <v>16</v>
      </c>
      <c r="D616" s="3" t="s">
        <v>4992</v>
      </c>
      <c r="E616" s="3" t="s">
        <v>4993</v>
      </c>
      <c r="F616" s="3" t="s">
        <v>2595</v>
      </c>
      <c r="G616" s="3" t="s">
        <v>1942</v>
      </c>
      <c r="H616" s="3" t="s">
        <v>4994</v>
      </c>
      <c r="I616" t="b">
        <v>0</v>
      </c>
    </row>
    <row r="617" spans="1:9" x14ac:dyDescent="0.25">
      <c r="A617" s="3" t="s">
        <v>1216</v>
      </c>
      <c r="B617" s="3" t="s">
        <v>4995</v>
      </c>
      <c r="C617" s="3" t="s">
        <v>4996</v>
      </c>
      <c r="D617" s="3" t="s">
        <v>4997</v>
      </c>
      <c r="E617" s="3" t="s">
        <v>4998</v>
      </c>
      <c r="F617" s="3" t="s">
        <v>2646</v>
      </c>
      <c r="G617" s="3" t="s">
        <v>1942</v>
      </c>
      <c r="H617" s="3" t="s">
        <v>2647</v>
      </c>
      <c r="I617" t="b">
        <v>1</v>
      </c>
    </row>
    <row r="618" spans="1:9" x14ac:dyDescent="0.25">
      <c r="A618" s="3" t="s">
        <v>1218</v>
      </c>
      <c r="B618" s="3" t="s">
        <v>4999</v>
      </c>
      <c r="C618" s="3" t="s">
        <v>5000</v>
      </c>
      <c r="D618" s="3" t="s">
        <v>5001</v>
      </c>
      <c r="E618" s="3" t="s">
        <v>5002</v>
      </c>
      <c r="F618" s="3" t="s">
        <v>5003</v>
      </c>
      <c r="G618" s="3" t="s">
        <v>2139</v>
      </c>
      <c r="H618" s="3" t="s">
        <v>5004</v>
      </c>
      <c r="I618" t="b">
        <v>0</v>
      </c>
    </row>
    <row r="619" spans="1:9" x14ac:dyDescent="0.25">
      <c r="A619" s="3" t="s">
        <v>1220</v>
      </c>
      <c r="B619" s="3" t="s">
        <v>5005</v>
      </c>
      <c r="C619" s="3" t="s">
        <v>5006</v>
      </c>
      <c r="D619" s="3" t="s">
        <v>5007</v>
      </c>
      <c r="E619" s="3" t="s">
        <v>5008</v>
      </c>
      <c r="F619" s="3" t="s">
        <v>2950</v>
      </c>
      <c r="G619" s="3" t="s">
        <v>1942</v>
      </c>
      <c r="H619" s="3" t="s">
        <v>5009</v>
      </c>
      <c r="I619" t="b">
        <v>0</v>
      </c>
    </row>
    <row r="620" spans="1:9" x14ac:dyDescent="0.25">
      <c r="A620" s="3" t="s">
        <v>1222</v>
      </c>
      <c r="B620" s="3" t="s">
        <v>5010</v>
      </c>
      <c r="C620" s="3" t="s">
        <v>5011</v>
      </c>
      <c r="D620" s="3" t="s">
        <v>5012</v>
      </c>
      <c r="E620" s="3" t="s">
        <v>5013</v>
      </c>
      <c r="F620" s="3" t="s">
        <v>2051</v>
      </c>
      <c r="G620" s="3" t="s">
        <v>1942</v>
      </c>
      <c r="H620" s="3" t="s">
        <v>5014</v>
      </c>
      <c r="I620" t="b">
        <v>1</v>
      </c>
    </row>
    <row r="621" spans="1:9" x14ac:dyDescent="0.25">
      <c r="A621" s="3" t="s">
        <v>1224</v>
      </c>
      <c r="B621" s="3" t="s">
        <v>5015</v>
      </c>
      <c r="C621" s="3" t="s">
        <v>5016</v>
      </c>
      <c r="D621" s="3" t="s">
        <v>5017</v>
      </c>
      <c r="E621" s="3" t="s">
        <v>5018</v>
      </c>
      <c r="F621" s="3" t="s">
        <v>5019</v>
      </c>
      <c r="G621" s="3" t="s">
        <v>1942</v>
      </c>
      <c r="H621" s="3" t="s">
        <v>5020</v>
      </c>
      <c r="I621" t="b">
        <v>1</v>
      </c>
    </row>
    <row r="622" spans="1:9" x14ac:dyDescent="0.25">
      <c r="A622" s="3" t="s">
        <v>5021</v>
      </c>
      <c r="B622" s="3" t="s">
        <v>5022</v>
      </c>
      <c r="C622" s="3" t="s">
        <v>5023</v>
      </c>
      <c r="D622" s="3" t="s">
        <v>5024</v>
      </c>
      <c r="E622" s="3" t="s">
        <v>5025</v>
      </c>
      <c r="F622" s="3" t="s">
        <v>4209</v>
      </c>
      <c r="G622" s="3" t="s">
        <v>1950</v>
      </c>
      <c r="H622" s="3" t="s">
        <v>4210</v>
      </c>
      <c r="I622" t="b">
        <v>0</v>
      </c>
    </row>
    <row r="623" spans="1:9" x14ac:dyDescent="0.25">
      <c r="A623" s="3" t="s">
        <v>1228</v>
      </c>
      <c r="B623" s="3" t="s">
        <v>5026</v>
      </c>
      <c r="C623" s="3" t="s">
        <v>5027</v>
      </c>
      <c r="D623" s="3" t="s">
        <v>5028</v>
      </c>
      <c r="E623" s="3" t="s">
        <v>5029</v>
      </c>
      <c r="F623" s="3" t="s">
        <v>2034</v>
      </c>
      <c r="G623" s="3" t="s">
        <v>1942</v>
      </c>
      <c r="H623" s="3" t="s">
        <v>2797</v>
      </c>
      <c r="I623" t="b">
        <v>0</v>
      </c>
    </row>
    <row r="624" spans="1:9" x14ac:dyDescent="0.25">
      <c r="A624" s="3" t="s">
        <v>1230</v>
      </c>
      <c r="B624" s="3" t="s">
        <v>5030</v>
      </c>
      <c r="C624" s="3" t="s">
        <v>5031</v>
      </c>
      <c r="D624" s="3" t="s">
        <v>16</v>
      </c>
      <c r="E624" s="3" t="s">
        <v>5032</v>
      </c>
      <c r="F624" s="3" t="s">
        <v>3585</v>
      </c>
      <c r="G624" s="3" t="s">
        <v>1942</v>
      </c>
      <c r="H624" s="3" t="s">
        <v>3586</v>
      </c>
      <c r="I624" t="b">
        <v>0</v>
      </c>
    </row>
    <row r="625" spans="1:9" x14ac:dyDescent="0.25">
      <c r="A625" s="3" t="s">
        <v>1232</v>
      </c>
      <c r="B625" s="3" t="s">
        <v>5033</v>
      </c>
      <c r="C625" s="3" t="s">
        <v>16</v>
      </c>
      <c r="D625" s="3" t="s">
        <v>5034</v>
      </c>
      <c r="E625" s="3" t="s">
        <v>5035</v>
      </c>
      <c r="F625" s="3" t="s">
        <v>5036</v>
      </c>
      <c r="G625" s="3" t="s">
        <v>2139</v>
      </c>
      <c r="H625" s="3" t="s">
        <v>5037</v>
      </c>
      <c r="I625" t="b">
        <v>0</v>
      </c>
    </row>
    <row r="626" spans="1:9" x14ac:dyDescent="0.25">
      <c r="A626" s="3" t="s">
        <v>1234</v>
      </c>
      <c r="B626" s="3" t="s">
        <v>5038</v>
      </c>
      <c r="C626" s="3" t="s">
        <v>5039</v>
      </c>
      <c r="D626" s="3" t="s">
        <v>16</v>
      </c>
      <c r="E626" s="3" t="s">
        <v>5040</v>
      </c>
      <c r="F626" s="3" t="s">
        <v>5041</v>
      </c>
      <c r="G626" s="3" t="s">
        <v>1950</v>
      </c>
      <c r="H626" s="3" t="s">
        <v>5042</v>
      </c>
      <c r="I626" t="b">
        <v>1</v>
      </c>
    </row>
    <row r="627" spans="1:9" x14ac:dyDescent="0.25">
      <c r="A627" s="3" t="s">
        <v>1236</v>
      </c>
      <c r="B627" s="3" t="s">
        <v>5043</v>
      </c>
      <c r="C627" s="3" t="s">
        <v>5044</v>
      </c>
      <c r="D627" s="3" t="s">
        <v>5045</v>
      </c>
      <c r="E627" s="3" t="s">
        <v>5046</v>
      </c>
      <c r="F627" s="3" t="s">
        <v>3264</v>
      </c>
      <c r="G627" s="3" t="s">
        <v>1942</v>
      </c>
      <c r="H627" s="3" t="s">
        <v>3265</v>
      </c>
      <c r="I627" t="b">
        <v>0</v>
      </c>
    </row>
    <row r="628" spans="1:9" x14ac:dyDescent="0.25">
      <c r="A628" s="3" t="s">
        <v>1238</v>
      </c>
      <c r="B628" s="3" t="s">
        <v>5047</v>
      </c>
      <c r="C628" s="3" t="s">
        <v>5048</v>
      </c>
      <c r="D628" s="3" t="s">
        <v>5049</v>
      </c>
      <c r="E628" s="3" t="s">
        <v>5050</v>
      </c>
      <c r="F628" s="3" t="s">
        <v>4956</v>
      </c>
      <c r="G628" s="3" t="s">
        <v>1942</v>
      </c>
      <c r="H628" s="3" t="s">
        <v>4957</v>
      </c>
      <c r="I628" t="b">
        <v>0</v>
      </c>
    </row>
    <row r="629" spans="1:9" x14ac:dyDescent="0.25">
      <c r="A629" s="3" t="s">
        <v>1240</v>
      </c>
      <c r="B629" s="3" t="s">
        <v>5051</v>
      </c>
      <c r="C629" s="3" t="s">
        <v>5052</v>
      </c>
      <c r="D629" s="3" t="s">
        <v>5053</v>
      </c>
      <c r="E629" s="3" t="s">
        <v>5054</v>
      </c>
      <c r="F629" s="3" t="s">
        <v>2040</v>
      </c>
      <c r="G629" s="3" t="s">
        <v>1942</v>
      </c>
      <c r="H629" s="3" t="s">
        <v>2715</v>
      </c>
      <c r="I629" t="b">
        <v>1</v>
      </c>
    </row>
    <row r="630" spans="1:9" x14ac:dyDescent="0.25">
      <c r="A630" s="3" t="s">
        <v>1242</v>
      </c>
      <c r="B630" s="3" t="s">
        <v>5055</v>
      </c>
      <c r="C630" s="3" t="s">
        <v>5056</v>
      </c>
      <c r="D630" s="3" t="s">
        <v>5057</v>
      </c>
      <c r="E630" s="3" t="s">
        <v>5058</v>
      </c>
      <c r="F630" s="3" t="s">
        <v>5059</v>
      </c>
      <c r="G630" s="3" t="s">
        <v>1950</v>
      </c>
      <c r="H630" s="3" t="s">
        <v>2046</v>
      </c>
      <c r="I630" t="b">
        <v>1</v>
      </c>
    </row>
    <row r="631" spans="1:9" x14ac:dyDescent="0.25">
      <c r="A631" s="3" t="s">
        <v>1226</v>
      </c>
      <c r="B631" s="3" t="s">
        <v>5060</v>
      </c>
      <c r="C631" s="3" t="s">
        <v>5061</v>
      </c>
      <c r="D631" s="3" t="s">
        <v>16</v>
      </c>
      <c r="E631" s="3" t="s">
        <v>5062</v>
      </c>
      <c r="F631" s="3" t="s">
        <v>2229</v>
      </c>
      <c r="G631" s="3" t="s">
        <v>1942</v>
      </c>
      <c r="H631" s="3" t="s">
        <v>2766</v>
      </c>
      <c r="I631" t="b">
        <v>0</v>
      </c>
    </row>
    <row r="632" spans="1:9" x14ac:dyDescent="0.25">
      <c r="A632" s="3" t="s">
        <v>5063</v>
      </c>
      <c r="B632" s="3" t="s">
        <v>5064</v>
      </c>
      <c r="C632" s="3" t="s">
        <v>5065</v>
      </c>
      <c r="D632" s="3" t="s">
        <v>5066</v>
      </c>
      <c r="E632" s="3" t="s">
        <v>5067</v>
      </c>
      <c r="F632" s="3" t="s">
        <v>3363</v>
      </c>
      <c r="G632" s="3" t="s">
        <v>1942</v>
      </c>
      <c r="H632" s="3" t="s">
        <v>3364</v>
      </c>
      <c r="I632" t="b">
        <v>0</v>
      </c>
    </row>
    <row r="633" spans="1:9" x14ac:dyDescent="0.25">
      <c r="A633" s="3" t="s">
        <v>5068</v>
      </c>
      <c r="B633" s="3" t="s">
        <v>5069</v>
      </c>
      <c r="C633" s="3" t="s">
        <v>5070</v>
      </c>
      <c r="D633" s="3" t="s">
        <v>5071</v>
      </c>
      <c r="E633" s="3" t="s">
        <v>5072</v>
      </c>
      <c r="F633" s="3" t="s">
        <v>4259</v>
      </c>
      <c r="G633" s="3" t="s">
        <v>1950</v>
      </c>
      <c r="H633" s="3" t="s">
        <v>2898</v>
      </c>
      <c r="I633" t="b">
        <v>1</v>
      </c>
    </row>
    <row r="634" spans="1:9" x14ac:dyDescent="0.25">
      <c r="A634" s="3" t="s">
        <v>1244</v>
      </c>
      <c r="B634" s="3" t="s">
        <v>5073</v>
      </c>
      <c r="C634" s="3" t="s">
        <v>5074</v>
      </c>
      <c r="D634" s="3" t="s">
        <v>5075</v>
      </c>
      <c r="E634" s="3" t="s">
        <v>5076</v>
      </c>
      <c r="F634" s="3" t="s">
        <v>1990</v>
      </c>
      <c r="G634" s="3" t="s">
        <v>1942</v>
      </c>
      <c r="H634" s="3" t="s">
        <v>5077</v>
      </c>
      <c r="I634" t="b">
        <v>0</v>
      </c>
    </row>
    <row r="635" spans="1:9" x14ac:dyDescent="0.25">
      <c r="A635" s="3" t="s">
        <v>1246</v>
      </c>
      <c r="B635" s="3" t="s">
        <v>5078</v>
      </c>
      <c r="C635" s="3" t="s">
        <v>5079</v>
      </c>
      <c r="D635" s="3" t="s">
        <v>5080</v>
      </c>
      <c r="E635" s="3" t="s">
        <v>5081</v>
      </c>
      <c r="F635" s="3" t="s">
        <v>3165</v>
      </c>
      <c r="G635" s="3" t="s">
        <v>1942</v>
      </c>
      <c r="H635" s="3" t="s">
        <v>3166</v>
      </c>
      <c r="I635" t="b">
        <v>0</v>
      </c>
    </row>
    <row r="636" spans="1:9" x14ac:dyDescent="0.25">
      <c r="A636" s="3" t="s">
        <v>1248</v>
      </c>
      <c r="B636" s="3" t="s">
        <v>5082</v>
      </c>
      <c r="C636" s="3" t="s">
        <v>5083</v>
      </c>
      <c r="D636" s="3" t="s">
        <v>5084</v>
      </c>
      <c r="E636" s="3" t="s">
        <v>5085</v>
      </c>
      <c r="F636" s="3" t="s">
        <v>3363</v>
      </c>
      <c r="G636" s="3" t="s">
        <v>1942</v>
      </c>
      <c r="H636" s="3" t="s">
        <v>5086</v>
      </c>
      <c r="I636" t="b">
        <v>0</v>
      </c>
    </row>
    <row r="637" spans="1:9" x14ac:dyDescent="0.25">
      <c r="A637" s="3" t="s">
        <v>1250</v>
      </c>
      <c r="B637" s="3" t="s">
        <v>5087</v>
      </c>
      <c r="C637" s="3" t="s">
        <v>5088</v>
      </c>
      <c r="D637" s="3" t="s">
        <v>5089</v>
      </c>
      <c r="E637" s="3" t="s">
        <v>5090</v>
      </c>
      <c r="F637" s="3" t="s">
        <v>3112</v>
      </c>
      <c r="G637" s="3" t="s">
        <v>1942</v>
      </c>
      <c r="H637" s="3" t="s">
        <v>3113</v>
      </c>
      <c r="I637" t="b">
        <v>1</v>
      </c>
    </row>
    <row r="638" spans="1:9" x14ac:dyDescent="0.25">
      <c r="A638" s="3" t="s">
        <v>1252</v>
      </c>
      <c r="B638" s="3" t="s">
        <v>5091</v>
      </c>
      <c r="C638" s="3" t="s">
        <v>5092</v>
      </c>
      <c r="D638" s="3" t="s">
        <v>5093</v>
      </c>
      <c r="E638" s="3" t="s">
        <v>5094</v>
      </c>
      <c r="F638" s="3" t="s">
        <v>2151</v>
      </c>
      <c r="G638" s="3" t="s">
        <v>1942</v>
      </c>
      <c r="H638" s="3" t="s">
        <v>5095</v>
      </c>
      <c r="I638" t="b">
        <v>1</v>
      </c>
    </row>
    <row r="639" spans="1:9" x14ac:dyDescent="0.25">
      <c r="A639" s="3" t="s">
        <v>1254</v>
      </c>
      <c r="B639" s="3" t="s">
        <v>5096</v>
      </c>
      <c r="C639" s="3" t="s">
        <v>5097</v>
      </c>
      <c r="D639" s="3" t="s">
        <v>5098</v>
      </c>
      <c r="E639" s="3" t="s">
        <v>5099</v>
      </c>
      <c r="F639" s="3" t="s">
        <v>5100</v>
      </c>
      <c r="G639" s="3" t="s">
        <v>1950</v>
      </c>
      <c r="H639" s="3" t="s">
        <v>2968</v>
      </c>
      <c r="I639" t="b">
        <v>1</v>
      </c>
    </row>
    <row r="640" spans="1:9" x14ac:dyDescent="0.25">
      <c r="A640" s="3" t="s">
        <v>1256</v>
      </c>
      <c r="B640" s="3" t="s">
        <v>5101</v>
      </c>
      <c r="C640" s="3" t="s">
        <v>16</v>
      </c>
      <c r="D640" s="3" t="s">
        <v>5102</v>
      </c>
      <c r="E640" s="3" t="s">
        <v>5103</v>
      </c>
      <c r="F640" s="3" t="s">
        <v>4758</v>
      </c>
      <c r="G640" s="3" t="s">
        <v>1950</v>
      </c>
      <c r="H640" s="3" t="s">
        <v>4759</v>
      </c>
      <c r="I640" t="b">
        <v>1</v>
      </c>
    </row>
    <row r="641" spans="1:9" x14ac:dyDescent="0.25">
      <c r="A641" s="3" t="s">
        <v>1258</v>
      </c>
      <c r="B641" s="3" t="s">
        <v>5104</v>
      </c>
      <c r="C641" s="3" t="s">
        <v>5105</v>
      </c>
      <c r="D641" s="3" t="s">
        <v>5106</v>
      </c>
      <c r="E641" s="3" t="s">
        <v>5107</v>
      </c>
      <c r="F641" s="3" t="s">
        <v>3323</v>
      </c>
      <c r="G641" s="3" t="s">
        <v>1942</v>
      </c>
      <c r="H641" s="3" t="s">
        <v>5108</v>
      </c>
      <c r="I641" t="b">
        <v>1</v>
      </c>
    </row>
    <row r="642" spans="1:9" x14ac:dyDescent="0.25">
      <c r="A642" s="3" t="s">
        <v>5109</v>
      </c>
      <c r="B642" s="3" t="s">
        <v>5110</v>
      </c>
      <c r="C642" s="3" t="s">
        <v>16</v>
      </c>
      <c r="D642" s="3" t="s">
        <v>5111</v>
      </c>
      <c r="E642" s="3" t="s">
        <v>5112</v>
      </c>
      <c r="F642" s="3" t="s">
        <v>3347</v>
      </c>
      <c r="G642" s="3" t="s">
        <v>2139</v>
      </c>
      <c r="H642" s="3" t="s">
        <v>3348</v>
      </c>
      <c r="I642" t="b">
        <v>0</v>
      </c>
    </row>
    <row r="643" spans="1:9" x14ac:dyDescent="0.25">
      <c r="A643" s="3" t="s">
        <v>1262</v>
      </c>
      <c r="B643" s="3" t="s">
        <v>5113</v>
      </c>
      <c r="C643" s="3" t="s">
        <v>5114</v>
      </c>
      <c r="D643" s="3" t="s">
        <v>5115</v>
      </c>
      <c r="E643" s="3" t="s">
        <v>5116</v>
      </c>
      <c r="F643" s="3" t="s">
        <v>4956</v>
      </c>
      <c r="G643" s="3" t="s">
        <v>1942</v>
      </c>
      <c r="H643" s="3" t="s">
        <v>5117</v>
      </c>
      <c r="I643" t="b">
        <v>1</v>
      </c>
    </row>
    <row r="644" spans="1:9" x14ac:dyDescent="0.25">
      <c r="A644" s="3" t="s">
        <v>1264</v>
      </c>
      <c r="B644" s="3" t="s">
        <v>5118</v>
      </c>
      <c r="C644" s="3" t="s">
        <v>5119</v>
      </c>
      <c r="D644" s="3" t="s">
        <v>5120</v>
      </c>
      <c r="E644" s="3" t="s">
        <v>5121</v>
      </c>
      <c r="F644" s="3" t="s">
        <v>5122</v>
      </c>
      <c r="G644" s="3" t="s">
        <v>2139</v>
      </c>
      <c r="H644" s="3" t="s">
        <v>5123</v>
      </c>
      <c r="I644" t="b">
        <v>1</v>
      </c>
    </row>
    <row r="645" spans="1:9" x14ac:dyDescent="0.25">
      <c r="A645" s="3" t="s">
        <v>1266</v>
      </c>
      <c r="B645" s="3" t="s">
        <v>5124</v>
      </c>
      <c r="C645" s="3" t="s">
        <v>5125</v>
      </c>
      <c r="D645" s="3" t="s">
        <v>16</v>
      </c>
      <c r="E645" s="3" t="s">
        <v>5126</v>
      </c>
      <c r="F645" s="3" t="s">
        <v>2384</v>
      </c>
      <c r="G645" s="3" t="s">
        <v>1942</v>
      </c>
      <c r="H645" s="3" t="s">
        <v>5127</v>
      </c>
      <c r="I645" t="b">
        <v>1</v>
      </c>
    </row>
    <row r="646" spans="1:9" x14ac:dyDescent="0.25">
      <c r="A646" s="3" t="s">
        <v>1268</v>
      </c>
      <c r="B646" s="3" t="s">
        <v>5128</v>
      </c>
      <c r="C646" s="3" t="s">
        <v>16</v>
      </c>
      <c r="D646" s="3" t="s">
        <v>5129</v>
      </c>
      <c r="E646" s="3" t="s">
        <v>5130</v>
      </c>
      <c r="F646" s="3" t="s">
        <v>3829</v>
      </c>
      <c r="G646" s="3" t="s">
        <v>1942</v>
      </c>
      <c r="H646" s="3" t="s">
        <v>3830</v>
      </c>
      <c r="I646" t="b">
        <v>0</v>
      </c>
    </row>
    <row r="647" spans="1:9" x14ac:dyDescent="0.25">
      <c r="A647" s="3" t="s">
        <v>1270</v>
      </c>
      <c r="B647" s="3" t="s">
        <v>5131</v>
      </c>
      <c r="C647" s="3" t="s">
        <v>5132</v>
      </c>
      <c r="D647" s="3" t="s">
        <v>5133</v>
      </c>
      <c r="E647" s="3" t="s">
        <v>5134</v>
      </c>
      <c r="F647" s="3" t="s">
        <v>5135</v>
      </c>
      <c r="G647" s="3" t="s">
        <v>1942</v>
      </c>
      <c r="H647" s="3" t="s">
        <v>5136</v>
      </c>
      <c r="I647" t="b">
        <v>1</v>
      </c>
    </row>
    <row r="648" spans="1:9" x14ac:dyDescent="0.25">
      <c r="A648" s="3" t="s">
        <v>1272</v>
      </c>
      <c r="B648" s="3" t="s">
        <v>5137</v>
      </c>
      <c r="C648" s="3" t="s">
        <v>5138</v>
      </c>
      <c r="D648" s="3" t="s">
        <v>5139</v>
      </c>
      <c r="E648" s="3" t="s">
        <v>5140</v>
      </c>
      <c r="F648" s="3" t="s">
        <v>3024</v>
      </c>
      <c r="G648" s="3" t="s">
        <v>1942</v>
      </c>
      <c r="H648" s="3" t="s">
        <v>3025</v>
      </c>
      <c r="I648" t="b">
        <v>1</v>
      </c>
    </row>
    <row r="649" spans="1:9" x14ac:dyDescent="0.25">
      <c r="A649" s="3" t="s">
        <v>1274</v>
      </c>
      <c r="B649" s="3" t="s">
        <v>5141</v>
      </c>
      <c r="C649" s="3" t="s">
        <v>5142</v>
      </c>
      <c r="D649" s="3" t="s">
        <v>5143</v>
      </c>
      <c r="E649" s="3" t="s">
        <v>5144</v>
      </c>
      <c r="F649" s="3" t="s">
        <v>5145</v>
      </c>
      <c r="G649" s="3" t="s">
        <v>2139</v>
      </c>
      <c r="H649" s="3" t="s">
        <v>5146</v>
      </c>
      <c r="I649" t="b">
        <v>1</v>
      </c>
    </row>
    <row r="650" spans="1:9" x14ac:dyDescent="0.25">
      <c r="A650" s="3" t="s">
        <v>1260</v>
      </c>
      <c r="B650" s="3" t="s">
        <v>5147</v>
      </c>
      <c r="C650" s="3" t="s">
        <v>5148</v>
      </c>
      <c r="D650" s="3" t="s">
        <v>5149</v>
      </c>
      <c r="E650" s="3" t="s">
        <v>5150</v>
      </c>
      <c r="F650" s="3" t="s">
        <v>2341</v>
      </c>
      <c r="G650" s="3" t="s">
        <v>1942</v>
      </c>
      <c r="H650" s="3" t="s">
        <v>3697</v>
      </c>
      <c r="I650" t="b">
        <v>0</v>
      </c>
    </row>
    <row r="651" spans="1:9" x14ac:dyDescent="0.25">
      <c r="A651" s="3" t="s">
        <v>1277</v>
      </c>
      <c r="B651" s="3" t="s">
        <v>5151</v>
      </c>
      <c r="C651" s="3" t="s">
        <v>5152</v>
      </c>
      <c r="D651" s="3" t="s">
        <v>5153</v>
      </c>
      <c r="E651" s="3" t="s">
        <v>5154</v>
      </c>
      <c r="F651" s="3" t="s">
        <v>5155</v>
      </c>
      <c r="G651" s="3" t="s">
        <v>2139</v>
      </c>
      <c r="H651" s="3" t="s">
        <v>5156</v>
      </c>
      <c r="I651" t="b">
        <v>0</v>
      </c>
    </row>
    <row r="652" spans="1:9" x14ac:dyDescent="0.25">
      <c r="A652" s="3" t="s">
        <v>1279</v>
      </c>
      <c r="B652" s="3" t="s">
        <v>5157</v>
      </c>
      <c r="C652" s="3" t="s">
        <v>5158</v>
      </c>
      <c r="D652" s="3" t="s">
        <v>5159</v>
      </c>
      <c r="E652" s="3" t="s">
        <v>5160</v>
      </c>
      <c r="F652" s="3" t="s">
        <v>2453</v>
      </c>
      <c r="G652" s="3" t="s">
        <v>1942</v>
      </c>
      <c r="H652" s="3" t="s">
        <v>5161</v>
      </c>
      <c r="I652" t="b">
        <v>1</v>
      </c>
    </row>
    <row r="653" spans="1:9" x14ac:dyDescent="0.25">
      <c r="A653" s="3" t="s">
        <v>1281</v>
      </c>
      <c r="B653" s="3" t="s">
        <v>5162</v>
      </c>
      <c r="C653" s="3" t="s">
        <v>16</v>
      </c>
      <c r="D653" s="3" t="s">
        <v>5163</v>
      </c>
      <c r="E653" s="3" t="s">
        <v>5164</v>
      </c>
      <c r="F653" s="3" t="s">
        <v>2223</v>
      </c>
      <c r="G653" s="3" t="s">
        <v>1942</v>
      </c>
      <c r="H653" s="3" t="s">
        <v>2962</v>
      </c>
      <c r="I653" t="b">
        <v>0</v>
      </c>
    </row>
    <row r="654" spans="1:9" x14ac:dyDescent="0.25">
      <c r="A654" s="3" t="s">
        <v>1283</v>
      </c>
      <c r="B654" s="3" t="s">
        <v>5165</v>
      </c>
      <c r="C654" s="3" t="s">
        <v>5166</v>
      </c>
      <c r="D654" s="3" t="s">
        <v>16</v>
      </c>
      <c r="E654" s="3" t="s">
        <v>5167</v>
      </c>
      <c r="F654" s="3" t="s">
        <v>5168</v>
      </c>
      <c r="G654" s="3" t="s">
        <v>1950</v>
      </c>
      <c r="H654" s="3" t="s">
        <v>1951</v>
      </c>
      <c r="I654" t="b">
        <v>0</v>
      </c>
    </row>
    <row r="655" spans="1:9" x14ac:dyDescent="0.25">
      <c r="A655" s="3" t="s">
        <v>1285</v>
      </c>
      <c r="B655" s="3" t="s">
        <v>5169</v>
      </c>
      <c r="C655" s="3" t="s">
        <v>5170</v>
      </c>
      <c r="D655" s="3" t="s">
        <v>5171</v>
      </c>
      <c r="E655" s="3" t="s">
        <v>5172</v>
      </c>
      <c r="F655" s="3" t="s">
        <v>2251</v>
      </c>
      <c r="G655" s="3" t="s">
        <v>1942</v>
      </c>
      <c r="H655" s="3" t="s">
        <v>4232</v>
      </c>
      <c r="I655" t="b">
        <v>0</v>
      </c>
    </row>
    <row r="656" spans="1:9" x14ac:dyDescent="0.25">
      <c r="A656" s="3" t="s">
        <v>1287</v>
      </c>
      <c r="B656" s="3" t="s">
        <v>5173</v>
      </c>
      <c r="C656" s="3" t="s">
        <v>5174</v>
      </c>
      <c r="D656" s="3" t="s">
        <v>5175</v>
      </c>
      <c r="E656" s="3" t="s">
        <v>5176</v>
      </c>
      <c r="F656" s="3" t="s">
        <v>2223</v>
      </c>
      <c r="G656" s="3" t="s">
        <v>1942</v>
      </c>
      <c r="H656" s="3" t="s">
        <v>5177</v>
      </c>
      <c r="I656" t="b">
        <v>0</v>
      </c>
    </row>
    <row r="657" spans="1:9" x14ac:dyDescent="0.25">
      <c r="A657" s="3" t="s">
        <v>1289</v>
      </c>
      <c r="B657" s="3" t="s">
        <v>5178</v>
      </c>
      <c r="C657" s="3" t="s">
        <v>5179</v>
      </c>
      <c r="D657" s="3" t="s">
        <v>16</v>
      </c>
      <c r="E657" s="3" t="s">
        <v>5180</v>
      </c>
      <c r="F657" s="3" t="s">
        <v>5181</v>
      </c>
      <c r="G657" s="3" t="s">
        <v>1942</v>
      </c>
      <c r="H657" s="3" t="s">
        <v>5182</v>
      </c>
      <c r="I657" t="b">
        <v>1</v>
      </c>
    </row>
    <row r="658" spans="1:9" x14ac:dyDescent="0.25">
      <c r="A658" s="3" t="s">
        <v>1291</v>
      </c>
      <c r="B658" s="3" t="s">
        <v>5183</v>
      </c>
      <c r="C658" s="3" t="s">
        <v>5184</v>
      </c>
      <c r="D658" s="3" t="s">
        <v>16</v>
      </c>
      <c r="E658" s="3" t="s">
        <v>5185</v>
      </c>
      <c r="F658" s="3" t="s">
        <v>2113</v>
      </c>
      <c r="G658" s="3" t="s">
        <v>1942</v>
      </c>
      <c r="H658" s="3" t="s">
        <v>5186</v>
      </c>
      <c r="I658" t="b">
        <v>0</v>
      </c>
    </row>
    <row r="659" spans="1:9" x14ac:dyDescent="0.25">
      <c r="A659" s="3" t="s">
        <v>1293</v>
      </c>
      <c r="B659" s="3" t="s">
        <v>5187</v>
      </c>
      <c r="C659" s="3" t="s">
        <v>5188</v>
      </c>
      <c r="D659" s="3" t="s">
        <v>5189</v>
      </c>
      <c r="E659" s="3" t="s">
        <v>5190</v>
      </c>
      <c r="F659" s="3" t="s">
        <v>5191</v>
      </c>
      <c r="G659" s="3" t="s">
        <v>1942</v>
      </c>
      <c r="H659" s="3" t="s">
        <v>5192</v>
      </c>
      <c r="I659" t="b">
        <v>1</v>
      </c>
    </row>
    <row r="660" spans="1:9" x14ac:dyDescent="0.25">
      <c r="A660" s="3" t="s">
        <v>5193</v>
      </c>
      <c r="B660" s="3" t="s">
        <v>5194</v>
      </c>
      <c r="C660" s="3" t="s">
        <v>16</v>
      </c>
      <c r="D660" s="3" t="s">
        <v>16</v>
      </c>
      <c r="E660" s="3" t="s">
        <v>5195</v>
      </c>
      <c r="F660" s="3" t="s">
        <v>4689</v>
      </c>
      <c r="G660" s="3" t="s">
        <v>1950</v>
      </c>
      <c r="H660" s="3" t="s">
        <v>4690</v>
      </c>
      <c r="I660" t="b">
        <v>1</v>
      </c>
    </row>
    <row r="661" spans="1:9" x14ac:dyDescent="0.25">
      <c r="A661" s="3" t="s">
        <v>1297</v>
      </c>
      <c r="B661" s="3" t="s">
        <v>5196</v>
      </c>
      <c r="C661" s="3" t="s">
        <v>5197</v>
      </c>
      <c r="D661" s="3" t="s">
        <v>5198</v>
      </c>
      <c r="E661" s="3" t="s">
        <v>5199</v>
      </c>
      <c r="F661" s="3" t="s">
        <v>5200</v>
      </c>
      <c r="G661" s="3" t="s">
        <v>1950</v>
      </c>
      <c r="H661" s="3" t="s">
        <v>4759</v>
      </c>
      <c r="I661" t="b">
        <v>1</v>
      </c>
    </row>
    <row r="662" spans="1:9" x14ac:dyDescent="0.25">
      <c r="A662" s="3" t="s">
        <v>1299</v>
      </c>
      <c r="B662" s="3" t="s">
        <v>5201</v>
      </c>
      <c r="C662" s="3" t="s">
        <v>5202</v>
      </c>
      <c r="D662" s="3" t="s">
        <v>5203</v>
      </c>
      <c r="E662" s="3" t="s">
        <v>5204</v>
      </c>
      <c r="F662" s="3" t="s">
        <v>2931</v>
      </c>
      <c r="G662" s="3" t="s">
        <v>1942</v>
      </c>
      <c r="H662" s="3" t="s">
        <v>4663</v>
      </c>
      <c r="I662" t="b">
        <v>0</v>
      </c>
    </row>
    <row r="663" spans="1:9" x14ac:dyDescent="0.25">
      <c r="A663" s="3" t="s">
        <v>1301</v>
      </c>
      <c r="B663" s="3" t="s">
        <v>5205</v>
      </c>
      <c r="C663" s="3" t="s">
        <v>5206</v>
      </c>
      <c r="D663" s="3" t="s">
        <v>5207</v>
      </c>
      <c r="E663" s="3" t="s">
        <v>5208</v>
      </c>
      <c r="F663" s="3" t="s">
        <v>2040</v>
      </c>
      <c r="G663" s="3" t="s">
        <v>1942</v>
      </c>
      <c r="H663" s="3" t="s">
        <v>2715</v>
      </c>
      <c r="I663" t="b">
        <v>1</v>
      </c>
    </row>
    <row r="664" spans="1:9" x14ac:dyDescent="0.25">
      <c r="A664" s="3" t="s">
        <v>1303</v>
      </c>
      <c r="B664" s="3" t="s">
        <v>5209</v>
      </c>
      <c r="C664" s="3" t="s">
        <v>5210</v>
      </c>
      <c r="D664" s="3" t="s">
        <v>16</v>
      </c>
      <c r="E664" s="3" t="s">
        <v>5211</v>
      </c>
      <c r="F664" s="3" t="s">
        <v>5212</v>
      </c>
      <c r="G664" s="3" t="s">
        <v>1942</v>
      </c>
      <c r="H664" s="3" t="s">
        <v>5213</v>
      </c>
      <c r="I664" t="b">
        <v>0</v>
      </c>
    </row>
    <row r="665" spans="1:9" x14ac:dyDescent="0.25">
      <c r="A665" s="3" t="s">
        <v>1305</v>
      </c>
      <c r="B665" s="3" t="s">
        <v>5214</v>
      </c>
      <c r="C665" s="3" t="s">
        <v>5215</v>
      </c>
      <c r="D665" s="3" t="s">
        <v>16</v>
      </c>
      <c r="E665" s="3" t="s">
        <v>5216</v>
      </c>
      <c r="F665" s="3" t="s">
        <v>2145</v>
      </c>
      <c r="G665" s="3" t="s">
        <v>1942</v>
      </c>
      <c r="H665" s="3" t="s">
        <v>2146</v>
      </c>
      <c r="I665" t="b">
        <v>0</v>
      </c>
    </row>
    <row r="666" spans="1:9" x14ac:dyDescent="0.25">
      <c r="A666" s="3" t="s">
        <v>1307</v>
      </c>
      <c r="B666" s="3" t="s">
        <v>5217</v>
      </c>
      <c r="C666" s="3" t="s">
        <v>5218</v>
      </c>
      <c r="D666" s="3" t="s">
        <v>5219</v>
      </c>
      <c r="E666" s="3" t="s">
        <v>5220</v>
      </c>
      <c r="F666" s="3" t="s">
        <v>3323</v>
      </c>
      <c r="G666" s="3" t="s">
        <v>1942</v>
      </c>
      <c r="H666" s="3" t="s">
        <v>5108</v>
      </c>
      <c r="I666" t="b">
        <v>0</v>
      </c>
    </row>
    <row r="667" spans="1:9" x14ac:dyDescent="0.25">
      <c r="A667" s="3" t="s">
        <v>5221</v>
      </c>
      <c r="B667" s="3" t="s">
        <v>5222</v>
      </c>
      <c r="C667" s="3" t="s">
        <v>5223</v>
      </c>
      <c r="D667" s="3" t="s">
        <v>5224</v>
      </c>
      <c r="E667" s="3" t="s">
        <v>5225</v>
      </c>
      <c r="F667" s="3" t="s">
        <v>4143</v>
      </c>
      <c r="G667" s="3" t="s">
        <v>1942</v>
      </c>
      <c r="H667" s="3" t="s">
        <v>5226</v>
      </c>
      <c r="I667" t="b">
        <v>1</v>
      </c>
    </row>
    <row r="668" spans="1:9" x14ac:dyDescent="0.25">
      <c r="A668" s="3" t="s">
        <v>1309</v>
      </c>
      <c r="B668" s="3" t="s">
        <v>5227</v>
      </c>
      <c r="C668" s="3" t="s">
        <v>5228</v>
      </c>
      <c r="D668" s="3" t="s">
        <v>5229</v>
      </c>
      <c r="E668" s="3" t="s">
        <v>5230</v>
      </c>
      <c r="F668" s="3" t="s">
        <v>3049</v>
      </c>
      <c r="G668" s="3" t="s">
        <v>1942</v>
      </c>
      <c r="H668" s="3" t="s">
        <v>3050</v>
      </c>
      <c r="I668" t="b">
        <v>0</v>
      </c>
    </row>
    <row r="669" spans="1:9" x14ac:dyDescent="0.25">
      <c r="A669" s="3" t="s">
        <v>1311</v>
      </c>
      <c r="B669" s="3" t="s">
        <v>5231</v>
      </c>
      <c r="C669" s="3" t="s">
        <v>5232</v>
      </c>
      <c r="D669" s="3" t="s">
        <v>5233</v>
      </c>
      <c r="E669" s="3" t="s">
        <v>5234</v>
      </c>
      <c r="F669" s="3" t="s">
        <v>5235</v>
      </c>
      <c r="G669" s="3" t="s">
        <v>1950</v>
      </c>
      <c r="H669" s="3" t="s">
        <v>2109</v>
      </c>
      <c r="I669" t="b">
        <v>0</v>
      </c>
    </row>
    <row r="670" spans="1:9" x14ac:dyDescent="0.25">
      <c r="A670" s="3" t="s">
        <v>1295</v>
      </c>
      <c r="B670" s="3" t="s">
        <v>5236</v>
      </c>
      <c r="C670" s="3" t="s">
        <v>5237</v>
      </c>
      <c r="D670" s="3" t="s">
        <v>5238</v>
      </c>
      <c r="E670" s="3" t="s">
        <v>5239</v>
      </c>
      <c r="F670" s="3" t="s">
        <v>4831</v>
      </c>
      <c r="G670" s="3" t="s">
        <v>1942</v>
      </c>
      <c r="H670" s="3" t="s">
        <v>5240</v>
      </c>
      <c r="I670" t="b">
        <v>1</v>
      </c>
    </row>
    <row r="671" spans="1:9" x14ac:dyDescent="0.25">
      <c r="A671" s="3" t="s">
        <v>1314</v>
      </c>
      <c r="B671" s="3" t="s">
        <v>5241</v>
      </c>
      <c r="C671" s="3" t="s">
        <v>5242</v>
      </c>
      <c r="D671" s="3" t="s">
        <v>5243</v>
      </c>
      <c r="E671" s="3" t="s">
        <v>5244</v>
      </c>
      <c r="F671" s="3" t="s">
        <v>5245</v>
      </c>
      <c r="G671" s="3" t="s">
        <v>1942</v>
      </c>
      <c r="H671" s="3" t="s">
        <v>5246</v>
      </c>
      <c r="I671" t="b">
        <v>0</v>
      </c>
    </row>
    <row r="672" spans="1:9" x14ac:dyDescent="0.25">
      <c r="A672" s="3" t="s">
        <v>1316</v>
      </c>
      <c r="B672" s="3" t="s">
        <v>5247</v>
      </c>
      <c r="C672" s="3" t="s">
        <v>5248</v>
      </c>
      <c r="D672" s="3" t="s">
        <v>5249</v>
      </c>
      <c r="E672" s="3" t="s">
        <v>5250</v>
      </c>
      <c r="F672" s="3" t="s">
        <v>5251</v>
      </c>
      <c r="G672" s="3" t="s">
        <v>1942</v>
      </c>
      <c r="H672" s="3" t="s">
        <v>5252</v>
      </c>
      <c r="I672" t="b">
        <v>1</v>
      </c>
    </row>
    <row r="673" spans="1:9" x14ac:dyDescent="0.25">
      <c r="A673" s="3" t="s">
        <v>1318</v>
      </c>
      <c r="B673" s="3" t="s">
        <v>5253</v>
      </c>
      <c r="C673" s="3" t="s">
        <v>5254</v>
      </c>
      <c r="D673" s="3" t="s">
        <v>5255</v>
      </c>
      <c r="E673" s="3" t="s">
        <v>5256</v>
      </c>
      <c r="F673" s="3" t="s">
        <v>3946</v>
      </c>
      <c r="G673" s="3" t="s">
        <v>1942</v>
      </c>
      <c r="H673" s="3" t="s">
        <v>5257</v>
      </c>
      <c r="I673" t="b">
        <v>0</v>
      </c>
    </row>
    <row r="674" spans="1:9" x14ac:dyDescent="0.25">
      <c r="A674" s="3" t="s">
        <v>1320</v>
      </c>
      <c r="B674" s="3" t="s">
        <v>5258</v>
      </c>
      <c r="C674" s="3" t="s">
        <v>5259</v>
      </c>
      <c r="D674" s="3" t="s">
        <v>16</v>
      </c>
      <c r="E674" s="3" t="s">
        <v>5260</v>
      </c>
      <c r="F674" s="3" t="s">
        <v>2040</v>
      </c>
      <c r="G674" s="3" t="s">
        <v>1942</v>
      </c>
      <c r="H674" s="3" t="s">
        <v>5261</v>
      </c>
      <c r="I674" t="b">
        <v>1</v>
      </c>
    </row>
    <row r="675" spans="1:9" x14ac:dyDescent="0.25">
      <c r="A675" s="3" t="s">
        <v>1322</v>
      </c>
      <c r="B675" s="3" t="s">
        <v>5262</v>
      </c>
      <c r="C675" s="3" t="s">
        <v>5263</v>
      </c>
      <c r="D675" s="3" t="s">
        <v>5264</v>
      </c>
      <c r="E675" s="3" t="s">
        <v>5265</v>
      </c>
      <c r="F675" s="3" t="s">
        <v>2444</v>
      </c>
      <c r="G675" s="3" t="s">
        <v>1942</v>
      </c>
      <c r="H675" s="3" t="s">
        <v>4480</v>
      </c>
      <c r="I675" t="b">
        <v>1</v>
      </c>
    </row>
    <row r="676" spans="1:9" x14ac:dyDescent="0.25">
      <c r="A676" s="3" t="s">
        <v>1324</v>
      </c>
      <c r="B676" s="3" t="s">
        <v>5266</v>
      </c>
      <c r="C676" s="3" t="s">
        <v>5267</v>
      </c>
      <c r="D676" s="3" t="s">
        <v>5268</v>
      </c>
      <c r="E676" s="3" t="s">
        <v>5269</v>
      </c>
      <c r="F676" s="3" t="s">
        <v>5270</v>
      </c>
      <c r="G676" s="3" t="s">
        <v>1942</v>
      </c>
      <c r="H676" s="3" t="s">
        <v>5271</v>
      </c>
      <c r="I676" t="b">
        <v>1</v>
      </c>
    </row>
    <row r="677" spans="1:9" x14ac:dyDescent="0.25">
      <c r="A677" s="3" t="s">
        <v>1326</v>
      </c>
      <c r="B677" s="3" t="s">
        <v>5272</v>
      </c>
      <c r="C677" s="3" t="s">
        <v>16</v>
      </c>
      <c r="D677" s="3" t="s">
        <v>5273</v>
      </c>
      <c r="E677" s="3" t="s">
        <v>5274</v>
      </c>
      <c r="F677" s="3" t="s">
        <v>5275</v>
      </c>
      <c r="G677" s="3" t="s">
        <v>1942</v>
      </c>
      <c r="H677" s="3" t="s">
        <v>5276</v>
      </c>
      <c r="I677" t="b">
        <v>1</v>
      </c>
    </row>
    <row r="678" spans="1:9" x14ac:dyDescent="0.25">
      <c r="A678" s="3" t="s">
        <v>1328</v>
      </c>
      <c r="B678" s="3" t="s">
        <v>5277</v>
      </c>
      <c r="C678" s="3" t="s">
        <v>16</v>
      </c>
      <c r="D678" s="3" t="s">
        <v>5278</v>
      </c>
      <c r="E678" s="3" t="s">
        <v>5279</v>
      </c>
      <c r="F678" s="3" t="s">
        <v>5280</v>
      </c>
      <c r="G678" s="3" t="s">
        <v>1942</v>
      </c>
      <c r="H678" s="3" t="s">
        <v>5281</v>
      </c>
      <c r="I678" t="b">
        <v>0</v>
      </c>
    </row>
    <row r="679" spans="1:9" x14ac:dyDescent="0.25">
      <c r="A679" s="3" t="s">
        <v>1330</v>
      </c>
      <c r="B679" s="3" t="s">
        <v>5282</v>
      </c>
      <c r="C679" s="3" t="s">
        <v>5283</v>
      </c>
      <c r="D679" s="3" t="s">
        <v>5284</v>
      </c>
      <c r="E679" s="3" t="s">
        <v>5285</v>
      </c>
      <c r="F679" s="3" t="s">
        <v>4021</v>
      </c>
      <c r="G679" s="3" t="s">
        <v>1950</v>
      </c>
      <c r="H679" s="3" t="s">
        <v>4022</v>
      </c>
      <c r="I679" t="b">
        <v>0</v>
      </c>
    </row>
    <row r="680" spans="1:9" x14ac:dyDescent="0.25">
      <c r="A680" s="3" t="s">
        <v>1332</v>
      </c>
      <c r="B680" s="3" t="s">
        <v>5286</v>
      </c>
      <c r="C680" s="3" t="s">
        <v>5287</v>
      </c>
      <c r="D680" s="3" t="s">
        <v>5288</v>
      </c>
      <c r="E680" s="3" t="s">
        <v>5289</v>
      </c>
      <c r="F680" s="3" t="s">
        <v>5290</v>
      </c>
      <c r="G680" s="3" t="s">
        <v>1942</v>
      </c>
      <c r="H680" s="3" t="s">
        <v>5291</v>
      </c>
      <c r="I680" t="b">
        <v>1</v>
      </c>
    </row>
    <row r="681" spans="1:9" x14ac:dyDescent="0.25">
      <c r="A681" s="3" t="s">
        <v>1334</v>
      </c>
      <c r="B681" s="3" t="s">
        <v>5292</v>
      </c>
      <c r="C681" s="3" t="s">
        <v>5293</v>
      </c>
      <c r="D681" s="3" t="s">
        <v>5294</v>
      </c>
      <c r="E681" s="3" t="s">
        <v>5295</v>
      </c>
      <c r="F681" s="3" t="s">
        <v>5145</v>
      </c>
      <c r="G681" s="3" t="s">
        <v>2139</v>
      </c>
      <c r="H681" s="3" t="s">
        <v>5146</v>
      </c>
      <c r="I681" t="b">
        <v>0</v>
      </c>
    </row>
    <row r="682" spans="1:9" x14ac:dyDescent="0.25">
      <c r="A682" s="3" t="s">
        <v>1336</v>
      </c>
      <c r="B682" s="3" t="s">
        <v>5296</v>
      </c>
      <c r="C682" s="3" t="s">
        <v>5297</v>
      </c>
      <c r="D682" s="3" t="s">
        <v>16</v>
      </c>
      <c r="E682" s="3" t="s">
        <v>5298</v>
      </c>
      <c r="F682" s="3" t="s">
        <v>3483</v>
      </c>
      <c r="G682" s="3" t="s">
        <v>1942</v>
      </c>
      <c r="H682" s="3" t="s">
        <v>3484</v>
      </c>
      <c r="I682" t="b">
        <v>0</v>
      </c>
    </row>
    <row r="683" spans="1:9" x14ac:dyDescent="0.25">
      <c r="A683" s="3" t="s">
        <v>1338</v>
      </c>
      <c r="B683" s="3" t="s">
        <v>5299</v>
      </c>
      <c r="C683" s="3" t="s">
        <v>5300</v>
      </c>
      <c r="D683" s="3" t="s">
        <v>5301</v>
      </c>
      <c r="E683" s="3" t="s">
        <v>5302</v>
      </c>
      <c r="F683" s="3" t="s">
        <v>2238</v>
      </c>
      <c r="G683" s="3" t="s">
        <v>2139</v>
      </c>
      <c r="H683" s="3" t="s">
        <v>2239</v>
      </c>
      <c r="I683" t="b">
        <v>1</v>
      </c>
    </row>
    <row r="684" spans="1:9" x14ac:dyDescent="0.25">
      <c r="A684" s="3" t="s">
        <v>1340</v>
      </c>
      <c r="B684" s="3" t="s">
        <v>5303</v>
      </c>
      <c r="C684" s="3" t="s">
        <v>5304</v>
      </c>
      <c r="D684" s="3" t="s">
        <v>5305</v>
      </c>
      <c r="E684" s="3" t="s">
        <v>5306</v>
      </c>
      <c r="F684" s="3" t="s">
        <v>3721</v>
      </c>
      <c r="G684" s="3" t="s">
        <v>1942</v>
      </c>
      <c r="H684" s="3" t="s">
        <v>3722</v>
      </c>
      <c r="I684" t="b">
        <v>1</v>
      </c>
    </row>
    <row r="685" spans="1:9" x14ac:dyDescent="0.25">
      <c r="A685" s="3" t="s">
        <v>1342</v>
      </c>
      <c r="B685" s="3" t="s">
        <v>5307</v>
      </c>
      <c r="C685" s="3" t="s">
        <v>5308</v>
      </c>
      <c r="D685" s="3" t="s">
        <v>5309</v>
      </c>
      <c r="E685" s="3" t="s">
        <v>5310</v>
      </c>
      <c r="F685" s="3" t="s">
        <v>2040</v>
      </c>
      <c r="G685" s="3" t="s">
        <v>1942</v>
      </c>
      <c r="H685" s="3" t="s">
        <v>5311</v>
      </c>
      <c r="I685" t="b">
        <v>0</v>
      </c>
    </row>
    <row r="686" spans="1:9" x14ac:dyDescent="0.25">
      <c r="A686" s="3" t="s">
        <v>1344</v>
      </c>
      <c r="B686" s="3" t="s">
        <v>5312</v>
      </c>
      <c r="C686" s="3" t="s">
        <v>16</v>
      </c>
      <c r="D686" s="3" t="s">
        <v>5313</v>
      </c>
      <c r="E686" s="3" t="s">
        <v>5314</v>
      </c>
      <c r="F686" s="3" t="s">
        <v>2034</v>
      </c>
      <c r="G686" s="3" t="s">
        <v>1942</v>
      </c>
      <c r="H686" s="3" t="s">
        <v>5315</v>
      </c>
      <c r="I686" t="b">
        <v>0</v>
      </c>
    </row>
    <row r="687" spans="1:9" x14ac:dyDescent="0.25">
      <c r="A687" s="3" t="s">
        <v>1346</v>
      </c>
      <c r="B687" s="3" t="s">
        <v>5316</v>
      </c>
      <c r="C687" s="3" t="s">
        <v>5317</v>
      </c>
      <c r="D687" s="3" t="s">
        <v>5318</v>
      </c>
      <c r="E687" s="3" t="s">
        <v>5319</v>
      </c>
      <c r="F687" s="3" t="s">
        <v>3101</v>
      </c>
      <c r="G687" s="3" t="s">
        <v>1942</v>
      </c>
      <c r="H687" s="3" t="s">
        <v>4924</v>
      </c>
      <c r="I687" t="b">
        <v>1</v>
      </c>
    </row>
    <row r="688" spans="1:9" x14ac:dyDescent="0.25">
      <c r="A688" s="3" t="s">
        <v>1348</v>
      </c>
      <c r="B688" s="3" t="s">
        <v>5320</v>
      </c>
      <c r="C688" s="3" t="s">
        <v>5321</v>
      </c>
      <c r="D688" s="3" t="s">
        <v>5322</v>
      </c>
      <c r="E688" s="3" t="s">
        <v>5323</v>
      </c>
      <c r="F688" s="3" t="s">
        <v>2672</v>
      </c>
      <c r="G688" s="3" t="s">
        <v>1942</v>
      </c>
      <c r="H688" s="3" t="s">
        <v>2673</v>
      </c>
      <c r="I688" t="b">
        <v>1</v>
      </c>
    </row>
    <row r="689" spans="1:9" x14ac:dyDescent="0.25">
      <c r="A689" s="3" t="s">
        <v>1350</v>
      </c>
      <c r="B689" s="3" t="s">
        <v>5324</v>
      </c>
      <c r="C689" s="3" t="s">
        <v>5325</v>
      </c>
      <c r="D689" s="3" t="s">
        <v>5326</v>
      </c>
      <c r="E689" s="3" t="s">
        <v>5327</v>
      </c>
      <c r="F689" s="3" t="s">
        <v>2001</v>
      </c>
      <c r="G689" s="3" t="s">
        <v>1942</v>
      </c>
      <c r="H689" s="3" t="s">
        <v>2002</v>
      </c>
      <c r="I689" t="b">
        <v>0</v>
      </c>
    </row>
    <row r="690" spans="1:9" x14ac:dyDescent="0.25">
      <c r="A690" s="3" t="s">
        <v>1352</v>
      </c>
      <c r="B690" s="3" t="s">
        <v>5328</v>
      </c>
      <c r="C690" s="3" t="s">
        <v>5329</v>
      </c>
      <c r="D690" s="3" t="s">
        <v>5330</v>
      </c>
      <c r="E690" s="3" t="s">
        <v>5331</v>
      </c>
      <c r="F690" s="3" t="s">
        <v>5332</v>
      </c>
      <c r="G690" s="3" t="s">
        <v>1950</v>
      </c>
      <c r="H690" s="3" t="s">
        <v>2058</v>
      </c>
      <c r="I690" t="b">
        <v>0</v>
      </c>
    </row>
    <row r="691" spans="1:9" x14ac:dyDescent="0.25">
      <c r="A691" s="3" t="s">
        <v>1354</v>
      </c>
      <c r="B691" s="3" t="s">
        <v>5333</v>
      </c>
      <c r="C691" s="3" t="s">
        <v>5334</v>
      </c>
      <c r="D691" s="3" t="s">
        <v>5335</v>
      </c>
      <c r="E691" s="3" t="s">
        <v>5336</v>
      </c>
      <c r="F691" s="3" t="s">
        <v>2402</v>
      </c>
      <c r="G691" s="3" t="s">
        <v>1942</v>
      </c>
      <c r="H691" s="3" t="s">
        <v>2534</v>
      </c>
      <c r="I691" t="b">
        <v>0</v>
      </c>
    </row>
    <row r="692" spans="1:9" x14ac:dyDescent="0.25">
      <c r="A692" s="3" t="s">
        <v>1356</v>
      </c>
      <c r="B692" s="3" t="s">
        <v>5337</v>
      </c>
      <c r="C692" s="3" t="s">
        <v>16</v>
      </c>
      <c r="D692" s="3" t="s">
        <v>16</v>
      </c>
      <c r="E692" s="3" t="s">
        <v>5338</v>
      </c>
      <c r="F692" s="3" t="s">
        <v>2251</v>
      </c>
      <c r="G692" s="3" t="s">
        <v>1942</v>
      </c>
      <c r="H692" s="3" t="s">
        <v>5339</v>
      </c>
      <c r="I692" t="b">
        <v>0</v>
      </c>
    </row>
    <row r="693" spans="1:9" x14ac:dyDescent="0.25">
      <c r="A693" s="3" t="s">
        <v>5340</v>
      </c>
      <c r="B693" s="3" t="s">
        <v>5341</v>
      </c>
      <c r="C693" s="3" t="s">
        <v>5342</v>
      </c>
      <c r="D693" s="3" t="s">
        <v>5343</v>
      </c>
      <c r="E693" s="3" t="s">
        <v>5344</v>
      </c>
      <c r="F693" s="3" t="s">
        <v>3667</v>
      </c>
      <c r="G693" s="3" t="s">
        <v>1942</v>
      </c>
      <c r="H693" s="3" t="s">
        <v>3668</v>
      </c>
      <c r="I693" t="b">
        <v>1</v>
      </c>
    </row>
    <row r="694" spans="1:9" x14ac:dyDescent="0.25">
      <c r="A694" s="3" t="s">
        <v>1360</v>
      </c>
      <c r="B694" s="3" t="s">
        <v>5345</v>
      </c>
      <c r="C694" s="3" t="s">
        <v>5346</v>
      </c>
      <c r="D694" s="3" t="s">
        <v>5347</v>
      </c>
      <c r="E694" s="3" t="s">
        <v>5348</v>
      </c>
      <c r="F694" s="3" t="s">
        <v>3203</v>
      </c>
      <c r="G694" s="3" t="s">
        <v>1942</v>
      </c>
      <c r="H694" s="3" t="s">
        <v>5349</v>
      </c>
      <c r="I694" t="b">
        <v>0</v>
      </c>
    </row>
    <row r="695" spans="1:9" x14ac:dyDescent="0.25">
      <c r="A695" s="3" t="s">
        <v>1362</v>
      </c>
      <c r="B695" s="3" t="s">
        <v>5350</v>
      </c>
      <c r="C695" s="3" t="s">
        <v>5351</v>
      </c>
      <c r="D695" s="3" t="s">
        <v>5352</v>
      </c>
      <c r="E695" s="3" t="s">
        <v>5353</v>
      </c>
      <c r="F695" s="3" t="s">
        <v>2023</v>
      </c>
      <c r="G695" s="3" t="s">
        <v>1942</v>
      </c>
      <c r="H695" s="3" t="s">
        <v>5354</v>
      </c>
      <c r="I695" t="b">
        <v>1</v>
      </c>
    </row>
    <row r="696" spans="1:9" x14ac:dyDescent="0.25">
      <c r="A696" s="3" t="s">
        <v>1364</v>
      </c>
      <c r="B696" s="3" t="s">
        <v>5355</v>
      </c>
      <c r="C696" s="3" t="s">
        <v>5356</v>
      </c>
      <c r="D696" s="3" t="s">
        <v>5357</v>
      </c>
      <c r="E696" s="3" t="s">
        <v>5358</v>
      </c>
      <c r="F696" s="3" t="s">
        <v>5359</v>
      </c>
      <c r="G696" s="3" t="s">
        <v>1942</v>
      </c>
      <c r="H696" s="3" t="s">
        <v>5360</v>
      </c>
      <c r="I696" t="b">
        <v>0</v>
      </c>
    </row>
    <row r="697" spans="1:9" x14ac:dyDescent="0.25">
      <c r="A697" s="3" t="s">
        <v>1366</v>
      </c>
      <c r="B697" s="3" t="s">
        <v>5361</v>
      </c>
      <c r="C697" s="3" t="s">
        <v>5362</v>
      </c>
      <c r="D697" s="3" t="s">
        <v>5363</v>
      </c>
      <c r="E697" s="3" t="s">
        <v>5364</v>
      </c>
      <c r="F697" s="3" t="s">
        <v>3523</v>
      </c>
      <c r="G697" s="3" t="s">
        <v>1942</v>
      </c>
      <c r="H697" s="3" t="s">
        <v>3524</v>
      </c>
      <c r="I697" t="b">
        <v>1</v>
      </c>
    </row>
    <row r="698" spans="1:9" x14ac:dyDescent="0.25">
      <c r="A698" s="3" t="s">
        <v>1368</v>
      </c>
      <c r="B698" s="3" t="s">
        <v>5365</v>
      </c>
      <c r="C698" s="3" t="s">
        <v>5366</v>
      </c>
      <c r="D698" s="3" t="s">
        <v>5367</v>
      </c>
      <c r="E698" s="3" t="s">
        <v>5368</v>
      </c>
      <c r="F698" s="3" t="s">
        <v>3721</v>
      </c>
      <c r="G698" s="3" t="s">
        <v>1942</v>
      </c>
      <c r="H698" s="3" t="s">
        <v>5369</v>
      </c>
      <c r="I698" t="b">
        <v>0</v>
      </c>
    </row>
    <row r="699" spans="1:9" x14ac:dyDescent="0.25">
      <c r="A699" s="3" t="s">
        <v>1370</v>
      </c>
      <c r="B699" s="3" t="s">
        <v>5370</v>
      </c>
      <c r="C699" s="3" t="s">
        <v>16</v>
      </c>
      <c r="D699" s="3" t="s">
        <v>16</v>
      </c>
      <c r="E699" s="3" t="s">
        <v>5371</v>
      </c>
      <c r="F699" s="3" t="s">
        <v>5372</v>
      </c>
      <c r="G699" s="3" t="s">
        <v>1950</v>
      </c>
      <c r="H699" s="3" t="s">
        <v>5373</v>
      </c>
      <c r="I699" t="b">
        <v>0</v>
      </c>
    </row>
    <row r="700" spans="1:9" x14ac:dyDescent="0.25">
      <c r="A700" s="3" t="s">
        <v>1358</v>
      </c>
      <c r="B700" s="3" t="s">
        <v>5374</v>
      </c>
      <c r="C700" s="3" t="s">
        <v>5375</v>
      </c>
      <c r="D700" s="3" t="s">
        <v>5376</v>
      </c>
      <c r="E700" s="3" t="s">
        <v>5377</v>
      </c>
      <c r="F700" s="3" t="s">
        <v>2433</v>
      </c>
      <c r="G700" s="3" t="s">
        <v>1950</v>
      </c>
      <c r="H700" s="3" t="s">
        <v>2641</v>
      </c>
      <c r="I700" t="b">
        <v>0</v>
      </c>
    </row>
    <row r="701" spans="1:9" x14ac:dyDescent="0.25">
      <c r="A701" s="3" t="s">
        <v>1373</v>
      </c>
      <c r="B701" s="3" t="s">
        <v>5378</v>
      </c>
      <c r="C701" s="3" t="s">
        <v>5379</v>
      </c>
      <c r="D701" s="3" t="s">
        <v>5380</v>
      </c>
      <c r="E701" s="3" t="s">
        <v>5381</v>
      </c>
      <c r="F701" s="3" t="s">
        <v>3829</v>
      </c>
      <c r="G701" s="3" t="s">
        <v>1942</v>
      </c>
      <c r="H701" s="3" t="s">
        <v>5382</v>
      </c>
      <c r="I701" t="b">
        <v>1</v>
      </c>
    </row>
    <row r="702" spans="1:9" x14ac:dyDescent="0.25">
      <c r="A702" s="3" t="s">
        <v>1375</v>
      </c>
      <c r="B702" s="3" t="s">
        <v>5383</v>
      </c>
      <c r="C702" s="3" t="s">
        <v>5384</v>
      </c>
      <c r="D702" s="3" t="s">
        <v>16</v>
      </c>
      <c r="E702" s="3" t="s">
        <v>5385</v>
      </c>
      <c r="F702" s="3" t="s">
        <v>3264</v>
      </c>
      <c r="G702" s="3" t="s">
        <v>1942</v>
      </c>
      <c r="H702" s="3" t="s">
        <v>5386</v>
      </c>
      <c r="I702" t="b">
        <v>0</v>
      </c>
    </row>
    <row r="703" spans="1:9" x14ac:dyDescent="0.25">
      <c r="A703" s="3" t="s">
        <v>1377</v>
      </c>
      <c r="B703" s="3" t="s">
        <v>5387</v>
      </c>
      <c r="C703" s="3" t="s">
        <v>5388</v>
      </c>
      <c r="D703" s="3" t="s">
        <v>5389</v>
      </c>
      <c r="E703" s="3" t="s">
        <v>5390</v>
      </c>
      <c r="F703" s="3" t="s">
        <v>3621</v>
      </c>
      <c r="G703" s="3" t="s">
        <v>1950</v>
      </c>
      <c r="H703" s="3" t="s">
        <v>2103</v>
      </c>
      <c r="I703" t="b">
        <v>1</v>
      </c>
    </row>
    <row r="704" spans="1:9" x14ac:dyDescent="0.25">
      <c r="A704" s="3" t="s">
        <v>1379</v>
      </c>
      <c r="B704" s="3" t="s">
        <v>5391</v>
      </c>
      <c r="C704" s="3" t="s">
        <v>5392</v>
      </c>
      <c r="D704" s="3" t="s">
        <v>16</v>
      </c>
      <c r="E704" s="3" t="s">
        <v>5393</v>
      </c>
      <c r="F704" s="3" t="s">
        <v>2069</v>
      </c>
      <c r="G704" s="3" t="s">
        <v>1942</v>
      </c>
      <c r="H704" s="3" t="s">
        <v>2070</v>
      </c>
      <c r="I704" t="b">
        <v>1</v>
      </c>
    </row>
    <row r="705" spans="1:9" x14ac:dyDescent="0.25">
      <c r="A705" s="3" t="s">
        <v>1381</v>
      </c>
      <c r="B705" s="3" t="s">
        <v>5394</v>
      </c>
      <c r="C705" s="3" t="s">
        <v>16</v>
      </c>
      <c r="D705" s="3" t="s">
        <v>5395</v>
      </c>
      <c r="E705" s="3" t="s">
        <v>5396</v>
      </c>
      <c r="F705" s="3" t="s">
        <v>2703</v>
      </c>
      <c r="G705" s="3" t="s">
        <v>1950</v>
      </c>
      <c r="H705" s="3" t="s">
        <v>2641</v>
      </c>
      <c r="I705" t="b">
        <v>1</v>
      </c>
    </row>
    <row r="706" spans="1:9" x14ac:dyDescent="0.25">
      <c r="A706" s="3" t="s">
        <v>1383</v>
      </c>
      <c r="B706" s="3" t="s">
        <v>5397</v>
      </c>
      <c r="C706" s="3" t="s">
        <v>16</v>
      </c>
      <c r="D706" s="3" t="s">
        <v>5398</v>
      </c>
      <c r="E706" s="3" t="s">
        <v>5399</v>
      </c>
      <c r="F706" s="3" t="s">
        <v>2051</v>
      </c>
      <c r="G706" s="3" t="s">
        <v>1942</v>
      </c>
      <c r="H706" s="3" t="s">
        <v>5400</v>
      </c>
      <c r="I706" t="b">
        <v>1</v>
      </c>
    </row>
    <row r="707" spans="1:9" x14ac:dyDescent="0.25">
      <c r="A707" s="3" t="s">
        <v>1385</v>
      </c>
      <c r="B707" s="3" t="s">
        <v>5401</v>
      </c>
      <c r="C707" s="3" t="s">
        <v>5402</v>
      </c>
      <c r="D707" s="3" t="s">
        <v>5403</v>
      </c>
      <c r="E707" s="3" t="s">
        <v>5404</v>
      </c>
      <c r="F707" s="3" t="s">
        <v>3030</v>
      </c>
      <c r="G707" s="3" t="s">
        <v>1942</v>
      </c>
      <c r="H707" s="3" t="s">
        <v>3031</v>
      </c>
      <c r="I707" t="b">
        <v>0</v>
      </c>
    </row>
    <row r="708" spans="1:9" x14ac:dyDescent="0.25">
      <c r="A708" s="3" t="s">
        <v>1387</v>
      </c>
      <c r="B708" s="3" t="s">
        <v>5405</v>
      </c>
      <c r="C708" s="3" t="s">
        <v>5406</v>
      </c>
      <c r="D708" s="3" t="s">
        <v>5407</v>
      </c>
      <c r="E708" s="3" t="s">
        <v>5408</v>
      </c>
      <c r="F708" s="3" t="s">
        <v>5409</v>
      </c>
      <c r="G708" s="3" t="s">
        <v>1942</v>
      </c>
      <c r="H708" s="3" t="s">
        <v>5410</v>
      </c>
      <c r="I708" t="b">
        <v>0</v>
      </c>
    </row>
    <row r="709" spans="1:9" x14ac:dyDescent="0.25">
      <c r="A709" s="3" t="s">
        <v>1389</v>
      </c>
      <c r="B709" s="3" t="s">
        <v>5411</v>
      </c>
      <c r="C709" s="3" t="s">
        <v>16</v>
      </c>
      <c r="D709" s="3" t="s">
        <v>5412</v>
      </c>
      <c r="E709" s="3" t="s">
        <v>5413</v>
      </c>
      <c r="F709" s="3" t="s">
        <v>5414</v>
      </c>
      <c r="G709" s="3" t="s">
        <v>1950</v>
      </c>
      <c r="H709" s="3" t="s">
        <v>4204</v>
      </c>
      <c r="I709" t="b">
        <v>0</v>
      </c>
    </row>
    <row r="710" spans="1:9" x14ac:dyDescent="0.25">
      <c r="A710" s="3" t="s">
        <v>1391</v>
      </c>
      <c r="B710" s="3" t="s">
        <v>5415</v>
      </c>
      <c r="C710" s="3" t="s">
        <v>5416</v>
      </c>
      <c r="D710" s="3" t="s">
        <v>5417</v>
      </c>
      <c r="E710" s="3" t="s">
        <v>5418</v>
      </c>
      <c r="F710" s="3" t="s">
        <v>2023</v>
      </c>
      <c r="G710" s="3" t="s">
        <v>1942</v>
      </c>
      <c r="H710" s="3" t="s">
        <v>5419</v>
      </c>
      <c r="I710" t="b">
        <v>1</v>
      </c>
    </row>
    <row r="711" spans="1:9" x14ac:dyDescent="0.25">
      <c r="A711" s="3" t="s">
        <v>1393</v>
      </c>
      <c r="B711" s="3" t="s">
        <v>5420</v>
      </c>
      <c r="C711" s="3" t="s">
        <v>16</v>
      </c>
      <c r="D711" s="3" t="s">
        <v>5421</v>
      </c>
      <c r="E711" s="3" t="s">
        <v>5422</v>
      </c>
      <c r="F711" s="3" t="s">
        <v>2284</v>
      </c>
      <c r="G711" s="3" t="s">
        <v>1942</v>
      </c>
      <c r="H711" s="3" t="s">
        <v>5423</v>
      </c>
      <c r="I711" t="b">
        <v>1</v>
      </c>
    </row>
    <row r="712" spans="1:9" x14ac:dyDescent="0.25">
      <c r="A712" s="3" t="s">
        <v>1395</v>
      </c>
      <c r="B712" s="3" t="s">
        <v>5424</v>
      </c>
      <c r="C712" s="3" t="s">
        <v>5425</v>
      </c>
      <c r="D712" s="3" t="s">
        <v>5426</v>
      </c>
      <c r="E712" s="3" t="s">
        <v>5427</v>
      </c>
      <c r="F712" s="3" t="s">
        <v>5428</v>
      </c>
      <c r="G712" s="3" t="s">
        <v>1942</v>
      </c>
      <c r="H712" s="3" t="s">
        <v>5429</v>
      </c>
      <c r="I712" t="b">
        <v>0</v>
      </c>
    </row>
    <row r="713" spans="1:9" x14ac:dyDescent="0.25">
      <c r="A713" s="3" t="s">
        <v>1397</v>
      </c>
      <c r="B713" s="3" t="s">
        <v>5430</v>
      </c>
      <c r="C713" s="3" t="s">
        <v>5431</v>
      </c>
      <c r="D713" s="3" t="s">
        <v>5432</v>
      </c>
      <c r="E713" s="3" t="s">
        <v>5433</v>
      </c>
      <c r="F713" s="3" t="s">
        <v>5434</v>
      </c>
      <c r="G713" s="3" t="s">
        <v>1942</v>
      </c>
      <c r="H713" s="3" t="s">
        <v>5435</v>
      </c>
      <c r="I713" t="b">
        <v>0</v>
      </c>
    </row>
    <row r="714" spans="1:9" x14ac:dyDescent="0.25">
      <c r="A714" s="3" t="s">
        <v>1399</v>
      </c>
      <c r="B714" s="3" t="s">
        <v>5436</v>
      </c>
      <c r="C714" s="3" t="s">
        <v>16</v>
      </c>
      <c r="D714" s="3" t="s">
        <v>16</v>
      </c>
      <c r="E714" s="3" t="s">
        <v>5437</v>
      </c>
      <c r="F714" s="3" t="s">
        <v>3809</v>
      </c>
      <c r="G714" s="3" t="s">
        <v>2139</v>
      </c>
      <c r="H714" s="3" t="s">
        <v>3810</v>
      </c>
      <c r="I714" t="b">
        <v>0</v>
      </c>
    </row>
    <row r="715" spans="1:9" x14ac:dyDescent="0.25">
      <c r="A715" s="3" t="s">
        <v>1401</v>
      </c>
      <c r="B715" s="3" t="s">
        <v>5438</v>
      </c>
      <c r="C715" s="3" t="s">
        <v>5439</v>
      </c>
      <c r="D715" s="3" t="s">
        <v>5440</v>
      </c>
      <c r="E715" s="3" t="s">
        <v>5441</v>
      </c>
      <c r="F715" s="3" t="s">
        <v>2495</v>
      </c>
      <c r="G715" s="3" t="s">
        <v>1942</v>
      </c>
      <c r="H715" s="3" t="s">
        <v>5442</v>
      </c>
      <c r="I715" t="b">
        <v>0</v>
      </c>
    </row>
    <row r="716" spans="1:9" x14ac:dyDescent="0.25">
      <c r="A716" s="3" t="s">
        <v>1403</v>
      </c>
      <c r="B716" s="3" t="s">
        <v>5443</v>
      </c>
      <c r="C716" s="3" t="s">
        <v>5444</v>
      </c>
      <c r="D716" s="3" t="s">
        <v>5445</v>
      </c>
      <c r="E716" s="3" t="s">
        <v>5446</v>
      </c>
      <c r="F716" s="3" t="s">
        <v>5447</v>
      </c>
      <c r="G716" s="3" t="s">
        <v>1950</v>
      </c>
      <c r="H716" s="3" t="s">
        <v>2631</v>
      </c>
      <c r="I716" t="b">
        <v>1</v>
      </c>
    </row>
    <row r="717" spans="1:9" x14ac:dyDescent="0.25">
      <c r="A717" s="3" t="s">
        <v>1405</v>
      </c>
      <c r="B717" s="3" t="s">
        <v>5448</v>
      </c>
      <c r="C717" s="3" t="s">
        <v>5449</v>
      </c>
      <c r="D717" s="3" t="s">
        <v>16</v>
      </c>
      <c r="E717" s="3" t="s">
        <v>5450</v>
      </c>
      <c r="F717" s="3" t="s">
        <v>2262</v>
      </c>
      <c r="G717" s="3" t="s">
        <v>1942</v>
      </c>
      <c r="H717" s="3" t="s">
        <v>2263</v>
      </c>
      <c r="I717" t="b">
        <v>0</v>
      </c>
    </row>
    <row r="718" spans="1:9" x14ac:dyDescent="0.25">
      <c r="A718" s="3" t="s">
        <v>5451</v>
      </c>
      <c r="B718" s="3" t="s">
        <v>5452</v>
      </c>
      <c r="C718" s="3" t="s">
        <v>5453</v>
      </c>
      <c r="D718" s="3" t="s">
        <v>5454</v>
      </c>
      <c r="E718" s="3" t="s">
        <v>5455</v>
      </c>
      <c r="F718" s="3" t="s">
        <v>2846</v>
      </c>
      <c r="G718" s="3" t="s">
        <v>1950</v>
      </c>
      <c r="H718" s="3" t="s">
        <v>2847</v>
      </c>
      <c r="I718" t="b">
        <v>0</v>
      </c>
    </row>
    <row r="719" spans="1:9" x14ac:dyDescent="0.25">
      <c r="A719" s="3" t="s">
        <v>1408</v>
      </c>
      <c r="B719" s="3" t="s">
        <v>5456</v>
      </c>
      <c r="C719" s="3" t="s">
        <v>5457</v>
      </c>
      <c r="D719" s="3" t="s">
        <v>5458</v>
      </c>
      <c r="E719" s="3" t="s">
        <v>5459</v>
      </c>
      <c r="F719" s="3" t="s">
        <v>2028</v>
      </c>
      <c r="G719" s="3" t="s">
        <v>1942</v>
      </c>
      <c r="H719" s="3" t="s">
        <v>4681</v>
      </c>
      <c r="I719" t="b">
        <v>0</v>
      </c>
    </row>
    <row r="720" spans="1:9" x14ac:dyDescent="0.25">
      <c r="A720" s="3" t="s">
        <v>1410</v>
      </c>
      <c r="B720" s="3" t="s">
        <v>5460</v>
      </c>
      <c r="C720" s="3" t="s">
        <v>5461</v>
      </c>
      <c r="D720" s="3" t="s">
        <v>5462</v>
      </c>
      <c r="E720" s="3" t="s">
        <v>5463</v>
      </c>
      <c r="F720" s="3" t="s">
        <v>5135</v>
      </c>
      <c r="G720" s="3" t="s">
        <v>1942</v>
      </c>
      <c r="H720" s="3" t="s">
        <v>5136</v>
      </c>
      <c r="I720" t="b">
        <v>0</v>
      </c>
    </row>
    <row r="721" spans="1:9" x14ac:dyDescent="0.25">
      <c r="A721" s="3" t="s">
        <v>1412</v>
      </c>
      <c r="B721" s="3" t="s">
        <v>5464</v>
      </c>
      <c r="C721" s="3" t="s">
        <v>5465</v>
      </c>
      <c r="D721" s="3" t="s">
        <v>5466</v>
      </c>
      <c r="E721" s="3" t="s">
        <v>5467</v>
      </c>
      <c r="F721" s="3" t="s">
        <v>1990</v>
      </c>
      <c r="G721" s="3" t="s">
        <v>1942</v>
      </c>
      <c r="H721" s="3" t="s">
        <v>4826</v>
      </c>
      <c r="I721" t="b">
        <v>1</v>
      </c>
    </row>
    <row r="722" spans="1:9" x14ac:dyDescent="0.25">
      <c r="A722" s="3" t="s">
        <v>1414</v>
      </c>
      <c r="B722" s="3" t="s">
        <v>5468</v>
      </c>
      <c r="C722" s="3" t="s">
        <v>5469</v>
      </c>
      <c r="D722" s="3" t="s">
        <v>5470</v>
      </c>
      <c r="E722" s="3" t="s">
        <v>5471</v>
      </c>
      <c r="F722" s="3" t="s">
        <v>2931</v>
      </c>
      <c r="G722" s="3" t="s">
        <v>1942</v>
      </c>
      <c r="H722" s="3" t="s">
        <v>5472</v>
      </c>
      <c r="I722" t="b">
        <v>1</v>
      </c>
    </row>
    <row r="723" spans="1:9" x14ac:dyDescent="0.25">
      <c r="A723" s="3" t="s">
        <v>1416</v>
      </c>
      <c r="B723" s="3" t="s">
        <v>5473</v>
      </c>
      <c r="C723" s="3" t="s">
        <v>5474</v>
      </c>
      <c r="D723" s="3" t="s">
        <v>5475</v>
      </c>
      <c r="E723" s="3" t="s">
        <v>5476</v>
      </c>
      <c r="F723" s="3" t="s">
        <v>2833</v>
      </c>
      <c r="G723" s="3" t="s">
        <v>1942</v>
      </c>
      <c r="H723" s="3" t="s">
        <v>5477</v>
      </c>
      <c r="I723" t="b">
        <v>1</v>
      </c>
    </row>
    <row r="724" spans="1:9" x14ac:dyDescent="0.25">
      <c r="A724" s="3" t="s">
        <v>1418</v>
      </c>
      <c r="B724" s="3" t="s">
        <v>5478</v>
      </c>
      <c r="C724" s="3" t="s">
        <v>16</v>
      </c>
      <c r="D724" s="3" t="s">
        <v>5479</v>
      </c>
      <c r="E724" s="3" t="s">
        <v>5480</v>
      </c>
      <c r="F724" s="3" t="s">
        <v>2882</v>
      </c>
      <c r="G724" s="3" t="s">
        <v>1942</v>
      </c>
      <c r="H724" s="3" t="s">
        <v>2883</v>
      </c>
      <c r="I724" t="b">
        <v>0</v>
      </c>
    </row>
    <row r="725" spans="1:9" x14ac:dyDescent="0.25">
      <c r="A725" s="3" t="s">
        <v>1420</v>
      </c>
      <c r="B725" s="3" t="s">
        <v>5481</v>
      </c>
      <c r="C725" s="3" t="s">
        <v>5482</v>
      </c>
      <c r="D725" s="3" t="s">
        <v>5483</v>
      </c>
      <c r="E725" s="3" t="s">
        <v>5484</v>
      </c>
      <c r="F725" s="3" t="s">
        <v>2419</v>
      </c>
      <c r="G725" s="3" t="s">
        <v>1942</v>
      </c>
      <c r="H725" s="3" t="s">
        <v>5485</v>
      </c>
      <c r="I725" t="b">
        <v>0</v>
      </c>
    </row>
    <row r="726" spans="1:9" x14ac:dyDescent="0.25">
      <c r="A726" s="3" t="s">
        <v>1422</v>
      </c>
      <c r="B726" s="3" t="s">
        <v>5486</v>
      </c>
      <c r="C726" s="3" t="s">
        <v>16</v>
      </c>
      <c r="D726" s="3" t="s">
        <v>5487</v>
      </c>
      <c r="E726" s="3" t="s">
        <v>5488</v>
      </c>
      <c r="F726" s="3" t="s">
        <v>2051</v>
      </c>
      <c r="G726" s="3" t="s">
        <v>1942</v>
      </c>
      <c r="H726" s="3" t="s">
        <v>5489</v>
      </c>
      <c r="I726" t="b">
        <v>1</v>
      </c>
    </row>
    <row r="727" spans="1:9" x14ac:dyDescent="0.25">
      <c r="A727" s="3" t="s">
        <v>1424</v>
      </c>
      <c r="B727" s="3" t="s">
        <v>5490</v>
      </c>
      <c r="C727" s="3" t="s">
        <v>5491</v>
      </c>
      <c r="D727" s="3" t="s">
        <v>5492</v>
      </c>
      <c r="E727" s="3" t="s">
        <v>5493</v>
      </c>
      <c r="F727" s="3" t="s">
        <v>2402</v>
      </c>
      <c r="G727" s="3" t="s">
        <v>1942</v>
      </c>
      <c r="H727" s="3" t="s">
        <v>2534</v>
      </c>
      <c r="I727" t="b">
        <v>0</v>
      </c>
    </row>
    <row r="728" spans="1:9" x14ac:dyDescent="0.25">
      <c r="A728" s="3" t="s">
        <v>1426</v>
      </c>
      <c r="B728" s="3" t="s">
        <v>5494</v>
      </c>
      <c r="C728" s="3" t="s">
        <v>16</v>
      </c>
      <c r="D728" s="3" t="s">
        <v>5495</v>
      </c>
      <c r="E728" s="3" t="s">
        <v>5496</v>
      </c>
      <c r="F728" s="3" t="s">
        <v>5497</v>
      </c>
      <c r="G728" s="3" t="s">
        <v>1942</v>
      </c>
      <c r="H728" s="3" t="s">
        <v>5498</v>
      </c>
      <c r="I728" t="b">
        <v>0</v>
      </c>
    </row>
    <row r="729" spans="1:9" x14ac:dyDescent="0.25">
      <c r="A729" s="3" t="s">
        <v>1428</v>
      </c>
      <c r="B729" s="3" t="s">
        <v>5499</v>
      </c>
      <c r="C729" s="3" t="s">
        <v>5500</v>
      </c>
      <c r="D729" s="3" t="s">
        <v>5501</v>
      </c>
      <c r="E729" s="3" t="s">
        <v>5502</v>
      </c>
      <c r="F729" s="3" t="s">
        <v>5503</v>
      </c>
      <c r="G729" s="3" t="s">
        <v>1950</v>
      </c>
      <c r="H729" s="3" t="s">
        <v>5504</v>
      </c>
      <c r="I729" t="b">
        <v>1</v>
      </c>
    </row>
    <row r="730" spans="1:9" x14ac:dyDescent="0.25">
      <c r="A730" s="3" t="s">
        <v>1430</v>
      </c>
      <c r="B730" s="3" t="s">
        <v>5505</v>
      </c>
      <c r="C730" s="3" t="s">
        <v>5506</v>
      </c>
      <c r="D730" s="3" t="s">
        <v>5507</v>
      </c>
      <c r="E730" s="3" t="s">
        <v>5508</v>
      </c>
      <c r="F730" s="3" t="s">
        <v>2438</v>
      </c>
      <c r="G730" s="3" t="s">
        <v>1942</v>
      </c>
      <c r="H730" s="3" t="s">
        <v>5509</v>
      </c>
      <c r="I730" t="b">
        <v>1</v>
      </c>
    </row>
    <row r="731" spans="1:9" x14ac:dyDescent="0.25">
      <c r="A731" s="3" t="s">
        <v>1432</v>
      </c>
      <c r="B731" s="3" t="s">
        <v>5510</v>
      </c>
      <c r="C731" s="3" t="s">
        <v>5511</v>
      </c>
      <c r="D731" s="3" t="s">
        <v>5512</v>
      </c>
      <c r="E731" s="3" t="s">
        <v>5513</v>
      </c>
      <c r="F731" s="3" t="s">
        <v>2138</v>
      </c>
      <c r="G731" s="3" t="s">
        <v>2139</v>
      </c>
      <c r="H731" s="3" t="s">
        <v>2140</v>
      </c>
      <c r="I731" t="b">
        <v>0</v>
      </c>
    </row>
    <row r="732" spans="1:9" x14ac:dyDescent="0.25">
      <c r="A732" s="3" t="s">
        <v>1434</v>
      </c>
      <c r="B732" s="3" t="s">
        <v>5514</v>
      </c>
      <c r="C732" s="3" t="s">
        <v>5515</v>
      </c>
      <c r="D732" s="3" t="s">
        <v>5516</v>
      </c>
      <c r="E732" s="3" t="s">
        <v>5517</v>
      </c>
      <c r="F732" s="3" t="s">
        <v>3585</v>
      </c>
      <c r="G732" s="3" t="s">
        <v>1942</v>
      </c>
      <c r="H732" s="3" t="s">
        <v>5518</v>
      </c>
      <c r="I732" t="b">
        <v>0</v>
      </c>
    </row>
    <row r="733" spans="1:9" x14ac:dyDescent="0.25">
      <c r="A733" s="3" t="s">
        <v>1436</v>
      </c>
      <c r="B733" s="3" t="s">
        <v>5519</v>
      </c>
      <c r="C733" s="3" t="s">
        <v>16</v>
      </c>
      <c r="D733" s="3" t="s">
        <v>5520</v>
      </c>
      <c r="E733" s="3" t="s">
        <v>5521</v>
      </c>
      <c r="F733" s="3" t="s">
        <v>5522</v>
      </c>
      <c r="G733" s="3" t="s">
        <v>1942</v>
      </c>
      <c r="H733" s="3" t="s">
        <v>5523</v>
      </c>
      <c r="I733" t="b">
        <v>1</v>
      </c>
    </row>
    <row r="734" spans="1:9" x14ac:dyDescent="0.25">
      <c r="A734" s="3" t="s">
        <v>1438</v>
      </c>
      <c r="B734" s="3" t="s">
        <v>5524</v>
      </c>
      <c r="C734" s="3" t="s">
        <v>5525</v>
      </c>
      <c r="D734" s="3" t="s">
        <v>5526</v>
      </c>
      <c r="E734" s="3" t="s">
        <v>5527</v>
      </c>
      <c r="F734" s="3" t="s">
        <v>2438</v>
      </c>
      <c r="G734" s="3" t="s">
        <v>1942</v>
      </c>
      <c r="H734" s="3" t="s">
        <v>5528</v>
      </c>
      <c r="I734" t="b">
        <v>0</v>
      </c>
    </row>
    <row r="735" spans="1:9" x14ac:dyDescent="0.25">
      <c r="A735" s="3" t="s">
        <v>1440</v>
      </c>
      <c r="B735" s="3" t="s">
        <v>5529</v>
      </c>
      <c r="C735" s="3" t="s">
        <v>5530</v>
      </c>
      <c r="D735" s="3" t="s">
        <v>5531</v>
      </c>
      <c r="E735" s="3" t="s">
        <v>5532</v>
      </c>
      <c r="F735" s="3" t="s">
        <v>2517</v>
      </c>
      <c r="G735" s="3" t="s">
        <v>1942</v>
      </c>
      <c r="H735" s="3" t="s">
        <v>2518</v>
      </c>
      <c r="I735" t="b">
        <v>1</v>
      </c>
    </row>
    <row r="736" spans="1:9" x14ac:dyDescent="0.25">
      <c r="A736" s="3" t="s">
        <v>1442</v>
      </c>
      <c r="B736" s="3" t="s">
        <v>5533</v>
      </c>
      <c r="C736" s="3" t="s">
        <v>16</v>
      </c>
      <c r="D736" s="3" t="s">
        <v>5534</v>
      </c>
      <c r="E736" s="3" t="s">
        <v>5535</v>
      </c>
      <c r="F736" s="3" t="s">
        <v>5536</v>
      </c>
      <c r="G736" s="3" t="s">
        <v>1942</v>
      </c>
      <c r="H736" s="3" t="s">
        <v>5537</v>
      </c>
      <c r="I736" t="b">
        <v>0</v>
      </c>
    </row>
    <row r="737" spans="1:9" x14ac:dyDescent="0.25">
      <c r="A737" s="3" t="s">
        <v>1444</v>
      </c>
      <c r="B737" s="3" t="s">
        <v>5538</v>
      </c>
      <c r="C737" s="3" t="s">
        <v>5539</v>
      </c>
      <c r="D737" s="3" t="s">
        <v>16</v>
      </c>
      <c r="E737" s="3" t="s">
        <v>5540</v>
      </c>
      <c r="F737" s="3" t="s">
        <v>3147</v>
      </c>
      <c r="G737" s="3" t="s">
        <v>1942</v>
      </c>
      <c r="H737" s="3" t="s">
        <v>4780</v>
      </c>
      <c r="I737" t="b">
        <v>0</v>
      </c>
    </row>
    <row r="738" spans="1:9" x14ac:dyDescent="0.25">
      <c r="A738" s="3" t="s">
        <v>1446</v>
      </c>
      <c r="B738" s="3" t="s">
        <v>5541</v>
      </c>
      <c r="C738" s="3" t="s">
        <v>5542</v>
      </c>
      <c r="D738" s="3" t="s">
        <v>5543</v>
      </c>
      <c r="E738" s="3" t="s">
        <v>5544</v>
      </c>
      <c r="F738" s="3" t="s">
        <v>2703</v>
      </c>
      <c r="G738" s="3" t="s">
        <v>1950</v>
      </c>
      <c r="H738" s="3" t="s">
        <v>2641</v>
      </c>
      <c r="I738" t="b">
        <v>1</v>
      </c>
    </row>
    <row r="739" spans="1:9" x14ac:dyDescent="0.25">
      <c r="A739" s="3" t="s">
        <v>1448</v>
      </c>
      <c r="B739" s="3" t="s">
        <v>5545</v>
      </c>
      <c r="C739" s="3" t="s">
        <v>5546</v>
      </c>
      <c r="D739" s="3" t="s">
        <v>5547</v>
      </c>
      <c r="E739" s="3" t="s">
        <v>5548</v>
      </c>
      <c r="F739" s="3" t="s">
        <v>3203</v>
      </c>
      <c r="G739" s="3" t="s">
        <v>1942</v>
      </c>
      <c r="H739" s="3" t="s">
        <v>5549</v>
      </c>
      <c r="I739" t="b">
        <v>0</v>
      </c>
    </row>
    <row r="740" spans="1:9" x14ac:dyDescent="0.25">
      <c r="A740" s="3" t="s">
        <v>1450</v>
      </c>
      <c r="B740" s="3" t="s">
        <v>5550</v>
      </c>
      <c r="C740" s="3" t="s">
        <v>5551</v>
      </c>
      <c r="D740" s="3" t="s">
        <v>5552</v>
      </c>
      <c r="E740" s="3" t="s">
        <v>5553</v>
      </c>
      <c r="F740" s="3" t="s">
        <v>3061</v>
      </c>
      <c r="G740" s="3" t="s">
        <v>2139</v>
      </c>
      <c r="H740" s="3" t="s">
        <v>3062</v>
      </c>
      <c r="I740" t="b">
        <v>0</v>
      </c>
    </row>
    <row r="741" spans="1:9" x14ac:dyDescent="0.25">
      <c r="A741" s="3" t="s">
        <v>5554</v>
      </c>
      <c r="B741" s="3" t="s">
        <v>5555</v>
      </c>
      <c r="C741" s="3" t="s">
        <v>16</v>
      </c>
      <c r="D741" s="3" t="s">
        <v>5556</v>
      </c>
      <c r="E741" s="3" t="s">
        <v>5557</v>
      </c>
      <c r="F741" s="3" t="s">
        <v>2034</v>
      </c>
      <c r="G741" s="3" t="s">
        <v>1942</v>
      </c>
      <c r="H741" s="3" t="s">
        <v>2797</v>
      </c>
      <c r="I741" t="b">
        <v>1</v>
      </c>
    </row>
    <row r="742" spans="1:9" x14ac:dyDescent="0.25">
      <c r="A742" s="3" t="s">
        <v>1453</v>
      </c>
      <c r="B742" s="3" t="s">
        <v>5558</v>
      </c>
      <c r="C742" s="3" t="s">
        <v>5559</v>
      </c>
      <c r="D742" s="3" t="s">
        <v>5560</v>
      </c>
      <c r="E742" s="3" t="s">
        <v>5561</v>
      </c>
      <c r="F742" s="3" t="s">
        <v>5414</v>
      </c>
      <c r="G742" s="3" t="s">
        <v>1950</v>
      </c>
      <c r="H742" s="3" t="s">
        <v>4204</v>
      </c>
      <c r="I742" t="b">
        <v>0</v>
      </c>
    </row>
    <row r="743" spans="1:9" x14ac:dyDescent="0.25">
      <c r="A743" s="3" t="s">
        <v>1455</v>
      </c>
      <c r="B743" s="3" t="s">
        <v>5562</v>
      </c>
      <c r="C743" s="3" t="s">
        <v>5563</v>
      </c>
      <c r="D743" s="3" t="s">
        <v>5564</v>
      </c>
      <c r="E743" s="3" t="s">
        <v>5565</v>
      </c>
      <c r="F743" s="3" t="s">
        <v>5191</v>
      </c>
      <c r="G743" s="3" t="s">
        <v>1942</v>
      </c>
      <c r="H743" s="3" t="s">
        <v>5192</v>
      </c>
      <c r="I743" t="b">
        <v>0</v>
      </c>
    </row>
    <row r="744" spans="1:9" x14ac:dyDescent="0.25">
      <c r="A744" s="3" t="s">
        <v>1457</v>
      </c>
      <c r="B744" s="3" t="s">
        <v>5566</v>
      </c>
      <c r="C744" s="3" t="s">
        <v>5567</v>
      </c>
      <c r="D744" s="3" t="s">
        <v>5568</v>
      </c>
      <c r="E744" s="3" t="s">
        <v>5569</v>
      </c>
      <c r="F744" s="3" t="s">
        <v>2984</v>
      </c>
      <c r="G744" s="3" t="s">
        <v>1942</v>
      </c>
      <c r="H744" s="3" t="s">
        <v>5570</v>
      </c>
      <c r="I744" t="b">
        <v>0</v>
      </c>
    </row>
    <row r="745" spans="1:9" x14ac:dyDescent="0.25">
      <c r="A745" s="3" t="s">
        <v>1459</v>
      </c>
      <c r="B745" s="3" t="s">
        <v>5571</v>
      </c>
      <c r="C745" s="3" t="s">
        <v>5572</v>
      </c>
      <c r="D745" s="3" t="s">
        <v>5573</v>
      </c>
      <c r="E745" s="3" t="s">
        <v>5574</v>
      </c>
      <c r="F745" s="3" t="s">
        <v>4739</v>
      </c>
      <c r="G745" s="3" t="s">
        <v>1942</v>
      </c>
      <c r="H745" s="3" t="s">
        <v>5575</v>
      </c>
      <c r="I745" t="b">
        <v>0</v>
      </c>
    </row>
    <row r="746" spans="1:9" x14ac:dyDescent="0.25">
      <c r="A746" s="3" t="s">
        <v>1461</v>
      </c>
      <c r="B746" s="3" t="s">
        <v>5576</v>
      </c>
      <c r="C746" s="3" t="s">
        <v>16</v>
      </c>
      <c r="D746" s="3" t="s">
        <v>5577</v>
      </c>
      <c r="E746" s="3" t="s">
        <v>5578</v>
      </c>
      <c r="F746" s="3" t="s">
        <v>2956</v>
      </c>
      <c r="G746" s="3" t="s">
        <v>1942</v>
      </c>
      <c r="H746" s="3" t="s">
        <v>5579</v>
      </c>
      <c r="I746" t="b">
        <v>1</v>
      </c>
    </row>
    <row r="747" spans="1:9" x14ac:dyDescent="0.25">
      <c r="A747" s="3" t="s">
        <v>1463</v>
      </c>
      <c r="B747" s="3" t="s">
        <v>5580</v>
      </c>
      <c r="C747" s="3" t="s">
        <v>5581</v>
      </c>
      <c r="D747" s="3" t="s">
        <v>5582</v>
      </c>
      <c r="E747" s="3" t="s">
        <v>5583</v>
      </c>
      <c r="F747" s="3" t="s">
        <v>5584</v>
      </c>
      <c r="G747" s="3" t="s">
        <v>1950</v>
      </c>
      <c r="H747" s="3" t="s">
        <v>5585</v>
      </c>
      <c r="I747" t="b">
        <v>0</v>
      </c>
    </row>
    <row r="748" spans="1:9" x14ac:dyDescent="0.25">
      <c r="A748" s="3" t="s">
        <v>1465</v>
      </c>
      <c r="B748" s="3" t="s">
        <v>5586</v>
      </c>
      <c r="C748" s="3" t="s">
        <v>5587</v>
      </c>
      <c r="D748" s="3" t="s">
        <v>5588</v>
      </c>
      <c r="E748" s="3" t="s">
        <v>5589</v>
      </c>
      <c r="F748" s="3" t="s">
        <v>5590</v>
      </c>
      <c r="G748" s="3" t="s">
        <v>1950</v>
      </c>
      <c r="H748" s="3" t="s">
        <v>2847</v>
      </c>
      <c r="I748" t="b">
        <v>0</v>
      </c>
    </row>
    <row r="749" spans="1:9" x14ac:dyDescent="0.25">
      <c r="A749" s="3" t="s">
        <v>1467</v>
      </c>
      <c r="B749" s="3" t="s">
        <v>5591</v>
      </c>
      <c r="C749" s="3" t="s">
        <v>5592</v>
      </c>
      <c r="D749" s="3" t="s">
        <v>5593</v>
      </c>
      <c r="E749" s="3" t="s">
        <v>5594</v>
      </c>
      <c r="F749" s="3" t="s">
        <v>5595</v>
      </c>
      <c r="G749" s="3" t="s">
        <v>1950</v>
      </c>
      <c r="H749" s="3" t="s">
        <v>5596</v>
      </c>
      <c r="I749" t="b">
        <v>1</v>
      </c>
    </row>
    <row r="750" spans="1:9" x14ac:dyDescent="0.25">
      <c r="A750" s="3" t="s">
        <v>1469</v>
      </c>
      <c r="B750" s="3" t="s">
        <v>5597</v>
      </c>
      <c r="C750" s="3" t="s">
        <v>5598</v>
      </c>
      <c r="D750" s="3" t="s">
        <v>5599</v>
      </c>
      <c r="E750" s="3" t="s">
        <v>5600</v>
      </c>
      <c r="F750" s="3" t="s">
        <v>2012</v>
      </c>
      <c r="G750" s="3" t="s">
        <v>1942</v>
      </c>
      <c r="H750" s="3" t="s">
        <v>4383</v>
      </c>
      <c r="I750" t="b">
        <v>0</v>
      </c>
    </row>
    <row r="751" spans="1:9" x14ac:dyDescent="0.25">
      <c r="A751" s="3" t="s">
        <v>1471</v>
      </c>
      <c r="B751" s="3" t="s">
        <v>5601</v>
      </c>
      <c r="C751" s="3" t="s">
        <v>5602</v>
      </c>
      <c r="D751" s="3" t="s">
        <v>5603</v>
      </c>
      <c r="E751" s="3" t="s">
        <v>5604</v>
      </c>
      <c r="F751" s="3" t="s">
        <v>5605</v>
      </c>
      <c r="G751" s="3" t="s">
        <v>1950</v>
      </c>
      <c r="H751" s="3" t="s">
        <v>2631</v>
      </c>
      <c r="I751" t="b">
        <v>1</v>
      </c>
    </row>
    <row r="752" spans="1:9" x14ac:dyDescent="0.25">
      <c r="A752" s="3" t="s">
        <v>1473</v>
      </c>
      <c r="B752" s="3" t="s">
        <v>5606</v>
      </c>
      <c r="C752" s="3" t="s">
        <v>16</v>
      </c>
      <c r="D752" s="3" t="s">
        <v>5607</v>
      </c>
      <c r="E752" s="3" t="s">
        <v>5608</v>
      </c>
      <c r="F752" s="3" t="s">
        <v>2317</v>
      </c>
      <c r="G752" s="3" t="s">
        <v>1942</v>
      </c>
      <c r="H752" s="3" t="s">
        <v>2318</v>
      </c>
      <c r="I752" t="b">
        <v>1</v>
      </c>
    </row>
    <row r="753" spans="1:9" x14ac:dyDescent="0.25">
      <c r="A753" s="3" t="s">
        <v>1475</v>
      </c>
      <c r="B753" s="3" t="s">
        <v>5609</v>
      </c>
      <c r="C753" s="3" t="s">
        <v>5610</v>
      </c>
      <c r="D753" s="3" t="s">
        <v>5611</v>
      </c>
      <c r="E753" s="3" t="s">
        <v>5612</v>
      </c>
      <c r="F753" s="3" t="s">
        <v>2903</v>
      </c>
      <c r="G753" s="3" t="s">
        <v>1942</v>
      </c>
      <c r="H753" s="3" t="s">
        <v>2904</v>
      </c>
      <c r="I753" t="b">
        <v>0</v>
      </c>
    </row>
    <row r="754" spans="1:9" x14ac:dyDescent="0.25">
      <c r="A754" s="3" t="s">
        <v>1477</v>
      </c>
      <c r="B754" s="3" t="s">
        <v>5613</v>
      </c>
      <c r="C754" s="3" t="s">
        <v>5614</v>
      </c>
      <c r="D754" s="3" t="s">
        <v>5615</v>
      </c>
      <c r="E754" s="3" t="s">
        <v>5616</v>
      </c>
      <c r="F754" s="3" t="s">
        <v>2317</v>
      </c>
      <c r="G754" s="3" t="s">
        <v>1942</v>
      </c>
      <c r="H754" s="3" t="s">
        <v>5617</v>
      </c>
      <c r="I754" t="b">
        <v>1</v>
      </c>
    </row>
    <row r="755" spans="1:9" x14ac:dyDescent="0.25">
      <c r="A755" s="3" t="s">
        <v>1479</v>
      </c>
      <c r="B755" s="3" t="s">
        <v>5618</v>
      </c>
      <c r="C755" s="3" t="s">
        <v>5619</v>
      </c>
      <c r="D755" s="3" t="s">
        <v>5620</v>
      </c>
      <c r="E755" s="3" t="s">
        <v>5621</v>
      </c>
      <c r="F755" s="3" t="s">
        <v>3274</v>
      </c>
      <c r="G755" s="3" t="s">
        <v>1942</v>
      </c>
      <c r="H755" s="3" t="s">
        <v>5622</v>
      </c>
      <c r="I755" t="b">
        <v>0</v>
      </c>
    </row>
    <row r="756" spans="1:9" x14ac:dyDescent="0.25">
      <c r="A756" s="3" t="s">
        <v>5623</v>
      </c>
      <c r="B756" s="3" t="s">
        <v>5624</v>
      </c>
      <c r="C756" s="3" t="s">
        <v>5625</v>
      </c>
      <c r="D756" s="3" t="s">
        <v>16</v>
      </c>
      <c r="E756" s="3" t="s">
        <v>5626</v>
      </c>
      <c r="F756" s="3" t="s">
        <v>2223</v>
      </c>
      <c r="G756" s="3" t="s">
        <v>1942</v>
      </c>
      <c r="H756" s="3" t="s">
        <v>5627</v>
      </c>
      <c r="I756" t="b">
        <v>0</v>
      </c>
    </row>
    <row r="757" spans="1:9" x14ac:dyDescent="0.25">
      <c r="A757" s="3" t="s">
        <v>1482</v>
      </c>
      <c r="B757" s="3" t="s">
        <v>5628</v>
      </c>
      <c r="C757" s="3" t="s">
        <v>5629</v>
      </c>
      <c r="D757" s="3" t="s">
        <v>5630</v>
      </c>
      <c r="E757" s="3" t="s">
        <v>5631</v>
      </c>
      <c r="F757" s="3" t="s">
        <v>2384</v>
      </c>
      <c r="G757" s="3" t="s">
        <v>1942</v>
      </c>
      <c r="H757" s="3" t="s">
        <v>5632</v>
      </c>
      <c r="I757" t="b">
        <v>0</v>
      </c>
    </row>
    <row r="758" spans="1:9" x14ac:dyDescent="0.25">
      <c r="A758" s="3" t="s">
        <v>1484</v>
      </c>
      <c r="B758" s="3" t="s">
        <v>5633</v>
      </c>
      <c r="C758" s="3" t="s">
        <v>5634</v>
      </c>
      <c r="D758" s="3" t="s">
        <v>5635</v>
      </c>
      <c r="E758" s="3" t="s">
        <v>5636</v>
      </c>
      <c r="F758" s="3" t="s">
        <v>3952</v>
      </c>
      <c r="G758" s="3" t="s">
        <v>1942</v>
      </c>
      <c r="H758" s="3" t="s">
        <v>3953</v>
      </c>
      <c r="I758" t="b">
        <v>1</v>
      </c>
    </row>
    <row r="759" spans="1:9" x14ac:dyDescent="0.25">
      <c r="A759" s="3" t="s">
        <v>1486</v>
      </c>
      <c r="B759" s="3" t="s">
        <v>5637</v>
      </c>
      <c r="C759" s="3" t="s">
        <v>5638</v>
      </c>
      <c r="D759" s="3" t="s">
        <v>5639</v>
      </c>
      <c r="E759" s="3" t="s">
        <v>5640</v>
      </c>
      <c r="F759" s="3" t="s">
        <v>5641</v>
      </c>
      <c r="G759" s="3" t="s">
        <v>1942</v>
      </c>
      <c r="H759" s="3" t="s">
        <v>5642</v>
      </c>
      <c r="I759" t="b">
        <v>1</v>
      </c>
    </row>
    <row r="760" spans="1:9" x14ac:dyDescent="0.25">
      <c r="A760" s="3" t="s">
        <v>1488</v>
      </c>
      <c r="B760" s="3" t="s">
        <v>5643</v>
      </c>
      <c r="C760" s="3" t="s">
        <v>5644</v>
      </c>
      <c r="D760" s="3" t="s">
        <v>16</v>
      </c>
      <c r="E760" s="3" t="s">
        <v>5645</v>
      </c>
      <c r="F760" s="3" t="s">
        <v>2023</v>
      </c>
      <c r="G760" s="3" t="s">
        <v>1942</v>
      </c>
      <c r="H760" s="3" t="s">
        <v>5646</v>
      </c>
      <c r="I760" t="b">
        <v>0</v>
      </c>
    </row>
    <row r="761" spans="1:9" x14ac:dyDescent="0.25">
      <c r="A761" s="3" t="s">
        <v>1490</v>
      </c>
      <c r="B761" s="3" t="s">
        <v>5647</v>
      </c>
      <c r="C761" s="3" t="s">
        <v>5648</v>
      </c>
      <c r="D761" s="3" t="s">
        <v>5649</v>
      </c>
      <c r="E761" s="3" t="s">
        <v>5650</v>
      </c>
      <c r="F761" s="3" t="s">
        <v>5651</v>
      </c>
      <c r="G761" s="3" t="s">
        <v>1942</v>
      </c>
      <c r="H761" s="3" t="s">
        <v>5652</v>
      </c>
      <c r="I761" t="b">
        <v>1</v>
      </c>
    </row>
    <row r="762" spans="1:9" x14ac:dyDescent="0.25">
      <c r="A762" s="3" t="s">
        <v>1492</v>
      </c>
      <c r="B762" s="3" t="s">
        <v>5653</v>
      </c>
      <c r="C762" s="3" t="s">
        <v>5654</v>
      </c>
      <c r="D762" s="3" t="s">
        <v>16</v>
      </c>
      <c r="E762" s="3" t="s">
        <v>5655</v>
      </c>
      <c r="F762" s="3" t="s">
        <v>2811</v>
      </c>
      <c r="G762" s="3" t="s">
        <v>1942</v>
      </c>
      <c r="H762" s="3" t="s">
        <v>5656</v>
      </c>
      <c r="I762" t="b">
        <v>0</v>
      </c>
    </row>
    <row r="763" spans="1:9" x14ac:dyDescent="0.25">
      <c r="A763" s="3" t="s">
        <v>1494</v>
      </c>
      <c r="B763" s="3" t="s">
        <v>5657</v>
      </c>
      <c r="C763" s="3" t="s">
        <v>5658</v>
      </c>
      <c r="D763" s="3" t="s">
        <v>16</v>
      </c>
      <c r="E763" s="3" t="s">
        <v>5659</v>
      </c>
      <c r="F763" s="3" t="s">
        <v>5660</v>
      </c>
      <c r="G763" s="3" t="s">
        <v>1942</v>
      </c>
      <c r="H763" s="3" t="s">
        <v>5661</v>
      </c>
      <c r="I763" t="b">
        <v>1</v>
      </c>
    </row>
    <row r="764" spans="1:9" x14ac:dyDescent="0.25">
      <c r="A764" s="3" t="s">
        <v>1496</v>
      </c>
      <c r="B764" s="3" t="s">
        <v>5662</v>
      </c>
      <c r="C764" s="3" t="s">
        <v>5663</v>
      </c>
      <c r="D764" s="3" t="s">
        <v>5664</v>
      </c>
      <c r="E764" s="3" t="s">
        <v>5665</v>
      </c>
      <c r="F764" s="3" t="s">
        <v>4764</v>
      </c>
      <c r="G764" s="3" t="s">
        <v>2139</v>
      </c>
      <c r="H764" s="3" t="s">
        <v>4765</v>
      </c>
      <c r="I764" t="b">
        <v>0</v>
      </c>
    </row>
    <row r="765" spans="1:9" x14ac:dyDescent="0.25">
      <c r="A765" s="3" t="s">
        <v>1498</v>
      </c>
      <c r="B765" s="3" t="s">
        <v>5666</v>
      </c>
      <c r="C765" s="3" t="s">
        <v>16</v>
      </c>
      <c r="D765" s="3" t="s">
        <v>5667</v>
      </c>
      <c r="E765" s="3" t="s">
        <v>5668</v>
      </c>
      <c r="F765" s="3" t="s">
        <v>2317</v>
      </c>
      <c r="G765" s="3" t="s">
        <v>1942</v>
      </c>
      <c r="H765" s="3" t="s">
        <v>5669</v>
      </c>
      <c r="I765" t="b">
        <v>0</v>
      </c>
    </row>
    <row r="766" spans="1:9" x14ac:dyDescent="0.25">
      <c r="A766" s="3" t="s">
        <v>1500</v>
      </c>
      <c r="B766" s="3" t="s">
        <v>5670</v>
      </c>
      <c r="C766" s="3" t="s">
        <v>5671</v>
      </c>
      <c r="D766" s="3" t="s">
        <v>5672</v>
      </c>
      <c r="E766" s="3" t="s">
        <v>5673</v>
      </c>
      <c r="F766" s="3" t="s">
        <v>2646</v>
      </c>
      <c r="G766" s="3" t="s">
        <v>1942</v>
      </c>
      <c r="H766" s="3" t="s">
        <v>2647</v>
      </c>
      <c r="I766" t="b">
        <v>1</v>
      </c>
    </row>
    <row r="767" spans="1:9" x14ac:dyDescent="0.25">
      <c r="A767" s="3" t="s">
        <v>1502</v>
      </c>
      <c r="B767" s="3" t="s">
        <v>5674</v>
      </c>
      <c r="C767" s="3" t="s">
        <v>5675</v>
      </c>
      <c r="D767" s="3" t="s">
        <v>5676</v>
      </c>
      <c r="E767" s="3" t="s">
        <v>5677</v>
      </c>
      <c r="F767" s="3" t="s">
        <v>2920</v>
      </c>
      <c r="G767" s="3" t="s">
        <v>1942</v>
      </c>
      <c r="H767" s="3" t="s">
        <v>2921</v>
      </c>
      <c r="I767" t="b">
        <v>1</v>
      </c>
    </row>
    <row r="768" spans="1:9" x14ac:dyDescent="0.25">
      <c r="A768" s="3" t="s">
        <v>5678</v>
      </c>
      <c r="B768" s="3" t="s">
        <v>5679</v>
      </c>
      <c r="C768" s="3" t="s">
        <v>5680</v>
      </c>
      <c r="D768" s="3" t="s">
        <v>5681</v>
      </c>
      <c r="E768" s="3" t="s">
        <v>5682</v>
      </c>
      <c r="F768" s="3" t="s">
        <v>2341</v>
      </c>
      <c r="G768" s="3" t="s">
        <v>1942</v>
      </c>
      <c r="H768" s="3" t="s">
        <v>2342</v>
      </c>
      <c r="I768" t="b">
        <v>0</v>
      </c>
    </row>
    <row r="769" spans="1:9" x14ac:dyDescent="0.25">
      <c r="A769" s="3" t="s">
        <v>5683</v>
      </c>
      <c r="B769" s="3" t="s">
        <v>5684</v>
      </c>
      <c r="C769" s="3" t="s">
        <v>5685</v>
      </c>
      <c r="D769" s="3" t="s">
        <v>5686</v>
      </c>
      <c r="E769" s="3" t="s">
        <v>5687</v>
      </c>
      <c r="F769" s="3" t="s">
        <v>2458</v>
      </c>
      <c r="G769" s="3" t="s">
        <v>1942</v>
      </c>
      <c r="H769" s="3" t="s">
        <v>3518</v>
      </c>
      <c r="I769" t="b">
        <v>0</v>
      </c>
    </row>
    <row r="770" spans="1:9" x14ac:dyDescent="0.25">
      <c r="A770" s="3" t="s">
        <v>5688</v>
      </c>
      <c r="B770" s="3" t="s">
        <v>5689</v>
      </c>
      <c r="C770" s="3" t="s">
        <v>16</v>
      </c>
      <c r="D770" s="3" t="s">
        <v>5690</v>
      </c>
      <c r="E770" s="3" t="s">
        <v>5691</v>
      </c>
      <c r="F770" s="3" t="s">
        <v>2865</v>
      </c>
      <c r="G770" s="3" t="s">
        <v>1942</v>
      </c>
      <c r="H770" s="3" t="s">
        <v>5692</v>
      </c>
      <c r="I770" t="b">
        <v>1</v>
      </c>
    </row>
    <row r="771" spans="1:9" x14ac:dyDescent="0.25">
      <c r="A771" s="3" t="s">
        <v>1506</v>
      </c>
      <c r="B771" s="3" t="s">
        <v>5693</v>
      </c>
      <c r="C771" s="3" t="s">
        <v>5694</v>
      </c>
      <c r="D771" s="3" t="s">
        <v>5695</v>
      </c>
      <c r="E771" s="3" t="s">
        <v>5696</v>
      </c>
      <c r="F771" s="3" t="s">
        <v>2206</v>
      </c>
      <c r="G771" s="3" t="s">
        <v>2139</v>
      </c>
      <c r="H771" s="3" t="s">
        <v>4218</v>
      </c>
      <c r="I771" t="b">
        <v>0</v>
      </c>
    </row>
    <row r="772" spans="1:9" x14ac:dyDescent="0.25">
      <c r="A772" s="3" t="s">
        <v>1508</v>
      </c>
      <c r="B772" s="3" t="s">
        <v>5697</v>
      </c>
      <c r="C772" s="3" t="s">
        <v>5698</v>
      </c>
      <c r="D772" s="3" t="s">
        <v>16</v>
      </c>
      <c r="E772" s="3" t="s">
        <v>5699</v>
      </c>
      <c r="F772" s="3" t="s">
        <v>1963</v>
      </c>
      <c r="G772" s="3" t="s">
        <v>1942</v>
      </c>
      <c r="H772" s="3" t="s">
        <v>5700</v>
      </c>
      <c r="I772" t="b">
        <v>0</v>
      </c>
    </row>
    <row r="773" spans="1:9" x14ac:dyDescent="0.25">
      <c r="A773" s="3" t="s">
        <v>1510</v>
      </c>
      <c r="B773" s="3" t="s">
        <v>5701</v>
      </c>
      <c r="C773" s="3" t="s">
        <v>5702</v>
      </c>
      <c r="D773" s="3" t="s">
        <v>5703</v>
      </c>
      <c r="E773" s="3" t="s">
        <v>5704</v>
      </c>
      <c r="F773" s="3" t="s">
        <v>5705</v>
      </c>
      <c r="G773" s="3" t="s">
        <v>1942</v>
      </c>
      <c r="H773" s="3" t="s">
        <v>5706</v>
      </c>
      <c r="I773" t="b">
        <v>0</v>
      </c>
    </row>
    <row r="774" spans="1:9" x14ac:dyDescent="0.25">
      <c r="A774" s="3" t="s">
        <v>1512</v>
      </c>
      <c r="B774" s="3" t="s">
        <v>5707</v>
      </c>
      <c r="C774" s="3" t="s">
        <v>16</v>
      </c>
      <c r="D774" s="3" t="s">
        <v>5708</v>
      </c>
      <c r="E774" s="3" t="s">
        <v>5709</v>
      </c>
      <c r="F774" s="3" t="s">
        <v>3523</v>
      </c>
      <c r="G774" s="3" t="s">
        <v>1942</v>
      </c>
      <c r="H774" s="3" t="s">
        <v>3678</v>
      </c>
      <c r="I774" t="b">
        <v>0</v>
      </c>
    </row>
    <row r="775" spans="1:9" x14ac:dyDescent="0.25">
      <c r="A775" s="3" t="s">
        <v>1514</v>
      </c>
      <c r="B775" s="3" t="s">
        <v>5710</v>
      </c>
      <c r="C775" s="3" t="s">
        <v>5711</v>
      </c>
      <c r="D775" s="3" t="s">
        <v>5712</v>
      </c>
      <c r="E775" s="3" t="s">
        <v>5713</v>
      </c>
      <c r="F775" s="3" t="s">
        <v>2372</v>
      </c>
      <c r="G775" s="3" t="s">
        <v>1950</v>
      </c>
      <c r="H775" s="3" t="s">
        <v>2373</v>
      </c>
      <c r="I775" t="b">
        <v>0</v>
      </c>
    </row>
    <row r="776" spans="1:9" x14ac:dyDescent="0.25">
      <c r="A776" s="3" t="s">
        <v>1516</v>
      </c>
      <c r="B776" s="3" t="s">
        <v>5714</v>
      </c>
      <c r="C776" s="3" t="s">
        <v>16</v>
      </c>
      <c r="D776" s="3" t="s">
        <v>5715</v>
      </c>
      <c r="E776" s="3" t="s">
        <v>5716</v>
      </c>
      <c r="F776" s="3" t="s">
        <v>2229</v>
      </c>
      <c r="G776" s="3" t="s">
        <v>1942</v>
      </c>
      <c r="H776" s="3" t="s">
        <v>2766</v>
      </c>
      <c r="I776" t="b">
        <v>1</v>
      </c>
    </row>
    <row r="777" spans="1:9" x14ac:dyDescent="0.25">
      <c r="A777" s="3" t="s">
        <v>1518</v>
      </c>
      <c r="B777" s="3" t="s">
        <v>5717</v>
      </c>
      <c r="C777" s="3" t="s">
        <v>5718</v>
      </c>
      <c r="D777" s="3" t="s">
        <v>5719</v>
      </c>
      <c r="E777" s="3" t="s">
        <v>5720</v>
      </c>
      <c r="F777" s="3" t="s">
        <v>4061</v>
      </c>
      <c r="G777" s="3" t="s">
        <v>1942</v>
      </c>
      <c r="H777" s="3" t="s">
        <v>4062</v>
      </c>
      <c r="I777" t="b">
        <v>1</v>
      </c>
    </row>
    <row r="778" spans="1:9" x14ac:dyDescent="0.25">
      <c r="A778" s="3" t="s">
        <v>1520</v>
      </c>
      <c r="B778" s="3" t="s">
        <v>5721</v>
      </c>
      <c r="C778" s="3" t="s">
        <v>5722</v>
      </c>
      <c r="D778" s="3" t="s">
        <v>5723</v>
      </c>
      <c r="E778" s="3" t="s">
        <v>5724</v>
      </c>
      <c r="F778" s="3" t="s">
        <v>2384</v>
      </c>
      <c r="G778" s="3" t="s">
        <v>1942</v>
      </c>
      <c r="H778" s="3" t="s">
        <v>3926</v>
      </c>
      <c r="I778" t="b">
        <v>0</v>
      </c>
    </row>
    <row r="779" spans="1:9" x14ac:dyDescent="0.25">
      <c r="A779" s="3" t="s">
        <v>1522</v>
      </c>
      <c r="B779" s="3" t="s">
        <v>5725</v>
      </c>
      <c r="C779" s="3" t="s">
        <v>5726</v>
      </c>
      <c r="D779" s="3" t="s">
        <v>16</v>
      </c>
      <c r="E779" s="3" t="s">
        <v>5727</v>
      </c>
      <c r="F779" s="3" t="s">
        <v>3534</v>
      </c>
      <c r="G779" s="3" t="s">
        <v>1942</v>
      </c>
      <c r="H779" s="3" t="s">
        <v>3535</v>
      </c>
      <c r="I779" t="b">
        <v>0</v>
      </c>
    </row>
    <row r="780" spans="1:9" x14ac:dyDescent="0.25">
      <c r="A780" s="3" t="s">
        <v>5728</v>
      </c>
      <c r="B780" s="3" t="s">
        <v>5729</v>
      </c>
      <c r="C780" s="3" t="s">
        <v>5730</v>
      </c>
      <c r="D780" s="3" t="s">
        <v>5731</v>
      </c>
      <c r="E780" s="3" t="s">
        <v>5732</v>
      </c>
      <c r="F780" s="3" t="s">
        <v>2063</v>
      </c>
      <c r="G780" s="3" t="s">
        <v>1942</v>
      </c>
      <c r="H780" s="3" t="s">
        <v>5733</v>
      </c>
      <c r="I780" t="b">
        <v>1</v>
      </c>
    </row>
    <row r="781" spans="1:9" x14ac:dyDescent="0.25">
      <c r="A781" s="3" t="s">
        <v>1526</v>
      </c>
      <c r="B781" s="3" t="s">
        <v>5734</v>
      </c>
      <c r="C781" s="3" t="s">
        <v>5735</v>
      </c>
      <c r="D781" s="3" t="s">
        <v>5736</v>
      </c>
      <c r="E781" s="3" t="s">
        <v>5737</v>
      </c>
      <c r="F781" s="3" t="s">
        <v>2833</v>
      </c>
      <c r="G781" s="3" t="s">
        <v>1942</v>
      </c>
      <c r="H781" s="3" t="s">
        <v>5738</v>
      </c>
      <c r="I781" t="b">
        <v>1</v>
      </c>
    </row>
    <row r="782" spans="1:9" x14ac:dyDescent="0.25">
      <c r="A782" s="3" t="s">
        <v>1528</v>
      </c>
      <c r="B782" s="3" t="s">
        <v>5739</v>
      </c>
      <c r="C782" s="3" t="s">
        <v>16</v>
      </c>
      <c r="D782" s="3" t="s">
        <v>5740</v>
      </c>
      <c r="E782" s="3" t="s">
        <v>5741</v>
      </c>
      <c r="F782" s="3" t="s">
        <v>2163</v>
      </c>
      <c r="G782" s="3" t="s">
        <v>1942</v>
      </c>
      <c r="H782" s="3" t="s">
        <v>5742</v>
      </c>
      <c r="I782" t="b">
        <v>0</v>
      </c>
    </row>
    <row r="783" spans="1:9" x14ac:dyDescent="0.25">
      <c r="A783" s="3" t="s">
        <v>1530</v>
      </c>
      <c r="B783" s="3" t="s">
        <v>5743</v>
      </c>
      <c r="C783" s="3" t="s">
        <v>5744</v>
      </c>
      <c r="D783" s="3" t="s">
        <v>5745</v>
      </c>
      <c r="E783" s="3" t="s">
        <v>5746</v>
      </c>
      <c r="F783" s="3" t="s">
        <v>3946</v>
      </c>
      <c r="G783" s="3" t="s">
        <v>1942</v>
      </c>
      <c r="H783" s="3" t="s">
        <v>3947</v>
      </c>
      <c r="I783" t="b">
        <v>0</v>
      </c>
    </row>
    <row r="784" spans="1:9" x14ac:dyDescent="0.25">
      <c r="A784" s="3" t="s">
        <v>1532</v>
      </c>
      <c r="B784" s="3" t="s">
        <v>5747</v>
      </c>
      <c r="C784" s="3" t="s">
        <v>5748</v>
      </c>
      <c r="D784" s="3" t="s">
        <v>5749</v>
      </c>
      <c r="E784" s="3" t="s">
        <v>5750</v>
      </c>
      <c r="F784" s="3" t="s">
        <v>5751</v>
      </c>
      <c r="G784" s="3" t="s">
        <v>1950</v>
      </c>
      <c r="H784" s="3" t="s">
        <v>5752</v>
      </c>
      <c r="I784" t="b">
        <v>0</v>
      </c>
    </row>
    <row r="785" spans="1:9" x14ac:dyDescent="0.25">
      <c r="A785" s="3" t="s">
        <v>1534</v>
      </c>
      <c r="B785" s="3" t="s">
        <v>5753</v>
      </c>
      <c r="C785" s="3" t="s">
        <v>5754</v>
      </c>
      <c r="D785" s="3" t="s">
        <v>5755</v>
      </c>
      <c r="E785" s="3" t="s">
        <v>5756</v>
      </c>
      <c r="F785" s="3" t="s">
        <v>2262</v>
      </c>
      <c r="G785" s="3" t="s">
        <v>1942</v>
      </c>
      <c r="H785" s="3" t="s">
        <v>5757</v>
      </c>
      <c r="I785" t="b">
        <v>1</v>
      </c>
    </row>
    <row r="786" spans="1:9" x14ac:dyDescent="0.25">
      <c r="A786" s="3" t="s">
        <v>1536</v>
      </c>
      <c r="B786" s="3" t="s">
        <v>5758</v>
      </c>
      <c r="C786" s="3" t="s">
        <v>5759</v>
      </c>
      <c r="D786" s="3" t="s">
        <v>16</v>
      </c>
      <c r="E786" s="3" t="s">
        <v>5760</v>
      </c>
      <c r="F786" s="3" t="s">
        <v>2595</v>
      </c>
      <c r="G786" s="3" t="s">
        <v>1942</v>
      </c>
      <c r="H786" s="3" t="s">
        <v>4994</v>
      </c>
      <c r="I786" t="b">
        <v>0</v>
      </c>
    </row>
    <row r="787" spans="1:9" x14ac:dyDescent="0.25">
      <c r="A787" s="3" t="s">
        <v>1538</v>
      </c>
      <c r="B787" s="3" t="s">
        <v>5761</v>
      </c>
      <c r="C787" s="3" t="s">
        <v>5762</v>
      </c>
      <c r="D787" s="3" t="s">
        <v>5763</v>
      </c>
      <c r="E787" s="3" t="s">
        <v>5764</v>
      </c>
      <c r="F787" s="3" t="s">
        <v>3829</v>
      </c>
      <c r="G787" s="3" t="s">
        <v>1942</v>
      </c>
      <c r="H787" s="3" t="s">
        <v>5765</v>
      </c>
      <c r="I787" t="b">
        <v>0</v>
      </c>
    </row>
    <row r="788" spans="1:9" x14ac:dyDescent="0.25">
      <c r="A788" s="3" t="s">
        <v>1524</v>
      </c>
      <c r="B788" s="3" t="s">
        <v>5766</v>
      </c>
      <c r="C788" s="3" t="s">
        <v>5767</v>
      </c>
      <c r="D788" s="3" t="s">
        <v>5768</v>
      </c>
      <c r="E788" s="3" t="s">
        <v>5769</v>
      </c>
      <c r="F788" s="3" t="s">
        <v>1979</v>
      </c>
      <c r="G788" s="3" t="s">
        <v>1942</v>
      </c>
      <c r="H788" s="3" t="s">
        <v>3883</v>
      </c>
      <c r="I788" t="b">
        <v>1</v>
      </c>
    </row>
    <row r="789" spans="1:9" x14ac:dyDescent="0.25">
      <c r="A789" s="3" t="s">
        <v>1541</v>
      </c>
      <c r="B789" s="3" t="s">
        <v>5770</v>
      </c>
      <c r="C789" s="3" t="s">
        <v>16</v>
      </c>
      <c r="D789" s="3" t="s">
        <v>5771</v>
      </c>
      <c r="E789" s="3" t="s">
        <v>5772</v>
      </c>
      <c r="F789" s="3" t="s">
        <v>2300</v>
      </c>
      <c r="G789" s="3" t="s">
        <v>1942</v>
      </c>
      <c r="H789" s="3" t="s">
        <v>5773</v>
      </c>
      <c r="I789" t="b">
        <v>1</v>
      </c>
    </row>
    <row r="790" spans="1:9" x14ac:dyDescent="0.25">
      <c r="A790" s="3" t="s">
        <v>1543</v>
      </c>
      <c r="B790" s="3" t="s">
        <v>5774</v>
      </c>
      <c r="C790" s="3" t="s">
        <v>5775</v>
      </c>
      <c r="D790" s="3" t="s">
        <v>5776</v>
      </c>
      <c r="E790" s="3" t="s">
        <v>5777</v>
      </c>
      <c r="F790" s="3" t="s">
        <v>5778</v>
      </c>
      <c r="G790" s="3" t="s">
        <v>1950</v>
      </c>
      <c r="H790" s="3" t="s">
        <v>5779</v>
      </c>
      <c r="I790" t="b">
        <v>1</v>
      </c>
    </row>
    <row r="791" spans="1:9" x14ac:dyDescent="0.25">
      <c r="A791" s="3" t="s">
        <v>1545</v>
      </c>
      <c r="B791" s="3" t="s">
        <v>5780</v>
      </c>
      <c r="C791" s="3" t="s">
        <v>5781</v>
      </c>
      <c r="D791" s="3" t="s">
        <v>5782</v>
      </c>
      <c r="E791" s="3" t="s">
        <v>5783</v>
      </c>
      <c r="F791" s="3" t="s">
        <v>2012</v>
      </c>
      <c r="G791" s="3" t="s">
        <v>1942</v>
      </c>
      <c r="H791" s="3" t="s">
        <v>5784</v>
      </c>
      <c r="I791" t="b">
        <v>0</v>
      </c>
    </row>
    <row r="792" spans="1:9" x14ac:dyDescent="0.25">
      <c r="A792" s="3" t="s">
        <v>1547</v>
      </c>
      <c r="B792" s="3" t="s">
        <v>5785</v>
      </c>
      <c r="C792" s="3" t="s">
        <v>5786</v>
      </c>
      <c r="D792" s="3" t="s">
        <v>5787</v>
      </c>
      <c r="E792" s="3" t="s">
        <v>5788</v>
      </c>
      <c r="F792" s="3" t="s">
        <v>5789</v>
      </c>
      <c r="G792" s="3" t="s">
        <v>1942</v>
      </c>
      <c r="H792" s="3" t="s">
        <v>5790</v>
      </c>
      <c r="I792" t="b">
        <v>0</v>
      </c>
    </row>
    <row r="793" spans="1:9" x14ac:dyDescent="0.25">
      <c r="A793" s="3" t="s">
        <v>1549</v>
      </c>
      <c r="B793" s="3" t="s">
        <v>5791</v>
      </c>
      <c r="C793" s="3" t="s">
        <v>5792</v>
      </c>
      <c r="D793" s="3" t="s">
        <v>5793</v>
      </c>
      <c r="E793" s="3" t="s">
        <v>5794</v>
      </c>
      <c r="F793" s="3" t="s">
        <v>2781</v>
      </c>
      <c r="G793" s="3" t="s">
        <v>1942</v>
      </c>
      <c r="H793" s="3" t="s">
        <v>2782</v>
      </c>
      <c r="I793" t="b">
        <v>1</v>
      </c>
    </row>
    <row r="794" spans="1:9" x14ac:dyDescent="0.25">
      <c r="A794" s="3" t="s">
        <v>1551</v>
      </c>
      <c r="B794" s="3" t="s">
        <v>5795</v>
      </c>
      <c r="C794" s="3" t="s">
        <v>5796</v>
      </c>
      <c r="D794" s="3" t="s">
        <v>5797</v>
      </c>
      <c r="E794" s="3" t="s">
        <v>5798</v>
      </c>
      <c r="F794" s="3" t="s">
        <v>5799</v>
      </c>
      <c r="G794" s="3" t="s">
        <v>2139</v>
      </c>
      <c r="H794" s="3" t="s">
        <v>5800</v>
      </c>
      <c r="I794" t="b">
        <v>1</v>
      </c>
    </row>
    <row r="795" spans="1:9" x14ac:dyDescent="0.25">
      <c r="A795" s="3" t="s">
        <v>1553</v>
      </c>
      <c r="B795" s="3" t="s">
        <v>5801</v>
      </c>
      <c r="C795" s="3" t="s">
        <v>5802</v>
      </c>
      <c r="D795" s="3" t="s">
        <v>5803</v>
      </c>
      <c r="E795" s="3" t="s">
        <v>5804</v>
      </c>
      <c r="F795" s="3" t="s">
        <v>2752</v>
      </c>
      <c r="G795" s="3" t="s">
        <v>1942</v>
      </c>
      <c r="H795" s="3" t="s">
        <v>3075</v>
      </c>
      <c r="I795" t="b">
        <v>0</v>
      </c>
    </row>
    <row r="796" spans="1:9" x14ac:dyDescent="0.25">
      <c r="A796" s="3" t="s">
        <v>1555</v>
      </c>
      <c r="B796" s="3" t="s">
        <v>5805</v>
      </c>
      <c r="C796" s="3" t="s">
        <v>5806</v>
      </c>
      <c r="D796" s="3" t="s">
        <v>5807</v>
      </c>
      <c r="E796" s="3" t="s">
        <v>5808</v>
      </c>
      <c r="F796" s="3" t="s">
        <v>5809</v>
      </c>
      <c r="G796" s="3" t="s">
        <v>1942</v>
      </c>
      <c r="H796" s="3" t="s">
        <v>5810</v>
      </c>
      <c r="I796" t="b">
        <v>0</v>
      </c>
    </row>
    <row r="797" spans="1:9" x14ac:dyDescent="0.25">
      <c r="A797" s="3" t="s">
        <v>1557</v>
      </c>
      <c r="B797" s="3" t="s">
        <v>5811</v>
      </c>
      <c r="C797" s="3" t="s">
        <v>5812</v>
      </c>
      <c r="D797" s="3" t="s">
        <v>5813</v>
      </c>
      <c r="E797" s="3" t="s">
        <v>5814</v>
      </c>
      <c r="F797" s="3" t="s">
        <v>3838</v>
      </c>
      <c r="G797" s="3" t="s">
        <v>1942</v>
      </c>
      <c r="H797" s="3" t="s">
        <v>3839</v>
      </c>
      <c r="I797" t="b">
        <v>0</v>
      </c>
    </row>
    <row r="798" spans="1:9" x14ac:dyDescent="0.25">
      <c r="A798" s="3" t="s">
        <v>1559</v>
      </c>
      <c r="B798" s="3" t="s">
        <v>5815</v>
      </c>
      <c r="C798" s="3" t="s">
        <v>16</v>
      </c>
      <c r="D798" s="3" t="s">
        <v>5816</v>
      </c>
      <c r="E798" s="3" t="s">
        <v>5817</v>
      </c>
      <c r="F798" s="3" t="s">
        <v>3528</v>
      </c>
      <c r="G798" s="3" t="s">
        <v>1942</v>
      </c>
      <c r="H798" s="3" t="s">
        <v>3529</v>
      </c>
      <c r="I798" t="b">
        <v>0</v>
      </c>
    </row>
    <row r="799" spans="1:9" x14ac:dyDescent="0.25">
      <c r="A799" s="3" t="s">
        <v>1561</v>
      </c>
      <c r="B799" s="3" t="s">
        <v>5818</v>
      </c>
      <c r="C799" s="3" t="s">
        <v>5819</v>
      </c>
      <c r="D799" s="3" t="s">
        <v>5820</v>
      </c>
      <c r="E799" s="3" t="s">
        <v>5821</v>
      </c>
      <c r="F799" s="3" t="s">
        <v>2262</v>
      </c>
      <c r="G799" s="3" t="s">
        <v>1942</v>
      </c>
      <c r="H799" s="3" t="s">
        <v>5757</v>
      </c>
      <c r="I799" t="b">
        <v>0</v>
      </c>
    </row>
    <row r="800" spans="1:9" x14ac:dyDescent="0.25">
      <c r="A800" s="3" t="s">
        <v>1563</v>
      </c>
      <c r="B800" s="3" t="s">
        <v>5822</v>
      </c>
      <c r="C800" s="3" t="s">
        <v>5823</v>
      </c>
      <c r="D800" s="3" t="s">
        <v>5824</v>
      </c>
      <c r="E800" s="3" t="s">
        <v>5825</v>
      </c>
      <c r="F800" s="3" t="s">
        <v>2001</v>
      </c>
      <c r="G800" s="3" t="s">
        <v>1942</v>
      </c>
      <c r="H800" s="3" t="s">
        <v>5826</v>
      </c>
      <c r="I800" t="b">
        <v>1</v>
      </c>
    </row>
    <row r="801" spans="1:9" x14ac:dyDescent="0.25">
      <c r="A801" s="3" t="s">
        <v>1565</v>
      </c>
      <c r="B801" s="3" t="s">
        <v>5827</v>
      </c>
      <c r="C801" s="3" t="s">
        <v>16</v>
      </c>
      <c r="D801" s="3" t="s">
        <v>16</v>
      </c>
      <c r="E801" s="3" t="s">
        <v>5828</v>
      </c>
      <c r="F801" s="3" t="s">
        <v>2223</v>
      </c>
      <c r="G801" s="3" t="s">
        <v>1942</v>
      </c>
      <c r="H801" s="3" t="s">
        <v>5627</v>
      </c>
      <c r="I801" t="b">
        <v>1</v>
      </c>
    </row>
    <row r="802" spans="1:9" x14ac:dyDescent="0.25">
      <c r="A802" s="3" t="s">
        <v>1567</v>
      </c>
      <c r="B802" s="3" t="s">
        <v>5829</v>
      </c>
      <c r="C802" s="3" t="s">
        <v>5830</v>
      </c>
      <c r="D802" s="3" t="s">
        <v>5831</v>
      </c>
      <c r="E802" s="3" t="s">
        <v>5832</v>
      </c>
      <c r="F802" s="3" t="s">
        <v>4758</v>
      </c>
      <c r="G802" s="3" t="s">
        <v>1950</v>
      </c>
      <c r="H802" s="3" t="s">
        <v>4759</v>
      </c>
      <c r="I802" t="b">
        <v>0</v>
      </c>
    </row>
    <row r="803" spans="1:9" x14ac:dyDescent="0.25">
      <c r="A803" s="3" t="s">
        <v>1569</v>
      </c>
      <c r="B803" s="3" t="s">
        <v>5833</v>
      </c>
      <c r="C803" s="3" t="s">
        <v>5834</v>
      </c>
      <c r="D803" s="3" t="s">
        <v>5835</v>
      </c>
      <c r="E803" s="3" t="s">
        <v>5836</v>
      </c>
      <c r="F803" s="3" t="s">
        <v>5789</v>
      </c>
      <c r="G803" s="3" t="s">
        <v>1942</v>
      </c>
      <c r="H803" s="3" t="s">
        <v>5790</v>
      </c>
      <c r="I803" t="b">
        <v>1</v>
      </c>
    </row>
    <row r="804" spans="1:9" x14ac:dyDescent="0.25">
      <c r="A804" s="3" t="s">
        <v>1571</v>
      </c>
      <c r="B804" s="3" t="s">
        <v>5837</v>
      </c>
      <c r="C804" s="3" t="s">
        <v>5838</v>
      </c>
      <c r="D804" s="3" t="s">
        <v>5839</v>
      </c>
      <c r="E804" s="3" t="s">
        <v>5840</v>
      </c>
      <c r="F804" s="3" t="s">
        <v>5841</v>
      </c>
      <c r="G804" s="3" t="s">
        <v>1942</v>
      </c>
      <c r="H804" s="3" t="s">
        <v>5842</v>
      </c>
      <c r="I804" t="b">
        <v>0</v>
      </c>
    </row>
    <row r="805" spans="1:9" x14ac:dyDescent="0.25">
      <c r="A805" s="3" t="s">
        <v>1573</v>
      </c>
      <c r="B805" s="3" t="s">
        <v>5843</v>
      </c>
      <c r="C805" s="3" t="s">
        <v>5844</v>
      </c>
      <c r="D805" s="3" t="s">
        <v>16</v>
      </c>
      <c r="E805" s="3" t="s">
        <v>5845</v>
      </c>
      <c r="F805" s="3" t="s">
        <v>3159</v>
      </c>
      <c r="G805" s="3" t="s">
        <v>1942</v>
      </c>
      <c r="H805" s="3" t="s">
        <v>4989</v>
      </c>
      <c r="I805" t="b">
        <v>0</v>
      </c>
    </row>
    <row r="806" spans="1:9" x14ac:dyDescent="0.25">
      <c r="A806" s="3" t="s">
        <v>1575</v>
      </c>
      <c r="B806" s="3" t="s">
        <v>5846</v>
      </c>
      <c r="C806" s="3" t="s">
        <v>16</v>
      </c>
      <c r="D806" s="3" t="s">
        <v>5847</v>
      </c>
      <c r="E806" s="3" t="s">
        <v>5848</v>
      </c>
      <c r="F806" s="3" t="s">
        <v>3347</v>
      </c>
      <c r="G806" s="3" t="s">
        <v>2139</v>
      </c>
      <c r="H806" s="3" t="s">
        <v>3348</v>
      </c>
      <c r="I806" t="b">
        <v>0</v>
      </c>
    </row>
    <row r="807" spans="1:9" x14ac:dyDescent="0.25">
      <c r="A807" s="3" t="s">
        <v>1577</v>
      </c>
      <c r="B807" s="3" t="s">
        <v>5849</v>
      </c>
      <c r="C807" s="3" t="s">
        <v>16</v>
      </c>
      <c r="D807" s="3" t="s">
        <v>5850</v>
      </c>
      <c r="E807" s="3" t="s">
        <v>5851</v>
      </c>
      <c r="F807" s="3" t="s">
        <v>5852</v>
      </c>
      <c r="G807" s="3" t="s">
        <v>1942</v>
      </c>
      <c r="H807" s="3" t="s">
        <v>5853</v>
      </c>
      <c r="I807" t="b">
        <v>0</v>
      </c>
    </row>
    <row r="808" spans="1:9" x14ac:dyDescent="0.25">
      <c r="A808" s="3" t="s">
        <v>1579</v>
      </c>
      <c r="B808" s="3" t="s">
        <v>5854</v>
      </c>
      <c r="C808" s="3" t="s">
        <v>16</v>
      </c>
      <c r="D808" s="3" t="s">
        <v>16</v>
      </c>
      <c r="E808" s="3" t="s">
        <v>5855</v>
      </c>
      <c r="F808" s="3" t="s">
        <v>2238</v>
      </c>
      <c r="G808" s="3" t="s">
        <v>2139</v>
      </c>
      <c r="H808" s="3" t="s">
        <v>2239</v>
      </c>
      <c r="I808" t="b">
        <v>1</v>
      </c>
    </row>
    <row r="809" spans="1:9" x14ac:dyDescent="0.25">
      <c r="A809" s="3" t="s">
        <v>1581</v>
      </c>
      <c r="B809" s="3" t="s">
        <v>5856</v>
      </c>
      <c r="C809" s="3" t="s">
        <v>5857</v>
      </c>
      <c r="D809" s="3" t="s">
        <v>5858</v>
      </c>
      <c r="E809" s="3" t="s">
        <v>5859</v>
      </c>
      <c r="F809" s="3" t="s">
        <v>4037</v>
      </c>
      <c r="G809" s="3" t="s">
        <v>1950</v>
      </c>
      <c r="H809" s="3" t="s">
        <v>4038</v>
      </c>
      <c r="I809" t="b">
        <v>0</v>
      </c>
    </row>
    <row r="810" spans="1:9" x14ac:dyDescent="0.25">
      <c r="A810" s="3" t="s">
        <v>5860</v>
      </c>
      <c r="B810" s="3" t="s">
        <v>5861</v>
      </c>
      <c r="C810" s="3" t="s">
        <v>5862</v>
      </c>
      <c r="D810" s="3" t="s">
        <v>5863</v>
      </c>
      <c r="E810" s="3" t="s">
        <v>5864</v>
      </c>
      <c r="F810" s="3" t="s">
        <v>2120</v>
      </c>
      <c r="G810" s="3" t="s">
        <v>1942</v>
      </c>
      <c r="H810" s="3" t="s">
        <v>5865</v>
      </c>
      <c r="I810" t="b">
        <v>1</v>
      </c>
    </row>
    <row r="811" spans="1:9" x14ac:dyDescent="0.25">
      <c r="A811" s="3" t="s">
        <v>1585</v>
      </c>
      <c r="B811" s="3" t="s">
        <v>5866</v>
      </c>
      <c r="C811" s="3" t="s">
        <v>16</v>
      </c>
      <c r="D811" s="3" t="s">
        <v>5867</v>
      </c>
      <c r="E811" s="3" t="s">
        <v>5868</v>
      </c>
      <c r="F811" s="3" t="s">
        <v>2528</v>
      </c>
      <c r="G811" s="3" t="s">
        <v>1942</v>
      </c>
      <c r="H811" s="3" t="s">
        <v>3653</v>
      </c>
      <c r="I811" t="b">
        <v>1</v>
      </c>
    </row>
    <row r="812" spans="1:9" x14ac:dyDescent="0.25">
      <c r="A812" s="3" t="s">
        <v>1587</v>
      </c>
      <c r="B812" s="3" t="s">
        <v>5869</v>
      </c>
      <c r="C812" s="3" t="s">
        <v>5870</v>
      </c>
      <c r="D812" s="3" t="s">
        <v>5871</v>
      </c>
      <c r="E812" s="3" t="s">
        <v>5872</v>
      </c>
      <c r="F812" s="3" t="s">
        <v>5873</v>
      </c>
      <c r="G812" s="3" t="s">
        <v>1942</v>
      </c>
      <c r="H812" s="3" t="s">
        <v>5874</v>
      </c>
      <c r="I812" t="b">
        <v>0</v>
      </c>
    </row>
    <row r="813" spans="1:9" x14ac:dyDescent="0.25">
      <c r="A813" s="3" t="s">
        <v>1589</v>
      </c>
      <c r="B813" s="3" t="s">
        <v>5875</v>
      </c>
      <c r="C813" s="3" t="s">
        <v>5876</v>
      </c>
      <c r="D813" s="3" t="s">
        <v>5877</v>
      </c>
      <c r="E813" s="3" t="s">
        <v>5878</v>
      </c>
      <c r="F813" s="3" t="s">
        <v>5879</v>
      </c>
      <c r="G813" s="3" t="s">
        <v>1950</v>
      </c>
      <c r="H813" s="3" t="s">
        <v>2103</v>
      </c>
      <c r="I813" t="b">
        <v>1</v>
      </c>
    </row>
    <row r="814" spans="1:9" x14ac:dyDescent="0.25">
      <c r="A814" s="3" t="s">
        <v>5880</v>
      </c>
      <c r="B814" s="3" t="s">
        <v>5881</v>
      </c>
      <c r="C814" s="3" t="s">
        <v>5882</v>
      </c>
      <c r="D814" s="3" t="s">
        <v>5883</v>
      </c>
      <c r="E814" s="3" t="s">
        <v>5884</v>
      </c>
      <c r="F814" s="3" t="s">
        <v>5885</v>
      </c>
      <c r="G814" s="3" t="s">
        <v>2139</v>
      </c>
      <c r="H814" s="3" t="s">
        <v>5886</v>
      </c>
      <c r="I814" t="b">
        <v>1</v>
      </c>
    </row>
    <row r="815" spans="1:9" x14ac:dyDescent="0.25">
      <c r="A815" s="3" t="s">
        <v>1591</v>
      </c>
      <c r="B815" s="3" t="s">
        <v>5887</v>
      </c>
      <c r="C815" s="3" t="s">
        <v>5888</v>
      </c>
      <c r="D815" s="3" t="s">
        <v>5889</v>
      </c>
      <c r="E815" s="3" t="s">
        <v>5890</v>
      </c>
      <c r="F815" s="3" t="s">
        <v>2428</v>
      </c>
      <c r="G815" s="3" t="s">
        <v>1942</v>
      </c>
      <c r="H815" s="3" t="s">
        <v>2429</v>
      </c>
      <c r="I815" t="b">
        <v>1</v>
      </c>
    </row>
    <row r="816" spans="1:9" x14ac:dyDescent="0.25">
      <c r="A816" s="3" t="s">
        <v>1593</v>
      </c>
      <c r="B816" s="3" t="s">
        <v>5891</v>
      </c>
      <c r="C816" s="3" t="s">
        <v>5892</v>
      </c>
      <c r="D816" s="3" t="s">
        <v>5893</v>
      </c>
      <c r="E816" s="3" t="s">
        <v>5894</v>
      </c>
      <c r="F816" s="3" t="s">
        <v>2223</v>
      </c>
      <c r="G816" s="3" t="s">
        <v>1942</v>
      </c>
      <c r="H816" s="3" t="s">
        <v>5895</v>
      </c>
      <c r="I816" t="b">
        <v>0</v>
      </c>
    </row>
    <row r="817" spans="1:9" x14ac:dyDescent="0.25">
      <c r="A817" s="3" t="s">
        <v>1595</v>
      </c>
      <c r="B817" s="3" t="s">
        <v>5896</v>
      </c>
      <c r="C817" s="3" t="s">
        <v>5897</v>
      </c>
      <c r="D817" s="3" t="s">
        <v>5898</v>
      </c>
      <c r="E817" s="3" t="s">
        <v>5899</v>
      </c>
      <c r="F817" s="3" t="s">
        <v>3218</v>
      </c>
      <c r="G817" s="3" t="s">
        <v>1942</v>
      </c>
      <c r="H817" s="3" t="s">
        <v>5900</v>
      </c>
      <c r="I817" t="b">
        <v>0</v>
      </c>
    </row>
    <row r="818" spans="1:9" x14ac:dyDescent="0.25">
      <c r="A818" s="3" t="s">
        <v>1597</v>
      </c>
      <c r="B818" s="3" t="s">
        <v>5901</v>
      </c>
      <c r="C818" s="3" t="s">
        <v>5902</v>
      </c>
      <c r="D818" s="3" t="s">
        <v>5903</v>
      </c>
      <c r="E818" s="3" t="s">
        <v>5904</v>
      </c>
      <c r="F818" s="3" t="s">
        <v>2823</v>
      </c>
      <c r="G818" s="3" t="s">
        <v>1950</v>
      </c>
      <c r="H818" s="3" t="s">
        <v>2824</v>
      </c>
      <c r="I818" t="b">
        <v>0</v>
      </c>
    </row>
    <row r="819" spans="1:9" x14ac:dyDescent="0.25">
      <c r="A819" s="3" t="s">
        <v>1599</v>
      </c>
      <c r="B819" s="3" t="s">
        <v>5905</v>
      </c>
      <c r="C819" s="3" t="s">
        <v>5906</v>
      </c>
      <c r="D819" s="3" t="s">
        <v>16</v>
      </c>
      <c r="E819" s="3" t="s">
        <v>5907</v>
      </c>
      <c r="F819" s="3" t="s">
        <v>2413</v>
      </c>
      <c r="G819" s="3" t="s">
        <v>1942</v>
      </c>
      <c r="H819" s="3" t="s">
        <v>3444</v>
      </c>
      <c r="I819" t="b">
        <v>0</v>
      </c>
    </row>
    <row r="820" spans="1:9" x14ac:dyDescent="0.25">
      <c r="A820" s="3" t="s">
        <v>1583</v>
      </c>
      <c r="B820" s="3" t="s">
        <v>5908</v>
      </c>
      <c r="C820" s="3" t="s">
        <v>16</v>
      </c>
      <c r="D820" s="3" t="s">
        <v>5909</v>
      </c>
      <c r="E820" s="3" t="s">
        <v>5910</v>
      </c>
      <c r="F820" s="3" t="s">
        <v>2040</v>
      </c>
      <c r="G820" s="3" t="s">
        <v>1942</v>
      </c>
      <c r="H820" s="3" t="s">
        <v>2523</v>
      </c>
      <c r="I820" t="b">
        <v>0</v>
      </c>
    </row>
    <row r="821" spans="1:9" x14ac:dyDescent="0.25">
      <c r="A821" s="3" t="s">
        <v>1602</v>
      </c>
      <c r="B821" s="3" t="s">
        <v>5911</v>
      </c>
      <c r="C821" s="3" t="s">
        <v>5912</v>
      </c>
      <c r="D821" s="3" t="s">
        <v>5913</v>
      </c>
      <c r="E821" s="3" t="s">
        <v>5914</v>
      </c>
      <c r="F821" s="3" t="s">
        <v>2223</v>
      </c>
      <c r="G821" s="3" t="s">
        <v>1942</v>
      </c>
      <c r="H821" s="3" t="s">
        <v>5627</v>
      </c>
      <c r="I821" t="b">
        <v>1</v>
      </c>
    </row>
    <row r="822" spans="1:9" x14ac:dyDescent="0.25">
      <c r="A822" s="3" t="s">
        <v>1604</v>
      </c>
      <c r="B822" s="3" t="s">
        <v>5915</v>
      </c>
      <c r="C822" s="3" t="s">
        <v>5916</v>
      </c>
      <c r="D822" s="3" t="s">
        <v>5917</v>
      </c>
      <c r="E822" s="3" t="s">
        <v>5918</v>
      </c>
      <c r="F822" s="3" t="s">
        <v>2458</v>
      </c>
      <c r="G822" s="3" t="s">
        <v>1942</v>
      </c>
      <c r="H822" s="3" t="s">
        <v>5919</v>
      </c>
      <c r="I822" t="b">
        <v>1</v>
      </c>
    </row>
    <row r="823" spans="1:9" x14ac:dyDescent="0.25">
      <c r="A823" s="3" t="s">
        <v>1606</v>
      </c>
      <c r="B823" s="3" t="s">
        <v>5920</v>
      </c>
      <c r="C823" s="3" t="s">
        <v>5921</v>
      </c>
      <c r="D823" s="3" t="s">
        <v>5922</v>
      </c>
      <c r="E823" s="3" t="s">
        <v>5923</v>
      </c>
      <c r="F823" s="3" t="s">
        <v>2972</v>
      </c>
      <c r="G823" s="3" t="s">
        <v>1942</v>
      </c>
      <c r="H823" s="3" t="s">
        <v>5924</v>
      </c>
      <c r="I823" t="b">
        <v>0</v>
      </c>
    </row>
    <row r="824" spans="1:9" x14ac:dyDescent="0.25">
      <c r="A824" s="3" t="s">
        <v>1608</v>
      </c>
      <c r="B824" s="3" t="s">
        <v>5925</v>
      </c>
      <c r="C824" s="3" t="s">
        <v>5926</v>
      </c>
      <c r="D824" s="3" t="s">
        <v>5927</v>
      </c>
      <c r="E824" s="3" t="s">
        <v>5928</v>
      </c>
      <c r="F824" s="3" t="s">
        <v>5929</v>
      </c>
      <c r="G824" s="3" t="s">
        <v>1942</v>
      </c>
      <c r="H824" s="3" t="s">
        <v>5930</v>
      </c>
      <c r="I824" t="b">
        <v>0</v>
      </c>
    </row>
    <row r="825" spans="1:9" x14ac:dyDescent="0.25">
      <c r="A825" s="3" t="s">
        <v>1610</v>
      </c>
      <c r="B825" s="3" t="s">
        <v>5931</v>
      </c>
      <c r="C825" s="3" t="s">
        <v>5932</v>
      </c>
      <c r="D825" s="3" t="s">
        <v>5933</v>
      </c>
      <c r="E825" s="3" t="s">
        <v>5934</v>
      </c>
      <c r="F825" s="3" t="s">
        <v>5935</v>
      </c>
      <c r="G825" s="3" t="s">
        <v>1942</v>
      </c>
      <c r="H825" s="3" t="s">
        <v>5936</v>
      </c>
      <c r="I825" t="b">
        <v>1</v>
      </c>
    </row>
    <row r="826" spans="1:9" x14ac:dyDescent="0.25">
      <c r="A826" s="3" t="s">
        <v>1612</v>
      </c>
      <c r="B826" s="3" t="s">
        <v>5937</v>
      </c>
      <c r="C826" s="3" t="s">
        <v>5938</v>
      </c>
      <c r="D826" s="3" t="s">
        <v>16</v>
      </c>
      <c r="E826" s="3" t="s">
        <v>5939</v>
      </c>
      <c r="F826" s="3" t="s">
        <v>2356</v>
      </c>
      <c r="G826" s="3" t="s">
        <v>1942</v>
      </c>
      <c r="H826" s="3" t="s">
        <v>3570</v>
      </c>
      <c r="I826" t="b">
        <v>1</v>
      </c>
    </row>
    <row r="827" spans="1:9" x14ac:dyDescent="0.25">
      <c r="A827" s="3" t="s">
        <v>5940</v>
      </c>
      <c r="B827" s="3" t="s">
        <v>5941</v>
      </c>
      <c r="C827" s="3" t="s">
        <v>5942</v>
      </c>
      <c r="D827" s="3" t="s">
        <v>5943</v>
      </c>
      <c r="E827" s="3" t="s">
        <v>5944</v>
      </c>
      <c r="F827" s="3" t="s">
        <v>4061</v>
      </c>
      <c r="G827" s="3" t="s">
        <v>1942</v>
      </c>
      <c r="H827" s="3" t="s">
        <v>4062</v>
      </c>
      <c r="I827" t="b">
        <v>1</v>
      </c>
    </row>
    <row r="828" spans="1:9" x14ac:dyDescent="0.25">
      <c r="A828" s="3" t="s">
        <v>1616</v>
      </c>
      <c r="B828" s="3" t="s">
        <v>5945</v>
      </c>
      <c r="C828" s="3" t="s">
        <v>5946</v>
      </c>
      <c r="D828" s="3" t="s">
        <v>5947</v>
      </c>
      <c r="E828" s="3" t="s">
        <v>5948</v>
      </c>
      <c r="F828" s="3" t="s">
        <v>2268</v>
      </c>
      <c r="G828" s="3" t="s">
        <v>1942</v>
      </c>
      <c r="H828" s="3" t="s">
        <v>2552</v>
      </c>
      <c r="I828" t="b">
        <v>1</v>
      </c>
    </row>
    <row r="829" spans="1:9" x14ac:dyDescent="0.25">
      <c r="A829" s="3" t="s">
        <v>1618</v>
      </c>
      <c r="B829" s="3" t="s">
        <v>5949</v>
      </c>
      <c r="C829" s="3" t="s">
        <v>5950</v>
      </c>
      <c r="D829" s="3" t="s">
        <v>5951</v>
      </c>
      <c r="E829" s="3" t="s">
        <v>5952</v>
      </c>
      <c r="F829" s="3" t="s">
        <v>2223</v>
      </c>
      <c r="G829" s="3" t="s">
        <v>1942</v>
      </c>
      <c r="H829" s="3" t="s">
        <v>5627</v>
      </c>
      <c r="I829" t="b">
        <v>0</v>
      </c>
    </row>
    <row r="830" spans="1:9" x14ac:dyDescent="0.25">
      <c r="A830" s="3" t="s">
        <v>1620</v>
      </c>
      <c r="B830" s="3" t="s">
        <v>5953</v>
      </c>
      <c r="C830" s="3" t="s">
        <v>5954</v>
      </c>
      <c r="D830" s="3" t="s">
        <v>5955</v>
      </c>
      <c r="E830" s="3" t="s">
        <v>5956</v>
      </c>
      <c r="F830" s="3" t="s">
        <v>5957</v>
      </c>
      <c r="G830" s="3" t="s">
        <v>1942</v>
      </c>
      <c r="H830" s="3" t="s">
        <v>5958</v>
      </c>
      <c r="I830" t="b">
        <v>1</v>
      </c>
    </row>
    <row r="831" spans="1:9" x14ac:dyDescent="0.25">
      <c r="A831" s="3" t="s">
        <v>1622</v>
      </c>
      <c r="B831" s="3" t="s">
        <v>5959</v>
      </c>
      <c r="C831" s="3" t="s">
        <v>5960</v>
      </c>
      <c r="D831" s="3" t="s">
        <v>5961</v>
      </c>
      <c r="E831" s="3" t="s">
        <v>5962</v>
      </c>
      <c r="F831" s="3" t="s">
        <v>2567</v>
      </c>
      <c r="G831" s="3" t="s">
        <v>1942</v>
      </c>
      <c r="H831" s="3" t="s">
        <v>2568</v>
      </c>
      <c r="I831" t="b">
        <v>0</v>
      </c>
    </row>
    <row r="832" spans="1:9" x14ac:dyDescent="0.25">
      <c r="A832" s="3" t="s">
        <v>1624</v>
      </c>
      <c r="B832" s="3" t="s">
        <v>5963</v>
      </c>
      <c r="C832" s="3" t="s">
        <v>5964</v>
      </c>
      <c r="D832" s="3" t="s">
        <v>5965</v>
      </c>
      <c r="E832" s="3" t="s">
        <v>5966</v>
      </c>
      <c r="F832" s="3" t="s">
        <v>2028</v>
      </c>
      <c r="G832" s="3" t="s">
        <v>1942</v>
      </c>
      <c r="H832" s="3" t="s">
        <v>2029</v>
      </c>
      <c r="I832" t="b">
        <v>0</v>
      </c>
    </row>
    <row r="833" spans="1:9" x14ac:dyDescent="0.25">
      <c r="A833" s="3" t="s">
        <v>1614</v>
      </c>
      <c r="B833" s="3" t="s">
        <v>5967</v>
      </c>
      <c r="C833" s="3" t="s">
        <v>5968</v>
      </c>
      <c r="D833" s="3" t="s">
        <v>5969</v>
      </c>
      <c r="E833" s="3" t="s">
        <v>5970</v>
      </c>
      <c r="F833" s="3" t="s">
        <v>2428</v>
      </c>
      <c r="G833" s="3" t="s">
        <v>1942</v>
      </c>
      <c r="H833" s="3" t="s">
        <v>5971</v>
      </c>
      <c r="I833" t="b">
        <v>1</v>
      </c>
    </row>
    <row r="834" spans="1:9" x14ac:dyDescent="0.25">
      <c r="A834" s="3" t="s">
        <v>1626</v>
      </c>
      <c r="B834" s="3" t="s">
        <v>5972</v>
      </c>
      <c r="C834" s="3" t="s">
        <v>5973</v>
      </c>
      <c r="D834" s="3" t="s">
        <v>5974</v>
      </c>
      <c r="E834" s="3" t="s">
        <v>5975</v>
      </c>
      <c r="F834" s="3" t="s">
        <v>2294</v>
      </c>
      <c r="G834" s="3" t="s">
        <v>1942</v>
      </c>
      <c r="H834" s="3" t="s">
        <v>2295</v>
      </c>
      <c r="I834" t="b">
        <v>0</v>
      </c>
    </row>
    <row r="835" spans="1:9" x14ac:dyDescent="0.25">
      <c r="A835" s="3" t="s">
        <v>1628</v>
      </c>
      <c r="B835" s="3" t="s">
        <v>5976</v>
      </c>
      <c r="C835" s="3" t="s">
        <v>5977</v>
      </c>
      <c r="D835" s="3" t="s">
        <v>5978</v>
      </c>
      <c r="E835" s="3" t="s">
        <v>5979</v>
      </c>
      <c r="F835" s="3" t="s">
        <v>2317</v>
      </c>
      <c r="G835" s="3" t="s">
        <v>1942</v>
      </c>
      <c r="H835" s="3" t="s">
        <v>2738</v>
      </c>
      <c r="I835" t="b">
        <v>1</v>
      </c>
    </row>
    <row r="836" spans="1:9" x14ac:dyDescent="0.25">
      <c r="A836" s="3" t="s">
        <v>1630</v>
      </c>
      <c r="B836" s="3" t="s">
        <v>5980</v>
      </c>
      <c r="C836" s="3" t="s">
        <v>5981</v>
      </c>
      <c r="D836" s="3" t="s">
        <v>5982</v>
      </c>
      <c r="E836" s="3" t="s">
        <v>5983</v>
      </c>
      <c r="F836" s="3" t="s">
        <v>5984</v>
      </c>
      <c r="G836" s="3" t="s">
        <v>1942</v>
      </c>
      <c r="H836" s="3" t="s">
        <v>5985</v>
      </c>
      <c r="I836" t="b">
        <v>0</v>
      </c>
    </row>
    <row r="837" spans="1:9" x14ac:dyDescent="0.25">
      <c r="A837" s="3" t="s">
        <v>1632</v>
      </c>
      <c r="B837" s="3" t="s">
        <v>5986</v>
      </c>
      <c r="C837" s="3" t="s">
        <v>5987</v>
      </c>
      <c r="D837" s="3" t="s">
        <v>16</v>
      </c>
      <c r="E837" s="3" t="s">
        <v>5988</v>
      </c>
      <c r="F837" s="3" t="s">
        <v>2167</v>
      </c>
      <c r="G837" s="3" t="s">
        <v>1942</v>
      </c>
      <c r="H837" s="3" t="s">
        <v>5989</v>
      </c>
      <c r="I837" t="b">
        <v>1</v>
      </c>
    </row>
    <row r="838" spans="1:9" x14ac:dyDescent="0.25">
      <c r="A838" s="3" t="s">
        <v>1634</v>
      </c>
      <c r="B838" s="3" t="s">
        <v>5990</v>
      </c>
      <c r="C838" s="3" t="s">
        <v>5991</v>
      </c>
      <c r="D838" s="3" t="s">
        <v>5992</v>
      </c>
      <c r="E838" s="3" t="s">
        <v>5993</v>
      </c>
      <c r="F838" s="3" t="s">
        <v>2870</v>
      </c>
      <c r="G838" s="3" t="s">
        <v>1942</v>
      </c>
      <c r="H838" s="3" t="s">
        <v>2871</v>
      </c>
      <c r="I838" t="b">
        <v>0</v>
      </c>
    </row>
    <row r="839" spans="1:9" x14ac:dyDescent="0.25">
      <c r="A839" s="3" t="s">
        <v>5994</v>
      </c>
      <c r="B839" s="3" t="s">
        <v>5995</v>
      </c>
      <c r="C839" s="3" t="s">
        <v>5996</v>
      </c>
      <c r="D839" s="3" t="s">
        <v>5997</v>
      </c>
      <c r="E839" s="3" t="s">
        <v>5998</v>
      </c>
      <c r="F839" s="3" t="s">
        <v>4739</v>
      </c>
      <c r="G839" s="3" t="s">
        <v>1942</v>
      </c>
      <c r="H839" s="3" t="s">
        <v>4740</v>
      </c>
      <c r="I839" t="b">
        <v>1</v>
      </c>
    </row>
    <row r="840" spans="1:9" x14ac:dyDescent="0.25">
      <c r="A840" s="3" t="s">
        <v>1637</v>
      </c>
      <c r="B840" s="3" t="s">
        <v>5999</v>
      </c>
      <c r="C840" s="3" t="s">
        <v>6000</v>
      </c>
      <c r="D840" s="3" t="s">
        <v>6001</v>
      </c>
      <c r="E840" s="3" t="s">
        <v>6002</v>
      </c>
      <c r="F840" s="3" t="s">
        <v>2223</v>
      </c>
      <c r="G840" s="3" t="s">
        <v>1942</v>
      </c>
      <c r="H840" s="3" t="s">
        <v>6003</v>
      </c>
      <c r="I840" t="b">
        <v>0</v>
      </c>
    </row>
    <row r="841" spans="1:9" x14ac:dyDescent="0.25">
      <c r="A841" s="3" t="s">
        <v>1639</v>
      </c>
      <c r="B841" s="3" t="s">
        <v>6004</v>
      </c>
      <c r="C841" s="3" t="s">
        <v>6005</v>
      </c>
      <c r="D841" s="3" t="s">
        <v>6006</v>
      </c>
      <c r="E841" s="3" t="s">
        <v>6007</v>
      </c>
      <c r="F841" s="3" t="s">
        <v>6008</v>
      </c>
      <c r="G841" s="3" t="s">
        <v>1942</v>
      </c>
      <c r="H841" s="3" t="s">
        <v>6009</v>
      </c>
      <c r="I841" t="b">
        <v>0</v>
      </c>
    </row>
    <row r="842" spans="1:9" x14ac:dyDescent="0.25">
      <c r="A842" s="3" t="s">
        <v>1641</v>
      </c>
      <c r="B842" s="3" t="s">
        <v>6010</v>
      </c>
      <c r="C842" s="3" t="s">
        <v>6011</v>
      </c>
      <c r="D842" s="3" t="s">
        <v>6012</v>
      </c>
      <c r="E842" s="3" t="s">
        <v>6013</v>
      </c>
      <c r="F842" s="3" t="s">
        <v>2229</v>
      </c>
      <c r="G842" s="3" t="s">
        <v>1942</v>
      </c>
      <c r="H842" s="3" t="s">
        <v>2766</v>
      </c>
      <c r="I842" t="b">
        <v>1</v>
      </c>
    </row>
    <row r="843" spans="1:9" x14ac:dyDescent="0.25">
      <c r="A843" s="3" t="s">
        <v>1643</v>
      </c>
      <c r="B843" s="3" t="s">
        <v>6014</v>
      </c>
      <c r="C843" s="3" t="s">
        <v>6015</v>
      </c>
      <c r="D843" s="3" t="s">
        <v>16</v>
      </c>
      <c r="E843" s="3" t="s">
        <v>6016</v>
      </c>
      <c r="F843" s="3" t="s">
        <v>2528</v>
      </c>
      <c r="G843" s="3" t="s">
        <v>1942</v>
      </c>
      <c r="H843" s="3" t="s">
        <v>2726</v>
      </c>
      <c r="I843" t="b">
        <v>0</v>
      </c>
    </row>
    <row r="844" spans="1:9" x14ac:dyDescent="0.25">
      <c r="A844" s="3" t="s">
        <v>6017</v>
      </c>
      <c r="B844" s="3" t="s">
        <v>6018</v>
      </c>
      <c r="C844" s="3" t="s">
        <v>6019</v>
      </c>
      <c r="D844" s="3" t="s">
        <v>16</v>
      </c>
      <c r="E844" s="3" t="s">
        <v>6020</v>
      </c>
      <c r="F844" s="3" t="s">
        <v>6021</v>
      </c>
      <c r="G844" s="3" t="s">
        <v>1942</v>
      </c>
      <c r="H844" s="3" t="s">
        <v>6022</v>
      </c>
      <c r="I844" t="b">
        <v>1</v>
      </c>
    </row>
    <row r="845" spans="1:9" x14ac:dyDescent="0.25">
      <c r="A845" s="3" t="s">
        <v>1646</v>
      </c>
      <c r="B845" s="3" t="s">
        <v>6023</v>
      </c>
      <c r="C845" s="3" t="s">
        <v>6024</v>
      </c>
      <c r="D845" s="3" t="s">
        <v>6025</v>
      </c>
      <c r="E845" s="3" t="s">
        <v>6026</v>
      </c>
      <c r="F845" s="3" t="s">
        <v>2817</v>
      </c>
      <c r="G845" s="3" t="s">
        <v>1942</v>
      </c>
      <c r="H845" s="3" t="s">
        <v>2818</v>
      </c>
      <c r="I845" t="b">
        <v>1</v>
      </c>
    </row>
    <row r="846" spans="1:9" x14ac:dyDescent="0.25">
      <c r="A846" s="3" t="s">
        <v>1648</v>
      </c>
      <c r="B846" s="3" t="s">
        <v>6027</v>
      </c>
      <c r="C846" s="3" t="s">
        <v>6028</v>
      </c>
      <c r="D846" s="3" t="s">
        <v>6029</v>
      </c>
      <c r="E846" s="3" t="s">
        <v>6030</v>
      </c>
      <c r="F846" s="3" t="s">
        <v>3523</v>
      </c>
      <c r="G846" s="3" t="s">
        <v>1942</v>
      </c>
      <c r="H846" s="3" t="s">
        <v>3524</v>
      </c>
      <c r="I846" t="b">
        <v>1</v>
      </c>
    </row>
    <row r="847" spans="1:9" x14ac:dyDescent="0.25">
      <c r="A847" s="3" t="s">
        <v>1650</v>
      </c>
      <c r="B847" s="3" t="s">
        <v>6031</v>
      </c>
      <c r="C847" s="3" t="s">
        <v>6032</v>
      </c>
      <c r="D847" s="3" t="s">
        <v>16</v>
      </c>
      <c r="E847" s="3" t="s">
        <v>6033</v>
      </c>
      <c r="F847" s="3" t="s">
        <v>2652</v>
      </c>
      <c r="G847" s="3" t="s">
        <v>1942</v>
      </c>
      <c r="H847" s="3" t="s">
        <v>6034</v>
      </c>
      <c r="I847" t="b">
        <v>0</v>
      </c>
    </row>
    <row r="848" spans="1:9" x14ac:dyDescent="0.25">
      <c r="A848" s="3" t="s">
        <v>1652</v>
      </c>
      <c r="B848" s="3" t="s">
        <v>6035</v>
      </c>
      <c r="C848" s="3" t="s">
        <v>16</v>
      </c>
      <c r="D848" s="3" t="s">
        <v>6036</v>
      </c>
      <c r="E848" s="3" t="s">
        <v>6037</v>
      </c>
      <c r="F848" s="3" t="s">
        <v>3946</v>
      </c>
      <c r="G848" s="3" t="s">
        <v>1942</v>
      </c>
      <c r="H848" s="3" t="s">
        <v>3947</v>
      </c>
      <c r="I848" t="b">
        <v>1</v>
      </c>
    </row>
    <row r="849" spans="1:9" x14ac:dyDescent="0.25">
      <c r="A849" s="3" t="s">
        <v>1654</v>
      </c>
      <c r="B849" s="3" t="s">
        <v>6038</v>
      </c>
      <c r="C849" s="3" t="s">
        <v>6039</v>
      </c>
      <c r="D849" s="3" t="s">
        <v>16</v>
      </c>
      <c r="E849" s="3" t="s">
        <v>6040</v>
      </c>
      <c r="F849" s="3" t="s">
        <v>6041</v>
      </c>
      <c r="G849" s="3" t="s">
        <v>1942</v>
      </c>
      <c r="H849" s="3" t="s">
        <v>6042</v>
      </c>
      <c r="I849" t="b">
        <v>1</v>
      </c>
    </row>
    <row r="850" spans="1:9" x14ac:dyDescent="0.25">
      <c r="A850" s="3" t="s">
        <v>1656</v>
      </c>
      <c r="B850" s="3" t="s">
        <v>6043</v>
      </c>
      <c r="C850" s="3" t="s">
        <v>16</v>
      </c>
      <c r="D850" s="3" t="s">
        <v>6044</v>
      </c>
      <c r="E850" s="3" t="s">
        <v>6045</v>
      </c>
      <c r="F850" s="3" t="s">
        <v>2378</v>
      </c>
      <c r="G850" s="3" t="s">
        <v>1942</v>
      </c>
      <c r="H850" s="3" t="s">
        <v>2379</v>
      </c>
      <c r="I850" t="b">
        <v>0</v>
      </c>
    </row>
    <row r="851" spans="1:9" x14ac:dyDescent="0.25">
      <c r="A851" s="3" t="s">
        <v>1658</v>
      </c>
      <c r="B851" s="3" t="s">
        <v>6046</v>
      </c>
      <c r="C851" s="3" t="s">
        <v>6047</v>
      </c>
      <c r="D851" s="3" t="s">
        <v>6048</v>
      </c>
      <c r="E851" s="3" t="s">
        <v>6049</v>
      </c>
      <c r="F851" s="3" t="s">
        <v>6050</v>
      </c>
      <c r="G851" s="3" t="s">
        <v>1942</v>
      </c>
      <c r="H851" s="3" t="s">
        <v>6051</v>
      </c>
      <c r="I851" t="b">
        <v>1</v>
      </c>
    </row>
    <row r="852" spans="1:9" x14ac:dyDescent="0.25">
      <c r="A852" s="3" t="s">
        <v>6052</v>
      </c>
      <c r="B852" s="3" t="s">
        <v>6053</v>
      </c>
      <c r="C852" s="3" t="s">
        <v>6054</v>
      </c>
      <c r="D852" s="3" t="s">
        <v>6055</v>
      </c>
      <c r="E852" s="3" t="s">
        <v>6056</v>
      </c>
      <c r="F852" s="3" t="s">
        <v>3747</v>
      </c>
      <c r="G852" s="3" t="s">
        <v>1942</v>
      </c>
      <c r="H852" s="3" t="s">
        <v>6057</v>
      </c>
      <c r="I852" t="b">
        <v>1</v>
      </c>
    </row>
    <row r="853" spans="1:9" x14ac:dyDescent="0.25">
      <c r="A853" s="3" t="s">
        <v>1660</v>
      </c>
      <c r="B853" s="3" t="s">
        <v>6058</v>
      </c>
      <c r="C853" s="3" t="s">
        <v>6059</v>
      </c>
      <c r="D853" s="3" t="s">
        <v>6060</v>
      </c>
      <c r="E853" s="3" t="s">
        <v>6061</v>
      </c>
      <c r="F853" s="3" t="s">
        <v>4027</v>
      </c>
      <c r="G853" s="3" t="s">
        <v>1942</v>
      </c>
      <c r="H853" s="3" t="s">
        <v>4028</v>
      </c>
      <c r="I853" t="b">
        <v>1</v>
      </c>
    </row>
    <row r="854" spans="1:9" x14ac:dyDescent="0.25">
      <c r="A854" s="3" t="s">
        <v>1662</v>
      </c>
      <c r="B854" s="3" t="s">
        <v>6062</v>
      </c>
      <c r="C854" s="3" t="s">
        <v>6063</v>
      </c>
      <c r="D854" s="3" t="s">
        <v>16</v>
      </c>
      <c r="E854" s="3" t="s">
        <v>6064</v>
      </c>
      <c r="F854" s="3" t="s">
        <v>2458</v>
      </c>
      <c r="G854" s="3" t="s">
        <v>1942</v>
      </c>
      <c r="H854" s="3" t="s">
        <v>3518</v>
      </c>
      <c r="I854" t="b">
        <v>1</v>
      </c>
    </row>
    <row r="855" spans="1:9" x14ac:dyDescent="0.25">
      <c r="A855" s="3" t="s">
        <v>1664</v>
      </c>
      <c r="B855" s="3" t="s">
        <v>6065</v>
      </c>
      <c r="C855" s="3" t="s">
        <v>6066</v>
      </c>
      <c r="D855" s="3" t="s">
        <v>16</v>
      </c>
      <c r="E855" s="3" t="s">
        <v>6067</v>
      </c>
      <c r="F855" s="3" t="s">
        <v>2528</v>
      </c>
      <c r="G855" s="3" t="s">
        <v>1942</v>
      </c>
      <c r="H855" s="3" t="s">
        <v>4502</v>
      </c>
      <c r="I855" t="b">
        <v>0</v>
      </c>
    </row>
    <row r="856" spans="1:9" x14ac:dyDescent="0.25">
      <c r="A856" s="3" t="s">
        <v>1666</v>
      </c>
      <c r="B856" s="3" t="s">
        <v>6068</v>
      </c>
      <c r="C856" s="3" t="s">
        <v>6069</v>
      </c>
      <c r="D856" s="3" t="s">
        <v>6070</v>
      </c>
      <c r="E856" s="3" t="s">
        <v>6071</v>
      </c>
      <c r="F856" s="3" t="s">
        <v>2145</v>
      </c>
      <c r="G856" s="3" t="s">
        <v>1942</v>
      </c>
      <c r="H856" s="3" t="s">
        <v>6072</v>
      </c>
      <c r="I856" t="b">
        <v>1</v>
      </c>
    </row>
    <row r="857" spans="1:9" x14ac:dyDescent="0.25">
      <c r="A857" s="3" t="s">
        <v>1668</v>
      </c>
      <c r="B857" s="3" t="s">
        <v>6073</v>
      </c>
      <c r="C857" s="3" t="s">
        <v>6074</v>
      </c>
      <c r="D857" s="3" t="s">
        <v>6075</v>
      </c>
      <c r="E857" s="3" t="s">
        <v>6076</v>
      </c>
      <c r="F857" s="3" t="s">
        <v>5275</v>
      </c>
      <c r="G857" s="3" t="s">
        <v>1942</v>
      </c>
      <c r="H857" s="3" t="s">
        <v>5276</v>
      </c>
      <c r="I857" t="b">
        <v>0</v>
      </c>
    </row>
    <row r="858" spans="1:9" x14ac:dyDescent="0.25">
      <c r="A858" s="3" t="s">
        <v>6077</v>
      </c>
      <c r="B858" s="3" t="s">
        <v>6078</v>
      </c>
      <c r="C858" s="3" t="s">
        <v>6079</v>
      </c>
      <c r="D858" s="3" t="s">
        <v>6080</v>
      </c>
      <c r="E858" s="3" t="s">
        <v>6081</v>
      </c>
      <c r="F858" s="3" t="s">
        <v>4836</v>
      </c>
      <c r="G858" s="3" t="s">
        <v>2139</v>
      </c>
      <c r="H858" s="3" t="s">
        <v>6082</v>
      </c>
      <c r="I858" t="b">
        <v>1</v>
      </c>
    </row>
    <row r="859" spans="1:9" x14ac:dyDescent="0.25">
      <c r="A859" s="3" t="s">
        <v>1671</v>
      </c>
      <c r="B859" s="3" t="s">
        <v>6083</v>
      </c>
      <c r="C859" s="3" t="s">
        <v>6084</v>
      </c>
      <c r="D859" s="3" t="s">
        <v>6085</v>
      </c>
      <c r="E859" s="3" t="s">
        <v>6086</v>
      </c>
      <c r="F859" s="3" t="s">
        <v>5873</v>
      </c>
      <c r="G859" s="3" t="s">
        <v>1942</v>
      </c>
      <c r="H859" s="3" t="s">
        <v>5874</v>
      </c>
      <c r="I859" t="b">
        <v>0</v>
      </c>
    </row>
    <row r="860" spans="1:9" x14ac:dyDescent="0.25">
      <c r="A860" s="3" t="s">
        <v>1673</v>
      </c>
      <c r="B860" s="3" t="s">
        <v>6087</v>
      </c>
      <c r="C860" s="3" t="s">
        <v>6088</v>
      </c>
      <c r="D860" s="3" t="s">
        <v>6089</v>
      </c>
      <c r="E860" s="3" t="s">
        <v>6090</v>
      </c>
      <c r="F860" s="3" t="s">
        <v>2646</v>
      </c>
      <c r="G860" s="3" t="s">
        <v>1942</v>
      </c>
      <c r="H860" s="3" t="s">
        <v>2647</v>
      </c>
      <c r="I860" t="b">
        <v>0</v>
      </c>
    </row>
    <row r="861" spans="1:9" x14ac:dyDescent="0.25">
      <c r="A861" s="3" t="s">
        <v>1675</v>
      </c>
      <c r="B861" s="3" t="s">
        <v>6091</v>
      </c>
      <c r="C861" s="3" t="s">
        <v>6092</v>
      </c>
      <c r="D861" s="3" t="s">
        <v>6093</v>
      </c>
      <c r="E861" s="3" t="s">
        <v>6094</v>
      </c>
      <c r="F861" s="3" t="s">
        <v>5434</v>
      </c>
      <c r="G861" s="3" t="s">
        <v>1942</v>
      </c>
      <c r="H861" s="3" t="s">
        <v>5435</v>
      </c>
      <c r="I861" t="b">
        <v>0</v>
      </c>
    </row>
    <row r="862" spans="1:9" x14ac:dyDescent="0.25">
      <c r="A862" s="3" t="s">
        <v>1677</v>
      </c>
      <c r="B862" s="3" t="s">
        <v>6095</v>
      </c>
      <c r="C862" s="3" t="s">
        <v>16</v>
      </c>
      <c r="D862" s="3" t="s">
        <v>6096</v>
      </c>
      <c r="E862" s="3" t="s">
        <v>6097</v>
      </c>
      <c r="F862" s="3" t="s">
        <v>4555</v>
      </c>
      <c r="G862" s="3" t="s">
        <v>1942</v>
      </c>
      <c r="H862" s="3" t="s">
        <v>6098</v>
      </c>
      <c r="I862" t="b">
        <v>0</v>
      </c>
    </row>
    <row r="863" spans="1:9" x14ac:dyDescent="0.25">
      <c r="A863" s="3" t="s">
        <v>1679</v>
      </c>
      <c r="B863" s="3" t="s">
        <v>6099</v>
      </c>
      <c r="C863" s="3" t="s">
        <v>6100</v>
      </c>
      <c r="D863" s="3" t="s">
        <v>6101</v>
      </c>
      <c r="E863" s="3" t="s">
        <v>6102</v>
      </c>
      <c r="F863" s="3" t="s">
        <v>3631</v>
      </c>
      <c r="G863" s="3" t="s">
        <v>1942</v>
      </c>
      <c r="H863" s="3" t="s">
        <v>3632</v>
      </c>
      <c r="I863" t="b">
        <v>1</v>
      </c>
    </row>
    <row r="864" spans="1:9" x14ac:dyDescent="0.25">
      <c r="A864" s="3" t="s">
        <v>1681</v>
      </c>
      <c r="B864" s="3" t="s">
        <v>6103</v>
      </c>
      <c r="C864" s="3" t="s">
        <v>6104</v>
      </c>
      <c r="D864" s="3" t="s">
        <v>6105</v>
      </c>
      <c r="E864" s="3" t="s">
        <v>6106</v>
      </c>
      <c r="F864" s="3" t="s">
        <v>1990</v>
      </c>
      <c r="G864" s="3" t="s">
        <v>1942</v>
      </c>
      <c r="H864" s="3" t="s">
        <v>6107</v>
      </c>
      <c r="I864" t="b">
        <v>1</v>
      </c>
    </row>
    <row r="865" spans="1:9" x14ac:dyDescent="0.25">
      <c r="A865" s="3" t="s">
        <v>1683</v>
      </c>
      <c r="B865" s="3" t="s">
        <v>6108</v>
      </c>
      <c r="C865" s="3" t="s">
        <v>6109</v>
      </c>
      <c r="D865" s="3" t="s">
        <v>6110</v>
      </c>
      <c r="E865" s="3" t="s">
        <v>6111</v>
      </c>
      <c r="F865" s="3" t="s">
        <v>3829</v>
      </c>
      <c r="G865" s="3" t="s">
        <v>1942</v>
      </c>
      <c r="H865" s="3" t="s">
        <v>6112</v>
      </c>
      <c r="I865" t="b">
        <v>1</v>
      </c>
    </row>
    <row r="866" spans="1:9" x14ac:dyDescent="0.25">
      <c r="A866" s="3" t="s">
        <v>1685</v>
      </c>
      <c r="B866" s="3" t="s">
        <v>6113</v>
      </c>
      <c r="C866" s="3" t="s">
        <v>6114</v>
      </c>
      <c r="D866" s="3" t="s">
        <v>6115</v>
      </c>
      <c r="E866" s="3" t="s">
        <v>6116</v>
      </c>
      <c r="F866" s="3" t="s">
        <v>5584</v>
      </c>
      <c r="G866" s="3" t="s">
        <v>1950</v>
      </c>
      <c r="H866" s="3" t="s">
        <v>5585</v>
      </c>
      <c r="I866" t="b">
        <v>0</v>
      </c>
    </row>
    <row r="867" spans="1:9" x14ac:dyDescent="0.25">
      <c r="A867" s="3" t="s">
        <v>6117</v>
      </c>
      <c r="B867" s="3" t="s">
        <v>6118</v>
      </c>
      <c r="C867" s="3" t="s">
        <v>16</v>
      </c>
      <c r="D867" s="3" t="s">
        <v>6119</v>
      </c>
      <c r="E867" s="3" t="s">
        <v>6120</v>
      </c>
      <c r="F867" s="3" t="s">
        <v>2300</v>
      </c>
      <c r="G867" s="3" t="s">
        <v>1942</v>
      </c>
      <c r="H867" s="3" t="s">
        <v>3009</v>
      </c>
      <c r="I867" t="b">
        <v>1</v>
      </c>
    </row>
    <row r="868" spans="1:9" x14ac:dyDescent="0.25">
      <c r="A868" s="3" t="s">
        <v>1689</v>
      </c>
      <c r="B868" s="3" t="s">
        <v>6121</v>
      </c>
      <c r="C868" s="3" t="s">
        <v>6122</v>
      </c>
      <c r="D868" s="3" t="s">
        <v>6123</v>
      </c>
      <c r="E868" s="3" t="s">
        <v>6124</v>
      </c>
      <c r="F868" s="3" t="s">
        <v>6125</v>
      </c>
      <c r="G868" s="3" t="s">
        <v>1950</v>
      </c>
      <c r="H868" s="3" t="s">
        <v>2469</v>
      </c>
      <c r="I868" t="b">
        <v>0</v>
      </c>
    </row>
    <row r="869" spans="1:9" x14ac:dyDescent="0.25">
      <c r="A869" s="3" t="s">
        <v>1691</v>
      </c>
      <c r="B869" s="3" t="s">
        <v>6126</v>
      </c>
      <c r="C869" s="3" t="s">
        <v>6127</v>
      </c>
      <c r="D869" s="3" t="s">
        <v>16</v>
      </c>
      <c r="E869" s="3" t="s">
        <v>6128</v>
      </c>
      <c r="F869" s="3" t="s">
        <v>6129</v>
      </c>
      <c r="G869" s="3" t="s">
        <v>1950</v>
      </c>
      <c r="H869" s="3" t="s">
        <v>6130</v>
      </c>
      <c r="I869" t="b">
        <v>1</v>
      </c>
    </row>
    <row r="870" spans="1:9" x14ac:dyDescent="0.25">
      <c r="A870" s="3" t="s">
        <v>1693</v>
      </c>
      <c r="B870" s="3" t="s">
        <v>6131</v>
      </c>
      <c r="C870" s="3" t="s">
        <v>6132</v>
      </c>
      <c r="D870" s="3" t="s">
        <v>6133</v>
      </c>
      <c r="E870" s="3" t="s">
        <v>6134</v>
      </c>
      <c r="F870" s="3" t="s">
        <v>3002</v>
      </c>
      <c r="G870" s="3" t="s">
        <v>1942</v>
      </c>
      <c r="H870" s="3" t="s">
        <v>3003</v>
      </c>
      <c r="I870" t="b">
        <v>1</v>
      </c>
    </row>
    <row r="871" spans="1:9" x14ac:dyDescent="0.25">
      <c r="A871" s="3" t="s">
        <v>1695</v>
      </c>
      <c r="B871" s="3" t="s">
        <v>6135</v>
      </c>
      <c r="C871" s="3" t="s">
        <v>16</v>
      </c>
      <c r="D871" s="3" t="s">
        <v>6136</v>
      </c>
      <c r="E871" s="3" t="s">
        <v>6137</v>
      </c>
      <c r="F871" s="3" t="s">
        <v>3159</v>
      </c>
      <c r="G871" s="3" t="s">
        <v>1942</v>
      </c>
      <c r="H871" s="3" t="s">
        <v>6138</v>
      </c>
      <c r="I871" t="b">
        <v>1</v>
      </c>
    </row>
    <row r="872" spans="1:9" x14ac:dyDescent="0.25">
      <c r="A872" s="3" t="s">
        <v>1697</v>
      </c>
      <c r="B872" s="3" t="s">
        <v>6139</v>
      </c>
      <c r="C872" s="3" t="s">
        <v>6140</v>
      </c>
      <c r="D872" s="3" t="s">
        <v>6141</v>
      </c>
      <c r="E872" s="3" t="s">
        <v>6142</v>
      </c>
      <c r="F872" s="3" t="s">
        <v>2102</v>
      </c>
      <c r="G872" s="3" t="s">
        <v>1950</v>
      </c>
      <c r="H872" s="3" t="s">
        <v>2103</v>
      </c>
      <c r="I872" t="b">
        <v>1</v>
      </c>
    </row>
    <row r="873" spans="1:9" x14ac:dyDescent="0.25">
      <c r="A873" s="3" t="s">
        <v>1699</v>
      </c>
      <c r="B873" s="3" t="s">
        <v>6143</v>
      </c>
      <c r="C873" s="3" t="s">
        <v>6144</v>
      </c>
      <c r="D873" s="3" t="s">
        <v>6145</v>
      </c>
      <c r="E873" s="3" t="s">
        <v>6146</v>
      </c>
      <c r="F873" s="3" t="s">
        <v>6147</v>
      </c>
      <c r="G873" s="3" t="s">
        <v>2139</v>
      </c>
      <c r="H873" s="3" t="s">
        <v>6148</v>
      </c>
      <c r="I873" t="b">
        <v>1</v>
      </c>
    </row>
    <row r="874" spans="1:9" x14ac:dyDescent="0.25">
      <c r="A874" s="3" t="s">
        <v>1701</v>
      </c>
      <c r="B874" s="3" t="s">
        <v>6149</v>
      </c>
      <c r="C874" s="3" t="s">
        <v>6150</v>
      </c>
      <c r="D874" s="3" t="s">
        <v>6151</v>
      </c>
      <c r="E874" s="3" t="s">
        <v>6152</v>
      </c>
      <c r="F874" s="3" t="s">
        <v>3952</v>
      </c>
      <c r="G874" s="3" t="s">
        <v>1942</v>
      </c>
      <c r="H874" s="3" t="s">
        <v>3953</v>
      </c>
      <c r="I874" t="b">
        <v>0</v>
      </c>
    </row>
    <row r="875" spans="1:9" x14ac:dyDescent="0.25">
      <c r="A875" s="3" t="s">
        <v>1687</v>
      </c>
      <c r="B875" s="3" t="s">
        <v>6153</v>
      </c>
      <c r="C875" s="3" t="s">
        <v>6154</v>
      </c>
      <c r="D875" s="3" t="s">
        <v>6155</v>
      </c>
      <c r="E875" s="3" t="s">
        <v>6156</v>
      </c>
      <c r="F875" s="3" t="s">
        <v>2145</v>
      </c>
      <c r="G875" s="3" t="s">
        <v>1942</v>
      </c>
      <c r="H875" s="3" t="s">
        <v>2146</v>
      </c>
      <c r="I875" t="b">
        <v>1</v>
      </c>
    </row>
    <row r="876" spans="1:9" x14ac:dyDescent="0.25">
      <c r="A876" s="3" t="s">
        <v>1704</v>
      </c>
      <c r="B876" s="3" t="s">
        <v>6157</v>
      </c>
      <c r="C876" s="3" t="s">
        <v>6158</v>
      </c>
      <c r="D876" s="3" t="s">
        <v>6159</v>
      </c>
      <c r="E876" s="3" t="s">
        <v>6160</v>
      </c>
      <c r="F876" s="3" t="s">
        <v>2040</v>
      </c>
      <c r="G876" s="3" t="s">
        <v>1942</v>
      </c>
      <c r="H876" s="3" t="s">
        <v>2715</v>
      </c>
      <c r="I876" t="b">
        <v>0</v>
      </c>
    </row>
    <row r="877" spans="1:9" x14ac:dyDescent="0.25">
      <c r="A877" s="3" t="s">
        <v>1706</v>
      </c>
      <c r="B877" s="3" t="s">
        <v>6161</v>
      </c>
      <c r="C877" s="3" t="s">
        <v>6162</v>
      </c>
      <c r="D877" s="3" t="s">
        <v>6163</v>
      </c>
      <c r="E877" s="3" t="s">
        <v>6164</v>
      </c>
      <c r="F877" s="3" t="s">
        <v>2486</v>
      </c>
      <c r="G877" s="3" t="s">
        <v>1950</v>
      </c>
      <c r="H877" s="3" t="s">
        <v>2487</v>
      </c>
      <c r="I877" t="b">
        <v>0</v>
      </c>
    </row>
    <row r="878" spans="1:9" x14ac:dyDescent="0.25">
      <c r="A878" s="3" t="s">
        <v>6165</v>
      </c>
      <c r="B878" s="3" t="s">
        <v>6166</v>
      </c>
      <c r="C878" s="3" t="s">
        <v>6167</v>
      </c>
      <c r="D878" s="3" t="s">
        <v>6168</v>
      </c>
      <c r="E878" s="3" t="s">
        <v>6169</v>
      </c>
      <c r="F878" s="3" t="s">
        <v>2223</v>
      </c>
      <c r="G878" s="3" t="s">
        <v>1942</v>
      </c>
      <c r="H878" s="3" t="s">
        <v>6170</v>
      </c>
      <c r="I878" t="b">
        <v>1</v>
      </c>
    </row>
    <row r="879" spans="1:9" x14ac:dyDescent="0.25">
      <c r="A879" s="3" t="s">
        <v>1708</v>
      </c>
      <c r="B879" s="3" t="s">
        <v>6171</v>
      </c>
      <c r="C879" s="3" t="s">
        <v>6172</v>
      </c>
      <c r="D879" s="3" t="s">
        <v>6173</v>
      </c>
      <c r="E879" s="3" t="s">
        <v>6174</v>
      </c>
      <c r="F879" s="3" t="s">
        <v>2305</v>
      </c>
      <c r="G879" s="3" t="s">
        <v>1942</v>
      </c>
      <c r="H879" s="3" t="s">
        <v>6175</v>
      </c>
      <c r="I879" t="b">
        <v>0</v>
      </c>
    </row>
    <row r="880" spans="1:9" x14ac:dyDescent="0.25">
      <c r="A880" s="3" t="s">
        <v>1710</v>
      </c>
      <c r="B880" s="3" t="s">
        <v>6176</v>
      </c>
      <c r="C880" s="3" t="s">
        <v>16</v>
      </c>
      <c r="D880" s="3" t="s">
        <v>6177</v>
      </c>
      <c r="E880" s="3" t="s">
        <v>6178</v>
      </c>
      <c r="F880" s="3" t="s">
        <v>3726</v>
      </c>
      <c r="G880" s="3" t="s">
        <v>1942</v>
      </c>
      <c r="H880" s="3" t="s">
        <v>6179</v>
      </c>
      <c r="I880" t="b">
        <v>1</v>
      </c>
    </row>
    <row r="881" spans="1:9" x14ac:dyDescent="0.25">
      <c r="A881" s="3" t="s">
        <v>1712</v>
      </c>
      <c r="B881" s="3" t="s">
        <v>6180</v>
      </c>
      <c r="C881" s="3" t="s">
        <v>16</v>
      </c>
      <c r="D881" s="3" t="s">
        <v>6181</v>
      </c>
      <c r="E881" s="3" t="s">
        <v>6182</v>
      </c>
      <c r="F881" s="3" t="s">
        <v>2081</v>
      </c>
      <c r="G881" s="3" t="s">
        <v>1942</v>
      </c>
      <c r="H881" s="3" t="s">
        <v>2082</v>
      </c>
      <c r="I881" t="b">
        <v>0</v>
      </c>
    </row>
    <row r="882" spans="1:9" x14ac:dyDescent="0.25">
      <c r="A882" s="3" t="s">
        <v>1714</v>
      </c>
      <c r="B882" s="3" t="s">
        <v>6183</v>
      </c>
      <c r="C882" s="3" t="s">
        <v>6184</v>
      </c>
      <c r="D882" s="3" t="s">
        <v>6185</v>
      </c>
      <c r="E882" s="3" t="s">
        <v>6186</v>
      </c>
      <c r="F882" s="3" t="s">
        <v>6187</v>
      </c>
      <c r="G882" s="3" t="s">
        <v>1942</v>
      </c>
      <c r="H882" s="3" t="s">
        <v>6188</v>
      </c>
      <c r="I882" t="b">
        <v>0</v>
      </c>
    </row>
    <row r="883" spans="1:9" x14ac:dyDescent="0.25">
      <c r="A883" s="3" t="s">
        <v>1716</v>
      </c>
      <c r="B883" s="3" t="s">
        <v>6189</v>
      </c>
      <c r="C883" s="3" t="s">
        <v>16</v>
      </c>
      <c r="D883" s="3" t="s">
        <v>6190</v>
      </c>
      <c r="E883" s="3" t="s">
        <v>6191</v>
      </c>
      <c r="F883" s="3" t="s">
        <v>5641</v>
      </c>
      <c r="G883" s="3" t="s">
        <v>1942</v>
      </c>
      <c r="H883" s="3" t="s">
        <v>5642</v>
      </c>
      <c r="I883" t="b">
        <v>1</v>
      </c>
    </row>
    <row r="884" spans="1:9" x14ac:dyDescent="0.25">
      <c r="A884" s="3" t="s">
        <v>6192</v>
      </c>
      <c r="B884" s="3" t="s">
        <v>6193</v>
      </c>
      <c r="C884" s="3" t="s">
        <v>6194</v>
      </c>
      <c r="D884" s="3" t="s">
        <v>6195</v>
      </c>
      <c r="E884" s="3" t="s">
        <v>6196</v>
      </c>
      <c r="F884" s="3" t="s">
        <v>3218</v>
      </c>
      <c r="G884" s="3" t="s">
        <v>1942</v>
      </c>
      <c r="H884" s="3" t="s">
        <v>6197</v>
      </c>
      <c r="I884" t="b">
        <v>0</v>
      </c>
    </row>
    <row r="885" spans="1:9" x14ac:dyDescent="0.25">
      <c r="A885" s="3" t="s">
        <v>1720</v>
      </c>
      <c r="B885" s="3" t="s">
        <v>6198</v>
      </c>
      <c r="C885" s="3" t="s">
        <v>6199</v>
      </c>
      <c r="D885" s="3" t="s">
        <v>6200</v>
      </c>
      <c r="E885" s="3" t="s">
        <v>6201</v>
      </c>
      <c r="F885" s="3" t="s">
        <v>2950</v>
      </c>
      <c r="G885" s="3" t="s">
        <v>1942</v>
      </c>
      <c r="H885" s="3" t="s">
        <v>6202</v>
      </c>
      <c r="I885" t="b">
        <v>1</v>
      </c>
    </row>
    <row r="886" spans="1:9" x14ac:dyDescent="0.25">
      <c r="A886" s="3" t="s">
        <v>1722</v>
      </c>
      <c r="B886" s="3" t="s">
        <v>6203</v>
      </c>
      <c r="C886" s="3" t="s">
        <v>6204</v>
      </c>
      <c r="D886" s="3" t="s">
        <v>6205</v>
      </c>
      <c r="E886" s="3" t="s">
        <v>6206</v>
      </c>
      <c r="F886" s="3" t="s">
        <v>2419</v>
      </c>
      <c r="G886" s="3" t="s">
        <v>1942</v>
      </c>
      <c r="H886" s="3" t="s">
        <v>6207</v>
      </c>
      <c r="I886" t="b">
        <v>1</v>
      </c>
    </row>
    <row r="887" spans="1:9" x14ac:dyDescent="0.25">
      <c r="A887" s="3" t="s">
        <v>1724</v>
      </c>
      <c r="B887" s="3" t="s">
        <v>6208</v>
      </c>
      <c r="C887" s="3" t="s">
        <v>6209</v>
      </c>
      <c r="D887" s="3" t="s">
        <v>6210</v>
      </c>
      <c r="E887" s="3" t="s">
        <v>6211</v>
      </c>
      <c r="F887" s="3" t="s">
        <v>6212</v>
      </c>
      <c r="G887" s="3" t="s">
        <v>1950</v>
      </c>
      <c r="H887" s="3" t="s">
        <v>2368</v>
      </c>
      <c r="I887" t="b">
        <v>0</v>
      </c>
    </row>
    <row r="888" spans="1:9" x14ac:dyDescent="0.25">
      <c r="A888" s="3" t="s">
        <v>1726</v>
      </c>
      <c r="B888" s="3" t="s">
        <v>6213</v>
      </c>
      <c r="C888" s="3" t="s">
        <v>6214</v>
      </c>
      <c r="D888" s="3" t="s">
        <v>6215</v>
      </c>
      <c r="E888" s="3" t="s">
        <v>6216</v>
      </c>
      <c r="F888" s="3" t="s">
        <v>3264</v>
      </c>
      <c r="G888" s="3" t="s">
        <v>1942</v>
      </c>
      <c r="H888" s="3" t="s">
        <v>6217</v>
      </c>
      <c r="I888" t="b">
        <v>0</v>
      </c>
    </row>
    <row r="889" spans="1:9" x14ac:dyDescent="0.25">
      <c r="A889" s="3" t="s">
        <v>1728</v>
      </c>
      <c r="B889" s="3" t="s">
        <v>6218</v>
      </c>
      <c r="C889" s="3" t="s">
        <v>6219</v>
      </c>
      <c r="D889" s="3" t="s">
        <v>6220</v>
      </c>
      <c r="E889" s="3" t="s">
        <v>6221</v>
      </c>
      <c r="F889" s="3" t="s">
        <v>6041</v>
      </c>
      <c r="G889" s="3" t="s">
        <v>1942</v>
      </c>
      <c r="H889" s="3" t="s">
        <v>6222</v>
      </c>
      <c r="I889" t="b">
        <v>0</v>
      </c>
    </row>
    <row r="890" spans="1:9" x14ac:dyDescent="0.25">
      <c r="A890" s="3" t="s">
        <v>1730</v>
      </c>
      <c r="B890" s="3" t="s">
        <v>6223</v>
      </c>
      <c r="C890" s="3" t="s">
        <v>6224</v>
      </c>
      <c r="D890" s="3" t="s">
        <v>6225</v>
      </c>
      <c r="E890" s="3" t="s">
        <v>6226</v>
      </c>
      <c r="F890" s="3" t="s">
        <v>3264</v>
      </c>
      <c r="G890" s="3" t="s">
        <v>1942</v>
      </c>
      <c r="H890" s="3" t="s">
        <v>4127</v>
      </c>
      <c r="I890" t="b">
        <v>1</v>
      </c>
    </row>
    <row r="891" spans="1:9" x14ac:dyDescent="0.25">
      <c r="A891" s="3" t="s">
        <v>1732</v>
      </c>
      <c r="B891" s="3" t="s">
        <v>6227</v>
      </c>
      <c r="C891" s="3" t="s">
        <v>6228</v>
      </c>
      <c r="D891" s="3" t="s">
        <v>6229</v>
      </c>
      <c r="E891" s="3" t="s">
        <v>6230</v>
      </c>
      <c r="F891" s="3" t="s">
        <v>2120</v>
      </c>
      <c r="G891" s="3" t="s">
        <v>1942</v>
      </c>
      <c r="H891" s="3" t="s">
        <v>6231</v>
      </c>
      <c r="I891" t="b">
        <v>1</v>
      </c>
    </row>
    <row r="892" spans="1:9" x14ac:dyDescent="0.25">
      <c r="A892" s="3" t="s">
        <v>1718</v>
      </c>
      <c r="B892" s="3" t="s">
        <v>6232</v>
      </c>
      <c r="C892" s="3" t="s">
        <v>6233</v>
      </c>
      <c r="D892" s="3" t="s">
        <v>6234</v>
      </c>
      <c r="E892" s="3" t="s">
        <v>6235</v>
      </c>
      <c r="F892" s="3" t="s">
        <v>2157</v>
      </c>
      <c r="G892" s="3" t="s">
        <v>1942</v>
      </c>
      <c r="H892" s="3" t="s">
        <v>6236</v>
      </c>
      <c r="I892" t="b">
        <v>1</v>
      </c>
    </row>
    <row r="893" spans="1:9" x14ac:dyDescent="0.25">
      <c r="A893" s="3" t="s">
        <v>1735</v>
      </c>
      <c r="B893" s="3" t="s">
        <v>6237</v>
      </c>
      <c r="C893" s="3" t="s">
        <v>6238</v>
      </c>
      <c r="D893" s="3" t="s">
        <v>6239</v>
      </c>
      <c r="E893" s="3" t="s">
        <v>6240</v>
      </c>
      <c r="F893" s="3" t="s">
        <v>4061</v>
      </c>
      <c r="G893" s="3" t="s">
        <v>1942</v>
      </c>
      <c r="H893" s="3" t="s">
        <v>6241</v>
      </c>
      <c r="I893" t="b">
        <v>1</v>
      </c>
    </row>
    <row r="894" spans="1:9" x14ac:dyDescent="0.25">
      <c r="A894" s="3" t="s">
        <v>1737</v>
      </c>
      <c r="B894" s="3" t="s">
        <v>6242</v>
      </c>
      <c r="C894" s="3" t="s">
        <v>6243</v>
      </c>
      <c r="D894" s="3" t="s">
        <v>6244</v>
      </c>
      <c r="E894" s="3" t="s">
        <v>6245</v>
      </c>
      <c r="F894" s="3" t="s">
        <v>3997</v>
      </c>
      <c r="G894" s="3" t="s">
        <v>2139</v>
      </c>
      <c r="H894" s="3" t="s">
        <v>3998</v>
      </c>
      <c r="I894" t="b">
        <v>0</v>
      </c>
    </row>
    <row r="895" spans="1:9" x14ac:dyDescent="0.25">
      <c r="A895" s="3" t="s">
        <v>1739</v>
      </c>
      <c r="B895" s="3" t="s">
        <v>6246</v>
      </c>
      <c r="C895" s="3" t="s">
        <v>6247</v>
      </c>
      <c r="D895" s="3" t="s">
        <v>16</v>
      </c>
      <c r="E895" s="3" t="s">
        <v>6248</v>
      </c>
      <c r="F895" s="3" t="s">
        <v>4956</v>
      </c>
      <c r="G895" s="3" t="s">
        <v>1942</v>
      </c>
      <c r="H895" s="3" t="s">
        <v>6249</v>
      </c>
      <c r="I895" t="b">
        <v>1</v>
      </c>
    </row>
    <row r="896" spans="1:9" x14ac:dyDescent="0.25">
      <c r="A896" s="3" t="s">
        <v>1741</v>
      </c>
      <c r="B896" s="3" t="s">
        <v>6250</v>
      </c>
      <c r="C896" s="3" t="s">
        <v>16</v>
      </c>
      <c r="D896" s="3" t="s">
        <v>6251</v>
      </c>
      <c r="E896" s="3" t="s">
        <v>6252</v>
      </c>
      <c r="F896" s="3" t="s">
        <v>6253</v>
      </c>
      <c r="G896" s="3" t="s">
        <v>1950</v>
      </c>
      <c r="H896" s="3" t="s">
        <v>2788</v>
      </c>
      <c r="I896" t="b">
        <v>1</v>
      </c>
    </row>
    <row r="897" spans="1:9" x14ac:dyDescent="0.25">
      <c r="A897" s="3" t="s">
        <v>1743</v>
      </c>
      <c r="B897" s="3" t="s">
        <v>6254</v>
      </c>
      <c r="C897" s="3" t="s">
        <v>16</v>
      </c>
      <c r="D897" s="3" t="s">
        <v>6255</v>
      </c>
      <c r="E897" s="3" t="s">
        <v>6256</v>
      </c>
      <c r="F897" s="3" t="s">
        <v>2051</v>
      </c>
      <c r="G897" s="3" t="s">
        <v>1942</v>
      </c>
      <c r="H897" s="3" t="s">
        <v>6257</v>
      </c>
      <c r="I897" t="b">
        <v>0</v>
      </c>
    </row>
    <row r="898" spans="1:9" x14ac:dyDescent="0.25">
      <c r="A898" s="3" t="s">
        <v>1745</v>
      </c>
      <c r="B898" s="3" t="s">
        <v>6258</v>
      </c>
      <c r="C898" s="3" t="s">
        <v>6259</v>
      </c>
      <c r="D898" s="3" t="s">
        <v>6260</v>
      </c>
      <c r="E898" s="3" t="s">
        <v>6261</v>
      </c>
      <c r="F898" s="3" t="s">
        <v>3726</v>
      </c>
      <c r="G898" s="3" t="s">
        <v>1942</v>
      </c>
      <c r="H898" s="3" t="s">
        <v>3727</v>
      </c>
      <c r="I898" t="b">
        <v>1</v>
      </c>
    </row>
    <row r="899" spans="1:9" x14ac:dyDescent="0.25">
      <c r="A899" s="3" t="s">
        <v>1747</v>
      </c>
      <c r="B899" s="3" t="s">
        <v>6262</v>
      </c>
      <c r="C899" s="3" t="s">
        <v>6263</v>
      </c>
      <c r="D899" s="3" t="s">
        <v>6264</v>
      </c>
      <c r="E899" s="3" t="s">
        <v>6265</v>
      </c>
      <c r="F899" s="3" t="s">
        <v>2206</v>
      </c>
      <c r="G899" s="3" t="s">
        <v>2139</v>
      </c>
      <c r="H899" s="3" t="s">
        <v>2573</v>
      </c>
      <c r="I899" t="b">
        <v>0</v>
      </c>
    </row>
    <row r="900" spans="1:9" x14ac:dyDescent="0.25">
      <c r="A900" s="3" t="s">
        <v>1749</v>
      </c>
      <c r="B900" s="3" t="s">
        <v>6266</v>
      </c>
      <c r="C900" s="3" t="s">
        <v>16</v>
      </c>
      <c r="D900" s="3" t="s">
        <v>6267</v>
      </c>
      <c r="E900" s="3" t="s">
        <v>6268</v>
      </c>
      <c r="F900" s="3" t="s">
        <v>6269</v>
      </c>
      <c r="G900" s="3" t="s">
        <v>1942</v>
      </c>
      <c r="H900" s="3" t="s">
        <v>6270</v>
      </c>
      <c r="I900" t="b">
        <v>0</v>
      </c>
    </row>
    <row r="901" spans="1:9" x14ac:dyDescent="0.25">
      <c r="A901" s="3" t="s">
        <v>6271</v>
      </c>
      <c r="B901" s="3" t="s">
        <v>6272</v>
      </c>
      <c r="C901" s="3" t="s">
        <v>6273</v>
      </c>
      <c r="D901" s="3" t="s">
        <v>16</v>
      </c>
      <c r="E901" s="3" t="s">
        <v>6274</v>
      </c>
      <c r="F901" s="3" t="s">
        <v>2501</v>
      </c>
      <c r="G901" s="3" t="s">
        <v>1950</v>
      </c>
      <c r="H901" s="3" t="s">
        <v>2502</v>
      </c>
      <c r="I901" t="b">
        <v>1</v>
      </c>
    </row>
    <row r="902" spans="1:9" x14ac:dyDescent="0.25">
      <c r="A902" s="3" t="s">
        <v>1752</v>
      </c>
      <c r="B902" s="3" t="s">
        <v>6275</v>
      </c>
      <c r="C902" s="3" t="s">
        <v>16</v>
      </c>
      <c r="D902" s="3" t="s">
        <v>6276</v>
      </c>
      <c r="E902" s="3" t="s">
        <v>6277</v>
      </c>
      <c r="F902" s="3" t="s">
        <v>6278</v>
      </c>
      <c r="G902" s="3" t="s">
        <v>1950</v>
      </c>
      <c r="H902" s="3" t="s">
        <v>2631</v>
      </c>
      <c r="I902" t="b">
        <v>0</v>
      </c>
    </row>
    <row r="903" spans="1:9" x14ac:dyDescent="0.25">
      <c r="A903" s="3" t="s">
        <v>1754</v>
      </c>
      <c r="B903" s="3" t="s">
        <v>6279</v>
      </c>
      <c r="C903" s="3" t="s">
        <v>6280</v>
      </c>
      <c r="D903" s="3" t="s">
        <v>6281</v>
      </c>
      <c r="E903" s="3" t="s">
        <v>6282</v>
      </c>
      <c r="F903" s="3" t="s">
        <v>2040</v>
      </c>
      <c r="G903" s="3" t="s">
        <v>1942</v>
      </c>
      <c r="H903" s="3" t="s">
        <v>5261</v>
      </c>
      <c r="I903" t="b">
        <v>1</v>
      </c>
    </row>
    <row r="904" spans="1:9" x14ac:dyDescent="0.25">
      <c r="A904" s="3" t="s">
        <v>1756</v>
      </c>
      <c r="B904" s="3" t="s">
        <v>6283</v>
      </c>
      <c r="C904" s="3" t="s">
        <v>6284</v>
      </c>
      <c r="D904" s="3" t="s">
        <v>6285</v>
      </c>
      <c r="E904" s="3" t="s">
        <v>6286</v>
      </c>
      <c r="F904" s="3" t="s">
        <v>3203</v>
      </c>
      <c r="G904" s="3" t="s">
        <v>1942</v>
      </c>
      <c r="H904" s="3" t="s">
        <v>6287</v>
      </c>
      <c r="I904" t="b">
        <v>0</v>
      </c>
    </row>
    <row r="905" spans="1:9" x14ac:dyDescent="0.25">
      <c r="A905" s="3" t="s">
        <v>1758</v>
      </c>
      <c r="B905" s="3" t="s">
        <v>6288</v>
      </c>
      <c r="C905" s="3" t="s">
        <v>6289</v>
      </c>
      <c r="D905" s="3" t="s">
        <v>6290</v>
      </c>
      <c r="E905" s="3" t="s">
        <v>6291</v>
      </c>
      <c r="F905" s="3" t="s">
        <v>2419</v>
      </c>
      <c r="G905" s="3" t="s">
        <v>1942</v>
      </c>
      <c r="H905" s="3" t="s">
        <v>6207</v>
      </c>
      <c r="I905" t="b">
        <v>0</v>
      </c>
    </row>
    <row r="906" spans="1:9" x14ac:dyDescent="0.25">
      <c r="A906" s="3" t="s">
        <v>1760</v>
      </c>
      <c r="B906" s="3" t="s">
        <v>6292</v>
      </c>
      <c r="C906" s="3" t="s">
        <v>6293</v>
      </c>
      <c r="D906" s="3" t="s">
        <v>6294</v>
      </c>
      <c r="E906" s="3" t="s">
        <v>6295</v>
      </c>
      <c r="F906" s="3" t="s">
        <v>2278</v>
      </c>
      <c r="G906" s="3" t="s">
        <v>1942</v>
      </c>
      <c r="H906" s="3" t="s">
        <v>2279</v>
      </c>
      <c r="I906" t="b">
        <v>0</v>
      </c>
    </row>
    <row r="907" spans="1:9" x14ac:dyDescent="0.25">
      <c r="A907" s="3" t="s">
        <v>1762</v>
      </c>
      <c r="B907" s="3" t="s">
        <v>6296</v>
      </c>
      <c r="C907" s="3" t="s">
        <v>16</v>
      </c>
      <c r="D907" s="3" t="s">
        <v>6297</v>
      </c>
      <c r="E907" s="3" t="s">
        <v>6298</v>
      </c>
      <c r="F907" s="3" t="s">
        <v>2528</v>
      </c>
      <c r="G907" s="3" t="s">
        <v>1942</v>
      </c>
      <c r="H907" s="3" t="s">
        <v>6299</v>
      </c>
      <c r="I907" t="b">
        <v>1</v>
      </c>
    </row>
    <row r="908" spans="1:9" x14ac:dyDescent="0.25">
      <c r="A908" s="3" t="s">
        <v>1764</v>
      </c>
      <c r="B908" s="3" t="s">
        <v>6300</v>
      </c>
      <c r="C908" s="3" t="s">
        <v>6301</v>
      </c>
      <c r="D908" s="3" t="s">
        <v>6302</v>
      </c>
      <c r="E908" s="3" t="s">
        <v>6303</v>
      </c>
      <c r="F908" s="3" t="s">
        <v>2757</v>
      </c>
      <c r="G908" s="3" t="s">
        <v>1942</v>
      </c>
      <c r="H908" s="3" t="s">
        <v>6304</v>
      </c>
      <c r="I908" t="b">
        <v>1</v>
      </c>
    </row>
    <row r="909" spans="1:9" x14ac:dyDescent="0.25">
      <c r="A909" s="3" t="s">
        <v>1766</v>
      </c>
      <c r="B909" s="3" t="s">
        <v>6305</v>
      </c>
      <c r="C909" s="3" t="s">
        <v>6306</v>
      </c>
      <c r="D909" s="3" t="s">
        <v>6307</v>
      </c>
      <c r="E909" s="3" t="s">
        <v>6308</v>
      </c>
      <c r="F909" s="3" t="s">
        <v>2034</v>
      </c>
      <c r="G909" s="3" t="s">
        <v>1942</v>
      </c>
      <c r="H909" s="3" t="s">
        <v>6309</v>
      </c>
      <c r="I909" t="b">
        <v>0</v>
      </c>
    </row>
    <row r="910" spans="1:9" x14ac:dyDescent="0.25">
      <c r="A910" s="3" t="s">
        <v>1768</v>
      </c>
      <c r="B910" s="3" t="s">
        <v>6310</v>
      </c>
      <c r="C910" s="3" t="s">
        <v>6311</v>
      </c>
      <c r="D910" s="3" t="s">
        <v>6312</v>
      </c>
      <c r="E910" s="3" t="s">
        <v>6313</v>
      </c>
      <c r="F910" s="3" t="s">
        <v>2040</v>
      </c>
      <c r="G910" s="3" t="s">
        <v>1942</v>
      </c>
      <c r="H910" s="3" t="s">
        <v>5261</v>
      </c>
      <c r="I910" t="b">
        <v>0</v>
      </c>
    </row>
    <row r="911" spans="1:9" x14ac:dyDescent="0.25">
      <c r="A911" s="3" t="s">
        <v>1770</v>
      </c>
      <c r="B911" s="3" t="s">
        <v>6314</v>
      </c>
      <c r="C911" s="3" t="s">
        <v>16</v>
      </c>
      <c r="D911" s="3" t="s">
        <v>6315</v>
      </c>
      <c r="E911" s="3" t="s">
        <v>6316</v>
      </c>
      <c r="F911" s="3" t="s">
        <v>4831</v>
      </c>
      <c r="G911" s="3" t="s">
        <v>1942</v>
      </c>
      <c r="H911" s="3" t="s">
        <v>4832</v>
      </c>
      <c r="I911" t="b">
        <v>0</v>
      </c>
    </row>
    <row r="912" spans="1:9" x14ac:dyDescent="0.25">
      <c r="A912" s="3" t="s">
        <v>1772</v>
      </c>
      <c r="B912" s="3" t="s">
        <v>6317</v>
      </c>
      <c r="C912" s="3" t="s">
        <v>6318</v>
      </c>
      <c r="D912" s="3" t="s">
        <v>6319</v>
      </c>
      <c r="E912" s="3" t="s">
        <v>6320</v>
      </c>
      <c r="F912" s="3" t="s">
        <v>2189</v>
      </c>
      <c r="G912" s="3" t="s">
        <v>1942</v>
      </c>
      <c r="H912" s="3" t="s">
        <v>4162</v>
      </c>
      <c r="I912" t="b">
        <v>0</v>
      </c>
    </row>
    <row r="913" spans="1:9" x14ac:dyDescent="0.25">
      <c r="A913" s="3" t="s">
        <v>1774</v>
      </c>
      <c r="B913" s="3" t="s">
        <v>6321</v>
      </c>
      <c r="C913" s="3" t="s">
        <v>6322</v>
      </c>
      <c r="D913" s="3" t="s">
        <v>6323</v>
      </c>
      <c r="E913" s="3" t="s">
        <v>6324</v>
      </c>
      <c r="F913" s="3" t="s">
        <v>2223</v>
      </c>
      <c r="G913" s="3" t="s">
        <v>1942</v>
      </c>
      <c r="H913" s="3" t="s">
        <v>6325</v>
      </c>
      <c r="I913" t="b">
        <v>1</v>
      </c>
    </row>
    <row r="914" spans="1:9" x14ac:dyDescent="0.25">
      <c r="A914" s="3" t="s">
        <v>1776</v>
      </c>
      <c r="B914" s="3" t="s">
        <v>6326</v>
      </c>
      <c r="C914" s="3" t="s">
        <v>16</v>
      </c>
      <c r="D914" s="3" t="s">
        <v>6327</v>
      </c>
      <c r="E914" s="3" t="s">
        <v>6328</v>
      </c>
      <c r="F914" s="3" t="s">
        <v>3024</v>
      </c>
      <c r="G914" s="3" t="s">
        <v>1942</v>
      </c>
      <c r="H914" s="3" t="s">
        <v>3025</v>
      </c>
      <c r="I914" t="b">
        <v>1</v>
      </c>
    </row>
    <row r="915" spans="1:9" x14ac:dyDescent="0.25">
      <c r="A915" s="3" t="s">
        <v>1778</v>
      </c>
      <c r="B915" s="3" t="s">
        <v>6329</v>
      </c>
      <c r="C915" s="3" t="s">
        <v>6330</v>
      </c>
      <c r="D915" s="3" t="s">
        <v>6331</v>
      </c>
      <c r="E915" s="3" t="s">
        <v>6332</v>
      </c>
      <c r="F915" s="3" t="s">
        <v>2167</v>
      </c>
      <c r="G915" s="3" t="s">
        <v>1942</v>
      </c>
      <c r="H915" s="3" t="s">
        <v>5989</v>
      </c>
      <c r="I915" t="b">
        <v>0</v>
      </c>
    </row>
    <row r="916" spans="1:9" x14ac:dyDescent="0.25">
      <c r="A916" s="3" t="s">
        <v>1780</v>
      </c>
      <c r="B916" s="3" t="s">
        <v>6333</v>
      </c>
      <c r="C916" s="3" t="s">
        <v>6334</v>
      </c>
      <c r="D916" s="3" t="s">
        <v>6335</v>
      </c>
      <c r="E916" s="3" t="s">
        <v>6336</v>
      </c>
      <c r="F916" s="3" t="s">
        <v>2865</v>
      </c>
      <c r="G916" s="3" t="s">
        <v>1942</v>
      </c>
      <c r="H916" s="3" t="s">
        <v>2866</v>
      </c>
      <c r="I916" t="b">
        <v>0</v>
      </c>
    </row>
    <row r="917" spans="1:9" x14ac:dyDescent="0.25">
      <c r="A917" s="3" t="s">
        <v>1782</v>
      </c>
      <c r="B917" s="3" t="s">
        <v>6337</v>
      </c>
      <c r="C917" s="3" t="s">
        <v>6338</v>
      </c>
      <c r="D917" s="3" t="s">
        <v>6339</v>
      </c>
      <c r="E917" s="3" t="s">
        <v>6340</v>
      </c>
      <c r="F917" s="3" t="s">
        <v>6341</v>
      </c>
      <c r="G917" s="3" t="s">
        <v>1942</v>
      </c>
      <c r="H917" s="3" t="s">
        <v>6342</v>
      </c>
      <c r="I917" t="b">
        <v>1</v>
      </c>
    </row>
    <row r="918" spans="1:9" x14ac:dyDescent="0.25">
      <c r="A918" s="3" t="s">
        <v>1784</v>
      </c>
      <c r="B918" s="3" t="s">
        <v>6343</v>
      </c>
      <c r="C918" s="3" t="s">
        <v>16</v>
      </c>
      <c r="D918" s="3" t="s">
        <v>16</v>
      </c>
      <c r="E918" s="3" t="s">
        <v>6344</v>
      </c>
      <c r="F918" s="3" t="s">
        <v>4209</v>
      </c>
      <c r="G918" s="3" t="s">
        <v>1950</v>
      </c>
      <c r="H918" s="3" t="s">
        <v>4210</v>
      </c>
      <c r="I918" t="b">
        <v>1</v>
      </c>
    </row>
    <row r="919" spans="1:9" x14ac:dyDescent="0.25">
      <c r="A919" s="3" t="s">
        <v>1786</v>
      </c>
      <c r="B919" s="3" t="s">
        <v>6345</v>
      </c>
      <c r="C919" s="3" t="s">
        <v>6346</v>
      </c>
      <c r="D919" s="3" t="s">
        <v>6347</v>
      </c>
      <c r="E919" s="3" t="s">
        <v>6348</v>
      </c>
      <c r="F919" s="3" t="s">
        <v>3430</v>
      </c>
      <c r="G919" s="3" t="s">
        <v>2139</v>
      </c>
      <c r="H919" s="3" t="s">
        <v>6349</v>
      </c>
      <c r="I919" t="b">
        <v>0</v>
      </c>
    </row>
    <row r="920" spans="1:9" x14ac:dyDescent="0.25">
      <c r="A920" s="3" t="s">
        <v>6350</v>
      </c>
      <c r="B920" s="3" t="s">
        <v>6351</v>
      </c>
      <c r="C920" s="3" t="s">
        <v>6352</v>
      </c>
      <c r="D920" s="3" t="s">
        <v>6353</v>
      </c>
      <c r="E920" s="3" t="s">
        <v>6354</v>
      </c>
      <c r="F920" s="3" t="s">
        <v>2833</v>
      </c>
      <c r="G920" s="3" t="s">
        <v>1942</v>
      </c>
      <c r="H920" s="3" t="s">
        <v>5477</v>
      </c>
      <c r="I920" t="b">
        <v>0</v>
      </c>
    </row>
    <row r="921" spans="1:9" x14ac:dyDescent="0.25">
      <c r="A921" s="3" t="s">
        <v>1788</v>
      </c>
      <c r="B921" s="3" t="s">
        <v>6355</v>
      </c>
      <c r="C921" s="3" t="s">
        <v>6356</v>
      </c>
      <c r="D921" s="3" t="s">
        <v>6357</v>
      </c>
      <c r="E921" s="3" t="s">
        <v>6358</v>
      </c>
      <c r="F921" s="3" t="s">
        <v>3528</v>
      </c>
      <c r="G921" s="3" t="s">
        <v>1942</v>
      </c>
      <c r="H921" s="3" t="s">
        <v>4744</v>
      </c>
      <c r="I921" t="b">
        <v>1</v>
      </c>
    </row>
    <row r="922" spans="1:9" x14ac:dyDescent="0.25">
      <c r="A922" s="3" t="s">
        <v>1790</v>
      </c>
      <c r="B922" s="3" t="s">
        <v>6359</v>
      </c>
      <c r="C922" s="3" t="s">
        <v>6360</v>
      </c>
      <c r="D922" s="3" t="s">
        <v>6361</v>
      </c>
      <c r="E922" s="3" t="s">
        <v>6362</v>
      </c>
      <c r="F922" s="3" t="s">
        <v>2063</v>
      </c>
      <c r="G922" s="3" t="s">
        <v>1942</v>
      </c>
      <c r="H922" s="3" t="s">
        <v>2064</v>
      </c>
      <c r="I922" t="b">
        <v>0</v>
      </c>
    </row>
    <row r="923" spans="1:9" x14ac:dyDescent="0.25">
      <c r="A923" s="3" t="s">
        <v>1792</v>
      </c>
      <c r="B923" s="3" t="s">
        <v>6363</v>
      </c>
      <c r="C923" s="3" t="s">
        <v>6364</v>
      </c>
      <c r="D923" s="3" t="s">
        <v>6365</v>
      </c>
      <c r="E923" s="3" t="s">
        <v>6366</v>
      </c>
      <c r="F923" s="3" t="s">
        <v>2757</v>
      </c>
      <c r="G923" s="3" t="s">
        <v>1942</v>
      </c>
      <c r="H923" s="3" t="s">
        <v>2758</v>
      </c>
      <c r="I923" t="b">
        <v>0</v>
      </c>
    </row>
    <row r="924" spans="1:9" x14ac:dyDescent="0.25">
      <c r="A924" s="3" t="s">
        <v>1794</v>
      </c>
      <c r="B924" s="3" t="s">
        <v>6367</v>
      </c>
      <c r="C924" s="3" t="s">
        <v>16</v>
      </c>
      <c r="D924" s="3" t="s">
        <v>16</v>
      </c>
      <c r="E924" s="3" t="s">
        <v>6368</v>
      </c>
      <c r="F924" s="3" t="s">
        <v>5522</v>
      </c>
      <c r="G924" s="3" t="s">
        <v>1942</v>
      </c>
      <c r="H924" s="3" t="s">
        <v>6369</v>
      </c>
      <c r="I924" t="b">
        <v>1</v>
      </c>
    </row>
    <row r="925" spans="1:9" x14ac:dyDescent="0.25">
      <c r="A925" s="3" t="s">
        <v>1796</v>
      </c>
      <c r="B925" s="3" t="s">
        <v>6370</v>
      </c>
      <c r="C925" s="3" t="s">
        <v>6371</v>
      </c>
      <c r="D925" s="3" t="s">
        <v>6372</v>
      </c>
      <c r="E925" s="3" t="s">
        <v>6373</v>
      </c>
      <c r="F925" s="3" t="s">
        <v>2458</v>
      </c>
      <c r="G925" s="3" t="s">
        <v>1942</v>
      </c>
      <c r="H925" s="3" t="s">
        <v>6374</v>
      </c>
      <c r="I925" t="b">
        <v>0</v>
      </c>
    </row>
    <row r="926" spans="1:9" x14ac:dyDescent="0.25">
      <c r="A926" s="3" t="s">
        <v>1798</v>
      </c>
      <c r="B926" s="3" t="s">
        <v>6375</v>
      </c>
      <c r="C926" s="3" t="s">
        <v>6376</v>
      </c>
      <c r="D926" s="3" t="s">
        <v>16</v>
      </c>
      <c r="E926" s="3" t="s">
        <v>6377</v>
      </c>
      <c r="F926" s="3" t="s">
        <v>4739</v>
      </c>
      <c r="G926" s="3" t="s">
        <v>1942</v>
      </c>
      <c r="H926" s="3" t="s">
        <v>4740</v>
      </c>
      <c r="I926" t="b">
        <v>0</v>
      </c>
    </row>
    <row r="927" spans="1:9" x14ac:dyDescent="0.25">
      <c r="A927" s="3" t="s">
        <v>6378</v>
      </c>
      <c r="B927" s="3" t="s">
        <v>6379</v>
      </c>
      <c r="C927" s="3" t="s">
        <v>16</v>
      </c>
      <c r="D927" s="3" t="s">
        <v>6380</v>
      </c>
      <c r="E927" s="3" t="s">
        <v>6381</v>
      </c>
      <c r="F927" s="3" t="s">
        <v>3101</v>
      </c>
      <c r="G927" s="3" t="s">
        <v>1942</v>
      </c>
      <c r="H927" s="3" t="s">
        <v>6382</v>
      </c>
      <c r="I927" t="b">
        <v>1</v>
      </c>
    </row>
    <row r="928" spans="1:9" x14ac:dyDescent="0.25">
      <c r="A928" s="3" t="s">
        <v>1801</v>
      </c>
      <c r="B928" s="3" t="s">
        <v>6383</v>
      </c>
      <c r="C928" s="3" t="s">
        <v>6384</v>
      </c>
      <c r="D928" s="3" t="s">
        <v>6385</v>
      </c>
      <c r="E928" s="3" t="s">
        <v>6386</v>
      </c>
      <c r="F928" s="3" t="s">
        <v>2223</v>
      </c>
      <c r="G928" s="3" t="s">
        <v>1942</v>
      </c>
      <c r="H928" s="3" t="s">
        <v>6387</v>
      </c>
      <c r="I928" t="b">
        <v>1</v>
      </c>
    </row>
    <row r="929" spans="1:9" x14ac:dyDescent="0.25">
      <c r="A929" s="3" t="s">
        <v>1803</v>
      </c>
      <c r="B929" s="3" t="s">
        <v>6388</v>
      </c>
      <c r="C929" s="3" t="s">
        <v>6389</v>
      </c>
      <c r="D929" s="3" t="s">
        <v>6390</v>
      </c>
      <c r="E929" s="3" t="s">
        <v>6391</v>
      </c>
      <c r="F929" s="3" t="s">
        <v>2034</v>
      </c>
      <c r="G929" s="3" t="s">
        <v>1942</v>
      </c>
      <c r="H929" s="3" t="s">
        <v>2035</v>
      </c>
      <c r="I929" t="b">
        <v>0</v>
      </c>
    </row>
    <row r="930" spans="1:9" x14ac:dyDescent="0.25">
      <c r="A930" s="3" t="s">
        <v>1805</v>
      </c>
      <c r="B930" s="3" t="s">
        <v>6392</v>
      </c>
      <c r="C930" s="3" t="s">
        <v>6393</v>
      </c>
      <c r="D930" s="3" t="s">
        <v>16</v>
      </c>
      <c r="E930" s="3" t="s">
        <v>6394</v>
      </c>
      <c r="F930" s="3" t="s">
        <v>2051</v>
      </c>
      <c r="G930" s="3" t="s">
        <v>1942</v>
      </c>
      <c r="H930" s="3" t="s">
        <v>6257</v>
      </c>
      <c r="I930" t="b">
        <v>1</v>
      </c>
    </row>
    <row r="931" spans="1:9" x14ac:dyDescent="0.25">
      <c r="A931" s="3" t="s">
        <v>1807</v>
      </c>
      <c r="B931" s="3" t="s">
        <v>6395</v>
      </c>
      <c r="C931" s="3" t="s">
        <v>6396</v>
      </c>
      <c r="D931" s="3" t="s">
        <v>6397</v>
      </c>
      <c r="E931" s="3" t="s">
        <v>6398</v>
      </c>
      <c r="F931" s="3" t="s">
        <v>2223</v>
      </c>
      <c r="G931" s="3" t="s">
        <v>1942</v>
      </c>
      <c r="H931" s="3" t="s">
        <v>6399</v>
      </c>
      <c r="I931" t="b">
        <v>1</v>
      </c>
    </row>
    <row r="932" spans="1:9" x14ac:dyDescent="0.25">
      <c r="A932" s="3" t="s">
        <v>1809</v>
      </c>
      <c r="B932" s="3" t="s">
        <v>6400</v>
      </c>
      <c r="C932" s="3" t="s">
        <v>6401</v>
      </c>
      <c r="D932" s="3" t="s">
        <v>16</v>
      </c>
      <c r="E932" s="3" t="s">
        <v>6402</v>
      </c>
      <c r="F932" s="3" t="s">
        <v>2223</v>
      </c>
      <c r="G932" s="3" t="s">
        <v>1942</v>
      </c>
      <c r="H932" s="3" t="s">
        <v>6003</v>
      </c>
      <c r="I932" t="b">
        <v>1</v>
      </c>
    </row>
    <row r="933" spans="1:9" x14ac:dyDescent="0.25">
      <c r="A933" s="3" t="s">
        <v>1811</v>
      </c>
      <c r="B933" s="3" t="s">
        <v>6403</v>
      </c>
      <c r="C933" s="3" t="s">
        <v>16</v>
      </c>
      <c r="D933" s="3" t="s">
        <v>16</v>
      </c>
      <c r="E933" s="3" t="s">
        <v>6404</v>
      </c>
      <c r="F933" s="3" t="s">
        <v>5275</v>
      </c>
      <c r="G933" s="3" t="s">
        <v>1942</v>
      </c>
      <c r="H933" s="3" t="s">
        <v>5276</v>
      </c>
      <c r="I933" t="b">
        <v>1</v>
      </c>
    </row>
    <row r="934" spans="1:9" x14ac:dyDescent="0.25">
      <c r="A934" s="3" t="s">
        <v>1813</v>
      </c>
      <c r="B934" s="3" t="s">
        <v>6405</v>
      </c>
      <c r="C934" s="3" t="s">
        <v>6406</v>
      </c>
      <c r="D934" s="3" t="s">
        <v>6407</v>
      </c>
      <c r="E934" s="3" t="s">
        <v>6408</v>
      </c>
      <c r="F934" s="3" t="s">
        <v>3829</v>
      </c>
      <c r="G934" s="3" t="s">
        <v>1942</v>
      </c>
      <c r="H934" s="3" t="s">
        <v>6112</v>
      </c>
      <c r="I934" t="b">
        <v>0</v>
      </c>
    </row>
    <row r="935" spans="1:9" x14ac:dyDescent="0.25">
      <c r="A935" s="3" t="s">
        <v>1815</v>
      </c>
      <c r="B935" s="3" t="s">
        <v>6409</v>
      </c>
      <c r="C935" s="3" t="s">
        <v>16</v>
      </c>
      <c r="D935" s="3" t="s">
        <v>6410</v>
      </c>
      <c r="E935" s="3" t="s">
        <v>6411</v>
      </c>
      <c r="F935" s="3" t="s">
        <v>2428</v>
      </c>
      <c r="G935" s="3" t="s">
        <v>1942</v>
      </c>
      <c r="H935" s="3" t="s">
        <v>2945</v>
      </c>
      <c r="I935" t="b">
        <v>1</v>
      </c>
    </row>
    <row r="936" spans="1:9" x14ac:dyDescent="0.25">
      <c r="A936" s="3" t="s">
        <v>1817</v>
      </c>
      <c r="B936" s="3" t="s">
        <v>6412</v>
      </c>
      <c r="C936" s="3" t="s">
        <v>6413</v>
      </c>
      <c r="D936" s="3" t="s">
        <v>6414</v>
      </c>
      <c r="E936" s="3" t="s">
        <v>6415</v>
      </c>
      <c r="F936" s="3" t="s">
        <v>6187</v>
      </c>
      <c r="G936" s="3" t="s">
        <v>1942</v>
      </c>
      <c r="H936" s="3" t="s">
        <v>6188</v>
      </c>
      <c r="I936" t="b">
        <v>0</v>
      </c>
    </row>
    <row r="937" spans="1:9" x14ac:dyDescent="0.25">
      <c r="A937" s="3" t="s">
        <v>1819</v>
      </c>
      <c r="B937" s="3" t="s">
        <v>6416</v>
      </c>
      <c r="C937" s="3" t="s">
        <v>6417</v>
      </c>
      <c r="D937" s="3" t="s">
        <v>6418</v>
      </c>
      <c r="E937" s="3" t="s">
        <v>6419</v>
      </c>
      <c r="F937" s="3" t="s">
        <v>2865</v>
      </c>
      <c r="G937" s="3" t="s">
        <v>1942</v>
      </c>
      <c r="H937" s="3" t="s">
        <v>3779</v>
      </c>
      <c r="I937" t="b">
        <v>1</v>
      </c>
    </row>
    <row r="938" spans="1:9" x14ac:dyDescent="0.25">
      <c r="A938" s="3" t="s">
        <v>1821</v>
      </c>
      <c r="B938" s="3" t="s">
        <v>6420</v>
      </c>
      <c r="C938" s="3" t="s">
        <v>6421</v>
      </c>
      <c r="D938" s="3" t="s">
        <v>6422</v>
      </c>
      <c r="E938" s="3" t="s">
        <v>6423</v>
      </c>
      <c r="F938" s="3" t="s">
        <v>3101</v>
      </c>
      <c r="G938" s="3" t="s">
        <v>1942</v>
      </c>
      <c r="H938" s="3" t="s">
        <v>6424</v>
      </c>
      <c r="I938" t="b">
        <v>1</v>
      </c>
    </row>
    <row r="939" spans="1:9" x14ac:dyDescent="0.25">
      <c r="A939" s="3" t="s">
        <v>6425</v>
      </c>
      <c r="B939" s="3" t="s">
        <v>6426</v>
      </c>
      <c r="C939" s="3" t="s">
        <v>6427</v>
      </c>
      <c r="D939" s="3" t="s">
        <v>6428</v>
      </c>
      <c r="E939" s="3" t="s">
        <v>6429</v>
      </c>
      <c r="F939" s="3" t="s">
        <v>2300</v>
      </c>
      <c r="G939" s="3" t="s">
        <v>1942</v>
      </c>
      <c r="H939" s="3" t="s">
        <v>6430</v>
      </c>
      <c r="I939" t="b">
        <v>0</v>
      </c>
    </row>
    <row r="940" spans="1:9" x14ac:dyDescent="0.25">
      <c r="A940" s="3" t="s">
        <v>1823</v>
      </c>
      <c r="B940" s="3" t="s">
        <v>6431</v>
      </c>
      <c r="C940" s="3" t="s">
        <v>6432</v>
      </c>
      <c r="D940" s="3" t="s">
        <v>6433</v>
      </c>
      <c r="E940" s="3" t="s">
        <v>6434</v>
      </c>
      <c r="F940" s="3" t="s">
        <v>2040</v>
      </c>
      <c r="G940" s="3" t="s">
        <v>1942</v>
      </c>
      <c r="H940" s="3" t="s">
        <v>6435</v>
      </c>
      <c r="I940" t="b">
        <v>1</v>
      </c>
    </row>
    <row r="941" spans="1:9" x14ac:dyDescent="0.25">
      <c r="A941" s="3" t="s">
        <v>1825</v>
      </c>
      <c r="B941" s="3" t="s">
        <v>6436</v>
      </c>
      <c r="C941" s="3" t="s">
        <v>6437</v>
      </c>
      <c r="D941" s="3" t="s">
        <v>6438</v>
      </c>
      <c r="E941" s="3" t="s">
        <v>6439</v>
      </c>
      <c r="F941" s="3" t="s">
        <v>6440</v>
      </c>
      <c r="G941" s="3" t="s">
        <v>1942</v>
      </c>
      <c r="H941" s="3" t="s">
        <v>6441</v>
      </c>
      <c r="I941" t="b">
        <v>0</v>
      </c>
    </row>
    <row r="942" spans="1:9" x14ac:dyDescent="0.25">
      <c r="A942" s="3" t="s">
        <v>1827</v>
      </c>
      <c r="B942" s="3" t="s">
        <v>6442</v>
      </c>
      <c r="C942" s="3" t="s">
        <v>6443</v>
      </c>
      <c r="D942" s="3" t="s">
        <v>6444</v>
      </c>
      <c r="E942" s="3" t="s">
        <v>6445</v>
      </c>
      <c r="F942" s="3" t="s">
        <v>2223</v>
      </c>
      <c r="G942" s="3" t="s">
        <v>1942</v>
      </c>
      <c r="H942" s="3" t="s">
        <v>6446</v>
      </c>
      <c r="I942" t="b">
        <v>1</v>
      </c>
    </row>
    <row r="943" spans="1:9" x14ac:dyDescent="0.25">
      <c r="A943" s="3" t="s">
        <v>1829</v>
      </c>
      <c r="B943" s="3" t="s">
        <v>6447</v>
      </c>
      <c r="C943" s="3" t="s">
        <v>6448</v>
      </c>
      <c r="D943" s="3" t="s">
        <v>6449</v>
      </c>
      <c r="E943" s="3" t="s">
        <v>6450</v>
      </c>
      <c r="F943" s="3" t="s">
        <v>6451</v>
      </c>
      <c r="G943" s="3" t="s">
        <v>1950</v>
      </c>
      <c r="H943" s="3" t="s">
        <v>6452</v>
      </c>
      <c r="I943" t="b">
        <v>1</v>
      </c>
    </row>
    <row r="944" spans="1:9" x14ac:dyDescent="0.25">
      <c r="A944" s="3" t="s">
        <v>1831</v>
      </c>
      <c r="B944" s="3" t="s">
        <v>6453</v>
      </c>
      <c r="C944" s="3" t="s">
        <v>6454</v>
      </c>
      <c r="D944" s="3" t="s">
        <v>6455</v>
      </c>
      <c r="E944" s="3" t="s">
        <v>6456</v>
      </c>
      <c r="F944" s="3" t="s">
        <v>2876</v>
      </c>
      <c r="G944" s="3" t="s">
        <v>1942</v>
      </c>
      <c r="H944" s="3" t="s">
        <v>2877</v>
      </c>
      <c r="I944" t="b">
        <v>0</v>
      </c>
    </row>
    <row r="945" spans="1:9" x14ac:dyDescent="0.25">
      <c r="A945" s="3" t="s">
        <v>1833</v>
      </c>
      <c r="B945" s="3" t="s">
        <v>6457</v>
      </c>
      <c r="C945" s="3" t="s">
        <v>6458</v>
      </c>
      <c r="D945" s="3" t="s">
        <v>6459</v>
      </c>
      <c r="E945" s="3" t="s">
        <v>6460</v>
      </c>
      <c r="F945" s="3" t="s">
        <v>3763</v>
      </c>
      <c r="G945" s="3" t="s">
        <v>1942</v>
      </c>
      <c r="H945" s="3" t="s">
        <v>4982</v>
      </c>
      <c r="I945" t="b">
        <v>0</v>
      </c>
    </row>
    <row r="946" spans="1:9" x14ac:dyDescent="0.25">
      <c r="A946" s="3" t="s">
        <v>1835</v>
      </c>
      <c r="B946" s="3" t="s">
        <v>6461</v>
      </c>
      <c r="C946" s="3" t="s">
        <v>6462</v>
      </c>
      <c r="D946" s="3" t="s">
        <v>6463</v>
      </c>
      <c r="E946" s="3" t="s">
        <v>6464</v>
      </c>
      <c r="F946" s="3" t="s">
        <v>3329</v>
      </c>
      <c r="G946" s="3" t="s">
        <v>1942</v>
      </c>
      <c r="H946" s="3" t="s">
        <v>6465</v>
      </c>
      <c r="I946" t="b">
        <v>0</v>
      </c>
    </row>
    <row r="947" spans="1:9" x14ac:dyDescent="0.25">
      <c r="A947" s="3" t="s">
        <v>1837</v>
      </c>
      <c r="B947" s="3" t="s">
        <v>6466</v>
      </c>
      <c r="C947" s="3" t="s">
        <v>16</v>
      </c>
      <c r="D947" s="3" t="s">
        <v>6467</v>
      </c>
      <c r="E947" s="3" t="s">
        <v>6468</v>
      </c>
      <c r="F947" s="3" t="s">
        <v>2528</v>
      </c>
      <c r="G947" s="3" t="s">
        <v>1942</v>
      </c>
      <c r="H947" s="3" t="s">
        <v>3653</v>
      </c>
      <c r="I947" t="b">
        <v>0</v>
      </c>
    </row>
    <row r="948" spans="1:9" x14ac:dyDescent="0.25">
      <c r="A948" s="3" t="s">
        <v>1839</v>
      </c>
      <c r="B948" s="3" t="s">
        <v>6469</v>
      </c>
      <c r="C948" s="3" t="s">
        <v>16</v>
      </c>
      <c r="D948" s="3" t="s">
        <v>6470</v>
      </c>
      <c r="E948" s="3" t="s">
        <v>6471</v>
      </c>
      <c r="F948" s="3" t="s">
        <v>2206</v>
      </c>
      <c r="G948" s="3" t="s">
        <v>1942</v>
      </c>
      <c r="H948" s="3" t="s">
        <v>6472</v>
      </c>
      <c r="I948" t="b">
        <v>0</v>
      </c>
    </row>
    <row r="949" spans="1:9" x14ac:dyDescent="0.25">
      <c r="A949" s="3" t="s">
        <v>1841</v>
      </c>
      <c r="B949" s="3" t="s">
        <v>6473</v>
      </c>
      <c r="C949" s="3" t="s">
        <v>6474</v>
      </c>
      <c r="D949" s="3" t="s">
        <v>16</v>
      </c>
      <c r="E949" s="3" t="s">
        <v>6475</v>
      </c>
      <c r="F949" s="3" t="s">
        <v>2710</v>
      </c>
      <c r="G949" s="3" t="s">
        <v>1950</v>
      </c>
      <c r="H949" s="3" t="s">
        <v>2368</v>
      </c>
      <c r="I949" t="b">
        <v>0</v>
      </c>
    </row>
    <row r="950" spans="1:9" x14ac:dyDescent="0.25">
      <c r="A950" s="3" t="s">
        <v>1843</v>
      </c>
      <c r="B950" s="3" t="s">
        <v>6476</v>
      </c>
      <c r="C950" s="3" t="s">
        <v>6477</v>
      </c>
      <c r="D950" s="3" t="s">
        <v>6478</v>
      </c>
      <c r="E950" s="3" t="s">
        <v>6479</v>
      </c>
      <c r="F950" s="3" t="s">
        <v>4836</v>
      </c>
      <c r="G950" s="3" t="s">
        <v>2139</v>
      </c>
      <c r="H950" s="3" t="s">
        <v>6480</v>
      </c>
      <c r="I950" t="b">
        <v>1</v>
      </c>
    </row>
    <row r="951" spans="1:9" x14ac:dyDescent="0.25">
      <c r="A951" s="3" t="s">
        <v>1845</v>
      </c>
      <c r="B951" s="3" t="s">
        <v>6481</v>
      </c>
      <c r="C951" s="3" t="s">
        <v>6482</v>
      </c>
      <c r="D951" s="3" t="s">
        <v>6483</v>
      </c>
      <c r="E951" s="3" t="s">
        <v>6484</v>
      </c>
      <c r="F951" s="3" t="s">
        <v>6485</v>
      </c>
      <c r="G951" s="3" t="s">
        <v>1950</v>
      </c>
      <c r="H951" s="3" t="s">
        <v>6486</v>
      </c>
      <c r="I951" t="b">
        <v>0</v>
      </c>
    </row>
    <row r="952" spans="1:9" x14ac:dyDescent="0.25">
      <c r="A952" s="3" t="s">
        <v>1847</v>
      </c>
      <c r="B952" s="3" t="s">
        <v>6487</v>
      </c>
      <c r="C952" s="3" t="s">
        <v>16</v>
      </c>
      <c r="D952" s="3" t="s">
        <v>6488</v>
      </c>
      <c r="E952" s="3" t="s">
        <v>6489</v>
      </c>
      <c r="F952" s="3" t="s">
        <v>5522</v>
      </c>
      <c r="G952" s="3" t="s">
        <v>1942</v>
      </c>
      <c r="H952" s="3" t="s">
        <v>6369</v>
      </c>
      <c r="I952" t="b">
        <v>1</v>
      </c>
    </row>
    <row r="953" spans="1:9" x14ac:dyDescent="0.25">
      <c r="A953" s="3" t="s">
        <v>1849</v>
      </c>
      <c r="B953" s="3" t="s">
        <v>6490</v>
      </c>
      <c r="C953" s="3" t="s">
        <v>6491</v>
      </c>
      <c r="D953" s="3" t="s">
        <v>6492</v>
      </c>
      <c r="E953" s="3" t="s">
        <v>6493</v>
      </c>
      <c r="F953" s="3" t="s">
        <v>3921</v>
      </c>
      <c r="G953" s="3" t="s">
        <v>1942</v>
      </c>
      <c r="H953" s="3" t="s">
        <v>6494</v>
      </c>
      <c r="I953" t="b">
        <v>0</v>
      </c>
    </row>
    <row r="954" spans="1:9" x14ac:dyDescent="0.25">
      <c r="A954" s="3" t="s">
        <v>1851</v>
      </c>
      <c r="B954" s="3" t="s">
        <v>6495</v>
      </c>
      <c r="C954" s="3" t="s">
        <v>6496</v>
      </c>
      <c r="D954" s="3" t="s">
        <v>6497</v>
      </c>
      <c r="E954" s="3" t="s">
        <v>6498</v>
      </c>
      <c r="F954" s="3" t="s">
        <v>6451</v>
      </c>
      <c r="G954" s="3" t="s">
        <v>1950</v>
      </c>
      <c r="H954" s="3" t="s">
        <v>6452</v>
      </c>
      <c r="I954" t="b">
        <v>1</v>
      </c>
    </row>
    <row r="955" spans="1:9" x14ac:dyDescent="0.25">
      <c r="A955" s="3" t="s">
        <v>6499</v>
      </c>
      <c r="B955" s="3" t="s">
        <v>6500</v>
      </c>
      <c r="C955" s="3" t="s">
        <v>6501</v>
      </c>
      <c r="D955" s="3" t="s">
        <v>6502</v>
      </c>
      <c r="E955" s="3" t="s">
        <v>6503</v>
      </c>
      <c r="F955" s="3" t="s">
        <v>2528</v>
      </c>
      <c r="G955" s="3" t="s">
        <v>1942</v>
      </c>
      <c r="H955" s="3" t="s">
        <v>6504</v>
      </c>
      <c r="I955" t="b">
        <v>1</v>
      </c>
    </row>
    <row r="956" spans="1:9" x14ac:dyDescent="0.25">
      <c r="A956" s="3" t="s">
        <v>6505</v>
      </c>
      <c r="B956" s="3" t="s">
        <v>6506</v>
      </c>
      <c r="C956" s="3" t="s">
        <v>6507</v>
      </c>
      <c r="D956" s="3" t="s">
        <v>6508</v>
      </c>
      <c r="E956" s="3" t="s">
        <v>6509</v>
      </c>
      <c r="F956" s="3" t="s">
        <v>2023</v>
      </c>
      <c r="G956" s="3" t="s">
        <v>1942</v>
      </c>
      <c r="H956" s="3" t="s">
        <v>6510</v>
      </c>
      <c r="I956" t="b">
        <v>1</v>
      </c>
    </row>
    <row r="957" spans="1:9" x14ac:dyDescent="0.25">
      <c r="A957" s="3" t="s">
        <v>6511</v>
      </c>
      <c r="B957" s="3" t="s">
        <v>6512</v>
      </c>
      <c r="C957" s="3" t="s">
        <v>6513</v>
      </c>
      <c r="D957" s="3" t="s">
        <v>6514</v>
      </c>
      <c r="E957" s="3" t="s">
        <v>6515</v>
      </c>
      <c r="F957" s="3" t="s">
        <v>5434</v>
      </c>
      <c r="G957" s="3" t="s">
        <v>1942</v>
      </c>
      <c r="H957" s="3" t="s">
        <v>5435</v>
      </c>
      <c r="I957" t="b">
        <v>1</v>
      </c>
    </row>
    <row r="958" spans="1:9" x14ac:dyDescent="0.25">
      <c r="A958" s="3" t="s">
        <v>6516</v>
      </c>
      <c r="B958" s="3" t="s">
        <v>6517</v>
      </c>
      <c r="C958" s="3" t="s">
        <v>6518</v>
      </c>
      <c r="D958" s="3" t="s">
        <v>6519</v>
      </c>
      <c r="E958" s="3" t="s">
        <v>6520</v>
      </c>
      <c r="F958" s="3" t="s">
        <v>2595</v>
      </c>
      <c r="G958" s="3" t="s">
        <v>1942</v>
      </c>
      <c r="H958" s="3" t="s">
        <v>6521</v>
      </c>
      <c r="I958" t="b">
        <v>0</v>
      </c>
    </row>
    <row r="959" spans="1:9" x14ac:dyDescent="0.25">
      <c r="A959" s="3" t="s">
        <v>6522</v>
      </c>
      <c r="B959" s="3" t="s">
        <v>6523</v>
      </c>
      <c r="C959" s="3" t="s">
        <v>6524</v>
      </c>
      <c r="D959" s="3" t="s">
        <v>6525</v>
      </c>
      <c r="E959" s="3" t="s">
        <v>6526</v>
      </c>
      <c r="F959" s="3" t="s">
        <v>2223</v>
      </c>
      <c r="G959" s="3" t="s">
        <v>1942</v>
      </c>
      <c r="H959" s="3" t="s">
        <v>5177</v>
      </c>
      <c r="I959" t="b">
        <v>1</v>
      </c>
    </row>
    <row r="960" spans="1:9" x14ac:dyDescent="0.25">
      <c r="A960" s="3" t="s">
        <v>6527</v>
      </c>
      <c r="B960" s="3" t="s">
        <v>6528</v>
      </c>
      <c r="C960" s="3" t="s">
        <v>6529</v>
      </c>
      <c r="D960" s="3" t="s">
        <v>16</v>
      </c>
      <c r="E960" s="3" t="s">
        <v>6530</v>
      </c>
      <c r="F960" s="3" t="s">
        <v>6531</v>
      </c>
      <c r="G960" s="3" t="s">
        <v>1942</v>
      </c>
      <c r="H960" s="3" t="s">
        <v>6532</v>
      </c>
      <c r="I960" t="b">
        <v>1</v>
      </c>
    </row>
    <row r="961" spans="1:9" x14ac:dyDescent="0.25">
      <c r="A961" s="3" t="s">
        <v>1856</v>
      </c>
      <c r="B961" s="3" t="s">
        <v>6533</v>
      </c>
      <c r="C961" s="3" t="s">
        <v>6534</v>
      </c>
      <c r="D961" s="3" t="s">
        <v>16</v>
      </c>
      <c r="E961" s="3" t="s">
        <v>6535</v>
      </c>
      <c r="F961" s="3" t="s">
        <v>2151</v>
      </c>
      <c r="G961" s="3" t="s">
        <v>1942</v>
      </c>
      <c r="H961" s="3" t="s">
        <v>4033</v>
      </c>
      <c r="I961" t="b">
        <v>1</v>
      </c>
    </row>
    <row r="962" spans="1:9" x14ac:dyDescent="0.25">
      <c r="A962" s="3" t="s">
        <v>1858</v>
      </c>
      <c r="B962" s="3" t="s">
        <v>6536</v>
      </c>
      <c r="C962" s="3" t="s">
        <v>6537</v>
      </c>
      <c r="D962" s="3" t="s">
        <v>6538</v>
      </c>
      <c r="E962" s="3" t="s">
        <v>6539</v>
      </c>
      <c r="F962" s="3" t="s">
        <v>3969</v>
      </c>
      <c r="G962" s="3" t="s">
        <v>1942</v>
      </c>
      <c r="H962" s="3" t="s">
        <v>3970</v>
      </c>
      <c r="I962" t="b">
        <v>1</v>
      </c>
    </row>
    <row r="963" spans="1:9" x14ac:dyDescent="0.25">
      <c r="A963" s="3" t="s">
        <v>1860</v>
      </c>
      <c r="B963" s="3" t="s">
        <v>6540</v>
      </c>
      <c r="C963" s="3" t="s">
        <v>16</v>
      </c>
      <c r="D963" s="3" t="s">
        <v>6541</v>
      </c>
      <c r="E963" s="3" t="s">
        <v>6542</v>
      </c>
      <c r="F963" s="3" t="s">
        <v>3024</v>
      </c>
      <c r="G963" s="3" t="s">
        <v>1942</v>
      </c>
      <c r="H963" s="3" t="s">
        <v>3025</v>
      </c>
      <c r="I963" t="b">
        <v>1</v>
      </c>
    </row>
    <row r="964" spans="1:9" x14ac:dyDescent="0.25">
      <c r="A964" s="3" t="s">
        <v>1862</v>
      </c>
      <c r="B964" s="3" t="s">
        <v>6543</v>
      </c>
      <c r="C964" s="3" t="s">
        <v>6544</v>
      </c>
      <c r="D964" s="3" t="s">
        <v>6545</v>
      </c>
      <c r="E964" s="3" t="s">
        <v>6546</v>
      </c>
      <c r="F964" s="3" t="s">
        <v>6547</v>
      </c>
      <c r="G964" s="3" t="s">
        <v>1950</v>
      </c>
      <c r="H964" s="3" t="s">
        <v>3380</v>
      </c>
      <c r="I964" t="b">
        <v>1</v>
      </c>
    </row>
    <row r="965" spans="1:9" x14ac:dyDescent="0.25">
      <c r="A965" s="3" t="s">
        <v>1864</v>
      </c>
      <c r="B965" s="3" t="s">
        <v>6548</v>
      </c>
      <c r="C965" s="3" t="s">
        <v>6549</v>
      </c>
      <c r="D965" s="3" t="s">
        <v>6550</v>
      </c>
      <c r="E965" s="3" t="s">
        <v>6551</v>
      </c>
      <c r="F965" s="3" t="s">
        <v>3528</v>
      </c>
      <c r="G965" s="3" t="s">
        <v>1942</v>
      </c>
      <c r="H965" s="3" t="s">
        <v>6552</v>
      </c>
      <c r="I965" t="b">
        <v>1</v>
      </c>
    </row>
    <row r="966" spans="1:9" x14ac:dyDescent="0.25">
      <c r="A966" s="3" t="s">
        <v>1866</v>
      </c>
      <c r="B966" s="3" t="s">
        <v>6553</v>
      </c>
      <c r="C966" s="3" t="s">
        <v>6554</v>
      </c>
      <c r="D966" s="3" t="s">
        <v>6555</v>
      </c>
      <c r="E966" s="3" t="s">
        <v>6556</v>
      </c>
      <c r="F966" s="3" t="s">
        <v>4061</v>
      </c>
      <c r="G966" s="3" t="s">
        <v>1942</v>
      </c>
      <c r="H966" s="3" t="s">
        <v>6241</v>
      </c>
      <c r="I966" t="b">
        <v>0</v>
      </c>
    </row>
    <row r="967" spans="1:9" x14ac:dyDescent="0.25">
      <c r="A967" s="3" t="s">
        <v>1868</v>
      </c>
      <c r="B967" s="3" t="s">
        <v>6557</v>
      </c>
      <c r="C967" s="3" t="s">
        <v>6558</v>
      </c>
      <c r="D967" s="3" t="s">
        <v>16</v>
      </c>
      <c r="E967" s="3" t="s">
        <v>6559</v>
      </c>
      <c r="F967" s="3" t="s">
        <v>1990</v>
      </c>
      <c r="G967" s="3" t="s">
        <v>1942</v>
      </c>
      <c r="H967" s="3" t="s">
        <v>2602</v>
      </c>
      <c r="I967" t="b">
        <v>1</v>
      </c>
    </row>
    <row r="968" spans="1:9" x14ac:dyDescent="0.25">
      <c r="A968" s="3" t="s">
        <v>1870</v>
      </c>
      <c r="B968" s="3" t="s">
        <v>6560</v>
      </c>
      <c r="C968" s="3" t="s">
        <v>6561</v>
      </c>
      <c r="D968" s="3" t="s">
        <v>6562</v>
      </c>
      <c r="E968" s="3" t="s">
        <v>6563</v>
      </c>
      <c r="F968" s="3" t="s">
        <v>2903</v>
      </c>
      <c r="G968" s="3" t="s">
        <v>1942</v>
      </c>
      <c r="H968" s="3" t="s">
        <v>6564</v>
      </c>
      <c r="I968" t="b">
        <v>1</v>
      </c>
    </row>
    <row r="969" spans="1:9" x14ac:dyDescent="0.25">
      <c r="A969" s="3" t="s">
        <v>1872</v>
      </c>
      <c r="B969" s="3" t="s">
        <v>6565</v>
      </c>
      <c r="C969" s="3" t="s">
        <v>6566</v>
      </c>
      <c r="D969" s="3" t="s">
        <v>6567</v>
      </c>
      <c r="E969" s="3" t="s">
        <v>6568</v>
      </c>
      <c r="F969" s="3" t="s">
        <v>6569</v>
      </c>
      <c r="G969" s="3" t="s">
        <v>1950</v>
      </c>
      <c r="H969" s="3" t="s">
        <v>2103</v>
      </c>
      <c r="I969" t="b">
        <v>1</v>
      </c>
    </row>
    <row r="970" spans="1:9" x14ac:dyDescent="0.25">
      <c r="A970" s="3" t="s">
        <v>1874</v>
      </c>
      <c r="B970" s="3" t="s">
        <v>6570</v>
      </c>
      <c r="C970" s="3" t="s">
        <v>6571</v>
      </c>
      <c r="D970" s="3" t="s">
        <v>6572</v>
      </c>
      <c r="E970" s="3" t="s">
        <v>6573</v>
      </c>
      <c r="F970" s="3" t="s">
        <v>6574</v>
      </c>
      <c r="G970" s="3" t="s">
        <v>1942</v>
      </c>
      <c r="H970" s="3" t="s">
        <v>6575</v>
      </c>
      <c r="I970" t="b">
        <v>0</v>
      </c>
    </row>
    <row r="971" spans="1:9" x14ac:dyDescent="0.25">
      <c r="A971" s="3" t="s">
        <v>1876</v>
      </c>
      <c r="B971" s="3" t="s">
        <v>6576</v>
      </c>
      <c r="C971" s="3" t="s">
        <v>6577</v>
      </c>
      <c r="D971" s="3" t="s">
        <v>6578</v>
      </c>
      <c r="E971" s="3" t="s">
        <v>6579</v>
      </c>
      <c r="F971" s="3" t="s">
        <v>2833</v>
      </c>
      <c r="G971" s="3" t="s">
        <v>1942</v>
      </c>
      <c r="H971" s="3" t="s">
        <v>5738</v>
      </c>
      <c r="I971" t="b">
        <v>1</v>
      </c>
    </row>
    <row r="972" spans="1:9" x14ac:dyDescent="0.25">
      <c r="A972" s="3" t="s">
        <v>1878</v>
      </c>
      <c r="B972" s="3" t="s">
        <v>6580</v>
      </c>
      <c r="C972" s="3" t="s">
        <v>16</v>
      </c>
      <c r="D972" s="3" t="s">
        <v>6581</v>
      </c>
      <c r="E972" s="3" t="s">
        <v>6582</v>
      </c>
      <c r="F972" s="3" t="s">
        <v>4753</v>
      </c>
      <c r="G972" s="3" t="s">
        <v>1942</v>
      </c>
      <c r="H972" s="3" t="s">
        <v>6583</v>
      </c>
      <c r="I972" t="b">
        <v>0</v>
      </c>
    </row>
    <row r="973" spans="1:9" x14ac:dyDescent="0.25">
      <c r="A973" s="3" t="s">
        <v>1880</v>
      </c>
      <c r="B973" s="3" t="s">
        <v>6584</v>
      </c>
      <c r="C973" s="3" t="s">
        <v>6585</v>
      </c>
      <c r="D973" s="3" t="s">
        <v>6586</v>
      </c>
      <c r="E973" s="3" t="s">
        <v>6587</v>
      </c>
      <c r="F973" s="3" t="s">
        <v>2317</v>
      </c>
      <c r="G973" s="3" t="s">
        <v>1942</v>
      </c>
      <c r="H973" s="3" t="s">
        <v>2424</v>
      </c>
      <c r="I973" t="b">
        <v>0</v>
      </c>
    </row>
    <row r="974" spans="1:9" x14ac:dyDescent="0.25">
      <c r="A974" s="3" t="s">
        <v>1882</v>
      </c>
      <c r="B974" s="3" t="s">
        <v>6588</v>
      </c>
      <c r="C974" s="3" t="s">
        <v>16</v>
      </c>
      <c r="D974" s="3" t="s">
        <v>6589</v>
      </c>
      <c r="E974" s="3" t="s">
        <v>6590</v>
      </c>
      <c r="F974" s="3" t="s">
        <v>5503</v>
      </c>
      <c r="G974" s="3" t="s">
        <v>1950</v>
      </c>
      <c r="H974" s="3" t="s">
        <v>5504</v>
      </c>
      <c r="I974" t="b">
        <v>1</v>
      </c>
    </row>
    <row r="975" spans="1:9" x14ac:dyDescent="0.25">
      <c r="A975" s="3" t="s">
        <v>1884</v>
      </c>
      <c r="B975" s="3" t="s">
        <v>6591</v>
      </c>
      <c r="C975" s="3" t="s">
        <v>6592</v>
      </c>
      <c r="D975" s="3" t="s">
        <v>6593</v>
      </c>
      <c r="E975" s="3" t="s">
        <v>6594</v>
      </c>
      <c r="F975" s="3" t="s">
        <v>2268</v>
      </c>
      <c r="G975" s="3" t="s">
        <v>1942</v>
      </c>
      <c r="H975" s="3" t="s">
        <v>2552</v>
      </c>
      <c r="I975" t="b">
        <v>0</v>
      </c>
    </row>
    <row r="976" spans="1:9" x14ac:dyDescent="0.25">
      <c r="A976" s="3" t="s">
        <v>1886</v>
      </c>
      <c r="B976" s="3" t="s">
        <v>6595</v>
      </c>
      <c r="C976" s="3" t="s">
        <v>6596</v>
      </c>
      <c r="D976" s="3" t="s">
        <v>6597</v>
      </c>
      <c r="E976" s="3" t="s">
        <v>6598</v>
      </c>
      <c r="F976" s="3" t="s">
        <v>3329</v>
      </c>
      <c r="G976" s="3" t="s">
        <v>1942</v>
      </c>
      <c r="H976" s="3" t="s">
        <v>6465</v>
      </c>
      <c r="I976" t="b">
        <v>1</v>
      </c>
    </row>
    <row r="977" spans="1:9" x14ac:dyDescent="0.25">
      <c r="A977" s="3" t="s">
        <v>1888</v>
      </c>
      <c r="B977" s="3" t="s">
        <v>6599</v>
      </c>
      <c r="C977" s="3" t="s">
        <v>6600</v>
      </c>
      <c r="D977" s="3" t="s">
        <v>6601</v>
      </c>
      <c r="E977" s="3" t="s">
        <v>6602</v>
      </c>
      <c r="F977" s="3" t="s">
        <v>6603</v>
      </c>
      <c r="G977" s="3" t="s">
        <v>1950</v>
      </c>
      <c r="H977" s="3" t="s">
        <v>3368</v>
      </c>
      <c r="I977" t="b">
        <v>1</v>
      </c>
    </row>
    <row r="978" spans="1:9" x14ac:dyDescent="0.25">
      <c r="A978" s="3" t="s">
        <v>1890</v>
      </c>
      <c r="B978" s="3" t="s">
        <v>6604</v>
      </c>
      <c r="C978" s="3" t="s">
        <v>6605</v>
      </c>
      <c r="D978" s="3" t="s">
        <v>6606</v>
      </c>
      <c r="E978" s="3" t="s">
        <v>6607</v>
      </c>
      <c r="F978" s="3" t="s">
        <v>2284</v>
      </c>
      <c r="G978" s="3" t="s">
        <v>1942</v>
      </c>
      <c r="H978" s="3" t="s">
        <v>5423</v>
      </c>
      <c r="I978" t="b">
        <v>1</v>
      </c>
    </row>
    <row r="979" spans="1:9" x14ac:dyDescent="0.25">
      <c r="A979" s="3" t="s">
        <v>1892</v>
      </c>
      <c r="B979" s="3" t="s">
        <v>6608</v>
      </c>
      <c r="C979" s="3" t="s">
        <v>6609</v>
      </c>
      <c r="D979" s="3" t="s">
        <v>6610</v>
      </c>
      <c r="E979" s="3" t="s">
        <v>6611</v>
      </c>
      <c r="F979" s="3" t="s">
        <v>4753</v>
      </c>
      <c r="G979" s="3" t="s">
        <v>1942</v>
      </c>
      <c r="H979" s="3" t="s">
        <v>6612</v>
      </c>
      <c r="I979" t="b">
        <v>0</v>
      </c>
    </row>
    <row r="980" spans="1:9" x14ac:dyDescent="0.25">
      <c r="A980" s="3" t="s">
        <v>6613</v>
      </c>
      <c r="B980" s="3" t="s">
        <v>6614</v>
      </c>
      <c r="C980" s="3" t="s">
        <v>6615</v>
      </c>
      <c r="D980" s="3" t="s">
        <v>6616</v>
      </c>
      <c r="E980" s="3" t="s">
        <v>6617</v>
      </c>
      <c r="F980" s="3" t="s">
        <v>2223</v>
      </c>
      <c r="G980" s="3" t="s">
        <v>1942</v>
      </c>
      <c r="H980" s="3" t="s">
        <v>2962</v>
      </c>
      <c r="I980" t="b">
        <v>1</v>
      </c>
    </row>
    <row r="981" spans="1:9" x14ac:dyDescent="0.25">
      <c r="A981" s="3" t="s">
        <v>1895</v>
      </c>
      <c r="B981" s="3" t="s">
        <v>6618</v>
      </c>
      <c r="C981" s="3" t="s">
        <v>16</v>
      </c>
      <c r="D981" s="3" t="s">
        <v>6619</v>
      </c>
      <c r="E981" s="3" t="s">
        <v>6620</v>
      </c>
      <c r="F981" s="3" t="s">
        <v>6621</v>
      </c>
      <c r="G981" s="3" t="s">
        <v>1942</v>
      </c>
      <c r="H981" s="3" t="s">
        <v>6622</v>
      </c>
      <c r="I981" t="b">
        <v>0</v>
      </c>
    </row>
    <row r="982" spans="1:9" x14ac:dyDescent="0.25">
      <c r="A982" s="3" t="s">
        <v>1897</v>
      </c>
      <c r="B982" s="3" t="s">
        <v>6623</v>
      </c>
      <c r="C982" s="3" t="s">
        <v>16</v>
      </c>
      <c r="D982" s="3" t="s">
        <v>6624</v>
      </c>
      <c r="E982" s="3" t="s">
        <v>6625</v>
      </c>
      <c r="F982" s="3" t="s">
        <v>4105</v>
      </c>
      <c r="G982" s="3" t="s">
        <v>1942</v>
      </c>
      <c r="H982" s="3" t="s">
        <v>4106</v>
      </c>
      <c r="I982" t="b">
        <v>1</v>
      </c>
    </row>
    <row r="983" spans="1:9" x14ac:dyDescent="0.25">
      <c r="A983" s="3" t="s">
        <v>1899</v>
      </c>
      <c r="B983" s="3" t="s">
        <v>6626</v>
      </c>
      <c r="C983" s="3" t="s">
        <v>6627</v>
      </c>
      <c r="D983" s="3" t="s">
        <v>6628</v>
      </c>
      <c r="E983" s="3" t="s">
        <v>6629</v>
      </c>
      <c r="F983" s="3" t="s">
        <v>6630</v>
      </c>
      <c r="G983" s="3" t="s">
        <v>1942</v>
      </c>
      <c r="H983" s="3" t="s">
        <v>6631</v>
      </c>
      <c r="I983" t="b">
        <v>1</v>
      </c>
    </row>
    <row r="984" spans="1:9" x14ac:dyDescent="0.25">
      <c r="A984" s="3" t="s">
        <v>1901</v>
      </c>
      <c r="B984" s="3" t="s">
        <v>6632</v>
      </c>
      <c r="C984" s="3" t="s">
        <v>6633</v>
      </c>
      <c r="D984" s="3" t="s">
        <v>6634</v>
      </c>
      <c r="E984" s="3" t="s">
        <v>6635</v>
      </c>
      <c r="F984" s="3" t="s">
        <v>3363</v>
      </c>
      <c r="G984" s="3" t="s">
        <v>1942</v>
      </c>
      <c r="H984" s="3" t="s">
        <v>5086</v>
      </c>
      <c r="I984" t="b">
        <v>1</v>
      </c>
    </row>
    <row r="985" spans="1:9" x14ac:dyDescent="0.25">
      <c r="A985" s="3" t="s">
        <v>1903</v>
      </c>
      <c r="B985" s="3" t="s">
        <v>6636</v>
      </c>
      <c r="C985" s="3" t="s">
        <v>6637</v>
      </c>
      <c r="D985" s="3" t="s">
        <v>6638</v>
      </c>
      <c r="E985" s="3" t="s">
        <v>6639</v>
      </c>
      <c r="F985" s="3" t="s">
        <v>2341</v>
      </c>
      <c r="G985" s="3" t="s">
        <v>1942</v>
      </c>
      <c r="H985" s="3" t="s">
        <v>2342</v>
      </c>
      <c r="I985" t="b">
        <v>1</v>
      </c>
    </row>
    <row r="986" spans="1:9" x14ac:dyDescent="0.25">
      <c r="A986" s="3" t="s">
        <v>1905</v>
      </c>
      <c r="B986" s="3" t="s">
        <v>6640</v>
      </c>
      <c r="C986" s="3" t="s">
        <v>6641</v>
      </c>
      <c r="D986" s="3" t="s">
        <v>16</v>
      </c>
      <c r="E986" s="3" t="s">
        <v>6642</v>
      </c>
      <c r="F986" s="3" t="s">
        <v>6643</v>
      </c>
      <c r="G986" s="3" t="s">
        <v>1950</v>
      </c>
      <c r="H986" s="3" t="s">
        <v>3459</v>
      </c>
      <c r="I986" t="b">
        <v>1</v>
      </c>
    </row>
    <row r="987" spans="1:9" x14ac:dyDescent="0.25">
      <c r="A987" s="3" t="s">
        <v>1907</v>
      </c>
      <c r="B987" s="3" t="s">
        <v>6644</v>
      </c>
      <c r="C987" s="3" t="s">
        <v>6645</v>
      </c>
      <c r="D987" s="3" t="s">
        <v>6646</v>
      </c>
      <c r="E987" s="3" t="s">
        <v>6647</v>
      </c>
      <c r="F987" s="3" t="s">
        <v>2113</v>
      </c>
      <c r="G987" s="3" t="s">
        <v>1942</v>
      </c>
      <c r="H987" s="3" t="s">
        <v>5186</v>
      </c>
      <c r="I987" t="b">
        <v>0</v>
      </c>
    </row>
    <row r="988" spans="1:9" x14ac:dyDescent="0.25">
      <c r="A988" s="3" t="s">
        <v>1909</v>
      </c>
      <c r="B988" s="3" t="s">
        <v>6648</v>
      </c>
      <c r="C988" s="3" t="s">
        <v>6649</v>
      </c>
      <c r="D988" s="3" t="s">
        <v>6650</v>
      </c>
      <c r="E988" s="3" t="s">
        <v>6651</v>
      </c>
      <c r="F988" s="3" t="s">
        <v>6652</v>
      </c>
      <c r="G988" s="3" t="s">
        <v>1942</v>
      </c>
      <c r="H988" s="3" t="s">
        <v>6653</v>
      </c>
      <c r="I988" t="b">
        <v>0</v>
      </c>
    </row>
    <row r="989" spans="1:9" x14ac:dyDescent="0.25">
      <c r="A989" s="3" t="s">
        <v>1911</v>
      </c>
      <c r="B989" s="3" t="s">
        <v>6654</v>
      </c>
      <c r="C989" s="3" t="s">
        <v>6655</v>
      </c>
      <c r="D989" s="3" t="s">
        <v>6656</v>
      </c>
      <c r="E989" s="3" t="s">
        <v>6657</v>
      </c>
      <c r="F989" s="3" t="s">
        <v>4388</v>
      </c>
      <c r="G989" s="3" t="s">
        <v>2139</v>
      </c>
      <c r="H989" s="3" t="s">
        <v>2465</v>
      </c>
      <c r="I989" t="b">
        <v>1</v>
      </c>
    </row>
    <row r="990" spans="1:9" x14ac:dyDescent="0.25">
      <c r="A990" s="3" t="s">
        <v>1913</v>
      </c>
      <c r="B990" s="3" t="s">
        <v>6658</v>
      </c>
      <c r="C990" s="3" t="s">
        <v>16</v>
      </c>
      <c r="D990" s="3" t="s">
        <v>6659</v>
      </c>
      <c r="E990" s="3" t="s">
        <v>6660</v>
      </c>
      <c r="F990" s="3" t="s">
        <v>6661</v>
      </c>
      <c r="G990" s="3" t="s">
        <v>2139</v>
      </c>
      <c r="H990" s="3" t="s">
        <v>6662</v>
      </c>
      <c r="I990" t="b">
        <v>1</v>
      </c>
    </row>
    <row r="991" spans="1:9" x14ac:dyDescent="0.25">
      <c r="A991" s="3" t="s">
        <v>1915</v>
      </c>
      <c r="B991" s="3" t="s">
        <v>6663</v>
      </c>
      <c r="C991" s="3" t="s">
        <v>16</v>
      </c>
      <c r="D991" s="3" t="s">
        <v>6664</v>
      </c>
      <c r="E991" s="3" t="s">
        <v>6665</v>
      </c>
      <c r="F991" s="3" t="s">
        <v>2023</v>
      </c>
      <c r="G991" s="3" t="s">
        <v>1942</v>
      </c>
      <c r="H991" s="3" t="s">
        <v>2024</v>
      </c>
      <c r="I991" t="b">
        <v>1</v>
      </c>
    </row>
    <row r="992" spans="1:9" x14ac:dyDescent="0.25">
      <c r="A992" s="3" t="s">
        <v>6666</v>
      </c>
      <c r="B992" s="3" t="s">
        <v>6667</v>
      </c>
      <c r="C992" s="3" t="s">
        <v>6668</v>
      </c>
      <c r="D992" s="3" t="s">
        <v>6669</v>
      </c>
      <c r="E992" s="3" t="s">
        <v>6670</v>
      </c>
      <c r="F992" s="3" t="s">
        <v>6671</v>
      </c>
      <c r="G992" s="3" t="s">
        <v>1942</v>
      </c>
      <c r="H992" s="3" t="s">
        <v>6672</v>
      </c>
      <c r="I992" t="b">
        <v>0</v>
      </c>
    </row>
    <row r="993" spans="1:9" x14ac:dyDescent="0.25">
      <c r="A993" s="3" t="s">
        <v>6673</v>
      </c>
      <c r="B993" s="3" t="s">
        <v>6674</v>
      </c>
      <c r="C993" s="3" t="s">
        <v>16</v>
      </c>
      <c r="D993" s="3" t="s">
        <v>6675</v>
      </c>
      <c r="E993" s="3" t="s">
        <v>6676</v>
      </c>
      <c r="F993" s="3" t="s">
        <v>2792</v>
      </c>
      <c r="G993" s="3" t="s">
        <v>1942</v>
      </c>
      <c r="H993" s="3" t="s">
        <v>2793</v>
      </c>
      <c r="I993" t="b">
        <v>1</v>
      </c>
    </row>
    <row r="994" spans="1:9" x14ac:dyDescent="0.25">
      <c r="A994" s="3" t="s">
        <v>1919</v>
      </c>
      <c r="B994" s="3" t="s">
        <v>6677</v>
      </c>
      <c r="C994" s="3" t="s">
        <v>16</v>
      </c>
      <c r="D994" s="3" t="s">
        <v>6678</v>
      </c>
      <c r="E994" s="3" t="s">
        <v>6679</v>
      </c>
      <c r="F994" s="3" t="s">
        <v>4259</v>
      </c>
      <c r="G994" s="3" t="s">
        <v>1950</v>
      </c>
      <c r="H994" s="3" t="s">
        <v>2898</v>
      </c>
      <c r="I994" t="b">
        <v>0</v>
      </c>
    </row>
    <row r="995" spans="1:9" x14ac:dyDescent="0.25">
      <c r="A995" s="3" t="s">
        <v>1921</v>
      </c>
      <c r="B995" s="3" t="s">
        <v>6680</v>
      </c>
      <c r="C995" s="3" t="s">
        <v>16</v>
      </c>
      <c r="D995" s="3" t="s">
        <v>6681</v>
      </c>
      <c r="E995" s="3" t="s">
        <v>6682</v>
      </c>
      <c r="F995" s="3" t="s">
        <v>2028</v>
      </c>
      <c r="G995" s="3" t="s">
        <v>1942</v>
      </c>
      <c r="H995" s="3" t="s">
        <v>6683</v>
      </c>
      <c r="I995" t="b">
        <v>0</v>
      </c>
    </row>
    <row r="996" spans="1:9" x14ac:dyDescent="0.25">
      <c r="A996" s="3" t="s">
        <v>1923</v>
      </c>
      <c r="B996" s="3" t="s">
        <v>6684</v>
      </c>
      <c r="C996" s="3" t="s">
        <v>16</v>
      </c>
      <c r="D996" s="3" t="s">
        <v>6685</v>
      </c>
      <c r="E996" s="3" t="s">
        <v>6686</v>
      </c>
      <c r="F996" s="3" t="s">
        <v>4203</v>
      </c>
      <c r="G996" s="3" t="s">
        <v>1950</v>
      </c>
      <c r="H996" s="3" t="s">
        <v>4204</v>
      </c>
      <c r="I996" t="b">
        <v>0</v>
      </c>
    </row>
    <row r="997" spans="1:9" x14ac:dyDescent="0.25">
      <c r="A997" s="3" t="s">
        <v>1925</v>
      </c>
      <c r="B997" s="3" t="s">
        <v>6687</v>
      </c>
      <c r="C997" s="3" t="s">
        <v>6688</v>
      </c>
      <c r="D997" s="3" t="s">
        <v>6689</v>
      </c>
      <c r="E997" s="3" t="s">
        <v>6690</v>
      </c>
      <c r="F997" s="3" t="s">
        <v>2384</v>
      </c>
      <c r="G997" s="3" t="s">
        <v>1942</v>
      </c>
      <c r="H997" s="3" t="s">
        <v>6691</v>
      </c>
      <c r="I997" t="b">
        <v>0</v>
      </c>
    </row>
    <row r="998" spans="1:9" x14ac:dyDescent="0.25">
      <c r="A998" s="3" t="s">
        <v>1917</v>
      </c>
      <c r="B998" s="3" t="s">
        <v>6692</v>
      </c>
      <c r="C998" s="3" t="s">
        <v>16</v>
      </c>
      <c r="D998" s="3" t="s">
        <v>6693</v>
      </c>
      <c r="E998" s="3" t="s">
        <v>6694</v>
      </c>
      <c r="F998" s="3" t="s">
        <v>5434</v>
      </c>
      <c r="G998" s="3" t="s">
        <v>1942</v>
      </c>
      <c r="H998" s="3" t="s">
        <v>5435</v>
      </c>
      <c r="I998" t="b">
        <v>0</v>
      </c>
    </row>
    <row r="999" spans="1:9" x14ac:dyDescent="0.25">
      <c r="A999" s="3" t="s">
        <v>6695</v>
      </c>
      <c r="B999" s="3" t="s">
        <v>6696</v>
      </c>
      <c r="C999" s="3" t="s">
        <v>16</v>
      </c>
      <c r="D999" s="3" t="s">
        <v>6697</v>
      </c>
      <c r="E999" s="3" t="s">
        <v>6698</v>
      </c>
      <c r="F999" s="3" t="s">
        <v>2402</v>
      </c>
      <c r="G999" s="3" t="s">
        <v>1942</v>
      </c>
      <c r="H999" s="3" t="s">
        <v>6699</v>
      </c>
      <c r="I999" t="b">
        <v>1</v>
      </c>
    </row>
    <row r="1000" spans="1:9" x14ac:dyDescent="0.25">
      <c r="A1000" s="3" t="s">
        <v>1929</v>
      </c>
      <c r="B1000" s="3" t="s">
        <v>6700</v>
      </c>
      <c r="C1000" s="3" t="s">
        <v>6701</v>
      </c>
      <c r="D1000" s="3" t="s">
        <v>6702</v>
      </c>
      <c r="E1000" s="3" t="s">
        <v>6703</v>
      </c>
      <c r="F1000" s="3" t="s">
        <v>2882</v>
      </c>
      <c r="G1000" s="3" t="s">
        <v>1942</v>
      </c>
      <c r="H1000" s="3" t="s">
        <v>3308</v>
      </c>
      <c r="I1000" t="b">
        <v>0</v>
      </c>
    </row>
    <row r="1001" spans="1:9" x14ac:dyDescent="0.25">
      <c r="A1001" s="3" t="s">
        <v>1931</v>
      </c>
      <c r="B1001" s="3" t="s">
        <v>6704</v>
      </c>
      <c r="C1001" s="3" t="s">
        <v>16</v>
      </c>
      <c r="D1001" s="3" t="s">
        <v>6705</v>
      </c>
      <c r="E1001" s="3" t="s">
        <v>6706</v>
      </c>
      <c r="F1001" s="3" t="s">
        <v>4836</v>
      </c>
      <c r="G1001" s="3" t="s">
        <v>2139</v>
      </c>
      <c r="H1001" s="3" t="s">
        <v>6707</v>
      </c>
      <c r="I1001" t="b">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930C-4BB3-430E-BACC-083C2F5E69AE}">
  <dimension ref="A1:G49"/>
  <sheetViews>
    <sheetView workbookViewId="0"/>
  </sheetViews>
  <sheetFormatPr defaultRowHeight="15" x14ac:dyDescent="0.25"/>
  <cols>
    <col min="1" max="1" width="12.28515625" bestFit="1" customWidth="1"/>
    <col min="2" max="2" width="13.85546875" bestFit="1" customWidth="1"/>
    <col min="3" max="3" width="12.7109375" bestFit="1" customWidth="1"/>
    <col min="5" max="5" width="15.140625" bestFit="1" customWidth="1"/>
    <col min="6" max="6" width="18.5703125" bestFit="1" customWidth="1"/>
    <col min="7" max="7" width="11.85546875" bestFit="1" customWidth="1"/>
  </cols>
  <sheetData>
    <row r="1" spans="1:7" x14ac:dyDescent="0.25">
      <c r="A1" t="s">
        <v>6708</v>
      </c>
      <c r="B1" t="s">
        <v>8</v>
      </c>
      <c r="C1" t="s">
        <v>9</v>
      </c>
      <c r="D1" t="s">
        <v>10</v>
      </c>
      <c r="E1" t="s">
        <v>11</v>
      </c>
      <c r="F1" t="s">
        <v>6709</v>
      </c>
      <c r="G1" t="s">
        <v>6710</v>
      </c>
    </row>
    <row r="2" spans="1:7" x14ac:dyDescent="0.25">
      <c r="A2" s="3" t="s">
        <v>129</v>
      </c>
      <c r="B2" s="3" t="s">
        <v>6711</v>
      </c>
      <c r="C2" s="3" t="s">
        <v>6712</v>
      </c>
      <c r="D2" s="2">
        <v>0.2</v>
      </c>
      <c r="E2" s="1">
        <v>3.8849999999999998</v>
      </c>
      <c r="F2" s="1">
        <v>1.9424999999999999</v>
      </c>
      <c r="G2" s="1">
        <v>0.34960000000000002</v>
      </c>
    </row>
    <row r="3" spans="1:7" x14ac:dyDescent="0.25">
      <c r="A3" s="3" t="s">
        <v>206</v>
      </c>
      <c r="B3" s="3" t="s">
        <v>6711</v>
      </c>
      <c r="C3" s="3" t="s">
        <v>6712</v>
      </c>
      <c r="D3" s="2">
        <v>0.5</v>
      </c>
      <c r="E3" s="1">
        <v>7.77</v>
      </c>
      <c r="F3" s="1">
        <v>1.554</v>
      </c>
      <c r="G3" s="1">
        <v>0.69930000000000003</v>
      </c>
    </row>
    <row r="4" spans="1:7" x14ac:dyDescent="0.25">
      <c r="A4" s="3" t="s">
        <v>20</v>
      </c>
      <c r="B4" s="3" t="s">
        <v>6711</v>
      </c>
      <c r="C4" s="3" t="s">
        <v>6712</v>
      </c>
      <c r="D4" s="2">
        <v>1</v>
      </c>
      <c r="E4" s="1">
        <v>12.95</v>
      </c>
      <c r="F4" s="1">
        <v>1.2949999999999999</v>
      </c>
      <c r="G4" s="1">
        <v>1.1655</v>
      </c>
    </row>
    <row r="5" spans="1:7" x14ac:dyDescent="0.25">
      <c r="A5" s="3" t="s">
        <v>218</v>
      </c>
      <c r="B5" s="3" t="s">
        <v>6711</v>
      </c>
      <c r="C5" s="3" t="s">
        <v>6712</v>
      </c>
      <c r="D5" s="2">
        <v>2.5</v>
      </c>
      <c r="E5" s="1">
        <v>29.785</v>
      </c>
      <c r="F5" s="1">
        <v>1.1914</v>
      </c>
      <c r="G5" s="1">
        <v>2.6806000000000001</v>
      </c>
    </row>
    <row r="6" spans="1:7" x14ac:dyDescent="0.25">
      <c r="A6" s="3" t="s">
        <v>58</v>
      </c>
      <c r="B6" s="3" t="s">
        <v>6711</v>
      </c>
      <c r="C6" s="3" t="s">
        <v>6713</v>
      </c>
      <c r="D6" s="2">
        <v>0.2</v>
      </c>
      <c r="E6" s="1">
        <v>3.375</v>
      </c>
      <c r="F6" s="1">
        <v>1.6875</v>
      </c>
      <c r="G6" s="1">
        <v>0.30380000000000001</v>
      </c>
    </row>
    <row r="7" spans="1:7" x14ac:dyDescent="0.25">
      <c r="A7" s="3" t="s">
        <v>81</v>
      </c>
      <c r="B7" s="3" t="s">
        <v>6711</v>
      </c>
      <c r="C7" s="3" t="s">
        <v>6713</v>
      </c>
      <c r="D7" s="2">
        <v>0.5</v>
      </c>
      <c r="E7" s="1">
        <v>6.75</v>
      </c>
      <c r="F7" s="1">
        <v>1.35</v>
      </c>
      <c r="G7" s="1">
        <v>0.60750000000000004</v>
      </c>
    </row>
    <row r="8" spans="1:7" x14ac:dyDescent="0.25">
      <c r="A8" s="3" t="s">
        <v>75</v>
      </c>
      <c r="B8" s="3" t="s">
        <v>6711</v>
      </c>
      <c r="C8" s="3" t="s">
        <v>6713</v>
      </c>
      <c r="D8" s="2">
        <v>1</v>
      </c>
      <c r="E8" s="1">
        <v>11.25</v>
      </c>
      <c r="F8" s="1">
        <v>1.125</v>
      </c>
      <c r="G8" s="1">
        <v>1.0125</v>
      </c>
    </row>
    <row r="9" spans="1:7" x14ac:dyDescent="0.25">
      <c r="A9" s="3" t="s">
        <v>185</v>
      </c>
      <c r="B9" s="3" t="s">
        <v>6711</v>
      </c>
      <c r="C9" s="3" t="s">
        <v>6713</v>
      </c>
      <c r="D9" s="2">
        <v>2.5</v>
      </c>
      <c r="E9" s="1">
        <v>25.875</v>
      </c>
      <c r="F9" s="1">
        <v>1.0349999999999999</v>
      </c>
      <c r="G9" s="1">
        <v>2.3288000000000002</v>
      </c>
    </row>
    <row r="10" spans="1:7" x14ac:dyDescent="0.25">
      <c r="A10" s="3" t="s">
        <v>68</v>
      </c>
      <c r="B10" s="3" t="s">
        <v>6711</v>
      </c>
      <c r="C10" s="3" t="s">
        <v>6714</v>
      </c>
      <c r="D10" s="2">
        <v>0.2</v>
      </c>
      <c r="E10" s="1">
        <v>2.9849999999999999</v>
      </c>
      <c r="F10" s="1">
        <v>1.4924999999999999</v>
      </c>
      <c r="G10" s="1">
        <v>0.26860000000000001</v>
      </c>
    </row>
    <row r="11" spans="1:7" x14ac:dyDescent="0.25">
      <c r="A11" s="3" t="s">
        <v>86</v>
      </c>
      <c r="B11" s="3" t="s">
        <v>6711</v>
      </c>
      <c r="C11" s="3" t="s">
        <v>6714</v>
      </c>
      <c r="D11" s="2">
        <v>0.5</v>
      </c>
      <c r="E11" s="1">
        <v>5.97</v>
      </c>
      <c r="F11" s="1">
        <v>1.194</v>
      </c>
      <c r="G11" s="1">
        <v>0.5373</v>
      </c>
    </row>
    <row r="12" spans="1:7" x14ac:dyDescent="0.25">
      <c r="A12" s="3" t="s">
        <v>41</v>
      </c>
      <c r="B12" s="3" t="s">
        <v>6711</v>
      </c>
      <c r="C12" s="3" t="s">
        <v>6714</v>
      </c>
      <c r="D12" s="2">
        <v>1</v>
      </c>
      <c r="E12" s="1">
        <v>9.9499999999999993</v>
      </c>
      <c r="F12" s="1">
        <v>0.995</v>
      </c>
      <c r="G12" s="1">
        <v>0.89549999999999996</v>
      </c>
    </row>
    <row r="13" spans="1:7" x14ac:dyDescent="0.25">
      <c r="A13" s="3" t="s">
        <v>132</v>
      </c>
      <c r="B13" s="3" t="s">
        <v>6711</v>
      </c>
      <c r="C13" s="3" t="s">
        <v>6714</v>
      </c>
      <c r="D13" s="2">
        <v>2.5</v>
      </c>
      <c r="E13" s="1">
        <v>22.885000000000002</v>
      </c>
      <c r="F13" s="1">
        <v>0.91539999999999999</v>
      </c>
      <c r="G13" s="1">
        <v>2.0596000000000001</v>
      </c>
    </row>
    <row r="14" spans="1:7" x14ac:dyDescent="0.25">
      <c r="A14" s="3" t="s">
        <v>196</v>
      </c>
      <c r="B14" s="3" t="s">
        <v>6715</v>
      </c>
      <c r="C14" s="3" t="s">
        <v>6712</v>
      </c>
      <c r="D14" s="2">
        <v>0.2</v>
      </c>
      <c r="E14" s="1">
        <v>3.585</v>
      </c>
      <c r="F14" s="1">
        <v>1.7925</v>
      </c>
      <c r="G14" s="1">
        <v>0.21510000000000001</v>
      </c>
    </row>
    <row r="15" spans="1:7" x14ac:dyDescent="0.25">
      <c r="A15" s="3" t="s">
        <v>171</v>
      </c>
      <c r="B15" s="3" t="s">
        <v>6715</v>
      </c>
      <c r="C15" s="3" t="s">
        <v>6712</v>
      </c>
      <c r="D15" s="2">
        <v>0.5</v>
      </c>
      <c r="E15" s="1">
        <v>7.17</v>
      </c>
      <c r="F15" s="1">
        <v>1.4339999999999999</v>
      </c>
      <c r="G15" s="1">
        <v>0.43020000000000003</v>
      </c>
    </row>
    <row r="16" spans="1:7" x14ac:dyDescent="0.25">
      <c r="A16" s="3" t="s">
        <v>203</v>
      </c>
      <c r="B16" s="3" t="s">
        <v>6715</v>
      </c>
      <c r="C16" s="3" t="s">
        <v>6712</v>
      </c>
      <c r="D16" s="2">
        <v>1</v>
      </c>
      <c r="E16" s="1">
        <v>11.95</v>
      </c>
      <c r="F16" s="1">
        <v>1.1950000000000001</v>
      </c>
      <c r="G16" s="1">
        <v>0.71699999999999997</v>
      </c>
    </row>
    <row r="17" spans="1:7" x14ac:dyDescent="0.25">
      <c r="A17" s="3" t="s">
        <v>24</v>
      </c>
      <c r="B17" s="3" t="s">
        <v>6715</v>
      </c>
      <c r="C17" s="3" t="s">
        <v>6712</v>
      </c>
      <c r="D17" s="2">
        <v>2.5</v>
      </c>
      <c r="E17" s="1">
        <v>27.484999999999999</v>
      </c>
      <c r="F17" s="1">
        <v>1.0993999999999999</v>
      </c>
      <c r="G17" s="1">
        <v>1.6491</v>
      </c>
    </row>
    <row r="18" spans="1:7" x14ac:dyDescent="0.25">
      <c r="A18" s="3" t="s">
        <v>176</v>
      </c>
      <c r="B18" s="3" t="s">
        <v>6715</v>
      </c>
      <c r="C18" s="3" t="s">
        <v>6713</v>
      </c>
      <c r="D18" s="2">
        <v>0.2</v>
      </c>
      <c r="E18" s="1">
        <v>2.9849999999999999</v>
      </c>
      <c r="F18" s="1">
        <v>1.4924999999999999</v>
      </c>
      <c r="G18" s="1">
        <v>0.17910000000000001</v>
      </c>
    </row>
    <row r="19" spans="1:7" x14ac:dyDescent="0.25">
      <c r="A19" s="3" t="s">
        <v>36</v>
      </c>
      <c r="B19" s="3" t="s">
        <v>6715</v>
      </c>
      <c r="C19" s="3" t="s">
        <v>6713</v>
      </c>
      <c r="D19" s="2">
        <v>0.5</v>
      </c>
      <c r="E19" s="1">
        <v>5.97</v>
      </c>
      <c r="F19" s="1">
        <v>1.194</v>
      </c>
      <c r="G19" s="1">
        <v>0.35820000000000002</v>
      </c>
    </row>
    <row r="20" spans="1:7" x14ac:dyDescent="0.25">
      <c r="A20" s="3" t="s">
        <v>15</v>
      </c>
      <c r="B20" s="3" t="s">
        <v>6715</v>
      </c>
      <c r="C20" s="3" t="s">
        <v>6713</v>
      </c>
      <c r="D20" s="2">
        <v>1</v>
      </c>
      <c r="E20" s="1">
        <v>9.9499999999999993</v>
      </c>
      <c r="F20" s="1">
        <v>0.995</v>
      </c>
      <c r="G20" s="1">
        <v>0.59699999999999998</v>
      </c>
    </row>
    <row r="21" spans="1:7" x14ac:dyDescent="0.25">
      <c r="A21" s="3" t="s">
        <v>55</v>
      </c>
      <c r="B21" s="3" t="s">
        <v>6715</v>
      </c>
      <c r="C21" s="3" t="s">
        <v>6713</v>
      </c>
      <c r="D21" s="2">
        <v>2.5</v>
      </c>
      <c r="E21" s="1">
        <v>22.885000000000002</v>
      </c>
      <c r="F21" s="1">
        <v>0.91539999999999999</v>
      </c>
      <c r="G21" s="1">
        <v>1.3731</v>
      </c>
    </row>
    <row r="22" spans="1:7" x14ac:dyDescent="0.25">
      <c r="A22" s="3" t="s">
        <v>115</v>
      </c>
      <c r="B22" s="3" t="s">
        <v>6715</v>
      </c>
      <c r="C22" s="3" t="s">
        <v>6714</v>
      </c>
      <c r="D22" s="2">
        <v>0.2</v>
      </c>
      <c r="E22" s="1">
        <v>2.6850000000000001</v>
      </c>
      <c r="F22" s="1">
        <v>1.3425</v>
      </c>
      <c r="G22" s="1">
        <v>0.16109999999999999</v>
      </c>
    </row>
    <row r="23" spans="1:7" x14ac:dyDescent="0.25">
      <c r="A23" s="3" t="s">
        <v>160</v>
      </c>
      <c r="B23" s="3" t="s">
        <v>6715</v>
      </c>
      <c r="C23" s="3" t="s">
        <v>6714</v>
      </c>
      <c r="D23" s="2">
        <v>0.5</v>
      </c>
      <c r="E23" s="1">
        <v>5.37</v>
      </c>
      <c r="F23" s="1">
        <v>1.0740000000000001</v>
      </c>
      <c r="G23" s="1">
        <v>0.32219999999999999</v>
      </c>
    </row>
    <row r="24" spans="1:7" x14ac:dyDescent="0.25">
      <c r="A24" s="3" t="s">
        <v>193</v>
      </c>
      <c r="B24" s="3" t="s">
        <v>6715</v>
      </c>
      <c r="C24" s="3" t="s">
        <v>6714</v>
      </c>
      <c r="D24" s="2">
        <v>1</v>
      </c>
      <c r="E24" s="1">
        <v>8.9499999999999993</v>
      </c>
      <c r="F24" s="1">
        <v>0.89500000000000002</v>
      </c>
      <c r="G24" s="1">
        <v>0.53700000000000003</v>
      </c>
    </row>
    <row r="25" spans="1:7" x14ac:dyDescent="0.25">
      <c r="A25" s="3" t="s">
        <v>49</v>
      </c>
      <c r="B25" s="3" t="s">
        <v>6715</v>
      </c>
      <c r="C25" s="3" t="s">
        <v>6714</v>
      </c>
      <c r="D25" s="2">
        <v>2.5</v>
      </c>
      <c r="E25" s="1">
        <v>20.585000000000001</v>
      </c>
      <c r="F25" s="1">
        <v>0.82340000000000002</v>
      </c>
      <c r="G25" s="1">
        <v>1.2351000000000001</v>
      </c>
    </row>
    <row r="26" spans="1:7" x14ac:dyDescent="0.25">
      <c r="A26" s="3" t="s">
        <v>33</v>
      </c>
      <c r="B26" s="3" t="s">
        <v>6716</v>
      </c>
      <c r="C26" s="3" t="s">
        <v>6712</v>
      </c>
      <c r="D26" s="2">
        <v>0.2</v>
      </c>
      <c r="E26" s="1">
        <v>4.7549999999999999</v>
      </c>
      <c r="F26" s="1">
        <v>2.3774999999999999</v>
      </c>
      <c r="G26" s="1">
        <v>0.61819999999999997</v>
      </c>
    </row>
    <row r="27" spans="1:7" x14ac:dyDescent="0.25">
      <c r="A27" s="3" t="s">
        <v>97</v>
      </c>
      <c r="B27" s="3" t="s">
        <v>6716</v>
      </c>
      <c r="C27" s="3" t="s">
        <v>6712</v>
      </c>
      <c r="D27" s="2">
        <v>0.5</v>
      </c>
      <c r="E27" s="1">
        <v>9.51</v>
      </c>
      <c r="F27" s="1">
        <v>1.9019999999999999</v>
      </c>
      <c r="G27" s="1">
        <v>1.2363</v>
      </c>
    </row>
    <row r="28" spans="1:7" x14ac:dyDescent="0.25">
      <c r="A28" s="3" t="s">
        <v>146</v>
      </c>
      <c r="B28" s="3" t="s">
        <v>6716</v>
      </c>
      <c r="C28" s="3" t="s">
        <v>6712</v>
      </c>
      <c r="D28" s="2">
        <v>1</v>
      </c>
      <c r="E28" s="1">
        <v>15.85</v>
      </c>
      <c r="F28" s="1">
        <v>1.585</v>
      </c>
      <c r="G28" s="1">
        <v>2.0605000000000002</v>
      </c>
    </row>
    <row r="29" spans="1:7" x14ac:dyDescent="0.25">
      <c r="A29" s="3" t="s">
        <v>118</v>
      </c>
      <c r="B29" s="3" t="s">
        <v>6716</v>
      </c>
      <c r="C29" s="3" t="s">
        <v>6712</v>
      </c>
      <c r="D29" s="2">
        <v>2.5</v>
      </c>
      <c r="E29" s="1">
        <v>36.454999999999998</v>
      </c>
      <c r="F29" s="1">
        <v>1.4581999999999999</v>
      </c>
      <c r="G29" s="1">
        <v>4.7392000000000003</v>
      </c>
    </row>
    <row r="30" spans="1:7" x14ac:dyDescent="0.25">
      <c r="A30" s="3" t="s">
        <v>91</v>
      </c>
      <c r="B30" s="3" t="s">
        <v>6716</v>
      </c>
      <c r="C30" s="3" t="s">
        <v>6713</v>
      </c>
      <c r="D30" s="2">
        <v>0.2</v>
      </c>
      <c r="E30" s="1">
        <v>4.3650000000000002</v>
      </c>
      <c r="F30" s="1">
        <v>2.1825000000000001</v>
      </c>
      <c r="G30" s="1">
        <v>0.56740000000000002</v>
      </c>
    </row>
    <row r="31" spans="1:7" x14ac:dyDescent="0.25">
      <c r="A31" s="3" t="s">
        <v>92</v>
      </c>
      <c r="B31" s="3" t="s">
        <v>6716</v>
      </c>
      <c r="C31" s="3" t="s">
        <v>6713</v>
      </c>
      <c r="D31" s="2">
        <v>0.5</v>
      </c>
      <c r="E31" s="1">
        <v>8.73</v>
      </c>
      <c r="F31" s="1">
        <v>1.746</v>
      </c>
      <c r="G31" s="1">
        <v>1.1349</v>
      </c>
    </row>
    <row r="32" spans="1:7" x14ac:dyDescent="0.25">
      <c r="A32" s="3" t="s">
        <v>110</v>
      </c>
      <c r="B32" s="3" t="s">
        <v>6716</v>
      </c>
      <c r="C32" s="3" t="s">
        <v>6713</v>
      </c>
      <c r="D32" s="2">
        <v>1</v>
      </c>
      <c r="E32" s="1">
        <v>14.55</v>
      </c>
      <c r="F32" s="1">
        <v>1.4550000000000001</v>
      </c>
      <c r="G32" s="1">
        <v>1.8915</v>
      </c>
    </row>
    <row r="33" spans="1:7" x14ac:dyDescent="0.25">
      <c r="A33" s="3" t="s">
        <v>211</v>
      </c>
      <c r="B33" s="3" t="s">
        <v>6716</v>
      </c>
      <c r="C33" s="3" t="s">
        <v>6713</v>
      </c>
      <c r="D33" s="2">
        <v>2.5</v>
      </c>
      <c r="E33" s="1">
        <v>33.465000000000003</v>
      </c>
      <c r="F33" s="1">
        <v>1.3386</v>
      </c>
      <c r="G33" s="1">
        <v>4.3503999999999996</v>
      </c>
    </row>
    <row r="34" spans="1:7" x14ac:dyDescent="0.25">
      <c r="A34" s="3" t="s">
        <v>52</v>
      </c>
      <c r="B34" s="3" t="s">
        <v>6716</v>
      </c>
      <c r="C34" s="3" t="s">
        <v>6714</v>
      </c>
      <c r="D34" s="2">
        <v>0.2</v>
      </c>
      <c r="E34" s="1">
        <v>3.8849999999999998</v>
      </c>
      <c r="F34" s="1">
        <v>1.9424999999999999</v>
      </c>
      <c r="G34" s="1">
        <v>0.505</v>
      </c>
    </row>
    <row r="35" spans="1:7" x14ac:dyDescent="0.25">
      <c r="A35" s="3" t="s">
        <v>137</v>
      </c>
      <c r="B35" s="3" t="s">
        <v>6716</v>
      </c>
      <c r="C35" s="3" t="s">
        <v>6714</v>
      </c>
      <c r="D35" s="2">
        <v>0.5</v>
      </c>
      <c r="E35" s="1">
        <v>7.77</v>
      </c>
      <c r="F35" s="1">
        <v>1.554</v>
      </c>
      <c r="G35" s="1">
        <v>1.0101</v>
      </c>
    </row>
    <row r="36" spans="1:7" x14ac:dyDescent="0.25">
      <c r="A36" s="3" t="s">
        <v>27</v>
      </c>
      <c r="B36" s="3" t="s">
        <v>6716</v>
      </c>
      <c r="C36" s="3" t="s">
        <v>6714</v>
      </c>
      <c r="D36" s="2">
        <v>1</v>
      </c>
      <c r="E36" s="1">
        <v>12.95</v>
      </c>
      <c r="F36" s="1">
        <v>1.2949999999999999</v>
      </c>
      <c r="G36" s="1">
        <v>1.6835</v>
      </c>
    </row>
    <row r="37" spans="1:7" x14ac:dyDescent="0.25">
      <c r="A37" s="3" t="s">
        <v>123</v>
      </c>
      <c r="B37" s="3" t="s">
        <v>6716</v>
      </c>
      <c r="C37" s="3" t="s">
        <v>6714</v>
      </c>
      <c r="D37" s="2">
        <v>2.5</v>
      </c>
      <c r="E37" s="1">
        <v>29.785</v>
      </c>
      <c r="F37" s="1">
        <v>1.1914</v>
      </c>
      <c r="G37" s="1">
        <v>3.8719999999999999</v>
      </c>
    </row>
    <row r="38" spans="1:7" x14ac:dyDescent="0.25">
      <c r="A38" s="3" t="s">
        <v>268</v>
      </c>
      <c r="B38" s="3" t="s">
        <v>6717</v>
      </c>
      <c r="C38" s="3" t="s">
        <v>6712</v>
      </c>
      <c r="D38" s="2">
        <v>0.2</v>
      </c>
      <c r="E38" s="1">
        <v>4.4550000000000001</v>
      </c>
      <c r="F38" s="1">
        <v>2.2275</v>
      </c>
      <c r="G38" s="1">
        <v>0.49</v>
      </c>
    </row>
    <row r="39" spans="1:7" x14ac:dyDescent="0.25">
      <c r="A39" s="3" t="s">
        <v>190</v>
      </c>
      <c r="B39" s="3" t="s">
        <v>6717</v>
      </c>
      <c r="C39" s="3" t="s">
        <v>6712</v>
      </c>
      <c r="D39" s="2">
        <v>0.5</v>
      </c>
      <c r="E39" s="1">
        <v>8.91</v>
      </c>
      <c r="F39" s="1">
        <v>1.782</v>
      </c>
      <c r="G39" s="1">
        <v>0.98009999999999997</v>
      </c>
    </row>
    <row r="40" spans="1:7" x14ac:dyDescent="0.25">
      <c r="A40" s="3" t="s">
        <v>151</v>
      </c>
      <c r="B40" s="3" t="s">
        <v>6717</v>
      </c>
      <c r="C40" s="3" t="s">
        <v>6712</v>
      </c>
      <c r="D40" s="2">
        <v>1</v>
      </c>
      <c r="E40" s="1">
        <v>14.85</v>
      </c>
      <c r="F40" s="1">
        <v>1.4850000000000001</v>
      </c>
      <c r="G40" s="1">
        <v>1.6335</v>
      </c>
    </row>
    <row r="41" spans="1:7" x14ac:dyDescent="0.25">
      <c r="A41" s="3" t="s">
        <v>44</v>
      </c>
      <c r="B41" s="3" t="s">
        <v>6717</v>
      </c>
      <c r="C41" s="3" t="s">
        <v>6712</v>
      </c>
      <c r="D41" s="2">
        <v>2.5</v>
      </c>
      <c r="E41" s="1">
        <v>34.155000000000001</v>
      </c>
      <c r="F41" s="1">
        <v>1.3662000000000001</v>
      </c>
      <c r="G41" s="1">
        <v>3.7570000000000001</v>
      </c>
    </row>
    <row r="42" spans="1:7" x14ac:dyDescent="0.25">
      <c r="A42" s="3" t="s">
        <v>78</v>
      </c>
      <c r="B42" s="3" t="s">
        <v>6717</v>
      </c>
      <c r="C42" s="3" t="s">
        <v>6713</v>
      </c>
      <c r="D42" s="2">
        <v>0.2</v>
      </c>
      <c r="E42" s="1">
        <v>4.125</v>
      </c>
      <c r="F42" s="1">
        <v>2.0625</v>
      </c>
      <c r="G42" s="1">
        <v>0.45379999999999998</v>
      </c>
    </row>
    <row r="43" spans="1:7" x14ac:dyDescent="0.25">
      <c r="A43" s="3" t="s">
        <v>17</v>
      </c>
      <c r="B43" s="3" t="s">
        <v>6717</v>
      </c>
      <c r="C43" s="3" t="s">
        <v>6713</v>
      </c>
      <c r="D43" s="2">
        <v>0.5</v>
      </c>
      <c r="E43" s="1">
        <v>8.25</v>
      </c>
      <c r="F43" s="1">
        <v>1.65</v>
      </c>
      <c r="G43" s="1">
        <v>0.90749999999999997</v>
      </c>
    </row>
    <row r="44" spans="1:7" x14ac:dyDescent="0.25">
      <c r="A44" s="3" t="s">
        <v>23</v>
      </c>
      <c r="B44" s="3" t="s">
        <v>6717</v>
      </c>
      <c r="C44" s="3" t="s">
        <v>6713</v>
      </c>
      <c r="D44" s="2">
        <v>1</v>
      </c>
      <c r="E44" s="1">
        <v>13.75</v>
      </c>
      <c r="F44" s="1">
        <v>1.375</v>
      </c>
      <c r="G44" s="1">
        <v>1.5125</v>
      </c>
    </row>
    <row r="45" spans="1:7" x14ac:dyDescent="0.25">
      <c r="A45" s="3" t="s">
        <v>126</v>
      </c>
      <c r="B45" s="3" t="s">
        <v>6717</v>
      </c>
      <c r="C45" s="3" t="s">
        <v>6713</v>
      </c>
      <c r="D45" s="2">
        <v>2.5</v>
      </c>
      <c r="E45" s="1">
        <v>31.625</v>
      </c>
      <c r="F45" s="1">
        <v>1.2649999999999999</v>
      </c>
      <c r="G45" s="1">
        <v>3.4788000000000001</v>
      </c>
    </row>
    <row r="46" spans="1:7" x14ac:dyDescent="0.25">
      <c r="A46" s="3" t="s">
        <v>65</v>
      </c>
      <c r="B46" s="3" t="s">
        <v>6717</v>
      </c>
      <c r="C46" s="3" t="s">
        <v>6714</v>
      </c>
      <c r="D46" s="2">
        <v>0.2</v>
      </c>
      <c r="E46" s="1">
        <v>3.645</v>
      </c>
      <c r="F46" s="1">
        <v>1.8225</v>
      </c>
      <c r="G46" s="1">
        <v>0.40100000000000002</v>
      </c>
    </row>
    <row r="47" spans="1:7" x14ac:dyDescent="0.25">
      <c r="A47" s="3" t="s">
        <v>30</v>
      </c>
      <c r="B47" s="3" t="s">
        <v>6717</v>
      </c>
      <c r="C47" s="3" t="s">
        <v>6714</v>
      </c>
      <c r="D47" s="2">
        <v>0.5</v>
      </c>
      <c r="E47" s="1">
        <v>7.29</v>
      </c>
      <c r="F47" s="1">
        <v>1.458</v>
      </c>
      <c r="G47" s="1">
        <v>0.80189999999999995</v>
      </c>
    </row>
    <row r="48" spans="1:7" x14ac:dyDescent="0.25">
      <c r="A48" s="3" t="s">
        <v>259</v>
      </c>
      <c r="B48" s="3" t="s">
        <v>6717</v>
      </c>
      <c r="C48" s="3" t="s">
        <v>6714</v>
      </c>
      <c r="D48" s="2">
        <v>1</v>
      </c>
      <c r="E48" s="1">
        <v>12.15</v>
      </c>
      <c r="F48" s="1">
        <v>1.2150000000000001</v>
      </c>
      <c r="G48" s="1">
        <v>1.3365</v>
      </c>
    </row>
    <row r="49" spans="1:7" x14ac:dyDescent="0.25">
      <c r="A49" s="3" t="s">
        <v>544</v>
      </c>
      <c r="B49" s="3" t="s">
        <v>6717</v>
      </c>
      <c r="C49" s="3" t="s">
        <v>6714</v>
      </c>
      <c r="D49" s="2">
        <v>2.5</v>
      </c>
      <c r="E49" s="1">
        <v>27.945</v>
      </c>
      <c r="F49" s="1">
        <v>1.1177999999999999</v>
      </c>
      <c r="G49" s="1">
        <v>3.0739999999999998</v>
      </c>
    </row>
  </sheetData>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D4D26-4A8B-4012-9200-4D740EB676FA}">
  <dimension ref="A1:H10"/>
  <sheetViews>
    <sheetView workbookViewId="0"/>
  </sheetViews>
  <sheetFormatPr defaultRowHeight="15" x14ac:dyDescent="0.25"/>
  <cols>
    <col min="1" max="1" width="15.85546875" bestFit="1" customWidth="1"/>
    <col min="2" max="2" width="14.28515625" bestFit="1" customWidth="1"/>
    <col min="4" max="4" width="15.85546875" bestFit="1" customWidth="1"/>
    <col min="5" max="5" width="11.7109375" bestFit="1" customWidth="1"/>
    <col min="7" max="7" width="15.85546875" bestFit="1" customWidth="1"/>
    <col min="8" max="8" width="16" bestFit="1" customWidth="1"/>
  </cols>
  <sheetData>
    <row r="1" spans="1:8" x14ac:dyDescent="0.25">
      <c r="A1" t="s">
        <v>6718</v>
      </c>
      <c r="B1" t="s">
        <v>6719</v>
      </c>
      <c r="D1" t="s">
        <v>6718</v>
      </c>
      <c r="E1" t="s">
        <v>6719</v>
      </c>
      <c r="G1" t="s">
        <v>6718</v>
      </c>
      <c r="H1" t="s">
        <v>6719</v>
      </c>
    </row>
    <row r="2" spans="1:8" x14ac:dyDescent="0.25">
      <c r="A2" t="s">
        <v>0</v>
      </c>
      <c r="B2" t="s">
        <v>6720</v>
      </c>
      <c r="D2" t="s">
        <v>1932</v>
      </c>
      <c r="E2" t="s">
        <v>6720</v>
      </c>
      <c r="G2" t="s">
        <v>6708</v>
      </c>
      <c r="H2" t="s">
        <v>6720</v>
      </c>
    </row>
    <row r="3" spans="1:8" x14ac:dyDescent="0.25">
      <c r="A3" t="s">
        <v>1</v>
      </c>
      <c r="B3" t="s">
        <v>6721</v>
      </c>
      <c r="D3" t="s">
        <v>5</v>
      </c>
      <c r="E3" t="s">
        <v>6720</v>
      </c>
      <c r="G3" t="s">
        <v>8</v>
      </c>
      <c r="H3" t="s">
        <v>6720</v>
      </c>
    </row>
    <row r="4" spans="1:8" x14ac:dyDescent="0.25">
      <c r="A4" t="s">
        <v>2</v>
      </c>
      <c r="B4" t="s">
        <v>6720</v>
      </c>
      <c r="D4" t="s">
        <v>6</v>
      </c>
      <c r="E4" t="s">
        <v>6720</v>
      </c>
      <c r="G4" t="s">
        <v>9</v>
      </c>
      <c r="H4" t="s">
        <v>6720</v>
      </c>
    </row>
    <row r="5" spans="1:8" x14ac:dyDescent="0.25">
      <c r="A5" t="s">
        <v>3</v>
      </c>
      <c r="B5" t="s">
        <v>6720</v>
      </c>
      <c r="D5" t="s">
        <v>1933</v>
      </c>
      <c r="E5" t="s">
        <v>6720</v>
      </c>
      <c r="G5" t="s">
        <v>10</v>
      </c>
      <c r="H5" t="s">
        <v>6724</v>
      </c>
    </row>
    <row r="6" spans="1:8" x14ac:dyDescent="0.25">
      <c r="A6" t="s">
        <v>4</v>
      </c>
      <c r="B6" t="s">
        <v>6722</v>
      </c>
      <c r="D6" t="s">
        <v>1934</v>
      </c>
      <c r="E6" t="s">
        <v>6720</v>
      </c>
      <c r="G6" t="s">
        <v>11</v>
      </c>
      <c r="H6" t="s">
        <v>6725</v>
      </c>
    </row>
    <row r="7" spans="1:8" x14ac:dyDescent="0.25">
      <c r="D7" t="s">
        <v>1935</v>
      </c>
      <c r="E7" t="s">
        <v>6720</v>
      </c>
      <c r="G7" t="s">
        <v>6709</v>
      </c>
      <c r="H7" t="s">
        <v>6725</v>
      </c>
    </row>
    <row r="8" spans="1:8" x14ac:dyDescent="0.25">
      <c r="D8" t="s">
        <v>7</v>
      </c>
      <c r="E8" t="s">
        <v>6720</v>
      </c>
      <c r="G8" t="s">
        <v>6710</v>
      </c>
      <c r="H8" t="s">
        <v>6725</v>
      </c>
    </row>
    <row r="9" spans="1:8" x14ac:dyDescent="0.25">
      <c r="D9" t="s">
        <v>1936</v>
      </c>
      <c r="E9" t="s">
        <v>6720</v>
      </c>
    </row>
    <row r="10" spans="1:8" x14ac:dyDescent="0.25">
      <c r="D10" t="s">
        <v>6756</v>
      </c>
      <c r="E10" t="s">
        <v>6723</v>
      </c>
    </row>
  </sheetData>
  <phoneticPr fontId="1" type="noConversion"/>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AD3E71-20A5-47AE-BF35-59BE694F37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TotalSales</vt:lpstr>
      <vt:lpstr>SalesByMonth</vt:lpstr>
      <vt:lpstr>SalesByCoffeeType</vt:lpstr>
      <vt:lpstr>SalesByCountry</vt:lpstr>
      <vt:lpstr>SalesByCustomers</vt:lpstr>
      <vt:lpstr>MergedTable</vt:lpstr>
      <vt:lpstr>Orders</vt:lpstr>
      <vt:lpstr>Customers</vt:lpstr>
      <vt:lpstr>Products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Saleh</dc:creator>
  <cp:lastModifiedBy>Ahmed Saleh</cp:lastModifiedBy>
  <cp:lastPrinted>2024-11-16T16:35:52Z</cp:lastPrinted>
  <dcterms:created xsi:type="dcterms:W3CDTF">2024-10-26T16:58:52Z</dcterms:created>
  <dcterms:modified xsi:type="dcterms:W3CDTF">2024-11-16T18:02:42Z</dcterms:modified>
</cp:coreProperties>
</file>